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egold\Desktop\LTCCC\Data\Staffing data\2021 Q2 Staffing\State files\"/>
    </mc:Choice>
  </mc:AlternateContent>
  <xr:revisionPtr revIDLastSave="0" documentId="13_ncr:1_{2E37454C-0548-4847-9250-0E579EB8DDA9}" xr6:coauthVersionLast="47" xr6:coauthVersionMax="47" xr10:uidLastSave="{00000000-0000-0000-0000-000000000000}"/>
  <bookViews>
    <workbookView xWindow="-120" yWindow="-120" windowWidth="29040" windowHeight="15720" xr2:uid="{7C20DF63-BC3B-4CD9-88C4-884E8A1A453E}"/>
  </bookViews>
  <sheets>
    <sheet name="Nurse" sheetId="6" r:id="rId1"/>
    <sheet name="Contract" sheetId="8" r:id="rId2"/>
    <sheet name="Non-Nurse" sheetId="12" r:id="rId3"/>
    <sheet name="Summary Data" sheetId="9" r:id="rId4"/>
    <sheet name="Notes &amp; Glossary" sheetId="13" r:id="rId5"/>
  </sheets>
  <definedNames>
    <definedName name="Slicer_County">#N/A</definedName>
    <definedName name="Slicer_County1">#N/A</definedName>
    <definedName name="Slicer_County2">#N/A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9" l="1" a="1"/>
  <c r="C8" i="9" s="1"/>
  <c r="C9" i="9"/>
  <c r="F15" i="9"/>
  <c r="F14" i="9"/>
  <c r="F13" i="9"/>
  <c r="F11" i="9"/>
  <c r="F10" i="9"/>
  <c r="F8" i="9"/>
  <c r="F7" i="9"/>
  <c r="F6" i="9"/>
  <c r="C3" i="9"/>
  <c r="Z933" i="12"/>
  <c r="V933" i="12"/>
  <c r="R933" i="12"/>
  <c r="O933" i="12"/>
  <c r="Z932" i="12"/>
  <c r="V932" i="12"/>
  <c r="R932" i="12"/>
  <c r="O932" i="12"/>
  <c r="Z931" i="12"/>
  <c r="V931" i="12"/>
  <c r="R931" i="12"/>
  <c r="O931" i="12"/>
  <c r="Z930" i="12"/>
  <c r="V930" i="12"/>
  <c r="R930" i="12"/>
  <c r="O930" i="12"/>
  <c r="Z929" i="12"/>
  <c r="V929" i="12"/>
  <c r="R929" i="12"/>
  <c r="O929" i="12"/>
  <c r="Z928" i="12"/>
  <c r="V928" i="12"/>
  <c r="R928" i="12"/>
  <c r="O928" i="12"/>
  <c r="Z927" i="12"/>
  <c r="V927" i="12"/>
  <c r="R927" i="12"/>
  <c r="O927" i="12"/>
  <c r="Z926" i="12"/>
  <c r="V926" i="12"/>
  <c r="R926" i="12"/>
  <c r="O926" i="12"/>
  <c r="Z925" i="12"/>
  <c r="V925" i="12"/>
  <c r="R925" i="12"/>
  <c r="O925" i="12"/>
  <c r="Z924" i="12"/>
  <c r="V924" i="12"/>
  <c r="R924" i="12"/>
  <c r="O924" i="12"/>
  <c r="Z923" i="12"/>
  <c r="V923" i="12"/>
  <c r="R923" i="12"/>
  <c r="O923" i="12"/>
  <c r="Z922" i="12"/>
  <c r="V922" i="12"/>
  <c r="R922" i="12"/>
  <c r="O922" i="12"/>
  <c r="Z921" i="12"/>
  <c r="V921" i="12"/>
  <c r="R921" i="12"/>
  <c r="O921" i="12"/>
  <c r="Z920" i="12"/>
  <c r="V920" i="12"/>
  <c r="R920" i="12"/>
  <c r="O920" i="12"/>
  <c r="Z919" i="12"/>
  <c r="V919" i="12"/>
  <c r="R919" i="12"/>
  <c r="O919" i="12"/>
  <c r="Z918" i="12"/>
  <c r="V918" i="12"/>
  <c r="R918" i="12"/>
  <c r="O918" i="12"/>
  <c r="Z917" i="12"/>
  <c r="V917" i="12"/>
  <c r="R917" i="12"/>
  <c r="O917" i="12"/>
  <c r="Z916" i="12"/>
  <c r="V916" i="12"/>
  <c r="R916" i="12"/>
  <c r="O916" i="12"/>
  <c r="Z915" i="12"/>
  <c r="V915" i="12"/>
  <c r="R915" i="12"/>
  <c r="O915" i="12"/>
  <c r="Z914" i="12"/>
  <c r="V914" i="12"/>
  <c r="R914" i="12"/>
  <c r="O914" i="12"/>
  <c r="Z913" i="12"/>
  <c r="V913" i="12"/>
  <c r="R913" i="12"/>
  <c r="O913" i="12"/>
  <c r="Z912" i="12"/>
  <c r="V912" i="12"/>
  <c r="R912" i="12"/>
  <c r="O912" i="12"/>
  <c r="Z911" i="12"/>
  <c r="V911" i="12"/>
  <c r="R911" i="12"/>
  <c r="O911" i="12"/>
  <c r="Z910" i="12"/>
  <c r="V910" i="12"/>
  <c r="R910" i="12"/>
  <c r="O910" i="12"/>
  <c r="Z909" i="12"/>
  <c r="V909" i="12"/>
  <c r="R909" i="12"/>
  <c r="O909" i="12"/>
  <c r="Z908" i="12"/>
  <c r="V908" i="12"/>
  <c r="R908" i="12"/>
  <c r="O908" i="12"/>
  <c r="Z907" i="12"/>
  <c r="V907" i="12"/>
  <c r="R907" i="12"/>
  <c r="O907" i="12"/>
  <c r="Z906" i="12"/>
  <c r="V906" i="12"/>
  <c r="R906" i="12"/>
  <c r="O906" i="12"/>
  <c r="Z905" i="12"/>
  <c r="V905" i="12"/>
  <c r="R905" i="12"/>
  <c r="O905" i="12"/>
  <c r="Z904" i="12"/>
  <c r="V904" i="12"/>
  <c r="R904" i="12"/>
  <c r="O904" i="12"/>
  <c r="Z903" i="12"/>
  <c r="V903" i="12"/>
  <c r="R903" i="12"/>
  <c r="O903" i="12"/>
  <c r="Z902" i="12"/>
  <c r="V902" i="12"/>
  <c r="R902" i="12"/>
  <c r="O902" i="12"/>
  <c r="Z901" i="12"/>
  <c r="V901" i="12"/>
  <c r="R901" i="12"/>
  <c r="O901" i="12"/>
  <c r="Z900" i="12"/>
  <c r="V900" i="12"/>
  <c r="R900" i="12"/>
  <c r="O900" i="12"/>
  <c r="Z899" i="12"/>
  <c r="V899" i="12"/>
  <c r="R899" i="12"/>
  <c r="O899" i="12"/>
  <c r="Z898" i="12"/>
  <c r="V898" i="12"/>
  <c r="R898" i="12"/>
  <c r="O898" i="12"/>
  <c r="Z897" i="12"/>
  <c r="V897" i="12"/>
  <c r="R897" i="12"/>
  <c r="O897" i="12"/>
  <c r="Z896" i="12"/>
  <c r="V896" i="12"/>
  <c r="R896" i="12"/>
  <c r="O896" i="12"/>
  <c r="Z895" i="12"/>
  <c r="V895" i="12"/>
  <c r="R895" i="12"/>
  <c r="O895" i="12"/>
  <c r="Z894" i="12"/>
  <c r="V894" i="12"/>
  <c r="R894" i="12"/>
  <c r="O894" i="12"/>
  <c r="Z893" i="12"/>
  <c r="V893" i="12"/>
  <c r="R893" i="12"/>
  <c r="O893" i="12"/>
  <c r="Z892" i="12"/>
  <c r="V892" i="12"/>
  <c r="R892" i="12"/>
  <c r="O892" i="12"/>
  <c r="Z891" i="12"/>
  <c r="V891" i="12"/>
  <c r="R891" i="12"/>
  <c r="O891" i="12"/>
  <c r="Z890" i="12"/>
  <c r="V890" i="12"/>
  <c r="R890" i="12"/>
  <c r="O890" i="12"/>
  <c r="Z889" i="12"/>
  <c r="V889" i="12"/>
  <c r="R889" i="12"/>
  <c r="O889" i="12"/>
  <c r="Z888" i="12"/>
  <c r="V888" i="12"/>
  <c r="R888" i="12"/>
  <c r="O888" i="12"/>
  <c r="Z887" i="12"/>
  <c r="V887" i="12"/>
  <c r="R887" i="12"/>
  <c r="O887" i="12"/>
  <c r="Z886" i="12"/>
  <c r="V886" i="12"/>
  <c r="R886" i="12"/>
  <c r="O886" i="12"/>
  <c r="Z885" i="12"/>
  <c r="V885" i="12"/>
  <c r="R885" i="12"/>
  <c r="O885" i="12"/>
  <c r="Z884" i="12"/>
  <c r="V884" i="12"/>
  <c r="R884" i="12"/>
  <c r="O884" i="12"/>
  <c r="Z883" i="12"/>
  <c r="V883" i="12"/>
  <c r="R883" i="12"/>
  <c r="O883" i="12"/>
  <c r="Z882" i="12"/>
  <c r="V882" i="12"/>
  <c r="R882" i="12"/>
  <c r="O882" i="12"/>
  <c r="Z881" i="12"/>
  <c r="V881" i="12"/>
  <c r="R881" i="12"/>
  <c r="O881" i="12"/>
  <c r="Z880" i="12"/>
  <c r="V880" i="12"/>
  <c r="R880" i="12"/>
  <c r="O880" i="12"/>
  <c r="Z879" i="12"/>
  <c r="V879" i="12"/>
  <c r="R879" i="12"/>
  <c r="O879" i="12"/>
  <c r="Z878" i="12"/>
  <c r="V878" i="12"/>
  <c r="R878" i="12"/>
  <c r="O878" i="12"/>
  <c r="Z877" i="12"/>
  <c r="V877" i="12"/>
  <c r="R877" i="12"/>
  <c r="O877" i="12"/>
  <c r="Z876" i="12"/>
  <c r="V876" i="12"/>
  <c r="R876" i="12"/>
  <c r="O876" i="12"/>
  <c r="Z875" i="12"/>
  <c r="V875" i="12"/>
  <c r="R875" i="12"/>
  <c r="O875" i="12"/>
  <c r="Z874" i="12"/>
  <c r="V874" i="12"/>
  <c r="R874" i="12"/>
  <c r="O874" i="12"/>
  <c r="Z873" i="12"/>
  <c r="V873" i="12"/>
  <c r="R873" i="12"/>
  <c r="O873" i="12"/>
  <c r="Z872" i="12"/>
  <c r="V872" i="12"/>
  <c r="R872" i="12"/>
  <c r="O872" i="12"/>
  <c r="Z871" i="12"/>
  <c r="V871" i="12"/>
  <c r="R871" i="12"/>
  <c r="O871" i="12"/>
  <c r="Z870" i="12"/>
  <c r="V870" i="12"/>
  <c r="R870" i="12"/>
  <c r="O870" i="12"/>
  <c r="Z869" i="12"/>
  <c r="V869" i="12"/>
  <c r="R869" i="12"/>
  <c r="O869" i="12"/>
  <c r="Z868" i="12"/>
  <c r="V868" i="12"/>
  <c r="R868" i="12"/>
  <c r="O868" i="12"/>
  <c r="Z867" i="12"/>
  <c r="V867" i="12"/>
  <c r="R867" i="12"/>
  <c r="O867" i="12"/>
  <c r="Z866" i="12"/>
  <c r="V866" i="12"/>
  <c r="R866" i="12"/>
  <c r="O866" i="12"/>
  <c r="Z865" i="12"/>
  <c r="V865" i="12"/>
  <c r="R865" i="12"/>
  <c r="O865" i="12"/>
  <c r="Z864" i="12"/>
  <c r="V864" i="12"/>
  <c r="R864" i="12"/>
  <c r="O864" i="12"/>
  <c r="Z863" i="12"/>
  <c r="V863" i="12"/>
  <c r="R863" i="12"/>
  <c r="O863" i="12"/>
  <c r="Z862" i="12"/>
  <c r="V862" i="12"/>
  <c r="R862" i="12"/>
  <c r="O862" i="12"/>
  <c r="Z861" i="12"/>
  <c r="V861" i="12"/>
  <c r="R861" i="12"/>
  <c r="O861" i="12"/>
  <c r="Z860" i="12"/>
  <c r="V860" i="12"/>
  <c r="R860" i="12"/>
  <c r="O860" i="12"/>
  <c r="Z859" i="12"/>
  <c r="V859" i="12"/>
  <c r="R859" i="12"/>
  <c r="O859" i="12"/>
  <c r="Z858" i="12"/>
  <c r="V858" i="12"/>
  <c r="R858" i="12"/>
  <c r="O858" i="12"/>
  <c r="Z857" i="12"/>
  <c r="V857" i="12"/>
  <c r="R857" i="12"/>
  <c r="O857" i="12"/>
  <c r="Z856" i="12"/>
  <c r="V856" i="12"/>
  <c r="R856" i="12"/>
  <c r="O856" i="12"/>
  <c r="Z855" i="12"/>
  <c r="V855" i="12"/>
  <c r="R855" i="12"/>
  <c r="O855" i="12"/>
  <c r="Z854" i="12"/>
  <c r="V854" i="12"/>
  <c r="R854" i="12"/>
  <c r="O854" i="12"/>
  <c r="Z853" i="12"/>
  <c r="V853" i="12"/>
  <c r="R853" i="12"/>
  <c r="O853" i="12"/>
  <c r="Z852" i="12"/>
  <c r="V852" i="12"/>
  <c r="R852" i="12"/>
  <c r="O852" i="12"/>
  <c r="Z851" i="12"/>
  <c r="V851" i="12"/>
  <c r="R851" i="12"/>
  <c r="O851" i="12"/>
  <c r="Z850" i="12"/>
  <c r="V850" i="12"/>
  <c r="R850" i="12"/>
  <c r="O850" i="12"/>
  <c r="Z849" i="12"/>
  <c r="V849" i="12"/>
  <c r="R849" i="12"/>
  <c r="O849" i="12"/>
  <c r="Z848" i="12"/>
  <c r="V848" i="12"/>
  <c r="R848" i="12"/>
  <c r="O848" i="12"/>
  <c r="Z847" i="12"/>
  <c r="V847" i="12"/>
  <c r="R847" i="12"/>
  <c r="O847" i="12"/>
  <c r="Z846" i="12"/>
  <c r="V846" i="12"/>
  <c r="R846" i="12"/>
  <c r="O846" i="12"/>
  <c r="Z845" i="12"/>
  <c r="V845" i="12"/>
  <c r="R845" i="12"/>
  <c r="O845" i="12"/>
  <c r="Z844" i="12"/>
  <c r="V844" i="12"/>
  <c r="R844" i="12"/>
  <c r="O844" i="12"/>
  <c r="Z843" i="12"/>
  <c r="V843" i="12"/>
  <c r="R843" i="12"/>
  <c r="O843" i="12"/>
  <c r="Z842" i="12"/>
  <c r="V842" i="12"/>
  <c r="R842" i="12"/>
  <c r="O842" i="12"/>
  <c r="Z841" i="12"/>
  <c r="V841" i="12"/>
  <c r="R841" i="12"/>
  <c r="O841" i="12"/>
  <c r="Z840" i="12"/>
  <c r="V840" i="12"/>
  <c r="R840" i="12"/>
  <c r="O840" i="12"/>
  <c r="Z839" i="12"/>
  <c r="V839" i="12"/>
  <c r="R839" i="12"/>
  <c r="O839" i="12"/>
  <c r="Z838" i="12"/>
  <c r="V838" i="12"/>
  <c r="R838" i="12"/>
  <c r="O838" i="12"/>
  <c r="Z837" i="12"/>
  <c r="V837" i="12"/>
  <c r="R837" i="12"/>
  <c r="O837" i="12"/>
  <c r="Z836" i="12"/>
  <c r="V836" i="12"/>
  <c r="R836" i="12"/>
  <c r="O836" i="12"/>
  <c r="Z835" i="12"/>
  <c r="V835" i="12"/>
  <c r="R835" i="12"/>
  <c r="O835" i="12"/>
  <c r="Z834" i="12"/>
  <c r="V834" i="12"/>
  <c r="R834" i="12"/>
  <c r="O834" i="12"/>
  <c r="Z833" i="12"/>
  <c r="V833" i="12"/>
  <c r="R833" i="12"/>
  <c r="O833" i="12"/>
  <c r="Z832" i="12"/>
  <c r="V832" i="12"/>
  <c r="R832" i="12"/>
  <c r="O832" i="12"/>
  <c r="Z831" i="12"/>
  <c r="V831" i="12"/>
  <c r="R831" i="12"/>
  <c r="O831" i="12"/>
  <c r="Z830" i="12"/>
  <c r="V830" i="12"/>
  <c r="R830" i="12"/>
  <c r="O830" i="12"/>
  <c r="Z829" i="12"/>
  <c r="V829" i="12"/>
  <c r="R829" i="12"/>
  <c r="O829" i="12"/>
  <c r="Z828" i="12"/>
  <c r="V828" i="12"/>
  <c r="R828" i="12"/>
  <c r="O828" i="12"/>
  <c r="Z827" i="12"/>
  <c r="V827" i="12"/>
  <c r="R827" i="12"/>
  <c r="O827" i="12"/>
  <c r="Z826" i="12"/>
  <c r="V826" i="12"/>
  <c r="R826" i="12"/>
  <c r="O826" i="12"/>
  <c r="Z825" i="12"/>
  <c r="V825" i="12"/>
  <c r="R825" i="12"/>
  <c r="O825" i="12"/>
  <c r="Z824" i="12"/>
  <c r="V824" i="12"/>
  <c r="R824" i="12"/>
  <c r="O824" i="12"/>
  <c r="Z823" i="12"/>
  <c r="V823" i="12"/>
  <c r="R823" i="12"/>
  <c r="O823" i="12"/>
  <c r="Z822" i="12"/>
  <c r="V822" i="12"/>
  <c r="R822" i="12"/>
  <c r="O822" i="12"/>
  <c r="Z821" i="12"/>
  <c r="V821" i="12"/>
  <c r="R821" i="12"/>
  <c r="O821" i="12"/>
  <c r="Z820" i="12"/>
  <c r="V820" i="12"/>
  <c r="R820" i="12"/>
  <c r="O820" i="12"/>
  <c r="Z819" i="12"/>
  <c r="V819" i="12"/>
  <c r="R819" i="12"/>
  <c r="O819" i="12"/>
  <c r="Z818" i="12"/>
  <c r="V818" i="12"/>
  <c r="R818" i="12"/>
  <c r="O818" i="12"/>
  <c r="Z817" i="12"/>
  <c r="V817" i="12"/>
  <c r="R817" i="12"/>
  <c r="O817" i="12"/>
  <c r="Z816" i="12"/>
  <c r="V816" i="12"/>
  <c r="R816" i="12"/>
  <c r="O816" i="12"/>
  <c r="Z815" i="12"/>
  <c r="V815" i="12"/>
  <c r="R815" i="12"/>
  <c r="O815" i="12"/>
  <c r="Z814" i="12"/>
  <c r="V814" i="12"/>
  <c r="R814" i="12"/>
  <c r="O814" i="12"/>
  <c r="Z813" i="12"/>
  <c r="V813" i="12"/>
  <c r="R813" i="12"/>
  <c r="O813" i="12"/>
  <c r="Z812" i="12"/>
  <c r="V812" i="12"/>
  <c r="R812" i="12"/>
  <c r="O812" i="12"/>
  <c r="Z811" i="12"/>
  <c r="V811" i="12"/>
  <c r="R811" i="12"/>
  <c r="O811" i="12"/>
  <c r="Z810" i="12"/>
  <c r="V810" i="12"/>
  <c r="R810" i="12"/>
  <c r="O810" i="12"/>
  <c r="Z809" i="12"/>
  <c r="V809" i="12"/>
  <c r="R809" i="12"/>
  <c r="O809" i="12"/>
  <c r="Z808" i="12"/>
  <c r="V808" i="12"/>
  <c r="R808" i="12"/>
  <c r="O808" i="12"/>
  <c r="Z807" i="12"/>
  <c r="V807" i="12"/>
  <c r="R807" i="12"/>
  <c r="O807" i="12"/>
  <c r="Z806" i="12"/>
  <c r="V806" i="12"/>
  <c r="R806" i="12"/>
  <c r="O806" i="12"/>
  <c r="Z805" i="12"/>
  <c r="V805" i="12"/>
  <c r="R805" i="12"/>
  <c r="O805" i="12"/>
  <c r="Z804" i="12"/>
  <c r="V804" i="12"/>
  <c r="R804" i="12"/>
  <c r="O804" i="12"/>
  <c r="Z803" i="12"/>
  <c r="V803" i="12"/>
  <c r="R803" i="12"/>
  <c r="O803" i="12"/>
  <c r="Z802" i="12"/>
  <c r="V802" i="12"/>
  <c r="R802" i="12"/>
  <c r="O802" i="12"/>
  <c r="Z801" i="12"/>
  <c r="V801" i="12"/>
  <c r="R801" i="12"/>
  <c r="O801" i="12"/>
  <c r="Z800" i="12"/>
  <c r="V800" i="12"/>
  <c r="R800" i="12"/>
  <c r="O800" i="12"/>
  <c r="Z799" i="12"/>
  <c r="V799" i="12"/>
  <c r="R799" i="12"/>
  <c r="O799" i="12"/>
  <c r="Z798" i="12"/>
  <c r="V798" i="12"/>
  <c r="R798" i="12"/>
  <c r="O798" i="12"/>
  <c r="Z797" i="12"/>
  <c r="V797" i="12"/>
  <c r="R797" i="12"/>
  <c r="O797" i="12"/>
  <c r="Z796" i="12"/>
  <c r="V796" i="12"/>
  <c r="R796" i="12"/>
  <c r="O796" i="12"/>
  <c r="Z795" i="12"/>
  <c r="V795" i="12"/>
  <c r="R795" i="12"/>
  <c r="O795" i="12"/>
  <c r="Z794" i="12"/>
  <c r="V794" i="12"/>
  <c r="R794" i="12"/>
  <c r="O794" i="12"/>
  <c r="Z793" i="12"/>
  <c r="V793" i="12"/>
  <c r="R793" i="12"/>
  <c r="O793" i="12"/>
  <c r="Z792" i="12"/>
  <c r="V792" i="12"/>
  <c r="R792" i="12"/>
  <c r="O792" i="12"/>
  <c r="Z791" i="12"/>
  <c r="V791" i="12"/>
  <c r="R791" i="12"/>
  <c r="O791" i="12"/>
  <c r="Z790" i="12"/>
  <c r="V790" i="12"/>
  <c r="R790" i="12"/>
  <c r="O790" i="12"/>
  <c r="Z789" i="12"/>
  <c r="V789" i="12"/>
  <c r="R789" i="12"/>
  <c r="O789" i="12"/>
  <c r="Z788" i="12"/>
  <c r="V788" i="12"/>
  <c r="R788" i="12"/>
  <c r="O788" i="12"/>
  <c r="Z787" i="12"/>
  <c r="V787" i="12"/>
  <c r="R787" i="12"/>
  <c r="O787" i="12"/>
  <c r="Z786" i="12"/>
  <c r="V786" i="12"/>
  <c r="R786" i="12"/>
  <c r="O786" i="12"/>
  <c r="Z785" i="12"/>
  <c r="V785" i="12"/>
  <c r="R785" i="12"/>
  <c r="O785" i="12"/>
  <c r="Z784" i="12"/>
  <c r="V784" i="12"/>
  <c r="R784" i="12"/>
  <c r="O784" i="12"/>
  <c r="Z783" i="12"/>
  <c r="V783" i="12"/>
  <c r="R783" i="12"/>
  <c r="O783" i="12"/>
  <c r="Z782" i="12"/>
  <c r="V782" i="12"/>
  <c r="R782" i="12"/>
  <c r="O782" i="12"/>
  <c r="Z781" i="12"/>
  <c r="V781" i="12"/>
  <c r="R781" i="12"/>
  <c r="O781" i="12"/>
  <c r="Z780" i="12"/>
  <c r="V780" i="12"/>
  <c r="R780" i="12"/>
  <c r="O780" i="12"/>
  <c r="Z779" i="12"/>
  <c r="V779" i="12"/>
  <c r="R779" i="12"/>
  <c r="O779" i="12"/>
  <c r="Z778" i="12"/>
  <c r="V778" i="12"/>
  <c r="R778" i="12"/>
  <c r="O778" i="12"/>
  <c r="Z777" i="12"/>
  <c r="V777" i="12"/>
  <c r="R777" i="12"/>
  <c r="O777" i="12"/>
  <c r="Z776" i="12"/>
  <c r="V776" i="12"/>
  <c r="R776" i="12"/>
  <c r="O776" i="12"/>
  <c r="Z775" i="12"/>
  <c r="V775" i="12"/>
  <c r="R775" i="12"/>
  <c r="O775" i="12"/>
  <c r="Z774" i="12"/>
  <c r="V774" i="12"/>
  <c r="R774" i="12"/>
  <c r="O774" i="12"/>
  <c r="Z773" i="12"/>
  <c r="V773" i="12"/>
  <c r="R773" i="12"/>
  <c r="O773" i="12"/>
  <c r="Z772" i="12"/>
  <c r="V772" i="12"/>
  <c r="R772" i="12"/>
  <c r="O772" i="12"/>
  <c r="Z771" i="12"/>
  <c r="V771" i="12"/>
  <c r="R771" i="12"/>
  <c r="O771" i="12"/>
  <c r="Z770" i="12"/>
  <c r="V770" i="12"/>
  <c r="R770" i="12"/>
  <c r="O770" i="12"/>
  <c r="Z769" i="12"/>
  <c r="V769" i="12"/>
  <c r="R769" i="12"/>
  <c r="O769" i="12"/>
  <c r="Z768" i="12"/>
  <c r="V768" i="12"/>
  <c r="R768" i="12"/>
  <c r="O768" i="12"/>
  <c r="Z767" i="12"/>
  <c r="V767" i="12"/>
  <c r="R767" i="12"/>
  <c r="O767" i="12"/>
  <c r="Z766" i="12"/>
  <c r="V766" i="12"/>
  <c r="R766" i="12"/>
  <c r="O766" i="12"/>
  <c r="Z765" i="12"/>
  <c r="V765" i="12"/>
  <c r="R765" i="12"/>
  <c r="O765" i="12"/>
  <c r="Z764" i="12"/>
  <c r="V764" i="12"/>
  <c r="R764" i="12"/>
  <c r="O764" i="12"/>
  <c r="Z763" i="12"/>
  <c r="V763" i="12"/>
  <c r="R763" i="12"/>
  <c r="O763" i="12"/>
  <c r="Z762" i="12"/>
  <c r="V762" i="12"/>
  <c r="R762" i="12"/>
  <c r="O762" i="12"/>
  <c r="Z761" i="12"/>
  <c r="V761" i="12"/>
  <c r="R761" i="12"/>
  <c r="O761" i="12"/>
  <c r="Z760" i="12"/>
  <c r="V760" i="12"/>
  <c r="R760" i="12"/>
  <c r="O760" i="12"/>
  <c r="Z759" i="12"/>
  <c r="V759" i="12"/>
  <c r="R759" i="12"/>
  <c r="O759" i="12"/>
  <c r="Z758" i="12"/>
  <c r="V758" i="12"/>
  <c r="R758" i="12"/>
  <c r="O758" i="12"/>
  <c r="Z757" i="12"/>
  <c r="V757" i="12"/>
  <c r="R757" i="12"/>
  <c r="O757" i="12"/>
  <c r="Z756" i="12"/>
  <c r="V756" i="12"/>
  <c r="R756" i="12"/>
  <c r="O756" i="12"/>
  <c r="Z755" i="12"/>
  <c r="V755" i="12"/>
  <c r="R755" i="12"/>
  <c r="O755" i="12"/>
  <c r="Z754" i="12"/>
  <c r="V754" i="12"/>
  <c r="R754" i="12"/>
  <c r="O754" i="12"/>
  <c r="Z753" i="12"/>
  <c r="V753" i="12"/>
  <c r="R753" i="12"/>
  <c r="O753" i="12"/>
  <c r="Z752" i="12"/>
  <c r="V752" i="12"/>
  <c r="R752" i="12"/>
  <c r="O752" i="12"/>
  <c r="Z751" i="12"/>
  <c r="V751" i="12"/>
  <c r="R751" i="12"/>
  <c r="O751" i="12"/>
  <c r="Z750" i="12"/>
  <c r="V750" i="12"/>
  <c r="R750" i="12"/>
  <c r="O750" i="12"/>
  <c r="Z749" i="12"/>
  <c r="V749" i="12"/>
  <c r="R749" i="12"/>
  <c r="O749" i="12"/>
  <c r="Z748" i="12"/>
  <c r="V748" i="12"/>
  <c r="R748" i="12"/>
  <c r="O748" i="12"/>
  <c r="Z747" i="12"/>
  <c r="V747" i="12"/>
  <c r="R747" i="12"/>
  <c r="O747" i="12"/>
  <c r="Z746" i="12"/>
  <c r="V746" i="12"/>
  <c r="R746" i="12"/>
  <c r="O746" i="12"/>
  <c r="Z745" i="12"/>
  <c r="V745" i="12"/>
  <c r="R745" i="12"/>
  <c r="O745" i="12"/>
  <c r="Z744" i="12"/>
  <c r="V744" i="12"/>
  <c r="R744" i="12"/>
  <c r="O744" i="12"/>
  <c r="Z743" i="12"/>
  <c r="V743" i="12"/>
  <c r="R743" i="12"/>
  <c r="O743" i="12"/>
  <c r="Z742" i="12"/>
  <c r="V742" i="12"/>
  <c r="R742" i="12"/>
  <c r="O742" i="12"/>
  <c r="Z741" i="12"/>
  <c r="V741" i="12"/>
  <c r="R741" i="12"/>
  <c r="O741" i="12"/>
  <c r="Z740" i="12"/>
  <c r="V740" i="12"/>
  <c r="R740" i="12"/>
  <c r="O740" i="12"/>
  <c r="Z739" i="12"/>
  <c r="V739" i="12"/>
  <c r="R739" i="12"/>
  <c r="O739" i="12"/>
  <c r="Z738" i="12"/>
  <c r="V738" i="12"/>
  <c r="R738" i="12"/>
  <c r="O738" i="12"/>
  <c r="Z737" i="12"/>
  <c r="V737" i="12"/>
  <c r="R737" i="12"/>
  <c r="O737" i="12"/>
  <c r="Z736" i="12"/>
  <c r="V736" i="12"/>
  <c r="R736" i="12"/>
  <c r="O736" i="12"/>
  <c r="Z735" i="12"/>
  <c r="V735" i="12"/>
  <c r="R735" i="12"/>
  <c r="O735" i="12"/>
  <c r="Z734" i="12"/>
  <c r="V734" i="12"/>
  <c r="R734" i="12"/>
  <c r="O734" i="12"/>
  <c r="Z733" i="12"/>
  <c r="V733" i="12"/>
  <c r="R733" i="12"/>
  <c r="O733" i="12"/>
  <c r="Z732" i="12"/>
  <c r="V732" i="12"/>
  <c r="R732" i="12"/>
  <c r="O732" i="12"/>
  <c r="Z731" i="12"/>
  <c r="V731" i="12"/>
  <c r="R731" i="12"/>
  <c r="O731" i="12"/>
  <c r="Z730" i="12"/>
  <c r="V730" i="12"/>
  <c r="R730" i="12"/>
  <c r="O730" i="12"/>
  <c r="Z729" i="12"/>
  <c r="V729" i="12"/>
  <c r="R729" i="12"/>
  <c r="O729" i="12"/>
  <c r="Z728" i="12"/>
  <c r="V728" i="12"/>
  <c r="R728" i="12"/>
  <c r="O728" i="12"/>
  <c r="Z727" i="12"/>
  <c r="V727" i="12"/>
  <c r="R727" i="12"/>
  <c r="O727" i="12"/>
  <c r="Z726" i="12"/>
  <c r="V726" i="12"/>
  <c r="R726" i="12"/>
  <c r="O726" i="12"/>
  <c r="Z725" i="12"/>
  <c r="V725" i="12"/>
  <c r="R725" i="12"/>
  <c r="O725" i="12"/>
  <c r="Z724" i="12"/>
  <c r="V724" i="12"/>
  <c r="R724" i="12"/>
  <c r="O724" i="12"/>
  <c r="Z723" i="12"/>
  <c r="V723" i="12"/>
  <c r="R723" i="12"/>
  <c r="O723" i="12"/>
  <c r="Z722" i="12"/>
  <c r="V722" i="12"/>
  <c r="R722" i="12"/>
  <c r="O722" i="12"/>
  <c r="Z721" i="12"/>
  <c r="V721" i="12"/>
  <c r="R721" i="12"/>
  <c r="O721" i="12"/>
  <c r="Z720" i="12"/>
  <c r="V720" i="12"/>
  <c r="R720" i="12"/>
  <c r="O720" i="12"/>
  <c r="Z719" i="12"/>
  <c r="V719" i="12"/>
  <c r="R719" i="12"/>
  <c r="O719" i="12"/>
  <c r="Z718" i="12"/>
  <c r="V718" i="12"/>
  <c r="R718" i="12"/>
  <c r="O718" i="12"/>
  <c r="Z717" i="12"/>
  <c r="V717" i="12"/>
  <c r="R717" i="12"/>
  <c r="O717" i="12"/>
  <c r="Z716" i="12"/>
  <c r="V716" i="12"/>
  <c r="R716" i="12"/>
  <c r="O716" i="12"/>
  <c r="Z715" i="12"/>
  <c r="V715" i="12"/>
  <c r="R715" i="12"/>
  <c r="O715" i="12"/>
  <c r="Z714" i="12"/>
  <c r="V714" i="12"/>
  <c r="R714" i="12"/>
  <c r="O714" i="12"/>
  <c r="Z713" i="12"/>
  <c r="V713" i="12"/>
  <c r="R713" i="12"/>
  <c r="O713" i="12"/>
  <c r="Z712" i="12"/>
  <c r="V712" i="12"/>
  <c r="R712" i="12"/>
  <c r="O712" i="12"/>
  <c r="Z711" i="12"/>
  <c r="V711" i="12"/>
  <c r="R711" i="12"/>
  <c r="O711" i="12"/>
  <c r="Z710" i="12"/>
  <c r="V710" i="12"/>
  <c r="R710" i="12"/>
  <c r="O710" i="12"/>
  <c r="Z709" i="12"/>
  <c r="V709" i="12"/>
  <c r="R709" i="12"/>
  <c r="O709" i="12"/>
  <c r="Z708" i="12"/>
  <c r="V708" i="12"/>
  <c r="R708" i="12"/>
  <c r="O708" i="12"/>
  <c r="Z707" i="12"/>
  <c r="V707" i="12"/>
  <c r="R707" i="12"/>
  <c r="O707" i="12"/>
  <c r="Z706" i="12"/>
  <c r="V706" i="12"/>
  <c r="R706" i="12"/>
  <c r="O706" i="12"/>
  <c r="Z705" i="12"/>
  <c r="V705" i="12"/>
  <c r="R705" i="12"/>
  <c r="O705" i="12"/>
  <c r="Z704" i="12"/>
  <c r="V704" i="12"/>
  <c r="R704" i="12"/>
  <c r="O704" i="12"/>
  <c r="Z703" i="12"/>
  <c r="V703" i="12"/>
  <c r="R703" i="12"/>
  <c r="O703" i="12"/>
  <c r="Z702" i="12"/>
  <c r="V702" i="12"/>
  <c r="R702" i="12"/>
  <c r="O702" i="12"/>
  <c r="Z701" i="12"/>
  <c r="V701" i="12"/>
  <c r="R701" i="12"/>
  <c r="O701" i="12"/>
  <c r="Z700" i="12"/>
  <c r="V700" i="12"/>
  <c r="R700" i="12"/>
  <c r="O700" i="12"/>
  <c r="Z699" i="12"/>
  <c r="V699" i="12"/>
  <c r="R699" i="12"/>
  <c r="O699" i="12"/>
  <c r="Z698" i="12"/>
  <c r="V698" i="12"/>
  <c r="R698" i="12"/>
  <c r="O698" i="12"/>
  <c r="Z697" i="12"/>
  <c r="V697" i="12"/>
  <c r="R697" i="12"/>
  <c r="O697" i="12"/>
  <c r="Z696" i="12"/>
  <c r="V696" i="12"/>
  <c r="R696" i="12"/>
  <c r="O696" i="12"/>
  <c r="Z695" i="12"/>
  <c r="V695" i="12"/>
  <c r="R695" i="12"/>
  <c r="O695" i="12"/>
  <c r="Z694" i="12"/>
  <c r="V694" i="12"/>
  <c r="R694" i="12"/>
  <c r="O694" i="12"/>
  <c r="Z693" i="12"/>
  <c r="V693" i="12"/>
  <c r="R693" i="12"/>
  <c r="O693" i="12"/>
  <c r="Z692" i="12"/>
  <c r="V692" i="12"/>
  <c r="R692" i="12"/>
  <c r="O692" i="12"/>
  <c r="Z691" i="12"/>
  <c r="V691" i="12"/>
  <c r="R691" i="12"/>
  <c r="O691" i="12"/>
  <c r="Z690" i="12"/>
  <c r="V690" i="12"/>
  <c r="R690" i="12"/>
  <c r="O690" i="12"/>
  <c r="Z689" i="12"/>
  <c r="V689" i="12"/>
  <c r="R689" i="12"/>
  <c r="O689" i="12"/>
  <c r="Z688" i="12"/>
  <c r="V688" i="12"/>
  <c r="R688" i="12"/>
  <c r="O688" i="12"/>
  <c r="Z687" i="12"/>
  <c r="V687" i="12"/>
  <c r="R687" i="12"/>
  <c r="O687" i="12"/>
  <c r="Z686" i="12"/>
  <c r="V686" i="12"/>
  <c r="R686" i="12"/>
  <c r="O686" i="12"/>
  <c r="Z685" i="12"/>
  <c r="V685" i="12"/>
  <c r="R685" i="12"/>
  <c r="O685" i="12"/>
  <c r="Z684" i="12"/>
  <c r="V684" i="12"/>
  <c r="R684" i="12"/>
  <c r="O684" i="12"/>
  <c r="Z683" i="12"/>
  <c r="V683" i="12"/>
  <c r="R683" i="12"/>
  <c r="O683" i="12"/>
  <c r="Z682" i="12"/>
  <c r="V682" i="12"/>
  <c r="R682" i="12"/>
  <c r="O682" i="12"/>
  <c r="Z681" i="12"/>
  <c r="V681" i="12"/>
  <c r="R681" i="12"/>
  <c r="O681" i="12"/>
  <c r="Z680" i="12"/>
  <c r="V680" i="12"/>
  <c r="R680" i="12"/>
  <c r="O680" i="12"/>
  <c r="Z679" i="12"/>
  <c r="V679" i="12"/>
  <c r="R679" i="12"/>
  <c r="O679" i="12"/>
  <c r="Z678" i="12"/>
  <c r="V678" i="12"/>
  <c r="R678" i="12"/>
  <c r="O678" i="12"/>
  <c r="Z677" i="12"/>
  <c r="V677" i="12"/>
  <c r="R677" i="12"/>
  <c r="O677" i="12"/>
  <c r="Z676" i="12"/>
  <c r="V676" i="12"/>
  <c r="R676" i="12"/>
  <c r="O676" i="12"/>
  <c r="Z675" i="12"/>
  <c r="V675" i="12"/>
  <c r="R675" i="12"/>
  <c r="O675" i="12"/>
  <c r="Z674" i="12"/>
  <c r="V674" i="12"/>
  <c r="R674" i="12"/>
  <c r="O674" i="12"/>
  <c r="Z673" i="12"/>
  <c r="V673" i="12"/>
  <c r="R673" i="12"/>
  <c r="O673" i="12"/>
  <c r="Z672" i="12"/>
  <c r="V672" i="12"/>
  <c r="R672" i="12"/>
  <c r="O672" i="12"/>
  <c r="Z671" i="12"/>
  <c r="V671" i="12"/>
  <c r="R671" i="12"/>
  <c r="O671" i="12"/>
  <c r="Z670" i="12"/>
  <c r="V670" i="12"/>
  <c r="R670" i="12"/>
  <c r="O670" i="12"/>
  <c r="Z669" i="12"/>
  <c r="V669" i="12"/>
  <c r="R669" i="12"/>
  <c r="O669" i="12"/>
  <c r="Z668" i="12"/>
  <c r="V668" i="12"/>
  <c r="R668" i="12"/>
  <c r="O668" i="12"/>
  <c r="Z667" i="12"/>
  <c r="V667" i="12"/>
  <c r="R667" i="12"/>
  <c r="O667" i="12"/>
  <c r="Z666" i="12"/>
  <c r="V666" i="12"/>
  <c r="R666" i="12"/>
  <c r="O666" i="12"/>
  <c r="Z665" i="12"/>
  <c r="V665" i="12"/>
  <c r="R665" i="12"/>
  <c r="O665" i="12"/>
  <c r="Z664" i="12"/>
  <c r="V664" i="12"/>
  <c r="R664" i="12"/>
  <c r="O664" i="12"/>
  <c r="Z663" i="12"/>
  <c r="V663" i="12"/>
  <c r="R663" i="12"/>
  <c r="O663" i="12"/>
  <c r="Z662" i="12"/>
  <c r="V662" i="12"/>
  <c r="R662" i="12"/>
  <c r="O662" i="12"/>
  <c r="Z661" i="12"/>
  <c r="V661" i="12"/>
  <c r="R661" i="12"/>
  <c r="O661" i="12"/>
  <c r="Z660" i="12"/>
  <c r="V660" i="12"/>
  <c r="R660" i="12"/>
  <c r="O660" i="12"/>
  <c r="Z659" i="12"/>
  <c r="V659" i="12"/>
  <c r="R659" i="12"/>
  <c r="O659" i="12"/>
  <c r="Z658" i="12"/>
  <c r="V658" i="12"/>
  <c r="R658" i="12"/>
  <c r="O658" i="12"/>
  <c r="Z657" i="12"/>
  <c r="V657" i="12"/>
  <c r="R657" i="12"/>
  <c r="O657" i="12"/>
  <c r="Z656" i="12"/>
  <c r="V656" i="12"/>
  <c r="R656" i="12"/>
  <c r="O656" i="12"/>
  <c r="Z655" i="12"/>
  <c r="V655" i="12"/>
  <c r="R655" i="12"/>
  <c r="O655" i="12"/>
  <c r="Z654" i="12"/>
  <c r="V654" i="12"/>
  <c r="R654" i="12"/>
  <c r="O654" i="12"/>
  <c r="Z653" i="12"/>
  <c r="V653" i="12"/>
  <c r="R653" i="12"/>
  <c r="O653" i="12"/>
  <c r="Z652" i="12"/>
  <c r="V652" i="12"/>
  <c r="R652" i="12"/>
  <c r="O652" i="12"/>
  <c r="Z651" i="12"/>
  <c r="V651" i="12"/>
  <c r="R651" i="12"/>
  <c r="O651" i="12"/>
  <c r="Z650" i="12"/>
  <c r="V650" i="12"/>
  <c r="R650" i="12"/>
  <c r="O650" i="12"/>
  <c r="Z649" i="12"/>
  <c r="V649" i="12"/>
  <c r="R649" i="12"/>
  <c r="O649" i="12"/>
  <c r="Z648" i="12"/>
  <c r="V648" i="12"/>
  <c r="R648" i="12"/>
  <c r="O648" i="12"/>
  <c r="Z647" i="12"/>
  <c r="V647" i="12"/>
  <c r="R647" i="12"/>
  <c r="O647" i="12"/>
  <c r="Z646" i="12"/>
  <c r="V646" i="12"/>
  <c r="R646" i="12"/>
  <c r="O646" i="12"/>
  <c r="Z645" i="12"/>
  <c r="V645" i="12"/>
  <c r="R645" i="12"/>
  <c r="O645" i="12"/>
  <c r="Z644" i="12"/>
  <c r="V644" i="12"/>
  <c r="R644" i="12"/>
  <c r="O644" i="12"/>
  <c r="Z643" i="12"/>
  <c r="V643" i="12"/>
  <c r="R643" i="12"/>
  <c r="O643" i="12"/>
  <c r="Z642" i="12"/>
  <c r="V642" i="12"/>
  <c r="R642" i="12"/>
  <c r="O642" i="12"/>
  <c r="Z641" i="12"/>
  <c r="V641" i="12"/>
  <c r="R641" i="12"/>
  <c r="O641" i="12"/>
  <c r="Z640" i="12"/>
  <c r="V640" i="12"/>
  <c r="R640" i="12"/>
  <c r="O640" i="12"/>
  <c r="Z639" i="12"/>
  <c r="V639" i="12"/>
  <c r="R639" i="12"/>
  <c r="O639" i="12"/>
  <c r="Z638" i="12"/>
  <c r="V638" i="12"/>
  <c r="R638" i="12"/>
  <c r="O638" i="12"/>
  <c r="Z637" i="12"/>
  <c r="V637" i="12"/>
  <c r="R637" i="12"/>
  <c r="O637" i="12"/>
  <c r="Z636" i="12"/>
  <c r="V636" i="12"/>
  <c r="R636" i="12"/>
  <c r="O636" i="12"/>
  <c r="Z635" i="12"/>
  <c r="V635" i="12"/>
  <c r="R635" i="12"/>
  <c r="O635" i="12"/>
  <c r="Z634" i="12"/>
  <c r="V634" i="12"/>
  <c r="R634" i="12"/>
  <c r="O634" i="12"/>
  <c r="Z633" i="12"/>
  <c r="V633" i="12"/>
  <c r="R633" i="12"/>
  <c r="O633" i="12"/>
  <c r="Z632" i="12"/>
  <c r="V632" i="12"/>
  <c r="R632" i="12"/>
  <c r="O632" i="12"/>
  <c r="Z631" i="12"/>
  <c r="V631" i="12"/>
  <c r="R631" i="12"/>
  <c r="O631" i="12"/>
  <c r="Z630" i="12"/>
  <c r="V630" i="12"/>
  <c r="R630" i="12"/>
  <c r="O630" i="12"/>
  <c r="Z629" i="12"/>
  <c r="V629" i="12"/>
  <c r="R629" i="12"/>
  <c r="O629" i="12"/>
  <c r="Z628" i="12"/>
  <c r="V628" i="12"/>
  <c r="R628" i="12"/>
  <c r="O628" i="12"/>
  <c r="Z627" i="12"/>
  <c r="V627" i="12"/>
  <c r="R627" i="12"/>
  <c r="O627" i="12"/>
  <c r="Z626" i="12"/>
  <c r="V626" i="12"/>
  <c r="R626" i="12"/>
  <c r="O626" i="12"/>
  <c r="Z625" i="12"/>
  <c r="V625" i="12"/>
  <c r="R625" i="12"/>
  <c r="O625" i="12"/>
  <c r="Z624" i="12"/>
  <c r="V624" i="12"/>
  <c r="R624" i="12"/>
  <c r="O624" i="12"/>
  <c r="Z623" i="12"/>
  <c r="V623" i="12"/>
  <c r="R623" i="12"/>
  <c r="O623" i="12"/>
  <c r="Z622" i="12"/>
  <c r="V622" i="12"/>
  <c r="R622" i="12"/>
  <c r="O622" i="12"/>
  <c r="Z621" i="12"/>
  <c r="V621" i="12"/>
  <c r="R621" i="12"/>
  <c r="O621" i="12"/>
  <c r="Z620" i="12"/>
  <c r="V620" i="12"/>
  <c r="R620" i="12"/>
  <c r="O620" i="12"/>
  <c r="Z619" i="12"/>
  <c r="V619" i="12"/>
  <c r="R619" i="12"/>
  <c r="O619" i="12"/>
  <c r="Z618" i="12"/>
  <c r="V618" i="12"/>
  <c r="R618" i="12"/>
  <c r="O618" i="12"/>
  <c r="Z617" i="12"/>
  <c r="V617" i="12"/>
  <c r="R617" i="12"/>
  <c r="O617" i="12"/>
  <c r="Z616" i="12"/>
  <c r="V616" i="12"/>
  <c r="R616" i="12"/>
  <c r="O616" i="12"/>
  <c r="Z615" i="12"/>
  <c r="V615" i="12"/>
  <c r="R615" i="12"/>
  <c r="O615" i="12"/>
  <c r="Z614" i="12"/>
  <c r="V614" i="12"/>
  <c r="R614" i="12"/>
  <c r="O614" i="12"/>
  <c r="Z613" i="12"/>
  <c r="V613" i="12"/>
  <c r="R613" i="12"/>
  <c r="O613" i="12"/>
  <c r="Z612" i="12"/>
  <c r="V612" i="12"/>
  <c r="R612" i="12"/>
  <c r="O612" i="12"/>
  <c r="Z611" i="12"/>
  <c r="V611" i="12"/>
  <c r="R611" i="12"/>
  <c r="O611" i="12"/>
  <c r="Z610" i="12"/>
  <c r="V610" i="12"/>
  <c r="R610" i="12"/>
  <c r="O610" i="12"/>
  <c r="Z609" i="12"/>
  <c r="V609" i="12"/>
  <c r="R609" i="12"/>
  <c r="O609" i="12"/>
  <c r="Z608" i="12"/>
  <c r="V608" i="12"/>
  <c r="R608" i="12"/>
  <c r="O608" i="12"/>
  <c r="Z607" i="12"/>
  <c r="V607" i="12"/>
  <c r="R607" i="12"/>
  <c r="O607" i="12"/>
  <c r="Z606" i="12"/>
  <c r="V606" i="12"/>
  <c r="R606" i="12"/>
  <c r="O606" i="12"/>
  <c r="Z605" i="12"/>
  <c r="V605" i="12"/>
  <c r="R605" i="12"/>
  <c r="O605" i="12"/>
  <c r="Z604" i="12"/>
  <c r="V604" i="12"/>
  <c r="R604" i="12"/>
  <c r="O604" i="12"/>
  <c r="Z603" i="12"/>
  <c r="V603" i="12"/>
  <c r="R603" i="12"/>
  <c r="O603" i="12"/>
  <c r="Z602" i="12"/>
  <c r="V602" i="12"/>
  <c r="R602" i="12"/>
  <c r="O602" i="12"/>
  <c r="Z601" i="12"/>
  <c r="V601" i="12"/>
  <c r="R601" i="12"/>
  <c r="O601" i="12"/>
  <c r="Z600" i="12"/>
  <c r="V600" i="12"/>
  <c r="R600" i="12"/>
  <c r="O600" i="12"/>
  <c r="Z599" i="12"/>
  <c r="V599" i="12"/>
  <c r="R599" i="12"/>
  <c r="O599" i="12"/>
  <c r="Z598" i="12"/>
  <c r="V598" i="12"/>
  <c r="R598" i="12"/>
  <c r="O598" i="12"/>
  <c r="Z597" i="12"/>
  <c r="V597" i="12"/>
  <c r="R597" i="12"/>
  <c r="O597" i="12"/>
  <c r="Z596" i="12"/>
  <c r="V596" i="12"/>
  <c r="R596" i="12"/>
  <c r="O596" i="12"/>
  <c r="Z595" i="12"/>
  <c r="V595" i="12"/>
  <c r="R595" i="12"/>
  <c r="O595" i="12"/>
  <c r="Z594" i="12"/>
  <c r="V594" i="12"/>
  <c r="R594" i="12"/>
  <c r="O594" i="12"/>
  <c r="Z593" i="12"/>
  <c r="V593" i="12"/>
  <c r="R593" i="12"/>
  <c r="O593" i="12"/>
  <c r="Z592" i="12"/>
  <c r="V592" i="12"/>
  <c r="R592" i="12"/>
  <c r="O592" i="12"/>
  <c r="Z591" i="12"/>
  <c r="V591" i="12"/>
  <c r="R591" i="12"/>
  <c r="O591" i="12"/>
  <c r="Z590" i="12"/>
  <c r="V590" i="12"/>
  <c r="R590" i="12"/>
  <c r="O590" i="12"/>
  <c r="Z589" i="12"/>
  <c r="V589" i="12"/>
  <c r="R589" i="12"/>
  <c r="O589" i="12"/>
  <c r="Z588" i="12"/>
  <c r="V588" i="12"/>
  <c r="R588" i="12"/>
  <c r="O588" i="12"/>
  <c r="Z587" i="12"/>
  <c r="V587" i="12"/>
  <c r="R587" i="12"/>
  <c r="O587" i="12"/>
  <c r="Z586" i="12"/>
  <c r="V586" i="12"/>
  <c r="R586" i="12"/>
  <c r="O586" i="12"/>
  <c r="Z585" i="12"/>
  <c r="V585" i="12"/>
  <c r="R585" i="12"/>
  <c r="O585" i="12"/>
  <c r="Z584" i="12"/>
  <c r="V584" i="12"/>
  <c r="R584" i="12"/>
  <c r="O584" i="12"/>
  <c r="Z583" i="12"/>
  <c r="V583" i="12"/>
  <c r="R583" i="12"/>
  <c r="O583" i="12"/>
  <c r="Z582" i="12"/>
  <c r="V582" i="12"/>
  <c r="R582" i="12"/>
  <c r="O582" i="12"/>
  <c r="Z581" i="12"/>
  <c r="V581" i="12"/>
  <c r="R581" i="12"/>
  <c r="O581" i="12"/>
  <c r="Z580" i="12"/>
  <c r="V580" i="12"/>
  <c r="R580" i="12"/>
  <c r="O580" i="12"/>
  <c r="Z579" i="12"/>
  <c r="V579" i="12"/>
  <c r="R579" i="12"/>
  <c r="O579" i="12"/>
  <c r="Z578" i="12"/>
  <c r="V578" i="12"/>
  <c r="R578" i="12"/>
  <c r="O578" i="12"/>
  <c r="Z577" i="12"/>
  <c r="V577" i="12"/>
  <c r="R577" i="12"/>
  <c r="O577" i="12"/>
  <c r="Z576" i="12"/>
  <c r="V576" i="12"/>
  <c r="R576" i="12"/>
  <c r="O576" i="12"/>
  <c r="Z575" i="12"/>
  <c r="V575" i="12"/>
  <c r="R575" i="12"/>
  <c r="O575" i="12"/>
  <c r="Z574" i="12"/>
  <c r="V574" i="12"/>
  <c r="R574" i="12"/>
  <c r="O574" i="12"/>
  <c r="Z573" i="12"/>
  <c r="V573" i="12"/>
  <c r="R573" i="12"/>
  <c r="O573" i="12"/>
  <c r="Z572" i="12"/>
  <c r="V572" i="12"/>
  <c r="R572" i="12"/>
  <c r="O572" i="12"/>
  <c r="Z571" i="12"/>
  <c r="V571" i="12"/>
  <c r="R571" i="12"/>
  <c r="O571" i="12"/>
  <c r="Z570" i="12"/>
  <c r="V570" i="12"/>
  <c r="R570" i="12"/>
  <c r="O570" i="12"/>
  <c r="Z569" i="12"/>
  <c r="V569" i="12"/>
  <c r="R569" i="12"/>
  <c r="O569" i="12"/>
  <c r="Z568" i="12"/>
  <c r="V568" i="12"/>
  <c r="R568" i="12"/>
  <c r="O568" i="12"/>
  <c r="Z567" i="12"/>
  <c r="V567" i="12"/>
  <c r="R567" i="12"/>
  <c r="O567" i="12"/>
  <c r="Z566" i="12"/>
  <c r="V566" i="12"/>
  <c r="R566" i="12"/>
  <c r="O566" i="12"/>
  <c r="Z565" i="12"/>
  <c r="V565" i="12"/>
  <c r="R565" i="12"/>
  <c r="O565" i="12"/>
  <c r="Z564" i="12"/>
  <c r="V564" i="12"/>
  <c r="R564" i="12"/>
  <c r="O564" i="12"/>
  <c r="Z563" i="12"/>
  <c r="V563" i="12"/>
  <c r="R563" i="12"/>
  <c r="O563" i="12"/>
  <c r="Z562" i="12"/>
  <c r="V562" i="12"/>
  <c r="R562" i="12"/>
  <c r="O562" i="12"/>
  <c r="Z561" i="12"/>
  <c r="V561" i="12"/>
  <c r="R561" i="12"/>
  <c r="O561" i="12"/>
  <c r="Z560" i="12"/>
  <c r="V560" i="12"/>
  <c r="R560" i="12"/>
  <c r="O560" i="12"/>
  <c r="Z559" i="12"/>
  <c r="V559" i="12"/>
  <c r="R559" i="12"/>
  <c r="O559" i="12"/>
  <c r="Z558" i="12"/>
  <c r="V558" i="12"/>
  <c r="R558" i="12"/>
  <c r="O558" i="12"/>
  <c r="Z557" i="12"/>
  <c r="V557" i="12"/>
  <c r="R557" i="12"/>
  <c r="O557" i="12"/>
  <c r="Z556" i="12"/>
  <c r="V556" i="12"/>
  <c r="R556" i="12"/>
  <c r="O556" i="12"/>
  <c r="Z555" i="12"/>
  <c r="V555" i="12"/>
  <c r="R555" i="12"/>
  <c r="O555" i="12"/>
  <c r="Z554" i="12"/>
  <c r="V554" i="12"/>
  <c r="R554" i="12"/>
  <c r="O554" i="12"/>
  <c r="Z553" i="12"/>
  <c r="V553" i="12"/>
  <c r="R553" i="12"/>
  <c r="O553" i="12"/>
  <c r="Z552" i="12"/>
  <c r="V552" i="12"/>
  <c r="R552" i="12"/>
  <c r="O552" i="12"/>
  <c r="Z551" i="12"/>
  <c r="V551" i="12"/>
  <c r="R551" i="12"/>
  <c r="O551" i="12"/>
  <c r="Z550" i="12"/>
  <c r="V550" i="12"/>
  <c r="R550" i="12"/>
  <c r="O550" i="12"/>
  <c r="Z549" i="12"/>
  <c r="V549" i="12"/>
  <c r="R549" i="12"/>
  <c r="O549" i="12"/>
  <c r="Z548" i="12"/>
  <c r="V548" i="12"/>
  <c r="R548" i="12"/>
  <c r="O548" i="12"/>
  <c r="Z547" i="12"/>
  <c r="V547" i="12"/>
  <c r="R547" i="12"/>
  <c r="O547" i="12"/>
  <c r="Z546" i="12"/>
  <c r="V546" i="12"/>
  <c r="R546" i="12"/>
  <c r="O546" i="12"/>
  <c r="Z545" i="12"/>
  <c r="V545" i="12"/>
  <c r="R545" i="12"/>
  <c r="O545" i="12"/>
  <c r="Z544" i="12"/>
  <c r="V544" i="12"/>
  <c r="R544" i="12"/>
  <c r="O544" i="12"/>
  <c r="Z543" i="12"/>
  <c r="V543" i="12"/>
  <c r="R543" i="12"/>
  <c r="O543" i="12"/>
  <c r="Z542" i="12"/>
  <c r="V542" i="12"/>
  <c r="R542" i="12"/>
  <c r="O542" i="12"/>
  <c r="Z541" i="12"/>
  <c r="V541" i="12"/>
  <c r="R541" i="12"/>
  <c r="O541" i="12"/>
  <c r="Z540" i="12"/>
  <c r="V540" i="12"/>
  <c r="R540" i="12"/>
  <c r="O540" i="12"/>
  <c r="Z539" i="12"/>
  <c r="V539" i="12"/>
  <c r="R539" i="12"/>
  <c r="O539" i="12"/>
  <c r="Z538" i="12"/>
  <c r="V538" i="12"/>
  <c r="R538" i="12"/>
  <c r="O538" i="12"/>
  <c r="Z537" i="12"/>
  <c r="V537" i="12"/>
  <c r="R537" i="12"/>
  <c r="O537" i="12"/>
  <c r="Z536" i="12"/>
  <c r="V536" i="12"/>
  <c r="R536" i="12"/>
  <c r="O536" i="12"/>
  <c r="Z535" i="12"/>
  <c r="V535" i="12"/>
  <c r="R535" i="12"/>
  <c r="O535" i="12"/>
  <c r="Z534" i="12"/>
  <c r="V534" i="12"/>
  <c r="R534" i="12"/>
  <c r="O534" i="12"/>
  <c r="Z533" i="12"/>
  <c r="V533" i="12"/>
  <c r="R533" i="12"/>
  <c r="O533" i="12"/>
  <c r="Z532" i="12"/>
  <c r="V532" i="12"/>
  <c r="R532" i="12"/>
  <c r="O532" i="12"/>
  <c r="Z531" i="12"/>
  <c r="V531" i="12"/>
  <c r="R531" i="12"/>
  <c r="O531" i="12"/>
  <c r="Z530" i="12"/>
  <c r="V530" i="12"/>
  <c r="R530" i="12"/>
  <c r="O530" i="12"/>
  <c r="Z529" i="12"/>
  <c r="V529" i="12"/>
  <c r="R529" i="12"/>
  <c r="O529" i="12"/>
  <c r="Z528" i="12"/>
  <c r="V528" i="12"/>
  <c r="R528" i="12"/>
  <c r="O528" i="12"/>
  <c r="Z527" i="12"/>
  <c r="V527" i="12"/>
  <c r="R527" i="12"/>
  <c r="O527" i="12"/>
  <c r="Z526" i="12"/>
  <c r="V526" i="12"/>
  <c r="R526" i="12"/>
  <c r="O526" i="12"/>
  <c r="Z525" i="12"/>
  <c r="V525" i="12"/>
  <c r="R525" i="12"/>
  <c r="O525" i="12"/>
  <c r="Z524" i="12"/>
  <c r="V524" i="12"/>
  <c r="R524" i="12"/>
  <c r="O524" i="12"/>
  <c r="Z523" i="12"/>
  <c r="V523" i="12"/>
  <c r="R523" i="12"/>
  <c r="O523" i="12"/>
  <c r="Z522" i="12"/>
  <c r="V522" i="12"/>
  <c r="R522" i="12"/>
  <c r="O522" i="12"/>
  <c r="Z521" i="12"/>
  <c r="V521" i="12"/>
  <c r="R521" i="12"/>
  <c r="O521" i="12"/>
  <c r="Z520" i="12"/>
  <c r="V520" i="12"/>
  <c r="R520" i="12"/>
  <c r="O520" i="12"/>
  <c r="Z519" i="12"/>
  <c r="V519" i="12"/>
  <c r="R519" i="12"/>
  <c r="O519" i="12"/>
  <c r="Z518" i="12"/>
  <c r="V518" i="12"/>
  <c r="R518" i="12"/>
  <c r="O518" i="12"/>
  <c r="Z517" i="12"/>
  <c r="V517" i="12"/>
  <c r="R517" i="12"/>
  <c r="O517" i="12"/>
  <c r="Z516" i="12"/>
  <c r="V516" i="12"/>
  <c r="R516" i="12"/>
  <c r="O516" i="12"/>
  <c r="Z515" i="12"/>
  <c r="V515" i="12"/>
  <c r="R515" i="12"/>
  <c r="O515" i="12"/>
  <c r="Z514" i="12"/>
  <c r="V514" i="12"/>
  <c r="R514" i="12"/>
  <c r="O514" i="12"/>
  <c r="Z513" i="12"/>
  <c r="V513" i="12"/>
  <c r="R513" i="12"/>
  <c r="O513" i="12"/>
  <c r="Z512" i="12"/>
  <c r="V512" i="12"/>
  <c r="R512" i="12"/>
  <c r="O512" i="12"/>
  <c r="Z511" i="12"/>
  <c r="V511" i="12"/>
  <c r="R511" i="12"/>
  <c r="O511" i="12"/>
  <c r="Z510" i="12"/>
  <c r="V510" i="12"/>
  <c r="R510" i="12"/>
  <c r="O510" i="12"/>
  <c r="Z509" i="12"/>
  <c r="V509" i="12"/>
  <c r="R509" i="12"/>
  <c r="O509" i="12"/>
  <c r="Z508" i="12"/>
  <c r="V508" i="12"/>
  <c r="R508" i="12"/>
  <c r="O508" i="12"/>
  <c r="Z507" i="12"/>
  <c r="V507" i="12"/>
  <c r="R507" i="12"/>
  <c r="O507" i="12"/>
  <c r="Z506" i="12"/>
  <c r="V506" i="12"/>
  <c r="R506" i="12"/>
  <c r="O506" i="12"/>
  <c r="Z505" i="12"/>
  <c r="V505" i="12"/>
  <c r="R505" i="12"/>
  <c r="O505" i="12"/>
  <c r="Z504" i="12"/>
  <c r="V504" i="12"/>
  <c r="R504" i="12"/>
  <c r="O504" i="12"/>
  <c r="Z503" i="12"/>
  <c r="V503" i="12"/>
  <c r="R503" i="12"/>
  <c r="O503" i="12"/>
  <c r="Z502" i="12"/>
  <c r="V502" i="12"/>
  <c r="R502" i="12"/>
  <c r="O502" i="12"/>
  <c r="Z501" i="12"/>
  <c r="V501" i="12"/>
  <c r="R501" i="12"/>
  <c r="O501" i="12"/>
  <c r="Z500" i="12"/>
  <c r="V500" i="12"/>
  <c r="R500" i="12"/>
  <c r="O500" i="12"/>
  <c r="Z499" i="12"/>
  <c r="V499" i="12"/>
  <c r="R499" i="12"/>
  <c r="O499" i="12"/>
  <c r="Z498" i="12"/>
  <c r="V498" i="12"/>
  <c r="R498" i="12"/>
  <c r="O498" i="12"/>
  <c r="Z497" i="12"/>
  <c r="V497" i="12"/>
  <c r="R497" i="12"/>
  <c r="O497" i="12"/>
  <c r="Z496" i="12"/>
  <c r="V496" i="12"/>
  <c r="R496" i="12"/>
  <c r="O496" i="12"/>
  <c r="Z495" i="12"/>
  <c r="V495" i="12"/>
  <c r="R495" i="12"/>
  <c r="O495" i="12"/>
  <c r="Z494" i="12"/>
  <c r="V494" i="12"/>
  <c r="R494" i="12"/>
  <c r="O494" i="12"/>
  <c r="Z493" i="12"/>
  <c r="V493" i="12"/>
  <c r="R493" i="12"/>
  <c r="O493" i="12"/>
  <c r="Z492" i="12"/>
  <c r="V492" i="12"/>
  <c r="R492" i="12"/>
  <c r="O492" i="12"/>
  <c r="Z491" i="12"/>
  <c r="V491" i="12"/>
  <c r="R491" i="12"/>
  <c r="O491" i="12"/>
  <c r="Z490" i="12"/>
  <c r="V490" i="12"/>
  <c r="R490" i="12"/>
  <c r="O490" i="12"/>
  <c r="Z489" i="12"/>
  <c r="V489" i="12"/>
  <c r="R489" i="12"/>
  <c r="O489" i="12"/>
  <c r="Z488" i="12"/>
  <c r="V488" i="12"/>
  <c r="R488" i="12"/>
  <c r="O488" i="12"/>
  <c r="Z487" i="12"/>
  <c r="V487" i="12"/>
  <c r="R487" i="12"/>
  <c r="O487" i="12"/>
  <c r="Z486" i="12"/>
  <c r="V486" i="12"/>
  <c r="R486" i="12"/>
  <c r="O486" i="12"/>
  <c r="Z485" i="12"/>
  <c r="V485" i="12"/>
  <c r="R485" i="12"/>
  <c r="O485" i="12"/>
  <c r="Z484" i="12"/>
  <c r="V484" i="12"/>
  <c r="R484" i="12"/>
  <c r="O484" i="12"/>
  <c r="Z483" i="12"/>
  <c r="V483" i="12"/>
  <c r="R483" i="12"/>
  <c r="O483" i="12"/>
  <c r="Z482" i="12"/>
  <c r="V482" i="12"/>
  <c r="R482" i="12"/>
  <c r="O482" i="12"/>
  <c r="Z481" i="12"/>
  <c r="V481" i="12"/>
  <c r="R481" i="12"/>
  <c r="O481" i="12"/>
  <c r="Z480" i="12"/>
  <c r="V480" i="12"/>
  <c r="R480" i="12"/>
  <c r="O480" i="12"/>
  <c r="Z479" i="12"/>
  <c r="V479" i="12"/>
  <c r="R479" i="12"/>
  <c r="O479" i="12"/>
  <c r="Z478" i="12"/>
  <c r="V478" i="12"/>
  <c r="R478" i="12"/>
  <c r="O478" i="12"/>
  <c r="Z477" i="12"/>
  <c r="V477" i="12"/>
  <c r="R477" i="12"/>
  <c r="O477" i="12"/>
  <c r="Z476" i="12"/>
  <c r="V476" i="12"/>
  <c r="R476" i="12"/>
  <c r="O476" i="12"/>
  <c r="Z475" i="12"/>
  <c r="V475" i="12"/>
  <c r="R475" i="12"/>
  <c r="O475" i="12"/>
  <c r="Z474" i="12"/>
  <c r="V474" i="12"/>
  <c r="R474" i="12"/>
  <c r="O474" i="12"/>
  <c r="Z473" i="12"/>
  <c r="V473" i="12"/>
  <c r="R473" i="12"/>
  <c r="O473" i="12"/>
  <c r="Z472" i="12"/>
  <c r="V472" i="12"/>
  <c r="R472" i="12"/>
  <c r="O472" i="12"/>
  <c r="Z471" i="12"/>
  <c r="V471" i="12"/>
  <c r="R471" i="12"/>
  <c r="O471" i="12"/>
  <c r="Z470" i="12"/>
  <c r="V470" i="12"/>
  <c r="R470" i="12"/>
  <c r="O470" i="12"/>
  <c r="Z469" i="12"/>
  <c r="V469" i="12"/>
  <c r="R469" i="12"/>
  <c r="O469" i="12"/>
  <c r="Z468" i="12"/>
  <c r="V468" i="12"/>
  <c r="R468" i="12"/>
  <c r="O468" i="12"/>
  <c r="Z467" i="12"/>
  <c r="V467" i="12"/>
  <c r="R467" i="12"/>
  <c r="O467" i="12"/>
  <c r="Z466" i="12"/>
  <c r="V466" i="12"/>
  <c r="R466" i="12"/>
  <c r="O466" i="12"/>
  <c r="Z465" i="12"/>
  <c r="V465" i="12"/>
  <c r="R465" i="12"/>
  <c r="O465" i="12"/>
  <c r="Z464" i="12"/>
  <c r="V464" i="12"/>
  <c r="R464" i="12"/>
  <c r="O464" i="12"/>
  <c r="Z463" i="12"/>
  <c r="V463" i="12"/>
  <c r="R463" i="12"/>
  <c r="O463" i="12"/>
  <c r="Z462" i="12"/>
  <c r="V462" i="12"/>
  <c r="R462" i="12"/>
  <c r="O462" i="12"/>
  <c r="Z461" i="12"/>
  <c r="V461" i="12"/>
  <c r="R461" i="12"/>
  <c r="O461" i="12"/>
  <c r="Z460" i="12"/>
  <c r="V460" i="12"/>
  <c r="R460" i="12"/>
  <c r="O460" i="12"/>
  <c r="Z459" i="12"/>
  <c r="V459" i="12"/>
  <c r="R459" i="12"/>
  <c r="O459" i="12"/>
  <c r="Z458" i="12"/>
  <c r="V458" i="12"/>
  <c r="R458" i="12"/>
  <c r="O458" i="12"/>
  <c r="Z457" i="12"/>
  <c r="V457" i="12"/>
  <c r="R457" i="12"/>
  <c r="O457" i="12"/>
  <c r="Z456" i="12"/>
  <c r="V456" i="12"/>
  <c r="R456" i="12"/>
  <c r="O456" i="12"/>
  <c r="Z455" i="12"/>
  <c r="V455" i="12"/>
  <c r="R455" i="12"/>
  <c r="O455" i="12"/>
  <c r="Z454" i="12"/>
  <c r="V454" i="12"/>
  <c r="R454" i="12"/>
  <c r="O454" i="12"/>
  <c r="Z453" i="12"/>
  <c r="V453" i="12"/>
  <c r="R453" i="12"/>
  <c r="O453" i="12"/>
  <c r="Z452" i="12"/>
  <c r="V452" i="12"/>
  <c r="R452" i="12"/>
  <c r="O452" i="12"/>
  <c r="Z451" i="12"/>
  <c r="V451" i="12"/>
  <c r="R451" i="12"/>
  <c r="O451" i="12"/>
  <c r="Z450" i="12"/>
  <c r="V450" i="12"/>
  <c r="R450" i="12"/>
  <c r="O450" i="12"/>
  <c r="Z449" i="12"/>
  <c r="V449" i="12"/>
  <c r="R449" i="12"/>
  <c r="O449" i="12"/>
  <c r="Z448" i="12"/>
  <c r="V448" i="12"/>
  <c r="R448" i="12"/>
  <c r="O448" i="12"/>
  <c r="Z447" i="12"/>
  <c r="V447" i="12"/>
  <c r="R447" i="12"/>
  <c r="O447" i="12"/>
  <c r="Z446" i="12"/>
  <c r="V446" i="12"/>
  <c r="R446" i="12"/>
  <c r="O446" i="12"/>
  <c r="Z445" i="12"/>
  <c r="V445" i="12"/>
  <c r="R445" i="12"/>
  <c r="O445" i="12"/>
  <c r="Z444" i="12"/>
  <c r="V444" i="12"/>
  <c r="R444" i="12"/>
  <c r="O444" i="12"/>
  <c r="Z443" i="12"/>
  <c r="V443" i="12"/>
  <c r="R443" i="12"/>
  <c r="O443" i="12"/>
  <c r="Z442" i="12"/>
  <c r="V442" i="12"/>
  <c r="R442" i="12"/>
  <c r="O442" i="12"/>
  <c r="Z441" i="12"/>
  <c r="V441" i="12"/>
  <c r="R441" i="12"/>
  <c r="O441" i="12"/>
  <c r="Z440" i="12"/>
  <c r="V440" i="12"/>
  <c r="R440" i="12"/>
  <c r="O440" i="12"/>
  <c r="Z439" i="12"/>
  <c r="V439" i="12"/>
  <c r="R439" i="12"/>
  <c r="O439" i="12"/>
  <c r="Z438" i="12"/>
  <c r="V438" i="12"/>
  <c r="R438" i="12"/>
  <c r="O438" i="12"/>
  <c r="Z437" i="12"/>
  <c r="V437" i="12"/>
  <c r="R437" i="12"/>
  <c r="O437" i="12"/>
  <c r="Z436" i="12"/>
  <c r="V436" i="12"/>
  <c r="R436" i="12"/>
  <c r="O436" i="12"/>
  <c r="Z435" i="12"/>
  <c r="V435" i="12"/>
  <c r="R435" i="12"/>
  <c r="O435" i="12"/>
  <c r="Z434" i="12"/>
  <c r="V434" i="12"/>
  <c r="R434" i="12"/>
  <c r="O434" i="12"/>
  <c r="Z433" i="12"/>
  <c r="V433" i="12"/>
  <c r="R433" i="12"/>
  <c r="O433" i="12"/>
  <c r="Z432" i="12"/>
  <c r="V432" i="12"/>
  <c r="R432" i="12"/>
  <c r="O432" i="12"/>
  <c r="Z431" i="12"/>
  <c r="V431" i="12"/>
  <c r="R431" i="12"/>
  <c r="O431" i="12"/>
  <c r="Z430" i="12"/>
  <c r="V430" i="12"/>
  <c r="R430" i="12"/>
  <c r="O430" i="12"/>
  <c r="Z429" i="12"/>
  <c r="V429" i="12"/>
  <c r="R429" i="12"/>
  <c r="O429" i="12"/>
  <c r="Z428" i="12"/>
  <c r="V428" i="12"/>
  <c r="R428" i="12"/>
  <c r="O428" i="12"/>
  <c r="Z427" i="12"/>
  <c r="V427" i="12"/>
  <c r="R427" i="12"/>
  <c r="O427" i="12"/>
  <c r="Z426" i="12"/>
  <c r="V426" i="12"/>
  <c r="R426" i="12"/>
  <c r="O426" i="12"/>
  <c r="Z425" i="12"/>
  <c r="V425" i="12"/>
  <c r="R425" i="12"/>
  <c r="O425" i="12"/>
  <c r="Z424" i="12"/>
  <c r="V424" i="12"/>
  <c r="R424" i="12"/>
  <c r="O424" i="12"/>
  <c r="Z423" i="12"/>
  <c r="V423" i="12"/>
  <c r="R423" i="12"/>
  <c r="O423" i="12"/>
  <c r="Z422" i="12"/>
  <c r="V422" i="12"/>
  <c r="R422" i="12"/>
  <c r="O422" i="12"/>
  <c r="Z421" i="12"/>
  <c r="V421" i="12"/>
  <c r="R421" i="12"/>
  <c r="O421" i="12"/>
  <c r="Z420" i="12"/>
  <c r="V420" i="12"/>
  <c r="R420" i="12"/>
  <c r="O420" i="12"/>
  <c r="Z419" i="12"/>
  <c r="V419" i="12"/>
  <c r="R419" i="12"/>
  <c r="O419" i="12"/>
  <c r="Z418" i="12"/>
  <c r="V418" i="12"/>
  <c r="R418" i="12"/>
  <c r="O418" i="12"/>
  <c r="Z417" i="12"/>
  <c r="V417" i="12"/>
  <c r="R417" i="12"/>
  <c r="O417" i="12"/>
  <c r="Z416" i="12"/>
  <c r="V416" i="12"/>
  <c r="R416" i="12"/>
  <c r="O416" i="12"/>
  <c r="Z415" i="12"/>
  <c r="V415" i="12"/>
  <c r="R415" i="12"/>
  <c r="O415" i="12"/>
  <c r="Z414" i="12"/>
  <c r="V414" i="12"/>
  <c r="R414" i="12"/>
  <c r="O414" i="12"/>
  <c r="Z413" i="12"/>
  <c r="V413" i="12"/>
  <c r="R413" i="12"/>
  <c r="O413" i="12"/>
  <c r="Z412" i="12"/>
  <c r="V412" i="12"/>
  <c r="R412" i="12"/>
  <c r="O412" i="12"/>
  <c r="Z411" i="12"/>
  <c r="V411" i="12"/>
  <c r="R411" i="12"/>
  <c r="O411" i="12"/>
  <c r="Z410" i="12"/>
  <c r="V410" i="12"/>
  <c r="R410" i="12"/>
  <c r="O410" i="12"/>
  <c r="Z409" i="12"/>
  <c r="V409" i="12"/>
  <c r="R409" i="12"/>
  <c r="O409" i="12"/>
  <c r="Z408" i="12"/>
  <c r="V408" i="12"/>
  <c r="R408" i="12"/>
  <c r="O408" i="12"/>
  <c r="Z407" i="12"/>
  <c r="V407" i="12"/>
  <c r="R407" i="12"/>
  <c r="O407" i="12"/>
  <c r="Z406" i="12"/>
  <c r="V406" i="12"/>
  <c r="R406" i="12"/>
  <c r="O406" i="12"/>
  <c r="Z405" i="12"/>
  <c r="V405" i="12"/>
  <c r="R405" i="12"/>
  <c r="O405" i="12"/>
  <c r="Z404" i="12"/>
  <c r="V404" i="12"/>
  <c r="R404" i="12"/>
  <c r="O404" i="12"/>
  <c r="Z403" i="12"/>
  <c r="V403" i="12"/>
  <c r="R403" i="12"/>
  <c r="O403" i="12"/>
  <c r="Z402" i="12"/>
  <c r="V402" i="12"/>
  <c r="R402" i="12"/>
  <c r="O402" i="12"/>
  <c r="Z401" i="12"/>
  <c r="V401" i="12"/>
  <c r="R401" i="12"/>
  <c r="O401" i="12"/>
  <c r="Z400" i="12"/>
  <c r="V400" i="12"/>
  <c r="R400" i="12"/>
  <c r="O400" i="12"/>
  <c r="Z399" i="12"/>
  <c r="V399" i="12"/>
  <c r="R399" i="12"/>
  <c r="O399" i="12"/>
  <c r="Z398" i="12"/>
  <c r="V398" i="12"/>
  <c r="R398" i="12"/>
  <c r="O398" i="12"/>
  <c r="Z397" i="12"/>
  <c r="V397" i="12"/>
  <c r="R397" i="12"/>
  <c r="O397" i="12"/>
  <c r="Z396" i="12"/>
  <c r="V396" i="12"/>
  <c r="R396" i="12"/>
  <c r="O396" i="12"/>
  <c r="Z395" i="12"/>
  <c r="V395" i="12"/>
  <c r="R395" i="12"/>
  <c r="O395" i="12"/>
  <c r="Z394" i="12"/>
  <c r="V394" i="12"/>
  <c r="R394" i="12"/>
  <c r="O394" i="12"/>
  <c r="Z393" i="12"/>
  <c r="V393" i="12"/>
  <c r="R393" i="12"/>
  <c r="O393" i="12"/>
  <c r="Z392" i="12"/>
  <c r="V392" i="12"/>
  <c r="R392" i="12"/>
  <c r="O392" i="12"/>
  <c r="Z391" i="12"/>
  <c r="V391" i="12"/>
  <c r="R391" i="12"/>
  <c r="O391" i="12"/>
  <c r="Z390" i="12"/>
  <c r="V390" i="12"/>
  <c r="R390" i="12"/>
  <c r="O390" i="12"/>
  <c r="Z389" i="12"/>
  <c r="V389" i="12"/>
  <c r="R389" i="12"/>
  <c r="O389" i="12"/>
  <c r="Z388" i="12"/>
  <c r="V388" i="12"/>
  <c r="R388" i="12"/>
  <c r="O388" i="12"/>
  <c r="Z387" i="12"/>
  <c r="V387" i="12"/>
  <c r="R387" i="12"/>
  <c r="O387" i="12"/>
  <c r="Z386" i="12"/>
  <c r="V386" i="12"/>
  <c r="R386" i="12"/>
  <c r="O386" i="12"/>
  <c r="Z385" i="12"/>
  <c r="V385" i="12"/>
  <c r="R385" i="12"/>
  <c r="O385" i="12"/>
  <c r="Z384" i="12"/>
  <c r="V384" i="12"/>
  <c r="R384" i="12"/>
  <c r="O384" i="12"/>
  <c r="Z383" i="12"/>
  <c r="V383" i="12"/>
  <c r="R383" i="12"/>
  <c r="O383" i="12"/>
  <c r="Z382" i="12"/>
  <c r="V382" i="12"/>
  <c r="R382" i="12"/>
  <c r="O382" i="12"/>
  <c r="Z381" i="12"/>
  <c r="V381" i="12"/>
  <c r="R381" i="12"/>
  <c r="O381" i="12"/>
  <c r="Z380" i="12"/>
  <c r="V380" i="12"/>
  <c r="R380" i="12"/>
  <c r="O380" i="12"/>
  <c r="Z379" i="12"/>
  <c r="V379" i="12"/>
  <c r="R379" i="12"/>
  <c r="O379" i="12"/>
  <c r="Z378" i="12"/>
  <c r="V378" i="12"/>
  <c r="R378" i="12"/>
  <c r="O378" i="12"/>
  <c r="Z377" i="12"/>
  <c r="V377" i="12"/>
  <c r="R377" i="12"/>
  <c r="O377" i="12"/>
  <c r="Z376" i="12"/>
  <c r="V376" i="12"/>
  <c r="R376" i="12"/>
  <c r="O376" i="12"/>
  <c r="Z375" i="12"/>
  <c r="V375" i="12"/>
  <c r="R375" i="12"/>
  <c r="O375" i="12"/>
  <c r="Z374" i="12"/>
  <c r="V374" i="12"/>
  <c r="R374" i="12"/>
  <c r="O374" i="12"/>
  <c r="Z373" i="12"/>
  <c r="V373" i="12"/>
  <c r="R373" i="12"/>
  <c r="O373" i="12"/>
  <c r="Z372" i="12"/>
  <c r="V372" i="12"/>
  <c r="R372" i="12"/>
  <c r="O372" i="12"/>
  <c r="Z371" i="12"/>
  <c r="V371" i="12"/>
  <c r="R371" i="12"/>
  <c r="O371" i="12"/>
  <c r="Z370" i="12"/>
  <c r="V370" i="12"/>
  <c r="R370" i="12"/>
  <c r="O370" i="12"/>
  <c r="Z369" i="12"/>
  <c r="V369" i="12"/>
  <c r="R369" i="12"/>
  <c r="O369" i="12"/>
  <c r="Z368" i="12"/>
  <c r="V368" i="12"/>
  <c r="R368" i="12"/>
  <c r="O368" i="12"/>
  <c r="Z367" i="12"/>
  <c r="V367" i="12"/>
  <c r="R367" i="12"/>
  <c r="O367" i="12"/>
  <c r="Z366" i="12"/>
  <c r="V366" i="12"/>
  <c r="R366" i="12"/>
  <c r="O366" i="12"/>
  <c r="Z365" i="12"/>
  <c r="V365" i="12"/>
  <c r="R365" i="12"/>
  <c r="O365" i="12"/>
  <c r="Z364" i="12"/>
  <c r="V364" i="12"/>
  <c r="R364" i="12"/>
  <c r="O364" i="12"/>
  <c r="Z363" i="12"/>
  <c r="V363" i="12"/>
  <c r="R363" i="12"/>
  <c r="O363" i="12"/>
  <c r="Z362" i="12"/>
  <c r="V362" i="12"/>
  <c r="R362" i="12"/>
  <c r="O362" i="12"/>
  <c r="Z361" i="12"/>
  <c r="V361" i="12"/>
  <c r="R361" i="12"/>
  <c r="O361" i="12"/>
  <c r="Z360" i="12"/>
  <c r="V360" i="12"/>
  <c r="R360" i="12"/>
  <c r="O360" i="12"/>
  <c r="Z359" i="12"/>
  <c r="V359" i="12"/>
  <c r="R359" i="12"/>
  <c r="O359" i="12"/>
  <c r="Z358" i="12"/>
  <c r="V358" i="12"/>
  <c r="R358" i="12"/>
  <c r="O358" i="12"/>
  <c r="Z357" i="12"/>
  <c r="V357" i="12"/>
  <c r="R357" i="12"/>
  <c r="O357" i="12"/>
  <c r="Z356" i="12"/>
  <c r="V356" i="12"/>
  <c r="R356" i="12"/>
  <c r="O356" i="12"/>
  <c r="Z355" i="12"/>
  <c r="V355" i="12"/>
  <c r="R355" i="12"/>
  <c r="O355" i="12"/>
  <c r="Z354" i="12"/>
  <c r="V354" i="12"/>
  <c r="R354" i="12"/>
  <c r="O354" i="12"/>
  <c r="Z353" i="12"/>
  <c r="V353" i="12"/>
  <c r="R353" i="12"/>
  <c r="O353" i="12"/>
  <c r="Z352" i="12"/>
  <c r="V352" i="12"/>
  <c r="R352" i="12"/>
  <c r="O352" i="12"/>
  <c r="Z351" i="12"/>
  <c r="V351" i="12"/>
  <c r="R351" i="12"/>
  <c r="O351" i="12"/>
  <c r="Z350" i="12"/>
  <c r="V350" i="12"/>
  <c r="R350" i="12"/>
  <c r="O350" i="12"/>
  <c r="Z349" i="12"/>
  <c r="V349" i="12"/>
  <c r="R349" i="12"/>
  <c r="O349" i="12"/>
  <c r="Z348" i="12"/>
  <c r="V348" i="12"/>
  <c r="R348" i="12"/>
  <c r="O348" i="12"/>
  <c r="Z347" i="12"/>
  <c r="V347" i="12"/>
  <c r="R347" i="12"/>
  <c r="O347" i="12"/>
  <c r="Z346" i="12"/>
  <c r="V346" i="12"/>
  <c r="R346" i="12"/>
  <c r="O346" i="12"/>
  <c r="Z345" i="12"/>
  <c r="V345" i="12"/>
  <c r="R345" i="12"/>
  <c r="O345" i="12"/>
  <c r="Z344" i="12"/>
  <c r="V344" i="12"/>
  <c r="R344" i="12"/>
  <c r="O344" i="12"/>
  <c r="Z343" i="12"/>
  <c r="V343" i="12"/>
  <c r="R343" i="12"/>
  <c r="O343" i="12"/>
  <c r="Z342" i="12"/>
  <c r="V342" i="12"/>
  <c r="R342" i="12"/>
  <c r="O342" i="12"/>
  <c r="Z341" i="12"/>
  <c r="V341" i="12"/>
  <c r="R341" i="12"/>
  <c r="O341" i="12"/>
  <c r="Z340" i="12"/>
  <c r="V340" i="12"/>
  <c r="R340" i="12"/>
  <c r="O340" i="12"/>
  <c r="Z339" i="12"/>
  <c r="V339" i="12"/>
  <c r="R339" i="12"/>
  <c r="O339" i="12"/>
  <c r="Z338" i="12"/>
  <c r="V338" i="12"/>
  <c r="R338" i="12"/>
  <c r="O338" i="12"/>
  <c r="Z337" i="12"/>
  <c r="V337" i="12"/>
  <c r="R337" i="12"/>
  <c r="O337" i="12"/>
  <c r="Z336" i="12"/>
  <c r="V336" i="12"/>
  <c r="R336" i="12"/>
  <c r="O336" i="12"/>
  <c r="Z335" i="12"/>
  <c r="V335" i="12"/>
  <c r="R335" i="12"/>
  <c r="O335" i="12"/>
  <c r="Z334" i="12"/>
  <c r="V334" i="12"/>
  <c r="R334" i="12"/>
  <c r="O334" i="12"/>
  <c r="Z333" i="12"/>
  <c r="V333" i="12"/>
  <c r="R333" i="12"/>
  <c r="O333" i="12"/>
  <c r="Z332" i="12"/>
  <c r="V332" i="12"/>
  <c r="R332" i="12"/>
  <c r="O332" i="12"/>
  <c r="Z331" i="12"/>
  <c r="V331" i="12"/>
  <c r="R331" i="12"/>
  <c r="O331" i="12"/>
  <c r="Z330" i="12"/>
  <c r="V330" i="12"/>
  <c r="R330" i="12"/>
  <c r="O330" i="12"/>
  <c r="Z329" i="12"/>
  <c r="V329" i="12"/>
  <c r="R329" i="12"/>
  <c r="O329" i="12"/>
  <c r="Z328" i="12"/>
  <c r="V328" i="12"/>
  <c r="R328" i="12"/>
  <c r="O328" i="12"/>
  <c r="Z327" i="12"/>
  <c r="V327" i="12"/>
  <c r="R327" i="12"/>
  <c r="O327" i="12"/>
  <c r="Z326" i="12"/>
  <c r="V326" i="12"/>
  <c r="R326" i="12"/>
  <c r="O326" i="12"/>
  <c r="Z325" i="12"/>
  <c r="V325" i="12"/>
  <c r="R325" i="12"/>
  <c r="O325" i="12"/>
  <c r="Z324" i="12"/>
  <c r="V324" i="12"/>
  <c r="R324" i="12"/>
  <c r="O324" i="12"/>
  <c r="Z323" i="12"/>
  <c r="V323" i="12"/>
  <c r="R323" i="12"/>
  <c r="O323" i="12"/>
  <c r="Z322" i="12"/>
  <c r="V322" i="12"/>
  <c r="R322" i="12"/>
  <c r="O322" i="12"/>
  <c r="Z321" i="12"/>
  <c r="V321" i="12"/>
  <c r="R321" i="12"/>
  <c r="O321" i="12"/>
  <c r="Z320" i="12"/>
  <c r="V320" i="12"/>
  <c r="R320" i="12"/>
  <c r="O320" i="12"/>
  <c r="Z319" i="12"/>
  <c r="V319" i="12"/>
  <c r="R319" i="12"/>
  <c r="O319" i="12"/>
  <c r="Z318" i="12"/>
  <c r="V318" i="12"/>
  <c r="R318" i="12"/>
  <c r="O318" i="12"/>
  <c r="Z317" i="12"/>
  <c r="V317" i="12"/>
  <c r="R317" i="12"/>
  <c r="O317" i="12"/>
  <c r="Z316" i="12"/>
  <c r="V316" i="12"/>
  <c r="R316" i="12"/>
  <c r="O316" i="12"/>
  <c r="Z315" i="12"/>
  <c r="V315" i="12"/>
  <c r="R315" i="12"/>
  <c r="O315" i="12"/>
  <c r="Z314" i="12"/>
  <c r="V314" i="12"/>
  <c r="R314" i="12"/>
  <c r="O314" i="12"/>
  <c r="Z313" i="12"/>
  <c r="V313" i="12"/>
  <c r="R313" i="12"/>
  <c r="O313" i="12"/>
  <c r="Z312" i="12"/>
  <c r="V312" i="12"/>
  <c r="R312" i="12"/>
  <c r="O312" i="12"/>
  <c r="Z311" i="12"/>
  <c r="V311" i="12"/>
  <c r="R311" i="12"/>
  <c r="O311" i="12"/>
  <c r="Z310" i="12"/>
  <c r="V310" i="12"/>
  <c r="R310" i="12"/>
  <c r="O310" i="12"/>
  <c r="Z309" i="12"/>
  <c r="V309" i="12"/>
  <c r="R309" i="12"/>
  <c r="O309" i="12"/>
  <c r="Z308" i="12"/>
  <c r="V308" i="12"/>
  <c r="R308" i="12"/>
  <c r="O308" i="12"/>
  <c r="Z307" i="12"/>
  <c r="V307" i="12"/>
  <c r="R307" i="12"/>
  <c r="O307" i="12"/>
  <c r="Z306" i="12"/>
  <c r="V306" i="12"/>
  <c r="R306" i="12"/>
  <c r="O306" i="12"/>
  <c r="Z305" i="12"/>
  <c r="V305" i="12"/>
  <c r="R305" i="12"/>
  <c r="O305" i="12"/>
  <c r="Z304" i="12"/>
  <c r="V304" i="12"/>
  <c r="R304" i="12"/>
  <c r="O304" i="12"/>
  <c r="Z303" i="12"/>
  <c r="V303" i="12"/>
  <c r="R303" i="12"/>
  <c r="O303" i="12"/>
  <c r="Z302" i="12"/>
  <c r="V302" i="12"/>
  <c r="R302" i="12"/>
  <c r="O302" i="12"/>
  <c r="Z301" i="12"/>
  <c r="V301" i="12"/>
  <c r="R301" i="12"/>
  <c r="O301" i="12"/>
  <c r="Z300" i="12"/>
  <c r="V300" i="12"/>
  <c r="R300" i="12"/>
  <c r="O300" i="12"/>
  <c r="Z299" i="12"/>
  <c r="V299" i="12"/>
  <c r="R299" i="12"/>
  <c r="O299" i="12"/>
  <c r="Z298" i="12"/>
  <c r="V298" i="12"/>
  <c r="R298" i="12"/>
  <c r="O298" i="12"/>
  <c r="Z297" i="12"/>
  <c r="V297" i="12"/>
  <c r="R297" i="12"/>
  <c r="O297" i="12"/>
  <c r="Z296" i="12"/>
  <c r="V296" i="12"/>
  <c r="R296" i="12"/>
  <c r="O296" i="12"/>
  <c r="Z295" i="12"/>
  <c r="V295" i="12"/>
  <c r="R295" i="12"/>
  <c r="O295" i="12"/>
  <c r="Z294" i="12"/>
  <c r="V294" i="12"/>
  <c r="R294" i="12"/>
  <c r="O294" i="12"/>
  <c r="Z293" i="12"/>
  <c r="V293" i="12"/>
  <c r="R293" i="12"/>
  <c r="O293" i="12"/>
  <c r="Z292" i="12"/>
  <c r="V292" i="12"/>
  <c r="R292" i="12"/>
  <c r="O292" i="12"/>
  <c r="Z291" i="12"/>
  <c r="V291" i="12"/>
  <c r="R291" i="12"/>
  <c r="O291" i="12"/>
  <c r="Z290" i="12"/>
  <c r="V290" i="12"/>
  <c r="R290" i="12"/>
  <c r="O290" i="12"/>
  <c r="Z289" i="12"/>
  <c r="V289" i="12"/>
  <c r="R289" i="12"/>
  <c r="O289" i="12"/>
  <c r="Z288" i="12"/>
  <c r="V288" i="12"/>
  <c r="R288" i="12"/>
  <c r="O288" i="12"/>
  <c r="Z287" i="12"/>
  <c r="V287" i="12"/>
  <c r="R287" i="12"/>
  <c r="O287" i="12"/>
  <c r="Z286" i="12"/>
  <c r="V286" i="12"/>
  <c r="R286" i="12"/>
  <c r="O286" i="12"/>
  <c r="Z285" i="12"/>
  <c r="V285" i="12"/>
  <c r="R285" i="12"/>
  <c r="O285" i="12"/>
  <c r="Z284" i="12"/>
  <c r="V284" i="12"/>
  <c r="R284" i="12"/>
  <c r="O284" i="12"/>
  <c r="Z283" i="12"/>
  <c r="V283" i="12"/>
  <c r="R283" i="12"/>
  <c r="O283" i="12"/>
  <c r="Z282" i="12"/>
  <c r="V282" i="12"/>
  <c r="R282" i="12"/>
  <c r="O282" i="12"/>
  <c r="Z281" i="12"/>
  <c r="V281" i="12"/>
  <c r="R281" i="12"/>
  <c r="O281" i="12"/>
  <c r="Z280" i="12"/>
  <c r="V280" i="12"/>
  <c r="R280" i="12"/>
  <c r="O280" i="12"/>
  <c r="Z279" i="12"/>
  <c r="V279" i="12"/>
  <c r="R279" i="12"/>
  <c r="O279" i="12"/>
  <c r="Z278" i="12"/>
  <c r="V278" i="12"/>
  <c r="R278" i="12"/>
  <c r="O278" i="12"/>
  <c r="Z277" i="12"/>
  <c r="V277" i="12"/>
  <c r="R277" i="12"/>
  <c r="O277" i="12"/>
  <c r="Z276" i="12"/>
  <c r="V276" i="12"/>
  <c r="R276" i="12"/>
  <c r="O276" i="12"/>
  <c r="Z275" i="12"/>
  <c r="V275" i="12"/>
  <c r="R275" i="12"/>
  <c r="O275" i="12"/>
  <c r="Z274" i="12"/>
  <c r="V274" i="12"/>
  <c r="R274" i="12"/>
  <c r="O274" i="12"/>
  <c r="Z273" i="12"/>
  <c r="V273" i="12"/>
  <c r="R273" i="12"/>
  <c r="O273" i="12"/>
  <c r="Z272" i="12"/>
  <c r="V272" i="12"/>
  <c r="R272" i="12"/>
  <c r="O272" i="12"/>
  <c r="Z271" i="12"/>
  <c r="V271" i="12"/>
  <c r="R271" i="12"/>
  <c r="O271" i="12"/>
  <c r="Z270" i="12"/>
  <c r="V270" i="12"/>
  <c r="R270" i="12"/>
  <c r="O270" i="12"/>
  <c r="Z269" i="12"/>
  <c r="V269" i="12"/>
  <c r="R269" i="12"/>
  <c r="O269" i="12"/>
  <c r="Z268" i="12"/>
  <c r="V268" i="12"/>
  <c r="R268" i="12"/>
  <c r="O268" i="12"/>
  <c r="Z267" i="12"/>
  <c r="V267" i="12"/>
  <c r="R267" i="12"/>
  <c r="O267" i="12"/>
  <c r="Z266" i="12"/>
  <c r="V266" i="12"/>
  <c r="R266" i="12"/>
  <c r="O266" i="12"/>
  <c r="Z265" i="12"/>
  <c r="V265" i="12"/>
  <c r="R265" i="12"/>
  <c r="O265" i="12"/>
  <c r="Z264" i="12"/>
  <c r="V264" i="12"/>
  <c r="R264" i="12"/>
  <c r="O264" i="12"/>
  <c r="Z263" i="12"/>
  <c r="V263" i="12"/>
  <c r="R263" i="12"/>
  <c r="O263" i="12"/>
  <c r="Z262" i="12"/>
  <c r="V262" i="12"/>
  <c r="R262" i="12"/>
  <c r="O262" i="12"/>
  <c r="Z261" i="12"/>
  <c r="V261" i="12"/>
  <c r="R261" i="12"/>
  <c r="O261" i="12"/>
  <c r="Z260" i="12"/>
  <c r="V260" i="12"/>
  <c r="R260" i="12"/>
  <c r="O260" i="12"/>
  <c r="Z259" i="12"/>
  <c r="V259" i="12"/>
  <c r="R259" i="12"/>
  <c r="O259" i="12"/>
  <c r="Z258" i="12"/>
  <c r="V258" i="12"/>
  <c r="R258" i="12"/>
  <c r="O258" i="12"/>
  <c r="Z257" i="12"/>
  <c r="V257" i="12"/>
  <c r="R257" i="12"/>
  <c r="O257" i="12"/>
  <c r="Z256" i="12"/>
  <c r="V256" i="12"/>
  <c r="R256" i="12"/>
  <c r="O256" i="12"/>
  <c r="Z255" i="12"/>
  <c r="V255" i="12"/>
  <c r="R255" i="12"/>
  <c r="O255" i="12"/>
  <c r="Z254" i="12"/>
  <c r="V254" i="12"/>
  <c r="R254" i="12"/>
  <c r="O254" i="12"/>
  <c r="Z253" i="12"/>
  <c r="V253" i="12"/>
  <c r="R253" i="12"/>
  <c r="O253" i="12"/>
  <c r="Z252" i="12"/>
  <c r="V252" i="12"/>
  <c r="R252" i="12"/>
  <c r="O252" i="12"/>
  <c r="Z251" i="12"/>
  <c r="V251" i="12"/>
  <c r="R251" i="12"/>
  <c r="O251" i="12"/>
  <c r="Z250" i="12"/>
  <c r="V250" i="12"/>
  <c r="R250" i="12"/>
  <c r="O250" i="12"/>
  <c r="Z249" i="12"/>
  <c r="V249" i="12"/>
  <c r="R249" i="12"/>
  <c r="O249" i="12"/>
  <c r="Z248" i="12"/>
  <c r="V248" i="12"/>
  <c r="R248" i="12"/>
  <c r="O248" i="12"/>
  <c r="Z247" i="12"/>
  <c r="V247" i="12"/>
  <c r="R247" i="12"/>
  <c r="O247" i="12"/>
  <c r="Z246" i="12"/>
  <c r="V246" i="12"/>
  <c r="R246" i="12"/>
  <c r="O246" i="12"/>
  <c r="Z245" i="12"/>
  <c r="V245" i="12"/>
  <c r="R245" i="12"/>
  <c r="O245" i="12"/>
  <c r="Z244" i="12"/>
  <c r="V244" i="12"/>
  <c r="R244" i="12"/>
  <c r="O244" i="12"/>
  <c r="Z243" i="12"/>
  <c r="V243" i="12"/>
  <c r="R243" i="12"/>
  <c r="O243" i="12"/>
  <c r="Z242" i="12"/>
  <c r="V242" i="12"/>
  <c r="R242" i="12"/>
  <c r="O242" i="12"/>
  <c r="Z241" i="12"/>
  <c r="V241" i="12"/>
  <c r="R241" i="12"/>
  <c r="O241" i="12"/>
  <c r="Z240" i="12"/>
  <c r="V240" i="12"/>
  <c r="R240" i="12"/>
  <c r="O240" i="12"/>
  <c r="Z239" i="12"/>
  <c r="V239" i="12"/>
  <c r="R239" i="12"/>
  <c r="O239" i="12"/>
  <c r="Z238" i="12"/>
  <c r="V238" i="12"/>
  <c r="R238" i="12"/>
  <c r="O238" i="12"/>
  <c r="Z237" i="12"/>
  <c r="V237" i="12"/>
  <c r="R237" i="12"/>
  <c r="O237" i="12"/>
  <c r="Z236" i="12"/>
  <c r="V236" i="12"/>
  <c r="R236" i="12"/>
  <c r="O236" i="12"/>
  <c r="Z235" i="12"/>
  <c r="V235" i="12"/>
  <c r="R235" i="12"/>
  <c r="O235" i="12"/>
  <c r="Z234" i="12"/>
  <c r="V234" i="12"/>
  <c r="R234" i="12"/>
  <c r="O234" i="12"/>
  <c r="Z233" i="12"/>
  <c r="V233" i="12"/>
  <c r="R233" i="12"/>
  <c r="O233" i="12"/>
  <c r="Z232" i="12"/>
  <c r="V232" i="12"/>
  <c r="R232" i="12"/>
  <c r="O232" i="12"/>
  <c r="Z231" i="12"/>
  <c r="V231" i="12"/>
  <c r="R231" i="12"/>
  <c r="O231" i="12"/>
  <c r="Z230" i="12"/>
  <c r="V230" i="12"/>
  <c r="R230" i="12"/>
  <c r="O230" i="12"/>
  <c r="Z229" i="12"/>
  <c r="V229" i="12"/>
  <c r="R229" i="12"/>
  <c r="O229" i="12"/>
  <c r="Z228" i="12"/>
  <c r="V228" i="12"/>
  <c r="R228" i="12"/>
  <c r="O228" i="12"/>
  <c r="Z227" i="12"/>
  <c r="V227" i="12"/>
  <c r="R227" i="12"/>
  <c r="O227" i="12"/>
  <c r="Z226" i="12"/>
  <c r="V226" i="12"/>
  <c r="R226" i="12"/>
  <c r="O226" i="12"/>
  <c r="Z225" i="12"/>
  <c r="V225" i="12"/>
  <c r="R225" i="12"/>
  <c r="O225" i="12"/>
  <c r="Z224" i="12"/>
  <c r="V224" i="12"/>
  <c r="R224" i="12"/>
  <c r="O224" i="12"/>
  <c r="Z223" i="12"/>
  <c r="V223" i="12"/>
  <c r="R223" i="12"/>
  <c r="O223" i="12"/>
  <c r="Z222" i="12"/>
  <c r="V222" i="12"/>
  <c r="R222" i="12"/>
  <c r="O222" i="12"/>
  <c r="Z221" i="12"/>
  <c r="V221" i="12"/>
  <c r="R221" i="12"/>
  <c r="O221" i="12"/>
  <c r="Z220" i="12"/>
  <c r="V220" i="12"/>
  <c r="R220" i="12"/>
  <c r="O220" i="12"/>
  <c r="Z219" i="12"/>
  <c r="V219" i="12"/>
  <c r="R219" i="12"/>
  <c r="O219" i="12"/>
  <c r="Z218" i="12"/>
  <c r="V218" i="12"/>
  <c r="R218" i="12"/>
  <c r="O218" i="12"/>
  <c r="Z217" i="12"/>
  <c r="V217" i="12"/>
  <c r="R217" i="12"/>
  <c r="O217" i="12"/>
  <c r="Z216" i="12"/>
  <c r="V216" i="12"/>
  <c r="R216" i="12"/>
  <c r="O216" i="12"/>
  <c r="Z215" i="12"/>
  <c r="V215" i="12"/>
  <c r="R215" i="12"/>
  <c r="O215" i="12"/>
  <c r="Z214" i="12"/>
  <c r="V214" i="12"/>
  <c r="R214" i="12"/>
  <c r="O214" i="12"/>
  <c r="Z213" i="12"/>
  <c r="V213" i="12"/>
  <c r="R213" i="12"/>
  <c r="O213" i="12"/>
  <c r="Z212" i="12"/>
  <c r="V212" i="12"/>
  <c r="R212" i="12"/>
  <c r="O212" i="12"/>
  <c r="Z211" i="12"/>
  <c r="V211" i="12"/>
  <c r="R211" i="12"/>
  <c r="O211" i="12"/>
  <c r="Z210" i="12"/>
  <c r="V210" i="12"/>
  <c r="R210" i="12"/>
  <c r="O210" i="12"/>
  <c r="Z209" i="12"/>
  <c r="V209" i="12"/>
  <c r="R209" i="12"/>
  <c r="O209" i="12"/>
  <c r="Z208" i="12"/>
  <c r="V208" i="12"/>
  <c r="R208" i="12"/>
  <c r="O208" i="12"/>
  <c r="Z207" i="12"/>
  <c r="V207" i="12"/>
  <c r="R207" i="12"/>
  <c r="O207" i="12"/>
  <c r="Z206" i="12"/>
  <c r="V206" i="12"/>
  <c r="R206" i="12"/>
  <c r="O206" i="12"/>
  <c r="Z205" i="12"/>
  <c r="V205" i="12"/>
  <c r="R205" i="12"/>
  <c r="O205" i="12"/>
  <c r="Z204" i="12"/>
  <c r="V204" i="12"/>
  <c r="R204" i="12"/>
  <c r="O204" i="12"/>
  <c r="Z203" i="12"/>
  <c r="V203" i="12"/>
  <c r="R203" i="12"/>
  <c r="O203" i="12"/>
  <c r="Z202" i="12"/>
  <c r="V202" i="12"/>
  <c r="R202" i="12"/>
  <c r="O202" i="12"/>
  <c r="Z201" i="12"/>
  <c r="V201" i="12"/>
  <c r="R201" i="12"/>
  <c r="O201" i="12"/>
  <c r="Z200" i="12"/>
  <c r="V200" i="12"/>
  <c r="R200" i="12"/>
  <c r="O200" i="12"/>
  <c r="Z199" i="12"/>
  <c r="V199" i="12"/>
  <c r="R199" i="12"/>
  <c r="O199" i="12"/>
  <c r="Z198" i="12"/>
  <c r="V198" i="12"/>
  <c r="R198" i="12"/>
  <c r="O198" i="12"/>
  <c r="Z197" i="12"/>
  <c r="V197" i="12"/>
  <c r="R197" i="12"/>
  <c r="O197" i="12"/>
  <c r="Z196" i="12"/>
  <c r="V196" i="12"/>
  <c r="R196" i="12"/>
  <c r="O196" i="12"/>
  <c r="Z195" i="12"/>
  <c r="V195" i="12"/>
  <c r="R195" i="12"/>
  <c r="O195" i="12"/>
  <c r="Z194" i="12"/>
  <c r="V194" i="12"/>
  <c r="R194" i="12"/>
  <c r="O194" i="12"/>
  <c r="Z193" i="12"/>
  <c r="V193" i="12"/>
  <c r="R193" i="12"/>
  <c r="O193" i="12"/>
  <c r="Z192" i="12"/>
  <c r="V192" i="12"/>
  <c r="R192" i="12"/>
  <c r="O192" i="12"/>
  <c r="Z191" i="12"/>
  <c r="V191" i="12"/>
  <c r="R191" i="12"/>
  <c r="O191" i="12"/>
  <c r="Z190" i="12"/>
  <c r="V190" i="12"/>
  <c r="R190" i="12"/>
  <c r="O190" i="12"/>
  <c r="Z189" i="12"/>
  <c r="V189" i="12"/>
  <c r="R189" i="12"/>
  <c r="O189" i="12"/>
  <c r="Z188" i="12"/>
  <c r="V188" i="12"/>
  <c r="R188" i="12"/>
  <c r="O188" i="12"/>
  <c r="Z187" i="12"/>
  <c r="V187" i="12"/>
  <c r="R187" i="12"/>
  <c r="O187" i="12"/>
  <c r="Z186" i="12"/>
  <c r="V186" i="12"/>
  <c r="R186" i="12"/>
  <c r="O186" i="12"/>
  <c r="Z185" i="12"/>
  <c r="V185" i="12"/>
  <c r="R185" i="12"/>
  <c r="O185" i="12"/>
  <c r="Z184" i="12"/>
  <c r="V184" i="12"/>
  <c r="R184" i="12"/>
  <c r="O184" i="12"/>
  <c r="Z183" i="12"/>
  <c r="V183" i="12"/>
  <c r="R183" i="12"/>
  <c r="O183" i="12"/>
  <c r="Z182" i="12"/>
  <c r="V182" i="12"/>
  <c r="R182" i="12"/>
  <c r="O182" i="12"/>
  <c r="Z181" i="12"/>
  <c r="V181" i="12"/>
  <c r="R181" i="12"/>
  <c r="O181" i="12"/>
  <c r="Z180" i="12"/>
  <c r="V180" i="12"/>
  <c r="R180" i="12"/>
  <c r="O180" i="12"/>
  <c r="Z179" i="12"/>
  <c r="V179" i="12"/>
  <c r="R179" i="12"/>
  <c r="O179" i="12"/>
  <c r="Z178" i="12"/>
  <c r="V178" i="12"/>
  <c r="R178" i="12"/>
  <c r="O178" i="12"/>
  <c r="Z177" i="12"/>
  <c r="V177" i="12"/>
  <c r="R177" i="12"/>
  <c r="O177" i="12"/>
  <c r="Z176" i="12"/>
  <c r="V176" i="12"/>
  <c r="R176" i="12"/>
  <c r="O176" i="12"/>
  <c r="Z175" i="12"/>
  <c r="V175" i="12"/>
  <c r="R175" i="12"/>
  <c r="O175" i="12"/>
  <c r="Z174" i="12"/>
  <c r="V174" i="12"/>
  <c r="R174" i="12"/>
  <c r="O174" i="12"/>
  <c r="Z173" i="12"/>
  <c r="V173" i="12"/>
  <c r="R173" i="12"/>
  <c r="O173" i="12"/>
  <c r="Z172" i="12"/>
  <c r="V172" i="12"/>
  <c r="R172" i="12"/>
  <c r="O172" i="12"/>
  <c r="Z171" i="12"/>
  <c r="V171" i="12"/>
  <c r="R171" i="12"/>
  <c r="O171" i="12"/>
  <c r="Z170" i="12"/>
  <c r="V170" i="12"/>
  <c r="R170" i="12"/>
  <c r="O170" i="12"/>
  <c r="Z169" i="12"/>
  <c r="V169" i="12"/>
  <c r="R169" i="12"/>
  <c r="O169" i="12"/>
  <c r="Z168" i="12"/>
  <c r="V168" i="12"/>
  <c r="R168" i="12"/>
  <c r="O168" i="12"/>
  <c r="Z167" i="12"/>
  <c r="V167" i="12"/>
  <c r="R167" i="12"/>
  <c r="O167" i="12"/>
  <c r="Z166" i="12"/>
  <c r="V166" i="12"/>
  <c r="R166" i="12"/>
  <c r="O166" i="12"/>
  <c r="Z165" i="12"/>
  <c r="V165" i="12"/>
  <c r="R165" i="12"/>
  <c r="O165" i="12"/>
  <c r="Z164" i="12"/>
  <c r="V164" i="12"/>
  <c r="R164" i="12"/>
  <c r="O164" i="12"/>
  <c r="Z163" i="12"/>
  <c r="V163" i="12"/>
  <c r="R163" i="12"/>
  <c r="O163" i="12"/>
  <c r="Z162" i="12"/>
  <c r="V162" i="12"/>
  <c r="R162" i="12"/>
  <c r="O162" i="12"/>
  <c r="Z161" i="12"/>
  <c r="V161" i="12"/>
  <c r="R161" i="12"/>
  <c r="O161" i="12"/>
  <c r="Z160" i="12"/>
  <c r="V160" i="12"/>
  <c r="R160" i="12"/>
  <c r="O160" i="12"/>
  <c r="Z159" i="12"/>
  <c r="V159" i="12"/>
  <c r="R159" i="12"/>
  <c r="O159" i="12"/>
  <c r="Z158" i="12"/>
  <c r="V158" i="12"/>
  <c r="R158" i="12"/>
  <c r="O158" i="12"/>
  <c r="Z157" i="12"/>
  <c r="V157" i="12"/>
  <c r="R157" i="12"/>
  <c r="O157" i="12"/>
  <c r="Z156" i="12"/>
  <c r="V156" i="12"/>
  <c r="R156" i="12"/>
  <c r="O156" i="12"/>
  <c r="Z155" i="12"/>
  <c r="V155" i="12"/>
  <c r="R155" i="12"/>
  <c r="O155" i="12"/>
  <c r="Z154" i="12"/>
  <c r="V154" i="12"/>
  <c r="R154" i="12"/>
  <c r="O154" i="12"/>
  <c r="Z153" i="12"/>
  <c r="V153" i="12"/>
  <c r="R153" i="12"/>
  <c r="O153" i="12"/>
  <c r="Z152" i="12"/>
  <c r="V152" i="12"/>
  <c r="R152" i="12"/>
  <c r="O152" i="12"/>
  <c r="Z151" i="12"/>
  <c r="V151" i="12"/>
  <c r="R151" i="12"/>
  <c r="O151" i="12"/>
  <c r="Z150" i="12"/>
  <c r="V150" i="12"/>
  <c r="R150" i="12"/>
  <c r="O150" i="12"/>
  <c r="Z149" i="12"/>
  <c r="V149" i="12"/>
  <c r="R149" i="12"/>
  <c r="O149" i="12"/>
  <c r="Z148" i="12"/>
  <c r="V148" i="12"/>
  <c r="R148" i="12"/>
  <c r="O148" i="12"/>
  <c r="Z147" i="12"/>
  <c r="V147" i="12"/>
  <c r="R147" i="12"/>
  <c r="O147" i="12"/>
  <c r="Z146" i="12"/>
  <c r="V146" i="12"/>
  <c r="R146" i="12"/>
  <c r="O146" i="12"/>
  <c r="Z145" i="12"/>
  <c r="V145" i="12"/>
  <c r="R145" i="12"/>
  <c r="O145" i="12"/>
  <c r="Z144" i="12"/>
  <c r="V144" i="12"/>
  <c r="R144" i="12"/>
  <c r="O144" i="12"/>
  <c r="Z143" i="12"/>
  <c r="V143" i="12"/>
  <c r="R143" i="12"/>
  <c r="O143" i="12"/>
  <c r="Z142" i="12"/>
  <c r="V142" i="12"/>
  <c r="R142" i="12"/>
  <c r="O142" i="12"/>
  <c r="Z141" i="12"/>
  <c r="V141" i="12"/>
  <c r="R141" i="12"/>
  <c r="O141" i="12"/>
  <c r="Z140" i="12"/>
  <c r="V140" i="12"/>
  <c r="R140" i="12"/>
  <c r="O140" i="12"/>
  <c r="Z139" i="12"/>
  <c r="V139" i="12"/>
  <c r="R139" i="12"/>
  <c r="O139" i="12"/>
  <c r="Z138" i="12"/>
  <c r="V138" i="12"/>
  <c r="R138" i="12"/>
  <c r="O138" i="12"/>
  <c r="Z137" i="12"/>
  <c r="V137" i="12"/>
  <c r="R137" i="12"/>
  <c r="O137" i="12"/>
  <c r="Z136" i="12"/>
  <c r="V136" i="12"/>
  <c r="R136" i="12"/>
  <c r="O136" i="12"/>
  <c r="Z135" i="12"/>
  <c r="V135" i="12"/>
  <c r="R135" i="12"/>
  <c r="O135" i="12"/>
  <c r="Z134" i="12"/>
  <c r="V134" i="12"/>
  <c r="R134" i="12"/>
  <c r="O134" i="12"/>
  <c r="Z133" i="12"/>
  <c r="V133" i="12"/>
  <c r="R133" i="12"/>
  <c r="O133" i="12"/>
  <c r="Z132" i="12"/>
  <c r="V132" i="12"/>
  <c r="R132" i="12"/>
  <c r="O132" i="12"/>
  <c r="Z131" i="12"/>
  <c r="V131" i="12"/>
  <c r="R131" i="12"/>
  <c r="O131" i="12"/>
  <c r="Z130" i="12"/>
  <c r="V130" i="12"/>
  <c r="R130" i="12"/>
  <c r="O130" i="12"/>
  <c r="Z129" i="12"/>
  <c r="V129" i="12"/>
  <c r="R129" i="12"/>
  <c r="O129" i="12"/>
  <c r="Z128" i="12"/>
  <c r="V128" i="12"/>
  <c r="R128" i="12"/>
  <c r="O128" i="12"/>
  <c r="Z127" i="12"/>
  <c r="V127" i="12"/>
  <c r="R127" i="12"/>
  <c r="O127" i="12"/>
  <c r="Z126" i="12"/>
  <c r="V126" i="12"/>
  <c r="R126" i="12"/>
  <c r="O126" i="12"/>
  <c r="Z125" i="12"/>
  <c r="V125" i="12"/>
  <c r="R125" i="12"/>
  <c r="O125" i="12"/>
  <c r="Z124" i="12"/>
  <c r="V124" i="12"/>
  <c r="R124" i="12"/>
  <c r="O124" i="12"/>
  <c r="Z123" i="12"/>
  <c r="V123" i="12"/>
  <c r="R123" i="12"/>
  <c r="O123" i="12"/>
  <c r="Z122" i="12"/>
  <c r="V122" i="12"/>
  <c r="R122" i="12"/>
  <c r="O122" i="12"/>
  <c r="Z121" i="12"/>
  <c r="V121" i="12"/>
  <c r="R121" i="12"/>
  <c r="O121" i="12"/>
  <c r="Z120" i="12"/>
  <c r="V120" i="12"/>
  <c r="R120" i="12"/>
  <c r="O120" i="12"/>
  <c r="Z119" i="12"/>
  <c r="V119" i="12"/>
  <c r="R119" i="12"/>
  <c r="O119" i="12"/>
  <c r="Z118" i="12"/>
  <c r="V118" i="12"/>
  <c r="R118" i="12"/>
  <c r="O118" i="12"/>
  <c r="Z117" i="12"/>
  <c r="V117" i="12"/>
  <c r="R117" i="12"/>
  <c r="O117" i="12"/>
  <c r="Z116" i="12"/>
  <c r="V116" i="12"/>
  <c r="R116" i="12"/>
  <c r="O116" i="12"/>
  <c r="Z115" i="12"/>
  <c r="V115" i="12"/>
  <c r="R115" i="12"/>
  <c r="O115" i="12"/>
  <c r="Z114" i="12"/>
  <c r="V114" i="12"/>
  <c r="R114" i="12"/>
  <c r="O114" i="12"/>
  <c r="Z113" i="12"/>
  <c r="V113" i="12"/>
  <c r="R113" i="12"/>
  <c r="O113" i="12"/>
  <c r="Z112" i="12"/>
  <c r="V112" i="12"/>
  <c r="R112" i="12"/>
  <c r="O112" i="12"/>
  <c r="Z111" i="12"/>
  <c r="V111" i="12"/>
  <c r="R111" i="12"/>
  <c r="O111" i="12"/>
  <c r="Z110" i="12"/>
  <c r="V110" i="12"/>
  <c r="R110" i="12"/>
  <c r="O110" i="12"/>
  <c r="Z109" i="12"/>
  <c r="V109" i="12"/>
  <c r="R109" i="12"/>
  <c r="O109" i="12"/>
  <c r="Z108" i="12"/>
  <c r="V108" i="12"/>
  <c r="R108" i="12"/>
  <c r="O108" i="12"/>
  <c r="Z107" i="12"/>
  <c r="V107" i="12"/>
  <c r="R107" i="12"/>
  <c r="O107" i="12"/>
  <c r="Z106" i="12"/>
  <c r="V106" i="12"/>
  <c r="R106" i="12"/>
  <c r="O106" i="12"/>
  <c r="Z105" i="12"/>
  <c r="V105" i="12"/>
  <c r="R105" i="12"/>
  <c r="O105" i="12"/>
  <c r="Z104" i="12"/>
  <c r="V104" i="12"/>
  <c r="R104" i="12"/>
  <c r="O104" i="12"/>
  <c r="Z103" i="12"/>
  <c r="V103" i="12"/>
  <c r="R103" i="12"/>
  <c r="O103" i="12"/>
  <c r="Z102" i="12"/>
  <c r="V102" i="12"/>
  <c r="R102" i="12"/>
  <c r="O102" i="12"/>
  <c r="Z101" i="12"/>
  <c r="V101" i="12"/>
  <c r="R101" i="12"/>
  <c r="O101" i="12"/>
  <c r="Z100" i="12"/>
  <c r="V100" i="12"/>
  <c r="R100" i="12"/>
  <c r="O100" i="12"/>
  <c r="Z99" i="12"/>
  <c r="V99" i="12"/>
  <c r="R99" i="12"/>
  <c r="O99" i="12"/>
  <c r="Z98" i="12"/>
  <c r="V98" i="12"/>
  <c r="R98" i="12"/>
  <c r="O98" i="12"/>
  <c r="Z97" i="12"/>
  <c r="V97" i="12"/>
  <c r="R97" i="12"/>
  <c r="O97" i="12"/>
  <c r="Z96" i="12"/>
  <c r="V96" i="12"/>
  <c r="R96" i="12"/>
  <c r="O96" i="12"/>
  <c r="Z95" i="12"/>
  <c r="V95" i="12"/>
  <c r="R95" i="12"/>
  <c r="O95" i="12"/>
  <c r="Z94" i="12"/>
  <c r="V94" i="12"/>
  <c r="R94" i="12"/>
  <c r="O94" i="12"/>
  <c r="Z93" i="12"/>
  <c r="V93" i="12"/>
  <c r="R93" i="12"/>
  <c r="O93" i="12"/>
  <c r="Z92" i="12"/>
  <c r="V92" i="12"/>
  <c r="R92" i="12"/>
  <c r="O92" i="12"/>
  <c r="Z91" i="12"/>
  <c r="V91" i="12"/>
  <c r="R91" i="12"/>
  <c r="O91" i="12"/>
  <c r="Z90" i="12"/>
  <c r="V90" i="12"/>
  <c r="R90" i="12"/>
  <c r="O90" i="12"/>
  <c r="Z89" i="12"/>
  <c r="V89" i="12"/>
  <c r="R89" i="12"/>
  <c r="O89" i="12"/>
  <c r="Z88" i="12"/>
  <c r="V88" i="12"/>
  <c r="R88" i="12"/>
  <c r="O88" i="12"/>
  <c r="Z87" i="12"/>
  <c r="V87" i="12"/>
  <c r="R87" i="12"/>
  <c r="O87" i="12"/>
  <c r="Z86" i="12"/>
  <c r="V86" i="12"/>
  <c r="R86" i="12"/>
  <c r="O86" i="12"/>
  <c r="Z85" i="12"/>
  <c r="V85" i="12"/>
  <c r="R85" i="12"/>
  <c r="O85" i="12"/>
  <c r="Z84" i="12"/>
  <c r="V84" i="12"/>
  <c r="R84" i="12"/>
  <c r="O84" i="12"/>
  <c r="Z83" i="12"/>
  <c r="V83" i="12"/>
  <c r="R83" i="12"/>
  <c r="O83" i="12"/>
  <c r="Z82" i="12"/>
  <c r="V82" i="12"/>
  <c r="R82" i="12"/>
  <c r="O82" i="12"/>
  <c r="Z81" i="12"/>
  <c r="V81" i="12"/>
  <c r="R81" i="12"/>
  <c r="O81" i="12"/>
  <c r="Z80" i="12"/>
  <c r="V80" i="12"/>
  <c r="R80" i="12"/>
  <c r="O80" i="12"/>
  <c r="Z79" i="12"/>
  <c r="V79" i="12"/>
  <c r="R79" i="12"/>
  <c r="O79" i="12"/>
  <c r="Z78" i="12"/>
  <c r="V78" i="12"/>
  <c r="R78" i="12"/>
  <c r="O78" i="12"/>
  <c r="Z77" i="12"/>
  <c r="V77" i="12"/>
  <c r="R77" i="12"/>
  <c r="O77" i="12"/>
  <c r="Z76" i="12"/>
  <c r="V76" i="12"/>
  <c r="R76" i="12"/>
  <c r="O76" i="12"/>
  <c r="Z75" i="12"/>
  <c r="V75" i="12"/>
  <c r="R75" i="12"/>
  <c r="O75" i="12"/>
  <c r="Z74" i="12"/>
  <c r="V74" i="12"/>
  <c r="R74" i="12"/>
  <c r="O74" i="12"/>
  <c r="Z73" i="12"/>
  <c r="V73" i="12"/>
  <c r="R73" i="12"/>
  <c r="O73" i="12"/>
  <c r="Z72" i="12"/>
  <c r="V72" i="12"/>
  <c r="R72" i="12"/>
  <c r="O72" i="12"/>
  <c r="Z71" i="12"/>
  <c r="V71" i="12"/>
  <c r="R71" i="12"/>
  <c r="O71" i="12"/>
  <c r="Z70" i="12"/>
  <c r="V70" i="12"/>
  <c r="R70" i="12"/>
  <c r="O70" i="12"/>
  <c r="Z69" i="12"/>
  <c r="V69" i="12"/>
  <c r="R69" i="12"/>
  <c r="O69" i="12"/>
  <c r="Z68" i="12"/>
  <c r="V68" i="12"/>
  <c r="R68" i="12"/>
  <c r="O68" i="12"/>
  <c r="Z67" i="12"/>
  <c r="V67" i="12"/>
  <c r="R67" i="12"/>
  <c r="O67" i="12"/>
  <c r="Z66" i="12"/>
  <c r="V66" i="12"/>
  <c r="R66" i="12"/>
  <c r="O66" i="12"/>
  <c r="Z65" i="12"/>
  <c r="V65" i="12"/>
  <c r="R65" i="12"/>
  <c r="O65" i="12"/>
  <c r="Z64" i="12"/>
  <c r="V64" i="12"/>
  <c r="R64" i="12"/>
  <c r="O64" i="12"/>
  <c r="Z63" i="12"/>
  <c r="V63" i="12"/>
  <c r="R63" i="12"/>
  <c r="O63" i="12"/>
  <c r="Z62" i="12"/>
  <c r="V62" i="12"/>
  <c r="R62" i="12"/>
  <c r="O62" i="12"/>
  <c r="Z61" i="12"/>
  <c r="V61" i="12"/>
  <c r="R61" i="12"/>
  <c r="O61" i="12"/>
  <c r="Z60" i="12"/>
  <c r="V60" i="12"/>
  <c r="R60" i="12"/>
  <c r="O60" i="12"/>
  <c r="Z59" i="12"/>
  <c r="V59" i="12"/>
  <c r="R59" i="12"/>
  <c r="O59" i="12"/>
  <c r="Z58" i="12"/>
  <c r="V58" i="12"/>
  <c r="R58" i="12"/>
  <c r="O58" i="12"/>
  <c r="Z57" i="12"/>
  <c r="V57" i="12"/>
  <c r="R57" i="12"/>
  <c r="O57" i="12"/>
  <c r="Z56" i="12"/>
  <c r="V56" i="12"/>
  <c r="R56" i="12"/>
  <c r="O56" i="12"/>
  <c r="Z55" i="12"/>
  <c r="V55" i="12"/>
  <c r="R55" i="12"/>
  <c r="O55" i="12"/>
  <c r="Z54" i="12"/>
  <c r="V54" i="12"/>
  <c r="R54" i="12"/>
  <c r="O54" i="12"/>
  <c r="Z53" i="12"/>
  <c r="V53" i="12"/>
  <c r="R53" i="12"/>
  <c r="O53" i="12"/>
  <c r="Z52" i="12"/>
  <c r="V52" i="12"/>
  <c r="R52" i="12"/>
  <c r="O52" i="12"/>
  <c r="Z51" i="12"/>
  <c r="V51" i="12"/>
  <c r="R51" i="12"/>
  <c r="O51" i="12"/>
  <c r="Z50" i="12"/>
  <c r="V50" i="12"/>
  <c r="R50" i="12"/>
  <c r="O50" i="12"/>
  <c r="Z49" i="12"/>
  <c r="V49" i="12"/>
  <c r="R49" i="12"/>
  <c r="O49" i="12"/>
  <c r="Z48" i="12"/>
  <c r="V48" i="12"/>
  <c r="R48" i="12"/>
  <c r="O48" i="12"/>
  <c r="Z47" i="12"/>
  <c r="V47" i="12"/>
  <c r="R47" i="12"/>
  <c r="O47" i="12"/>
  <c r="Z46" i="12"/>
  <c r="V46" i="12"/>
  <c r="R46" i="12"/>
  <c r="O46" i="12"/>
  <c r="Z45" i="12"/>
  <c r="V45" i="12"/>
  <c r="R45" i="12"/>
  <c r="O45" i="12"/>
  <c r="Z44" i="12"/>
  <c r="V44" i="12"/>
  <c r="R44" i="12"/>
  <c r="O44" i="12"/>
  <c r="Z43" i="12"/>
  <c r="V43" i="12"/>
  <c r="R43" i="12"/>
  <c r="O43" i="12"/>
  <c r="Z42" i="12"/>
  <c r="V42" i="12"/>
  <c r="R42" i="12"/>
  <c r="O42" i="12"/>
  <c r="Z41" i="12"/>
  <c r="V41" i="12"/>
  <c r="R41" i="12"/>
  <c r="O41" i="12"/>
  <c r="Z40" i="12"/>
  <c r="V40" i="12"/>
  <c r="R40" i="12"/>
  <c r="O40" i="12"/>
  <c r="Z39" i="12"/>
  <c r="V39" i="12"/>
  <c r="R39" i="12"/>
  <c r="O39" i="12"/>
  <c r="Z38" i="12"/>
  <c r="V38" i="12"/>
  <c r="R38" i="12"/>
  <c r="O38" i="12"/>
  <c r="Z37" i="12"/>
  <c r="V37" i="12"/>
  <c r="R37" i="12"/>
  <c r="O37" i="12"/>
  <c r="Z36" i="12"/>
  <c r="V36" i="12"/>
  <c r="R36" i="12"/>
  <c r="O36" i="12"/>
  <c r="Z35" i="12"/>
  <c r="V35" i="12"/>
  <c r="R35" i="12"/>
  <c r="O35" i="12"/>
  <c r="Z34" i="12"/>
  <c r="V34" i="12"/>
  <c r="R34" i="12"/>
  <c r="O34" i="12"/>
  <c r="Z33" i="12"/>
  <c r="V33" i="12"/>
  <c r="R33" i="12"/>
  <c r="O33" i="12"/>
  <c r="Z32" i="12"/>
  <c r="V32" i="12"/>
  <c r="R32" i="12"/>
  <c r="O32" i="12"/>
  <c r="Z31" i="12"/>
  <c r="V31" i="12"/>
  <c r="R31" i="12"/>
  <c r="O31" i="12"/>
  <c r="Z30" i="12"/>
  <c r="V30" i="12"/>
  <c r="R30" i="12"/>
  <c r="O30" i="12"/>
  <c r="Z29" i="12"/>
  <c r="V29" i="12"/>
  <c r="R29" i="12"/>
  <c r="O29" i="12"/>
  <c r="Z28" i="12"/>
  <c r="V28" i="12"/>
  <c r="R28" i="12"/>
  <c r="O28" i="12"/>
  <c r="Z27" i="12"/>
  <c r="V27" i="12"/>
  <c r="R27" i="12"/>
  <c r="O27" i="12"/>
  <c r="Z26" i="12"/>
  <c r="V26" i="12"/>
  <c r="R26" i="12"/>
  <c r="O26" i="12"/>
  <c r="Z25" i="12"/>
  <c r="V25" i="12"/>
  <c r="R25" i="12"/>
  <c r="O25" i="12"/>
  <c r="Z24" i="12"/>
  <c r="V24" i="12"/>
  <c r="R24" i="12"/>
  <c r="O24" i="12"/>
  <c r="Z23" i="12"/>
  <c r="V23" i="12"/>
  <c r="R23" i="12"/>
  <c r="O23" i="12"/>
  <c r="Z22" i="12"/>
  <c r="V22" i="12"/>
  <c r="R22" i="12"/>
  <c r="O22" i="12"/>
  <c r="Z21" i="12"/>
  <c r="V21" i="12"/>
  <c r="R21" i="12"/>
  <c r="O21" i="12"/>
  <c r="Z20" i="12"/>
  <c r="V20" i="12"/>
  <c r="R20" i="12"/>
  <c r="O20" i="12"/>
  <c r="Z19" i="12"/>
  <c r="V19" i="12"/>
  <c r="R19" i="12"/>
  <c r="O19" i="12"/>
  <c r="Z18" i="12"/>
  <c r="V18" i="12"/>
  <c r="R18" i="12"/>
  <c r="O18" i="12"/>
  <c r="Z17" i="12"/>
  <c r="V17" i="12"/>
  <c r="R17" i="12"/>
  <c r="O17" i="12"/>
  <c r="Z16" i="12"/>
  <c r="V16" i="12"/>
  <c r="R16" i="12"/>
  <c r="O16" i="12"/>
  <c r="Z15" i="12"/>
  <c r="V15" i="12"/>
  <c r="R15" i="12"/>
  <c r="O15" i="12"/>
  <c r="Z14" i="12"/>
  <c r="V14" i="12"/>
  <c r="R14" i="12"/>
  <c r="O14" i="12"/>
  <c r="Z13" i="12"/>
  <c r="V13" i="12"/>
  <c r="R13" i="12"/>
  <c r="O13" i="12"/>
  <c r="Z12" i="12"/>
  <c r="V12" i="12"/>
  <c r="R12" i="12"/>
  <c r="O12" i="12"/>
  <c r="Z11" i="12"/>
  <c r="V11" i="12"/>
  <c r="R11" i="12"/>
  <c r="O11" i="12"/>
  <c r="Z10" i="12"/>
  <c r="V10" i="12"/>
  <c r="R10" i="12"/>
  <c r="O10" i="12"/>
  <c r="Z9" i="12"/>
  <c r="V9" i="12"/>
  <c r="R9" i="12"/>
  <c r="O9" i="12"/>
  <c r="Z8" i="12"/>
  <c r="V8" i="12"/>
  <c r="R8" i="12"/>
  <c r="O8" i="12"/>
  <c r="Z7" i="12"/>
  <c r="V7" i="12"/>
  <c r="R7" i="12"/>
  <c r="O7" i="12"/>
  <c r="Z6" i="12"/>
  <c r="V6" i="12"/>
  <c r="R6" i="12"/>
  <c r="O6" i="12"/>
  <c r="Z5" i="12"/>
  <c r="V5" i="12"/>
  <c r="R5" i="12"/>
  <c r="O5" i="12"/>
  <c r="Z4" i="12"/>
  <c r="V4" i="12"/>
  <c r="R4" i="12"/>
  <c r="O4" i="12"/>
  <c r="Z3" i="12"/>
  <c r="V3" i="12"/>
  <c r="R3" i="12"/>
  <c r="O3" i="12"/>
  <c r="Z2" i="12"/>
  <c r="V2" i="12"/>
  <c r="R2" i="12"/>
  <c r="O2" i="12"/>
  <c r="C7" i="9"/>
  <c r="F19" i="9"/>
  <c r="F26" i="9"/>
  <c r="F25" i="9"/>
  <c r="F24" i="9"/>
  <c r="F23" i="9"/>
  <c r="F22" i="9"/>
  <c r="F21" i="9"/>
  <c r="F20" i="9"/>
  <c r="P2" i="6"/>
  <c r="P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S2" i="6"/>
  <c r="S3" i="6"/>
  <c r="S4" i="6"/>
  <c r="S5"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F12" i="9" l="1"/>
  <c r="H12" i="9" s="1"/>
  <c r="F9" i="9"/>
  <c r="H9" i="9" s="1"/>
  <c r="F37" i="9"/>
  <c r="F36" i="9"/>
  <c r="H7" i="9"/>
  <c r="H8" i="9"/>
  <c r="H6" i="9"/>
  <c r="H11" i="9"/>
  <c r="H10" i="9"/>
  <c r="H13" i="9"/>
  <c r="H14" i="9"/>
  <c r="H15" i="9"/>
  <c r="J933" i="8" l="1"/>
  <c r="J932" i="8"/>
  <c r="J931" i="8"/>
  <c r="J930" i="8"/>
  <c r="J929" i="8"/>
  <c r="J928" i="8"/>
  <c r="J927" i="8"/>
  <c r="J926" i="8"/>
  <c r="J925" i="8"/>
  <c r="J924" i="8"/>
  <c r="J923" i="8"/>
  <c r="J922" i="8"/>
  <c r="J921" i="8"/>
  <c r="J920" i="8"/>
  <c r="J919" i="8"/>
  <c r="J918" i="8"/>
  <c r="J917" i="8"/>
  <c r="J916" i="8"/>
  <c r="J915" i="8"/>
  <c r="J914" i="8"/>
  <c r="J913" i="8"/>
  <c r="J912" i="8"/>
  <c r="J911" i="8"/>
  <c r="J910" i="8"/>
  <c r="J909" i="8"/>
  <c r="J908" i="8"/>
  <c r="J907" i="8"/>
  <c r="J906" i="8"/>
  <c r="J905" i="8"/>
  <c r="J904" i="8"/>
  <c r="J903" i="8"/>
  <c r="J902" i="8"/>
  <c r="J901" i="8"/>
  <c r="J900" i="8"/>
  <c r="J899" i="8"/>
  <c r="J898" i="8"/>
  <c r="J897" i="8"/>
  <c r="J896" i="8"/>
  <c r="J895" i="8"/>
  <c r="J894" i="8"/>
  <c r="J893" i="8"/>
  <c r="J892" i="8"/>
  <c r="J891" i="8"/>
  <c r="J890" i="8"/>
  <c r="J889" i="8"/>
  <c r="J888" i="8"/>
  <c r="J887" i="8"/>
  <c r="J886" i="8"/>
  <c r="J885" i="8"/>
  <c r="J884" i="8"/>
  <c r="J883" i="8"/>
  <c r="J882" i="8"/>
  <c r="J881" i="8"/>
  <c r="J880" i="8"/>
  <c r="J879" i="8"/>
  <c r="J878" i="8"/>
  <c r="J877" i="8"/>
  <c r="J876" i="8"/>
  <c r="J875" i="8"/>
  <c r="J874" i="8"/>
  <c r="J873" i="8"/>
  <c r="J872" i="8"/>
  <c r="J871" i="8"/>
  <c r="J870" i="8"/>
  <c r="J869" i="8"/>
  <c r="J868" i="8"/>
  <c r="J867" i="8"/>
  <c r="J866" i="8"/>
  <c r="J865" i="8"/>
  <c r="J864" i="8"/>
  <c r="J863" i="8"/>
  <c r="J862" i="8"/>
  <c r="J861" i="8"/>
  <c r="J860" i="8"/>
  <c r="J859" i="8"/>
  <c r="J858" i="8"/>
  <c r="J857" i="8"/>
  <c r="J856" i="8"/>
  <c r="J855" i="8"/>
  <c r="J854" i="8"/>
  <c r="J853" i="8"/>
  <c r="J852" i="8"/>
  <c r="J851" i="8"/>
  <c r="J850" i="8"/>
  <c r="J849" i="8"/>
  <c r="J848" i="8"/>
  <c r="J847" i="8"/>
  <c r="J846" i="8"/>
  <c r="J845" i="8"/>
  <c r="J844" i="8"/>
  <c r="J843" i="8"/>
  <c r="J842" i="8"/>
  <c r="J841" i="8"/>
  <c r="J840" i="8"/>
  <c r="J839" i="8"/>
  <c r="J838" i="8"/>
  <c r="J837" i="8"/>
  <c r="J836" i="8"/>
  <c r="J835" i="8"/>
  <c r="J834" i="8"/>
  <c r="J833" i="8"/>
  <c r="J832" i="8"/>
  <c r="J831" i="8"/>
  <c r="J830" i="8"/>
  <c r="J829" i="8"/>
  <c r="J828" i="8"/>
  <c r="J827" i="8"/>
  <c r="J826" i="8"/>
  <c r="J825" i="8"/>
  <c r="J824" i="8"/>
  <c r="J823" i="8"/>
  <c r="J822" i="8"/>
  <c r="J821" i="8"/>
  <c r="J82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J2" i="8"/>
  <c r="I933" i="8"/>
  <c r="I932" i="8"/>
  <c r="I931" i="8"/>
  <c r="I930" i="8"/>
  <c r="I929" i="8"/>
  <c r="I928" i="8"/>
  <c r="I927" i="8"/>
  <c r="I926" i="8"/>
  <c r="I925" i="8"/>
  <c r="I924" i="8"/>
  <c r="I923" i="8"/>
  <c r="I922" i="8"/>
  <c r="I921" i="8"/>
  <c r="I920" i="8"/>
  <c r="I919" i="8"/>
  <c r="I918" i="8"/>
  <c r="I917" i="8"/>
  <c r="I916" i="8"/>
  <c r="I915" i="8"/>
  <c r="I914" i="8"/>
  <c r="I913" i="8"/>
  <c r="I912" i="8"/>
  <c r="I911" i="8"/>
  <c r="I910" i="8"/>
  <c r="I909" i="8"/>
  <c r="I908" i="8"/>
  <c r="I907" i="8"/>
  <c r="I906" i="8"/>
  <c r="I905" i="8"/>
  <c r="I904" i="8"/>
  <c r="I903" i="8"/>
  <c r="I902" i="8"/>
  <c r="I901" i="8"/>
  <c r="I900" i="8"/>
  <c r="I899" i="8"/>
  <c r="I898" i="8"/>
  <c r="I897" i="8"/>
  <c r="I896" i="8"/>
  <c r="I895" i="8"/>
  <c r="I894" i="8"/>
  <c r="I893" i="8"/>
  <c r="I892" i="8"/>
  <c r="I891" i="8"/>
  <c r="I890" i="8"/>
  <c r="I889" i="8"/>
  <c r="I888" i="8"/>
  <c r="I887" i="8"/>
  <c r="I886" i="8"/>
  <c r="I885" i="8"/>
  <c r="I884" i="8"/>
  <c r="I883" i="8"/>
  <c r="I882" i="8"/>
  <c r="I881" i="8"/>
  <c r="I880" i="8"/>
  <c r="I879" i="8"/>
  <c r="I878" i="8"/>
  <c r="I877" i="8"/>
  <c r="I876" i="8"/>
  <c r="I875" i="8"/>
  <c r="I874" i="8"/>
  <c r="I873" i="8"/>
  <c r="I872" i="8"/>
  <c r="I871" i="8"/>
  <c r="I870" i="8"/>
  <c r="I869" i="8"/>
  <c r="I868" i="8"/>
  <c r="I867" i="8"/>
  <c r="I866" i="8"/>
  <c r="I865" i="8"/>
  <c r="I864" i="8"/>
  <c r="I863" i="8"/>
  <c r="I862" i="8"/>
  <c r="I861" i="8"/>
  <c r="I860" i="8"/>
  <c r="I859" i="8"/>
  <c r="I858" i="8"/>
  <c r="I857" i="8"/>
  <c r="I856" i="8"/>
  <c r="I855" i="8"/>
  <c r="I854" i="8"/>
  <c r="I853" i="8"/>
  <c r="I852" i="8"/>
  <c r="I851" i="8"/>
  <c r="I850" i="8"/>
  <c r="I849" i="8"/>
  <c r="I848" i="8"/>
  <c r="I847" i="8"/>
  <c r="I846" i="8"/>
  <c r="I845" i="8"/>
  <c r="I844" i="8"/>
  <c r="I843" i="8"/>
  <c r="I842" i="8"/>
  <c r="I841" i="8"/>
  <c r="I840" i="8"/>
  <c r="I839" i="8"/>
  <c r="I838" i="8"/>
  <c r="I837" i="8"/>
  <c r="I836" i="8"/>
  <c r="I835" i="8"/>
  <c r="I834" i="8"/>
  <c r="I833" i="8"/>
  <c r="I832" i="8"/>
  <c r="I831" i="8"/>
  <c r="I830" i="8"/>
  <c r="I829" i="8"/>
  <c r="I828" i="8"/>
  <c r="I827" i="8"/>
  <c r="I826" i="8"/>
  <c r="I825" i="8"/>
  <c r="I824" i="8"/>
  <c r="I823" i="8"/>
  <c r="I822" i="8"/>
  <c r="I821" i="8"/>
  <c r="I820" i="8"/>
  <c r="I819" i="8"/>
  <c r="I818" i="8"/>
  <c r="I817" i="8"/>
  <c r="I816" i="8"/>
  <c r="I815" i="8"/>
  <c r="I814" i="8"/>
  <c r="I813" i="8"/>
  <c r="I812" i="8"/>
  <c r="I811" i="8"/>
  <c r="I810" i="8"/>
  <c r="I809" i="8"/>
  <c r="I808" i="8"/>
  <c r="I807" i="8"/>
  <c r="I806" i="8"/>
  <c r="I805" i="8"/>
  <c r="I804" i="8"/>
  <c r="I803" i="8"/>
  <c r="I802" i="8"/>
  <c r="I801" i="8"/>
  <c r="I800" i="8"/>
  <c r="I799" i="8"/>
  <c r="I798" i="8"/>
  <c r="I797" i="8"/>
  <c r="I796" i="8"/>
  <c r="I795" i="8"/>
  <c r="I794" i="8"/>
  <c r="I793" i="8"/>
  <c r="I792" i="8"/>
  <c r="I791" i="8"/>
  <c r="I790" i="8"/>
  <c r="I789" i="8"/>
  <c r="I788" i="8"/>
  <c r="I787" i="8"/>
  <c r="I786" i="8"/>
  <c r="I785" i="8"/>
  <c r="I784" i="8"/>
  <c r="I783" i="8"/>
  <c r="I782" i="8"/>
  <c r="I781" i="8"/>
  <c r="I780" i="8"/>
  <c r="I779" i="8"/>
  <c r="I778" i="8"/>
  <c r="I777" i="8"/>
  <c r="I776" i="8"/>
  <c r="I775" i="8"/>
  <c r="I774" i="8"/>
  <c r="I773" i="8"/>
  <c r="I772" i="8"/>
  <c r="I771" i="8"/>
  <c r="I770" i="8"/>
  <c r="I769" i="8"/>
  <c r="I768" i="8"/>
  <c r="I767" i="8"/>
  <c r="I766" i="8"/>
  <c r="I765" i="8"/>
  <c r="I764" i="8"/>
  <c r="I763" i="8"/>
  <c r="I762" i="8"/>
  <c r="I761" i="8"/>
  <c r="I760" i="8"/>
  <c r="I759" i="8"/>
  <c r="I758" i="8"/>
  <c r="I757" i="8"/>
  <c r="I756" i="8"/>
  <c r="I755" i="8"/>
  <c r="I754" i="8"/>
  <c r="I753" i="8"/>
  <c r="I752" i="8"/>
  <c r="I751" i="8"/>
  <c r="I750" i="8"/>
  <c r="I749" i="8"/>
  <c r="I748" i="8"/>
  <c r="I747" i="8"/>
  <c r="I746" i="8"/>
  <c r="I745" i="8"/>
  <c r="I744" i="8"/>
  <c r="I743" i="8"/>
  <c r="I742" i="8"/>
  <c r="I741" i="8"/>
  <c r="I740" i="8"/>
  <c r="I739" i="8"/>
  <c r="I738" i="8"/>
  <c r="I737" i="8"/>
  <c r="I736" i="8"/>
  <c r="I735" i="8"/>
  <c r="I734" i="8"/>
  <c r="I733" i="8"/>
  <c r="I732" i="8"/>
  <c r="I731" i="8"/>
  <c r="I730" i="8"/>
  <c r="I729" i="8"/>
  <c r="I728" i="8"/>
  <c r="I727" i="8"/>
  <c r="I726" i="8"/>
  <c r="I725" i="8"/>
  <c r="I724" i="8"/>
  <c r="I723" i="8"/>
  <c r="I722" i="8"/>
  <c r="I721" i="8"/>
  <c r="I720" i="8"/>
  <c r="I719" i="8"/>
  <c r="I718" i="8"/>
  <c r="I717" i="8"/>
  <c r="I716" i="8"/>
  <c r="I715" i="8"/>
  <c r="I714" i="8"/>
  <c r="I713" i="8"/>
  <c r="I712" i="8"/>
  <c r="I711" i="8"/>
  <c r="I710" i="8"/>
  <c r="I709" i="8"/>
  <c r="I708" i="8"/>
  <c r="I707" i="8"/>
  <c r="I706" i="8"/>
  <c r="I705" i="8"/>
  <c r="I704" i="8"/>
  <c r="I703" i="8"/>
  <c r="I702" i="8"/>
  <c r="I701" i="8"/>
  <c r="I700" i="8"/>
  <c r="I699" i="8"/>
  <c r="I698" i="8"/>
  <c r="I697" i="8"/>
  <c r="I696" i="8"/>
  <c r="I695" i="8"/>
  <c r="I694" i="8"/>
  <c r="I693" i="8"/>
  <c r="I692" i="8"/>
  <c r="I691" i="8"/>
  <c r="I690" i="8"/>
  <c r="I689" i="8"/>
  <c r="I688" i="8"/>
  <c r="I687" i="8"/>
  <c r="I686" i="8"/>
  <c r="I685" i="8"/>
  <c r="I684" i="8"/>
  <c r="I683" i="8"/>
  <c r="I682" i="8"/>
  <c r="I681" i="8"/>
  <c r="I680"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34" i="8"/>
  <c r="I633" i="8"/>
  <c r="I632" i="8"/>
  <c r="I631" i="8"/>
  <c r="I630" i="8"/>
  <c r="I629"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7" i="8"/>
  <c r="I596" i="8"/>
  <c r="I595" i="8"/>
  <c r="I594" i="8"/>
  <c r="I593" i="8"/>
  <c r="I592" i="8"/>
  <c r="I591" i="8"/>
  <c r="I590" i="8"/>
  <c r="I589" i="8"/>
  <c r="I588" i="8"/>
  <c r="I587" i="8"/>
  <c r="I586" i="8"/>
  <c r="I585" i="8"/>
  <c r="I584" i="8"/>
  <c r="I583" i="8"/>
  <c r="I582" i="8"/>
  <c r="I581" i="8"/>
  <c r="I580" i="8"/>
  <c r="I579" i="8"/>
  <c r="I578" i="8"/>
  <c r="I577" i="8"/>
  <c r="I576" i="8"/>
  <c r="I575" i="8"/>
  <c r="I574" i="8"/>
  <c r="I573" i="8"/>
  <c r="I572" i="8"/>
  <c r="I571" i="8"/>
  <c r="I570" i="8"/>
  <c r="I569" i="8"/>
  <c r="I568" i="8"/>
  <c r="I567" i="8"/>
  <c r="I566" i="8"/>
  <c r="I565" i="8"/>
  <c r="I564" i="8"/>
  <c r="I563" i="8"/>
  <c r="I562"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32" i="8"/>
  <c r="I531" i="8"/>
  <c r="I530" i="8"/>
  <c r="I529" i="8"/>
  <c r="I528" i="8"/>
  <c r="I527" i="8"/>
  <c r="I526" i="8"/>
  <c r="I525" i="8"/>
  <c r="I524" i="8"/>
  <c r="I523" i="8"/>
  <c r="I522" i="8"/>
  <c r="I521" i="8"/>
  <c r="I520" i="8"/>
  <c r="I519" i="8"/>
  <c r="I518" i="8"/>
  <c r="I517" i="8"/>
  <c r="I516" i="8"/>
  <c r="I515" i="8"/>
  <c r="I514" i="8"/>
  <c r="I513" i="8"/>
  <c r="I512" i="8"/>
  <c r="I511" i="8"/>
  <c r="I510" i="8"/>
  <c r="I509" i="8"/>
  <c r="I508" i="8"/>
  <c r="I507" i="8"/>
  <c r="I506" i="8"/>
  <c r="I505" i="8"/>
  <c r="I504" i="8"/>
  <c r="I503" i="8"/>
  <c r="I502" i="8"/>
  <c r="I501" i="8"/>
  <c r="I500" i="8"/>
  <c r="I499" i="8"/>
  <c r="I498" i="8"/>
  <c r="I497" i="8"/>
  <c r="I496" i="8"/>
  <c r="I495" i="8"/>
  <c r="I494" i="8"/>
  <c r="I493" i="8"/>
  <c r="I492" i="8"/>
  <c r="I491" i="8"/>
  <c r="I490" i="8"/>
  <c r="I489" i="8"/>
  <c r="I488" i="8"/>
  <c r="I487" i="8"/>
  <c r="I486" i="8"/>
  <c r="I485" i="8"/>
  <c r="I484" i="8"/>
  <c r="I483" i="8"/>
  <c r="I482" i="8"/>
  <c r="I481" i="8"/>
  <c r="I480" i="8"/>
  <c r="I479" i="8"/>
  <c r="I478" i="8"/>
  <c r="I477" i="8"/>
  <c r="I476" i="8"/>
  <c r="I475" i="8"/>
  <c r="I474" i="8"/>
  <c r="I473" i="8"/>
  <c r="I472" i="8"/>
  <c r="I471" i="8"/>
  <c r="I470" i="8"/>
  <c r="I469" i="8"/>
  <c r="I468" i="8"/>
  <c r="I467" i="8"/>
  <c r="I466" i="8"/>
  <c r="I465" i="8"/>
  <c r="I464" i="8"/>
  <c r="I463" i="8"/>
  <c r="I462" i="8"/>
  <c r="I461" i="8"/>
  <c r="I460" i="8"/>
  <c r="I459" i="8"/>
  <c r="I458" i="8"/>
  <c r="I457" i="8"/>
  <c r="I456" i="8"/>
  <c r="I455" i="8"/>
  <c r="I454" i="8"/>
  <c r="I453" i="8"/>
  <c r="I452" i="8"/>
  <c r="I451" i="8"/>
  <c r="I450" i="8"/>
  <c r="I449" i="8"/>
  <c r="I448" i="8"/>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21" i="8"/>
  <c r="I420" i="8"/>
  <c r="I419" i="8"/>
  <c r="I418" i="8"/>
  <c r="I417" i="8"/>
  <c r="I416" i="8"/>
  <c r="I415" i="8"/>
  <c r="I414" i="8"/>
  <c r="I413" i="8"/>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306" i="8"/>
  <c r="I305" i="8"/>
  <c r="I304" i="8"/>
  <c r="I303" i="8"/>
  <c r="I302" i="8"/>
  <c r="I301" i="8"/>
  <c r="I300"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29" i="8"/>
  <c r="I28" i="8"/>
  <c r="I27" i="8"/>
  <c r="I26" i="8"/>
  <c r="I25" i="8"/>
  <c r="I24" i="8"/>
  <c r="I23" i="8"/>
  <c r="I22" i="8"/>
  <c r="I21" i="8"/>
  <c r="I20" i="8"/>
  <c r="I19" i="8"/>
  <c r="I18" i="8"/>
  <c r="I17" i="8"/>
  <c r="I16" i="8"/>
  <c r="I15" i="8"/>
  <c r="I14" i="8"/>
  <c r="I13" i="8"/>
  <c r="I12" i="8"/>
  <c r="I11" i="8"/>
  <c r="I10" i="8"/>
  <c r="I9" i="8"/>
  <c r="I8" i="8"/>
  <c r="I7" i="8"/>
  <c r="I6" i="8"/>
  <c r="I5" i="8"/>
  <c r="I4" i="8"/>
  <c r="I3" i="8"/>
  <c r="I2" i="8"/>
  <c r="L933" i="6"/>
  <c r="L932" i="6"/>
  <c r="L931" i="6"/>
  <c r="L930" i="6"/>
  <c r="L929" i="6"/>
  <c r="L928" i="6"/>
  <c r="L927" i="6"/>
  <c r="L926" i="6"/>
  <c r="L925" i="6"/>
  <c r="L924" i="6"/>
  <c r="L923" i="6"/>
  <c r="L922" i="6"/>
  <c r="L921" i="6"/>
  <c r="L920" i="6"/>
  <c r="L919" i="6"/>
  <c r="L918" i="6"/>
  <c r="L917" i="6"/>
  <c r="L916" i="6"/>
  <c r="L915" i="6"/>
  <c r="L914" i="6"/>
  <c r="L913" i="6"/>
  <c r="L912" i="6"/>
  <c r="L911" i="6"/>
  <c r="L910" i="6"/>
  <c r="L909" i="6"/>
  <c r="L908" i="6"/>
  <c r="L907" i="6"/>
  <c r="L906" i="6"/>
  <c r="L905" i="6"/>
  <c r="L904" i="6"/>
  <c r="L903" i="6"/>
  <c r="L902" i="6"/>
  <c r="L901" i="6"/>
  <c r="L900" i="6"/>
  <c r="L899" i="6"/>
  <c r="L898" i="6"/>
  <c r="L897" i="6"/>
  <c r="L896" i="6"/>
  <c r="L895" i="6"/>
  <c r="L894" i="6"/>
  <c r="L893" i="6"/>
  <c r="L892" i="6"/>
  <c r="L891" i="6"/>
  <c r="L890" i="6"/>
  <c r="L889" i="6"/>
  <c r="L888" i="6"/>
  <c r="L887" i="6"/>
  <c r="L886" i="6"/>
  <c r="L885" i="6"/>
  <c r="L884" i="6"/>
  <c r="L883" i="6"/>
  <c r="L882" i="6"/>
  <c r="L881" i="6"/>
  <c r="L880" i="6"/>
  <c r="L879" i="6"/>
  <c r="L878" i="6"/>
  <c r="L877" i="6"/>
  <c r="L876" i="6"/>
  <c r="L875" i="6"/>
  <c r="L874" i="6"/>
  <c r="L873" i="6"/>
  <c r="L872" i="6"/>
  <c r="L871" i="6"/>
  <c r="L870" i="6"/>
  <c r="L869" i="6"/>
  <c r="L868" i="6"/>
  <c r="L867" i="6"/>
  <c r="L866" i="6"/>
  <c r="L865" i="6"/>
  <c r="L864" i="6"/>
  <c r="L863" i="6"/>
  <c r="L862" i="6"/>
  <c r="L861" i="6"/>
  <c r="L860" i="6"/>
  <c r="L859" i="6"/>
  <c r="L858" i="6"/>
  <c r="L857" i="6"/>
  <c r="L856" i="6"/>
  <c r="L855" i="6"/>
  <c r="L854" i="6"/>
  <c r="L853" i="6"/>
  <c r="L852" i="6"/>
  <c r="L851" i="6"/>
  <c r="L850" i="6"/>
  <c r="L849" i="6"/>
  <c r="L848" i="6"/>
  <c r="L847" i="6"/>
  <c r="L846" i="6"/>
  <c r="L845" i="6"/>
  <c r="L844" i="6"/>
  <c r="L843" i="6"/>
  <c r="L842" i="6"/>
  <c r="L841" i="6"/>
  <c r="L840" i="6"/>
  <c r="L839" i="6"/>
  <c r="L838" i="6"/>
  <c r="L837" i="6"/>
  <c r="L836" i="6"/>
  <c r="L835" i="6"/>
  <c r="L834" i="6"/>
  <c r="L833" i="6"/>
  <c r="L832" i="6"/>
  <c r="L831" i="6"/>
  <c r="L830" i="6"/>
  <c r="L829" i="6"/>
  <c r="L828" i="6"/>
  <c r="L827" i="6"/>
  <c r="L826" i="6"/>
  <c r="L825" i="6"/>
  <c r="L824" i="6"/>
  <c r="L823" i="6"/>
  <c r="L822" i="6"/>
  <c r="L821" i="6"/>
  <c r="L820" i="6"/>
  <c r="L819" i="6"/>
  <c r="L818" i="6"/>
  <c r="L817" i="6"/>
  <c r="L816" i="6"/>
  <c r="L815" i="6"/>
  <c r="L814" i="6"/>
  <c r="L813" i="6"/>
  <c r="L812" i="6"/>
  <c r="L811" i="6"/>
  <c r="L810" i="6"/>
  <c r="L809" i="6"/>
  <c r="L808" i="6"/>
  <c r="L807" i="6"/>
  <c r="L806" i="6"/>
  <c r="L805" i="6"/>
  <c r="L804" i="6"/>
  <c r="L803" i="6"/>
  <c r="L802" i="6"/>
  <c r="L801" i="6"/>
  <c r="L800" i="6"/>
  <c r="L799" i="6"/>
  <c r="L798" i="6"/>
  <c r="L797" i="6"/>
  <c r="L796" i="6"/>
  <c r="L795" i="6"/>
  <c r="L794" i="6"/>
  <c r="L793" i="6"/>
  <c r="L792" i="6"/>
  <c r="L791" i="6"/>
  <c r="L790" i="6"/>
  <c r="L789" i="6"/>
  <c r="L788" i="6"/>
  <c r="L787" i="6"/>
  <c r="L786" i="6"/>
  <c r="L785" i="6"/>
  <c r="L784" i="6"/>
  <c r="L783" i="6"/>
  <c r="L782" i="6"/>
  <c r="L781" i="6"/>
  <c r="L780" i="6"/>
  <c r="L779" i="6"/>
  <c r="L778" i="6"/>
  <c r="L777" i="6"/>
  <c r="L776" i="6"/>
  <c r="L775" i="6"/>
  <c r="L774" i="6"/>
  <c r="L773" i="6"/>
  <c r="L772" i="6"/>
  <c r="L771" i="6"/>
  <c r="L770" i="6"/>
  <c r="L769" i="6"/>
  <c r="L768" i="6"/>
  <c r="L767" i="6"/>
  <c r="L766" i="6"/>
  <c r="L765" i="6"/>
  <c r="L764" i="6"/>
  <c r="L763" i="6"/>
  <c r="L762" i="6"/>
  <c r="L761" i="6"/>
  <c r="L760" i="6"/>
  <c r="L759" i="6"/>
  <c r="L758" i="6"/>
  <c r="L757" i="6"/>
  <c r="L756" i="6"/>
  <c r="L755" i="6"/>
  <c r="L754" i="6"/>
  <c r="L753" i="6"/>
  <c r="L752" i="6"/>
  <c r="L751" i="6"/>
  <c r="L750" i="6"/>
  <c r="L749" i="6"/>
  <c r="L748" i="6"/>
  <c r="L747" i="6"/>
  <c r="L746" i="6"/>
  <c r="L745" i="6"/>
  <c r="L744" i="6"/>
  <c r="L743" i="6"/>
  <c r="L742" i="6"/>
  <c r="L741" i="6"/>
  <c r="L740" i="6"/>
  <c r="L739" i="6"/>
  <c r="L738" i="6"/>
  <c r="L737" i="6"/>
  <c r="L736" i="6"/>
  <c r="L735" i="6"/>
  <c r="L734" i="6"/>
  <c r="L733" i="6"/>
  <c r="L732" i="6"/>
  <c r="L731" i="6"/>
  <c r="L730" i="6"/>
  <c r="L729" i="6"/>
  <c r="L728" i="6"/>
  <c r="L727" i="6"/>
  <c r="L726" i="6"/>
  <c r="L725" i="6"/>
  <c r="L724" i="6"/>
  <c r="L723" i="6"/>
  <c r="L722" i="6"/>
  <c r="L721" i="6"/>
  <c r="L720" i="6"/>
  <c r="L719" i="6"/>
  <c r="L718" i="6"/>
  <c r="L717" i="6"/>
  <c r="L716" i="6"/>
  <c r="L715" i="6"/>
  <c r="L714" i="6"/>
  <c r="L713" i="6"/>
  <c r="L712" i="6"/>
  <c r="L711" i="6"/>
  <c r="L710" i="6"/>
  <c r="L709" i="6"/>
  <c r="L708" i="6"/>
  <c r="L707" i="6"/>
  <c r="L706" i="6"/>
  <c r="L705" i="6"/>
  <c r="L704" i="6"/>
  <c r="L703" i="6"/>
  <c r="L702" i="6"/>
  <c r="L701" i="6"/>
  <c r="L700" i="6"/>
  <c r="L699" i="6"/>
  <c r="L698" i="6"/>
  <c r="L697" i="6"/>
  <c r="L696" i="6"/>
  <c r="L695" i="6"/>
  <c r="L694" i="6"/>
  <c r="L693" i="6"/>
  <c r="L692" i="6"/>
  <c r="L691" i="6"/>
  <c r="L690" i="6"/>
  <c r="L689" i="6"/>
  <c r="L688" i="6"/>
  <c r="L687" i="6"/>
  <c r="L686" i="6"/>
  <c r="L685" i="6"/>
  <c r="L684" i="6"/>
  <c r="L683" i="6"/>
  <c r="L682" i="6"/>
  <c r="L681" i="6"/>
  <c r="L680" i="6"/>
  <c r="L679" i="6"/>
  <c r="L678" i="6"/>
  <c r="L677" i="6"/>
  <c r="L676" i="6"/>
  <c r="L675" i="6"/>
  <c r="L674" i="6"/>
  <c r="L673" i="6"/>
  <c r="L672" i="6"/>
  <c r="L671" i="6"/>
  <c r="L670" i="6"/>
  <c r="L669" i="6"/>
  <c r="L668" i="6"/>
  <c r="L667" i="6"/>
  <c r="L666" i="6"/>
  <c r="L665" i="6"/>
  <c r="L664" i="6"/>
  <c r="L663" i="6"/>
  <c r="L662" i="6"/>
  <c r="L661" i="6"/>
  <c r="L660" i="6"/>
  <c r="L659" i="6"/>
  <c r="L658" i="6"/>
  <c r="L657" i="6"/>
  <c r="L656" i="6"/>
  <c r="L655" i="6"/>
  <c r="L654" i="6"/>
  <c r="L653" i="6"/>
  <c r="L652" i="6"/>
  <c r="L651" i="6"/>
  <c r="L650" i="6"/>
  <c r="L649" i="6"/>
  <c r="L648" i="6"/>
  <c r="L647" i="6"/>
  <c r="L646" i="6"/>
  <c r="L645" i="6"/>
  <c r="L644" i="6"/>
  <c r="L643" i="6"/>
  <c r="L642" i="6"/>
  <c r="L641" i="6"/>
  <c r="L640" i="6"/>
  <c r="L639" i="6"/>
  <c r="L638" i="6"/>
  <c r="L637" i="6"/>
  <c r="L636" i="6"/>
  <c r="L635" i="6"/>
  <c r="L634" i="6"/>
  <c r="L633" i="6"/>
  <c r="L632" i="6"/>
  <c r="L631" i="6"/>
  <c r="L630" i="6"/>
  <c r="L629" i="6"/>
  <c r="L628" i="6"/>
  <c r="L627" i="6"/>
  <c r="L626" i="6"/>
  <c r="L625" i="6"/>
  <c r="L624" i="6"/>
  <c r="L623" i="6"/>
  <c r="L622" i="6"/>
  <c r="L621" i="6"/>
  <c r="L620" i="6"/>
  <c r="L619" i="6"/>
  <c r="L618" i="6"/>
  <c r="L617" i="6"/>
  <c r="L616" i="6"/>
  <c r="L615" i="6"/>
  <c r="L614" i="6"/>
  <c r="L613" i="6"/>
  <c r="L612" i="6"/>
  <c r="L611" i="6"/>
  <c r="L610" i="6"/>
  <c r="L609" i="6"/>
  <c r="L608" i="6"/>
  <c r="L607" i="6"/>
  <c r="L606" i="6"/>
  <c r="L605" i="6"/>
  <c r="L604" i="6"/>
  <c r="L603" i="6"/>
  <c r="L602" i="6"/>
  <c r="L601" i="6"/>
  <c r="L600" i="6"/>
  <c r="L599" i="6"/>
  <c r="L598" i="6"/>
  <c r="L597" i="6"/>
  <c r="L596" i="6"/>
  <c r="L595" i="6"/>
  <c r="L594" i="6"/>
  <c r="L593" i="6"/>
  <c r="L592" i="6"/>
  <c r="L591" i="6"/>
  <c r="L590" i="6"/>
  <c r="L589" i="6"/>
  <c r="L588" i="6"/>
  <c r="L587" i="6"/>
  <c r="L586" i="6"/>
  <c r="L585" i="6"/>
  <c r="L584" i="6"/>
  <c r="L583" i="6"/>
  <c r="L582" i="6"/>
  <c r="L581" i="6"/>
  <c r="L580" i="6"/>
  <c r="L579" i="6"/>
  <c r="L578" i="6"/>
  <c r="L577" i="6"/>
  <c r="L576" i="6"/>
  <c r="L575" i="6"/>
  <c r="L574" i="6"/>
  <c r="L573" i="6"/>
  <c r="L572" i="6"/>
  <c r="L571" i="6"/>
  <c r="L570" i="6"/>
  <c r="L569" i="6"/>
  <c r="L568" i="6"/>
  <c r="L567" i="6"/>
  <c r="L566" i="6"/>
  <c r="L565" i="6"/>
  <c r="L564" i="6"/>
  <c r="L563" i="6"/>
  <c r="L562" i="6"/>
  <c r="L561" i="6"/>
  <c r="L560" i="6"/>
  <c r="L559" i="6"/>
  <c r="L558" i="6"/>
  <c r="L557" i="6"/>
  <c r="L556" i="6"/>
  <c r="L555" i="6"/>
  <c r="L554" i="6"/>
  <c r="L553" i="6"/>
  <c r="L552" i="6"/>
  <c r="L551" i="6"/>
  <c r="L550" i="6"/>
  <c r="L549" i="6"/>
  <c r="L548" i="6"/>
  <c r="L547" i="6"/>
  <c r="L546" i="6"/>
  <c r="L545" i="6"/>
  <c r="L544" i="6"/>
  <c r="L543" i="6"/>
  <c r="L542" i="6"/>
  <c r="L541" i="6"/>
  <c r="L540" i="6"/>
  <c r="L539" i="6"/>
  <c r="L538" i="6"/>
  <c r="L537" i="6"/>
  <c r="L536" i="6"/>
  <c r="L535" i="6"/>
  <c r="L534" i="6"/>
  <c r="L533" i="6"/>
  <c r="L532" i="6"/>
  <c r="L531" i="6"/>
  <c r="L530" i="6"/>
  <c r="L529" i="6"/>
  <c r="L528" i="6"/>
  <c r="L527" i="6"/>
  <c r="L526" i="6"/>
  <c r="L525" i="6"/>
  <c r="L524" i="6"/>
  <c r="L523" i="6"/>
  <c r="L522" i="6"/>
  <c r="L521" i="6"/>
  <c r="L520" i="6"/>
  <c r="L519" i="6"/>
  <c r="L518" i="6"/>
  <c r="L517" i="6"/>
  <c r="L516" i="6"/>
  <c r="L515" i="6"/>
  <c r="L514" i="6"/>
  <c r="L513" i="6"/>
  <c r="L512" i="6"/>
  <c r="L511" i="6"/>
  <c r="L510" i="6"/>
  <c r="L509" i="6"/>
  <c r="L508" i="6"/>
  <c r="L507" i="6"/>
  <c r="L506" i="6"/>
  <c r="L505" i="6"/>
  <c r="L504" i="6"/>
  <c r="L503" i="6"/>
  <c r="L502" i="6"/>
  <c r="L501" i="6"/>
  <c r="L500" i="6"/>
  <c r="L499" i="6"/>
  <c r="L498" i="6"/>
  <c r="L497" i="6"/>
  <c r="L496" i="6"/>
  <c r="L495" i="6"/>
  <c r="L494" i="6"/>
  <c r="L493" i="6"/>
  <c r="L492" i="6"/>
  <c r="L491" i="6"/>
  <c r="L490" i="6"/>
  <c r="L489" i="6"/>
  <c r="L488" i="6"/>
  <c r="L487" i="6"/>
  <c r="L486" i="6"/>
  <c r="L485" i="6"/>
  <c r="L484" i="6"/>
  <c r="L483" i="6"/>
  <c r="L482" i="6"/>
  <c r="L481" i="6"/>
  <c r="L480" i="6"/>
  <c r="L479" i="6"/>
  <c r="L478" i="6"/>
  <c r="L477" i="6"/>
  <c r="L476" i="6"/>
  <c r="L475" i="6"/>
  <c r="L474" i="6"/>
  <c r="L473" i="6"/>
  <c r="L472" i="6"/>
  <c r="L471" i="6"/>
  <c r="L470" i="6"/>
  <c r="L469" i="6"/>
  <c r="L468" i="6"/>
  <c r="L467" i="6"/>
  <c r="L466" i="6"/>
  <c r="L465" i="6"/>
  <c r="L464" i="6"/>
  <c r="L463" i="6"/>
  <c r="L462" i="6"/>
  <c r="L461" i="6"/>
  <c r="L460" i="6"/>
  <c r="L459" i="6"/>
  <c r="L458" i="6"/>
  <c r="L457" i="6"/>
  <c r="L456" i="6"/>
  <c r="L455" i="6"/>
  <c r="L454" i="6"/>
  <c r="L453" i="6"/>
  <c r="L452" i="6"/>
  <c r="L451" i="6"/>
  <c r="L450" i="6"/>
  <c r="L449" i="6"/>
  <c r="L448" i="6"/>
  <c r="L447" i="6"/>
  <c r="L446" i="6"/>
  <c r="L445" i="6"/>
  <c r="L444" i="6"/>
  <c r="L443" i="6"/>
  <c r="L442" i="6"/>
  <c r="L441"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3"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5" i="6"/>
  <c r="L344" i="6"/>
  <c r="L343" i="6"/>
  <c r="L342" i="6"/>
  <c r="L341" i="6"/>
  <c r="L340" i="6"/>
  <c r="L339" i="6"/>
  <c r="L338" i="6"/>
  <c r="L337" i="6"/>
  <c r="L336" i="6"/>
  <c r="L335" i="6"/>
  <c r="L334" i="6"/>
  <c r="L333" i="6"/>
  <c r="L332" i="6"/>
  <c r="L331" i="6"/>
  <c r="L330" i="6"/>
  <c r="L329" i="6"/>
  <c r="L328" i="6"/>
  <c r="L327" i="6"/>
  <c r="L326" i="6"/>
  <c r="L325" i="6"/>
  <c r="L324" i="6"/>
  <c r="L323" i="6"/>
  <c r="L322" i="6"/>
  <c r="L321"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7" i="6"/>
  <c r="L286" i="6"/>
  <c r="L285" i="6"/>
  <c r="L284" i="6"/>
  <c r="L283" i="6"/>
  <c r="L282" i="6"/>
  <c r="L281" i="6"/>
  <c r="L280" i="6"/>
  <c r="L279" i="6"/>
  <c r="L278" i="6"/>
  <c r="L277" i="6"/>
  <c r="L276" i="6"/>
  <c r="L275" i="6"/>
  <c r="L274" i="6"/>
  <c r="L273" i="6"/>
  <c r="L272" i="6"/>
  <c r="L271" i="6"/>
  <c r="L270" i="6"/>
  <c r="L269" i="6"/>
  <c r="L268" i="6"/>
  <c r="L267" i="6"/>
  <c r="L266" i="6"/>
  <c r="L265" i="6"/>
  <c r="L264" i="6"/>
  <c r="L263" i="6"/>
  <c r="L262" i="6"/>
  <c r="L261" i="6"/>
  <c r="L260" i="6"/>
  <c r="L259" i="6"/>
  <c r="L258" i="6"/>
  <c r="L257" i="6"/>
  <c r="L256" i="6"/>
  <c r="L255" i="6"/>
  <c r="L254" i="6"/>
  <c r="L253" i="6"/>
  <c r="L252" i="6"/>
  <c r="L251" i="6"/>
  <c r="L250" i="6"/>
  <c r="L249" i="6"/>
  <c r="L248" i="6"/>
  <c r="L247" i="6"/>
  <c r="L246" i="6"/>
  <c r="L245" i="6"/>
  <c r="L244" i="6"/>
  <c r="L243" i="6"/>
  <c r="L242" i="6"/>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L4" i="6"/>
  <c r="L3" i="6"/>
  <c r="L2" i="6"/>
  <c r="G2" i="8"/>
  <c r="G3" i="8"/>
  <c r="G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W933" i="6"/>
  <c r="W932" i="6"/>
  <c r="W931" i="6"/>
  <c r="W930" i="6"/>
  <c r="W929" i="6"/>
  <c r="W928" i="6"/>
  <c r="W927" i="6"/>
  <c r="W926" i="6"/>
  <c r="W925" i="6"/>
  <c r="W924" i="6"/>
  <c r="W923" i="6"/>
  <c r="W922" i="6"/>
  <c r="W921" i="6"/>
  <c r="W920" i="6"/>
  <c r="W919" i="6"/>
  <c r="W918" i="6"/>
  <c r="W917" i="6"/>
  <c r="W916" i="6"/>
  <c r="W915" i="6"/>
  <c r="W914" i="6"/>
  <c r="W913" i="6"/>
  <c r="W912" i="6"/>
  <c r="W911" i="6"/>
  <c r="W910" i="6"/>
  <c r="W909" i="6"/>
  <c r="W908" i="6"/>
  <c r="W907" i="6"/>
  <c r="W906" i="6"/>
  <c r="W905" i="6"/>
  <c r="W904" i="6"/>
  <c r="W903" i="6"/>
  <c r="W902" i="6"/>
  <c r="W901" i="6"/>
  <c r="W900" i="6"/>
  <c r="W899" i="6"/>
  <c r="W898" i="6"/>
  <c r="W897" i="6"/>
  <c r="W896" i="6"/>
  <c r="W895" i="6"/>
  <c r="W894" i="6"/>
  <c r="W893" i="6"/>
  <c r="W892" i="6"/>
  <c r="W891" i="6"/>
  <c r="W890" i="6"/>
  <c r="W889" i="6"/>
  <c r="W888" i="6"/>
  <c r="W887" i="6"/>
  <c r="W886" i="6"/>
  <c r="W885" i="6"/>
  <c r="W884" i="6"/>
  <c r="W883" i="6"/>
  <c r="W882" i="6"/>
  <c r="W881" i="6"/>
  <c r="W880" i="6"/>
  <c r="W879" i="6"/>
  <c r="W878" i="6"/>
  <c r="W877" i="6"/>
  <c r="W876" i="6"/>
  <c r="W875" i="6"/>
  <c r="W874" i="6"/>
  <c r="W873" i="6"/>
  <c r="W872" i="6"/>
  <c r="W871" i="6"/>
  <c r="W870" i="6"/>
  <c r="W869" i="6"/>
  <c r="W868" i="6"/>
  <c r="W867" i="6"/>
  <c r="W866" i="6"/>
  <c r="W865" i="6"/>
  <c r="W864" i="6"/>
  <c r="W863" i="6"/>
  <c r="W862" i="6"/>
  <c r="W861" i="6"/>
  <c r="W860" i="6"/>
  <c r="W859" i="6"/>
  <c r="W858" i="6"/>
  <c r="W857" i="6"/>
  <c r="W856" i="6"/>
  <c r="W855" i="6"/>
  <c r="W854" i="6"/>
  <c r="W853" i="6"/>
  <c r="W852" i="6"/>
  <c r="W851" i="6"/>
  <c r="W850" i="6"/>
  <c r="W849" i="6"/>
  <c r="W848" i="6"/>
  <c r="W847" i="6"/>
  <c r="W846" i="6"/>
  <c r="W845" i="6"/>
  <c r="W844" i="6"/>
  <c r="W843" i="6"/>
  <c r="W842" i="6"/>
  <c r="W841" i="6"/>
  <c r="W840" i="6"/>
  <c r="W839" i="6"/>
  <c r="W838" i="6"/>
  <c r="W837" i="6"/>
  <c r="W836" i="6"/>
  <c r="W835" i="6"/>
  <c r="W834" i="6"/>
  <c r="W833" i="6"/>
  <c r="W832" i="6"/>
  <c r="W831" i="6"/>
  <c r="W830" i="6"/>
  <c r="W829" i="6"/>
  <c r="W828" i="6"/>
  <c r="W827" i="6"/>
  <c r="W826" i="6"/>
  <c r="W825" i="6"/>
  <c r="W824" i="6"/>
  <c r="W823" i="6"/>
  <c r="W822" i="6"/>
  <c r="W821" i="6"/>
  <c r="W820" i="6"/>
  <c r="W819" i="6"/>
  <c r="W818" i="6"/>
  <c r="W817" i="6"/>
  <c r="W816" i="6"/>
  <c r="W815" i="6"/>
  <c r="W814" i="6"/>
  <c r="W813" i="6"/>
  <c r="W812" i="6"/>
  <c r="W811" i="6"/>
  <c r="W810" i="6"/>
  <c r="W809" i="6"/>
  <c r="W808" i="6"/>
  <c r="W807" i="6"/>
  <c r="W806" i="6"/>
  <c r="W805" i="6"/>
  <c r="W804" i="6"/>
  <c r="W803" i="6"/>
  <c r="W802" i="6"/>
  <c r="W801" i="6"/>
  <c r="W800" i="6"/>
  <c r="W799" i="6"/>
  <c r="W798" i="6"/>
  <c r="W797" i="6"/>
  <c r="W796" i="6"/>
  <c r="W795" i="6"/>
  <c r="W794" i="6"/>
  <c r="W793" i="6"/>
  <c r="W792" i="6"/>
  <c r="W791" i="6"/>
  <c r="W790" i="6"/>
  <c r="W789" i="6"/>
  <c r="W788" i="6"/>
  <c r="W787" i="6"/>
  <c r="W786" i="6"/>
  <c r="W785" i="6"/>
  <c r="W784" i="6"/>
  <c r="W783" i="6"/>
  <c r="W782" i="6"/>
  <c r="W781" i="6"/>
  <c r="W780" i="6"/>
  <c r="W779" i="6"/>
  <c r="W778" i="6"/>
  <c r="W777" i="6"/>
  <c r="W776" i="6"/>
  <c r="W775" i="6"/>
  <c r="W774" i="6"/>
  <c r="W773" i="6"/>
  <c r="W772" i="6"/>
  <c r="W771" i="6"/>
  <c r="W770" i="6"/>
  <c r="W769" i="6"/>
  <c r="W768" i="6"/>
  <c r="W767" i="6"/>
  <c r="W766" i="6"/>
  <c r="W765" i="6"/>
  <c r="W764" i="6"/>
  <c r="W763" i="6"/>
  <c r="W762" i="6"/>
  <c r="W761" i="6"/>
  <c r="W760" i="6"/>
  <c r="W759" i="6"/>
  <c r="W758" i="6"/>
  <c r="W757" i="6"/>
  <c r="W756" i="6"/>
  <c r="W755" i="6"/>
  <c r="W754" i="6"/>
  <c r="W753" i="6"/>
  <c r="W752" i="6"/>
  <c r="W751" i="6"/>
  <c r="W750" i="6"/>
  <c r="W749" i="6"/>
  <c r="W748" i="6"/>
  <c r="W747" i="6"/>
  <c r="W746" i="6"/>
  <c r="W745" i="6"/>
  <c r="W744" i="6"/>
  <c r="W743" i="6"/>
  <c r="W742" i="6"/>
  <c r="W741" i="6"/>
  <c r="W740" i="6"/>
  <c r="W739" i="6"/>
  <c r="W738" i="6"/>
  <c r="W737" i="6"/>
  <c r="W736" i="6"/>
  <c r="W735" i="6"/>
  <c r="W734" i="6"/>
  <c r="W733" i="6"/>
  <c r="W732" i="6"/>
  <c r="W731" i="6"/>
  <c r="W730" i="6"/>
  <c r="W729" i="6"/>
  <c r="W728" i="6"/>
  <c r="W727" i="6"/>
  <c r="W726" i="6"/>
  <c r="W725" i="6"/>
  <c r="W724" i="6"/>
  <c r="W723" i="6"/>
  <c r="W722" i="6"/>
  <c r="W721" i="6"/>
  <c r="W720" i="6"/>
  <c r="W719" i="6"/>
  <c r="W718" i="6"/>
  <c r="W717" i="6"/>
  <c r="W716" i="6"/>
  <c r="W715" i="6"/>
  <c r="W714" i="6"/>
  <c r="W713" i="6"/>
  <c r="W712" i="6"/>
  <c r="W711" i="6"/>
  <c r="W710" i="6"/>
  <c r="W709" i="6"/>
  <c r="W708" i="6"/>
  <c r="W707" i="6"/>
  <c r="W706" i="6"/>
  <c r="W705" i="6"/>
  <c r="W704" i="6"/>
  <c r="W703" i="6"/>
  <c r="W702" i="6"/>
  <c r="W701" i="6"/>
  <c r="W700" i="6"/>
  <c r="W699" i="6"/>
  <c r="W698" i="6"/>
  <c r="W697" i="6"/>
  <c r="W696" i="6"/>
  <c r="W695" i="6"/>
  <c r="W694" i="6"/>
  <c r="W693" i="6"/>
  <c r="W692" i="6"/>
  <c r="W691" i="6"/>
  <c r="W690" i="6"/>
  <c r="W689" i="6"/>
  <c r="W688" i="6"/>
  <c r="W687" i="6"/>
  <c r="W686" i="6"/>
  <c r="W685" i="6"/>
  <c r="W684" i="6"/>
  <c r="W683" i="6"/>
  <c r="W682" i="6"/>
  <c r="W681" i="6"/>
  <c r="W680" i="6"/>
  <c r="W679" i="6"/>
  <c r="W678" i="6"/>
  <c r="W677" i="6"/>
  <c r="W676" i="6"/>
  <c r="W675" i="6"/>
  <c r="W674" i="6"/>
  <c r="W673" i="6"/>
  <c r="W672" i="6"/>
  <c r="W671" i="6"/>
  <c r="W670" i="6"/>
  <c r="W669" i="6"/>
  <c r="W668" i="6"/>
  <c r="W667" i="6"/>
  <c r="W666" i="6"/>
  <c r="W665" i="6"/>
  <c r="W664" i="6"/>
  <c r="W663" i="6"/>
  <c r="W662" i="6"/>
  <c r="W661" i="6"/>
  <c r="W660" i="6"/>
  <c r="W659" i="6"/>
  <c r="W658" i="6"/>
  <c r="W657" i="6"/>
  <c r="W656" i="6"/>
  <c r="W655" i="6"/>
  <c r="W654" i="6"/>
  <c r="W653" i="6"/>
  <c r="W652" i="6"/>
  <c r="W651" i="6"/>
  <c r="W650" i="6"/>
  <c r="W649" i="6"/>
  <c r="W648" i="6"/>
  <c r="W647" i="6"/>
  <c r="W646" i="6"/>
  <c r="W645" i="6"/>
  <c r="W644" i="6"/>
  <c r="W643" i="6"/>
  <c r="W642" i="6"/>
  <c r="W641" i="6"/>
  <c r="W640" i="6"/>
  <c r="W639" i="6"/>
  <c r="W638" i="6"/>
  <c r="W637" i="6"/>
  <c r="W636" i="6"/>
  <c r="W635" i="6"/>
  <c r="W634" i="6"/>
  <c r="W633" i="6"/>
  <c r="W632" i="6"/>
  <c r="W631" i="6"/>
  <c r="W630" i="6"/>
  <c r="W629" i="6"/>
  <c r="W628" i="6"/>
  <c r="W627" i="6"/>
  <c r="W626" i="6"/>
  <c r="W625" i="6"/>
  <c r="W624" i="6"/>
  <c r="W623" i="6"/>
  <c r="W622" i="6"/>
  <c r="W621" i="6"/>
  <c r="W620" i="6"/>
  <c r="W619" i="6"/>
  <c r="W618" i="6"/>
  <c r="W617" i="6"/>
  <c r="W616" i="6"/>
  <c r="W615" i="6"/>
  <c r="W614" i="6"/>
  <c r="W613" i="6"/>
  <c r="W612" i="6"/>
  <c r="W611" i="6"/>
  <c r="W610" i="6"/>
  <c r="W609" i="6"/>
  <c r="W608" i="6"/>
  <c r="W607" i="6"/>
  <c r="W606" i="6"/>
  <c r="W605" i="6"/>
  <c r="W604" i="6"/>
  <c r="W603" i="6"/>
  <c r="W602" i="6"/>
  <c r="W601" i="6"/>
  <c r="W600" i="6"/>
  <c r="W599" i="6"/>
  <c r="W598" i="6"/>
  <c r="W597" i="6"/>
  <c r="W596" i="6"/>
  <c r="W595" i="6"/>
  <c r="W594" i="6"/>
  <c r="W593" i="6"/>
  <c r="W592" i="6"/>
  <c r="W591" i="6"/>
  <c r="W590" i="6"/>
  <c r="W589" i="6"/>
  <c r="W588" i="6"/>
  <c r="W587" i="6"/>
  <c r="W586" i="6"/>
  <c r="W585" i="6"/>
  <c r="W584" i="6"/>
  <c r="W583" i="6"/>
  <c r="W582" i="6"/>
  <c r="W581" i="6"/>
  <c r="W580" i="6"/>
  <c r="W579" i="6"/>
  <c r="W578" i="6"/>
  <c r="W577" i="6"/>
  <c r="W576" i="6"/>
  <c r="W575" i="6"/>
  <c r="W574" i="6"/>
  <c r="W573" i="6"/>
  <c r="W572" i="6"/>
  <c r="W571" i="6"/>
  <c r="W570" i="6"/>
  <c r="W569" i="6"/>
  <c r="W568" i="6"/>
  <c r="W567" i="6"/>
  <c r="W566" i="6"/>
  <c r="W565" i="6"/>
  <c r="W564" i="6"/>
  <c r="W563" i="6"/>
  <c r="W562" i="6"/>
  <c r="W561" i="6"/>
  <c r="W560" i="6"/>
  <c r="W559" i="6"/>
  <c r="W558" i="6"/>
  <c r="W557" i="6"/>
  <c r="W556" i="6"/>
  <c r="W555" i="6"/>
  <c r="W554" i="6"/>
  <c r="W553" i="6"/>
  <c r="W552" i="6"/>
  <c r="W551" i="6"/>
  <c r="W550" i="6"/>
  <c r="W549" i="6"/>
  <c r="W548" i="6"/>
  <c r="W547" i="6"/>
  <c r="W546" i="6"/>
  <c r="W545" i="6"/>
  <c r="W544" i="6"/>
  <c r="W543" i="6"/>
  <c r="W542" i="6"/>
  <c r="W541" i="6"/>
  <c r="W540" i="6"/>
  <c r="W539" i="6"/>
  <c r="W538" i="6"/>
  <c r="W537" i="6"/>
  <c r="W536" i="6"/>
  <c r="W535" i="6"/>
  <c r="W534" i="6"/>
  <c r="W533" i="6"/>
  <c r="W532" i="6"/>
  <c r="W531" i="6"/>
  <c r="W530" i="6"/>
  <c r="W529" i="6"/>
  <c r="W528" i="6"/>
  <c r="W527" i="6"/>
  <c r="W526" i="6"/>
  <c r="W525" i="6"/>
  <c r="W524" i="6"/>
  <c r="W523" i="6"/>
  <c r="W522" i="6"/>
  <c r="W521" i="6"/>
  <c r="W520" i="6"/>
  <c r="W519" i="6"/>
  <c r="W518" i="6"/>
  <c r="W517" i="6"/>
  <c r="W516" i="6"/>
  <c r="W515" i="6"/>
  <c r="W514" i="6"/>
  <c r="W513" i="6"/>
  <c r="W512" i="6"/>
  <c r="W511" i="6"/>
  <c r="W510" i="6"/>
  <c r="W509" i="6"/>
  <c r="W508" i="6"/>
  <c r="W507" i="6"/>
  <c r="W506" i="6"/>
  <c r="W505" i="6"/>
  <c r="W504" i="6"/>
  <c r="W503" i="6"/>
  <c r="W502" i="6"/>
  <c r="W501" i="6"/>
  <c r="W500" i="6"/>
  <c r="W499" i="6"/>
  <c r="W498" i="6"/>
  <c r="W497" i="6"/>
  <c r="W496" i="6"/>
  <c r="W495" i="6"/>
  <c r="W494" i="6"/>
  <c r="W493" i="6"/>
  <c r="W492" i="6"/>
  <c r="W491" i="6"/>
  <c r="W490" i="6"/>
  <c r="W489" i="6"/>
  <c r="W488" i="6"/>
  <c r="W487" i="6"/>
  <c r="W486" i="6"/>
  <c r="W485" i="6"/>
  <c r="W484" i="6"/>
  <c r="W483" i="6"/>
  <c r="W482" i="6"/>
  <c r="W481" i="6"/>
  <c r="W480" i="6"/>
  <c r="W479" i="6"/>
  <c r="W478" i="6"/>
  <c r="W477" i="6"/>
  <c r="W476" i="6"/>
  <c r="W475" i="6"/>
  <c r="W474" i="6"/>
  <c r="W473" i="6"/>
  <c r="W472" i="6"/>
  <c r="W471" i="6"/>
  <c r="W470" i="6"/>
  <c r="W469" i="6"/>
  <c r="W468" i="6"/>
  <c r="W467" i="6"/>
  <c r="W466" i="6"/>
  <c r="W465" i="6"/>
  <c r="W464" i="6"/>
  <c r="W463" i="6"/>
  <c r="W462" i="6"/>
  <c r="W461" i="6"/>
  <c r="W460" i="6"/>
  <c r="W459" i="6"/>
  <c r="W458" i="6"/>
  <c r="W457" i="6"/>
  <c r="W456" i="6"/>
  <c r="W455" i="6"/>
  <c r="W454" i="6"/>
  <c r="W453" i="6"/>
  <c r="W452" i="6"/>
  <c r="W451" i="6"/>
  <c r="W450" i="6"/>
  <c r="W449" i="6"/>
  <c r="W448" i="6"/>
  <c r="W447" i="6"/>
  <c r="W446" i="6"/>
  <c r="W445" i="6"/>
  <c r="W444" i="6"/>
  <c r="W443" i="6"/>
  <c r="W442" i="6"/>
  <c r="W441" i="6"/>
  <c r="W440" i="6"/>
  <c r="W439" i="6"/>
  <c r="W438" i="6"/>
  <c r="W437" i="6"/>
  <c r="W436" i="6"/>
  <c r="W435" i="6"/>
  <c r="W434" i="6"/>
  <c r="W433" i="6"/>
  <c r="W432" i="6"/>
  <c r="W431" i="6"/>
  <c r="W430" i="6"/>
  <c r="W429" i="6"/>
  <c r="W428" i="6"/>
  <c r="W427" i="6"/>
  <c r="W426" i="6"/>
  <c r="W425" i="6"/>
  <c r="W42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W226" i="6"/>
  <c r="W225" i="6"/>
  <c r="W224" i="6"/>
  <c r="W223" i="6"/>
  <c r="W222" i="6"/>
  <c r="W221" i="6"/>
  <c r="W220" i="6"/>
  <c r="W219" i="6"/>
  <c r="W218" i="6"/>
  <c r="W217" i="6"/>
  <c r="W216" i="6"/>
  <c r="W215" i="6"/>
  <c r="W214" i="6"/>
  <c r="W213" i="6"/>
  <c r="W212" i="6"/>
  <c r="W211" i="6"/>
  <c r="W210" i="6"/>
  <c r="W209" i="6"/>
  <c r="W208" i="6"/>
  <c r="W207" i="6"/>
  <c r="W206" i="6"/>
  <c r="W205" i="6"/>
  <c r="W204" i="6"/>
  <c r="W203" i="6"/>
  <c r="W202" i="6"/>
  <c r="W201" i="6"/>
  <c r="W200" i="6"/>
  <c r="W199" i="6"/>
  <c r="W198" i="6"/>
  <c r="W197" i="6"/>
  <c r="W196" i="6"/>
  <c r="W195" i="6"/>
  <c r="W194" i="6"/>
  <c r="W193" i="6"/>
  <c r="W192" i="6"/>
  <c r="W191" i="6"/>
  <c r="W190" i="6"/>
  <c r="W189" i="6"/>
  <c r="W188" i="6"/>
  <c r="W187" i="6"/>
  <c r="W186" i="6"/>
  <c r="W185" i="6"/>
  <c r="W184" i="6"/>
  <c r="W183" i="6"/>
  <c r="W182" i="6"/>
  <c r="W181" i="6"/>
  <c r="W180" i="6"/>
  <c r="W179" i="6"/>
  <c r="W178" i="6"/>
  <c r="W177" i="6"/>
  <c r="W176" i="6"/>
  <c r="W175" i="6"/>
  <c r="W174" i="6"/>
  <c r="W173" i="6"/>
  <c r="W172" i="6"/>
  <c r="W171" i="6"/>
  <c r="W170" i="6"/>
  <c r="W169" i="6"/>
  <c r="W168" i="6"/>
  <c r="W167" i="6"/>
  <c r="W166" i="6"/>
  <c r="W165" i="6"/>
  <c r="W164" i="6"/>
  <c r="W163" i="6"/>
  <c r="W162" i="6"/>
  <c r="W161" i="6"/>
  <c r="W160" i="6"/>
  <c r="W159" i="6"/>
  <c r="W158" i="6"/>
  <c r="W157" i="6"/>
  <c r="W156" i="6"/>
  <c r="W155" i="6"/>
  <c r="W154" i="6"/>
  <c r="W153" i="6"/>
  <c r="W152" i="6"/>
  <c r="W151" i="6"/>
  <c r="W150" i="6"/>
  <c r="W149" i="6"/>
  <c r="W148" i="6"/>
  <c r="W147" i="6"/>
  <c r="W146" i="6"/>
  <c r="W145" i="6"/>
  <c r="W144" i="6"/>
  <c r="W143" i="6"/>
  <c r="W142" i="6"/>
  <c r="W141" i="6"/>
  <c r="W140" i="6"/>
  <c r="W139" i="6"/>
  <c r="W138" i="6"/>
  <c r="W137" i="6"/>
  <c r="W136" i="6"/>
  <c r="W135" i="6"/>
  <c r="W134" i="6"/>
  <c r="W133" i="6"/>
  <c r="W132" i="6"/>
  <c r="W131" i="6"/>
  <c r="W130" i="6"/>
  <c r="W129" i="6"/>
  <c r="W128" i="6"/>
  <c r="W127" i="6"/>
  <c r="W126" i="6"/>
  <c r="W125" i="6"/>
  <c r="W124" i="6"/>
  <c r="W123" i="6"/>
  <c r="W122" i="6"/>
  <c r="W121" i="6"/>
  <c r="W120" i="6"/>
  <c r="W119" i="6"/>
  <c r="W118" i="6"/>
  <c r="W117" i="6"/>
  <c r="W116" i="6"/>
  <c r="W115" i="6"/>
  <c r="W114" i="6"/>
  <c r="W113" i="6"/>
  <c r="W112" i="6"/>
  <c r="W111" i="6"/>
  <c r="W110" i="6"/>
  <c r="W109" i="6"/>
  <c r="W108" i="6"/>
  <c r="W107" i="6"/>
  <c r="W106" i="6"/>
  <c r="W105" i="6"/>
  <c r="W104" i="6"/>
  <c r="W103"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1"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W9" i="6"/>
  <c r="W8" i="6"/>
  <c r="W7" i="6"/>
  <c r="W6" i="6"/>
  <c r="W5" i="6"/>
  <c r="W4" i="6"/>
  <c r="W3" i="6"/>
  <c r="W2" i="6"/>
  <c r="F2" i="8"/>
  <c r="F3" i="8"/>
  <c r="H3" i="8" s="1"/>
  <c r="F4" i="8"/>
  <c r="H4" i="8" s="1"/>
  <c r="F5" i="8"/>
  <c r="H5" i="8" s="1"/>
  <c r="F6" i="8"/>
  <c r="H6" i="8" s="1"/>
  <c r="F7" i="8"/>
  <c r="H7" i="8" s="1"/>
  <c r="F8" i="8"/>
  <c r="F9" i="8"/>
  <c r="H9" i="8" s="1"/>
  <c r="F10" i="8"/>
  <c r="F11" i="8"/>
  <c r="H11" i="8" s="1"/>
  <c r="F12" i="8"/>
  <c r="H12" i="8" s="1"/>
  <c r="F13" i="8"/>
  <c r="H13" i="8" s="1"/>
  <c r="F14" i="8"/>
  <c r="H14" i="8" s="1"/>
  <c r="F15" i="8"/>
  <c r="H15" i="8" s="1"/>
  <c r="F16" i="8"/>
  <c r="F17" i="8"/>
  <c r="H17" i="8" s="1"/>
  <c r="F18" i="8"/>
  <c r="F19" i="8"/>
  <c r="H19" i="8" s="1"/>
  <c r="F20" i="8"/>
  <c r="H20" i="8" s="1"/>
  <c r="F21" i="8"/>
  <c r="H21" i="8" s="1"/>
  <c r="F22" i="8"/>
  <c r="H22" i="8" s="1"/>
  <c r="F23" i="8"/>
  <c r="H23" i="8" s="1"/>
  <c r="F24" i="8"/>
  <c r="F25" i="8"/>
  <c r="H25" i="8" s="1"/>
  <c r="F26" i="8"/>
  <c r="F27" i="8"/>
  <c r="H27" i="8" s="1"/>
  <c r="F28" i="8"/>
  <c r="H28" i="8" s="1"/>
  <c r="F29" i="8"/>
  <c r="H29" i="8" s="1"/>
  <c r="F30" i="8"/>
  <c r="H30" i="8" s="1"/>
  <c r="F31" i="8"/>
  <c r="H31" i="8" s="1"/>
  <c r="F32" i="8"/>
  <c r="F33" i="8"/>
  <c r="H33" i="8" s="1"/>
  <c r="F34" i="8"/>
  <c r="F35" i="8"/>
  <c r="H35" i="8" s="1"/>
  <c r="F36" i="8"/>
  <c r="H36" i="8" s="1"/>
  <c r="F37" i="8"/>
  <c r="H37" i="8" s="1"/>
  <c r="F38" i="8"/>
  <c r="H38" i="8" s="1"/>
  <c r="F39" i="8"/>
  <c r="H39" i="8" s="1"/>
  <c r="F40" i="8"/>
  <c r="F41" i="8"/>
  <c r="H41" i="8" s="1"/>
  <c r="F42" i="8"/>
  <c r="F43" i="8"/>
  <c r="H43" i="8" s="1"/>
  <c r="F44" i="8"/>
  <c r="H44" i="8" s="1"/>
  <c r="F45" i="8"/>
  <c r="H45" i="8" s="1"/>
  <c r="F46" i="8"/>
  <c r="H46" i="8" s="1"/>
  <c r="F47" i="8"/>
  <c r="H47" i="8" s="1"/>
  <c r="F48" i="8"/>
  <c r="F49" i="8"/>
  <c r="H49" i="8" s="1"/>
  <c r="F50" i="8"/>
  <c r="F51" i="8"/>
  <c r="H51" i="8" s="1"/>
  <c r="F52" i="8"/>
  <c r="H52" i="8" s="1"/>
  <c r="F53" i="8"/>
  <c r="H53" i="8" s="1"/>
  <c r="F54" i="8"/>
  <c r="H54" i="8" s="1"/>
  <c r="F55" i="8"/>
  <c r="H55" i="8" s="1"/>
  <c r="F56" i="8"/>
  <c r="F57" i="8"/>
  <c r="H57" i="8" s="1"/>
  <c r="F58" i="8"/>
  <c r="F59" i="8"/>
  <c r="H59" i="8" s="1"/>
  <c r="F60" i="8"/>
  <c r="H60" i="8" s="1"/>
  <c r="F61" i="8"/>
  <c r="H61" i="8" s="1"/>
  <c r="F62" i="8"/>
  <c r="H62" i="8" s="1"/>
  <c r="F63" i="8"/>
  <c r="H63" i="8" s="1"/>
  <c r="F64" i="8"/>
  <c r="F65" i="8"/>
  <c r="H65" i="8" s="1"/>
  <c r="F66" i="8"/>
  <c r="F67" i="8"/>
  <c r="H67" i="8" s="1"/>
  <c r="F68" i="8"/>
  <c r="H68" i="8" s="1"/>
  <c r="F69" i="8"/>
  <c r="H69" i="8" s="1"/>
  <c r="F70" i="8"/>
  <c r="H70" i="8" s="1"/>
  <c r="F71" i="8"/>
  <c r="H71" i="8" s="1"/>
  <c r="F72" i="8"/>
  <c r="F73" i="8"/>
  <c r="H73" i="8" s="1"/>
  <c r="F74" i="8"/>
  <c r="F75" i="8"/>
  <c r="H75" i="8" s="1"/>
  <c r="F76" i="8"/>
  <c r="H76" i="8" s="1"/>
  <c r="F77" i="8"/>
  <c r="H77" i="8" s="1"/>
  <c r="F78" i="8"/>
  <c r="H78" i="8" s="1"/>
  <c r="F79" i="8"/>
  <c r="H79" i="8" s="1"/>
  <c r="F80" i="8"/>
  <c r="F81" i="8"/>
  <c r="H81" i="8" s="1"/>
  <c r="F82" i="8"/>
  <c r="F83" i="8"/>
  <c r="H83" i="8" s="1"/>
  <c r="F84" i="8"/>
  <c r="H84" i="8" s="1"/>
  <c r="F85" i="8"/>
  <c r="H85" i="8" s="1"/>
  <c r="F86" i="8"/>
  <c r="H86" i="8" s="1"/>
  <c r="F87" i="8"/>
  <c r="H87" i="8" s="1"/>
  <c r="F88" i="8"/>
  <c r="F89" i="8"/>
  <c r="H89" i="8" s="1"/>
  <c r="F90" i="8"/>
  <c r="F91" i="8"/>
  <c r="H91" i="8" s="1"/>
  <c r="F92" i="8"/>
  <c r="H92" i="8" s="1"/>
  <c r="F93" i="8"/>
  <c r="H93" i="8" s="1"/>
  <c r="F94" i="8"/>
  <c r="H94" i="8" s="1"/>
  <c r="F95" i="8"/>
  <c r="H95" i="8" s="1"/>
  <c r="F96" i="8"/>
  <c r="F97" i="8"/>
  <c r="H97" i="8" s="1"/>
  <c r="F98" i="8"/>
  <c r="F99" i="8"/>
  <c r="H99" i="8" s="1"/>
  <c r="F100" i="8"/>
  <c r="H100" i="8" s="1"/>
  <c r="F101" i="8"/>
  <c r="H101" i="8" s="1"/>
  <c r="F102" i="8"/>
  <c r="H102" i="8" s="1"/>
  <c r="F103" i="8"/>
  <c r="H103" i="8" s="1"/>
  <c r="F104" i="8"/>
  <c r="F105" i="8"/>
  <c r="H105" i="8" s="1"/>
  <c r="F106" i="8"/>
  <c r="F107" i="8"/>
  <c r="H107" i="8" s="1"/>
  <c r="F108" i="8"/>
  <c r="H108" i="8" s="1"/>
  <c r="F109" i="8"/>
  <c r="H109" i="8" s="1"/>
  <c r="F110" i="8"/>
  <c r="H110" i="8" s="1"/>
  <c r="F111" i="8"/>
  <c r="H111" i="8" s="1"/>
  <c r="F112" i="8"/>
  <c r="F113" i="8"/>
  <c r="H113" i="8" s="1"/>
  <c r="F114" i="8"/>
  <c r="F115" i="8"/>
  <c r="H115" i="8" s="1"/>
  <c r="F116" i="8"/>
  <c r="H116" i="8" s="1"/>
  <c r="F117" i="8"/>
  <c r="H117" i="8" s="1"/>
  <c r="F118" i="8"/>
  <c r="H118" i="8" s="1"/>
  <c r="F119" i="8"/>
  <c r="H119" i="8" s="1"/>
  <c r="F120" i="8"/>
  <c r="F121" i="8"/>
  <c r="H121" i="8" s="1"/>
  <c r="F122" i="8"/>
  <c r="F123" i="8"/>
  <c r="H123" i="8" s="1"/>
  <c r="F124" i="8"/>
  <c r="H124" i="8" s="1"/>
  <c r="F125" i="8"/>
  <c r="H125" i="8" s="1"/>
  <c r="F126" i="8"/>
  <c r="H126" i="8" s="1"/>
  <c r="F127" i="8"/>
  <c r="H127" i="8" s="1"/>
  <c r="F128" i="8"/>
  <c r="F129" i="8"/>
  <c r="H129" i="8" s="1"/>
  <c r="F130" i="8"/>
  <c r="F131" i="8"/>
  <c r="H131" i="8" s="1"/>
  <c r="F132" i="8"/>
  <c r="H132" i="8" s="1"/>
  <c r="F133" i="8"/>
  <c r="H133" i="8" s="1"/>
  <c r="F134" i="8"/>
  <c r="H134" i="8" s="1"/>
  <c r="F135" i="8"/>
  <c r="H135" i="8" s="1"/>
  <c r="F136" i="8"/>
  <c r="F137" i="8"/>
  <c r="H137" i="8" s="1"/>
  <c r="F138" i="8"/>
  <c r="F139" i="8"/>
  <c r="H139" i="8" s="1"/>
  <c r="F140" i="8"/>
  <c r="H140" i="8" s="1"/>
  <c r="F141" i="8"/>
  <c r="H141" i="8" s="1"/>
  <c r="F142" i="8"/>
  <c r="H142" i="8" s="1"/>
  <c r="F143" i="8"/>
  <c r="H143" i="8" s="1"/>
  <c r="F144" i="8"/>
  <c r="F145" i="8"/>
  <c r="H145" i="8" s="1"/>
  <c r="F146" i="8"/>
  <c r="F147" i="8"/>
  <c r="H147" i="8" s="1"/>
  <c r="F148" i="8"/>
  <c r="H148" i="8" s="1"/>
  <c r="F149" i="8"/>
  <c r="H149" i="8" s="1"/>
  <c r="F150" i="8"/>
  <c r="H150" i="8" s="1"/>
  <c r="F151" i="8"/>
  <c r="H151" i="8" s="1"/>
  <c r="F152" i="8"/>
  <c r="F153" i="8"/>
  <c r="H153" i="8" s="1"/>
  <c r="F154" i="8"/>
  <c r="F155" i="8"/>
  <c r="H155" i="8" s="1"/>
  <c r="F156" i="8"/>
  <c r="H156" i="8" s="1"/>
  <c r="F157" i="8"/>
  <c r="H157" i="8" s="1"/>
  <c r="F158" i="8"/>
  <c r="H158" i="8" s="1"/>
  <c r="F159" i="8"/>
  <c r="H159" i="8" s="1"/>
  <c r="F160" i="8"/>
  <c r="F161" i="8"/>
  <c r="H161" i="8" s="1"/>
  <c r="F162" i="8"/>
  <c r="F163" i="8"/>
  <c r="H163" i="8" s="1"/>
  <c r="F164" i="8"/>
  <c r="H164" i="8" s="1"/>
  <c r="F165" i="8"/>
  <c r="H165" i="8" s="1"/>
  <c r="F166" i="8"/>
  <c r="H166" i="8" s="1"/>
  <c r="F167" i="8"/>
  <c r="H167" i="8" s="1"/>
  <c r="F168" i="8"/>
  <c r="F169" i="8"/>
  <c r="H169" i="8" s="1"/>
  <c r="F170" i="8"/>
  <c r="F171" i="8"/>
  <c r="H171" i="8" s="1"/>
  <c r="F172" i="8"/>
  <c r="H172" i="8" s="1"/>
  <c r="F173" i="8"/>
  <c r="H173" i="8" s="1"/>
  <c r="F174" i="8"/>
  <c r="H174" i="8" s="1"/>
  <c r="F175" i="8"/>
  <c r="H175" i="8" s="1"/>
  <c r="F176" i="8"/>
  <c r="F177" i="8"/>
  <c r="H177" i="8" s="1"/>
  <c r="F178" i="8"/>
  <c r="F179" i="8"/>
  <c r="H179" i="8" s="1"/>
  <c r="F180" i="8"/>
  <c r="H180" i="8" s="1"/>
  <c r="F181" i="8"/>
  <c r="H181" i="8" s="1"/>
  <c r="F182" i="8"/>
  <c r="H182" i="8" s="1"/>
  <c r="F183" i="8"/>
  <c r="H183" i="8" s="1"/>
  <c r="F184" i="8"/>
  <c r="F185" i="8"/>
  <c r="H185" i="8" s="1"/>
  <c r="F186" i="8"/>
  <c r="F187" i="8"/>
  <c r="H187" i="8" s="1"/>
  <c r="F188" i="8"/>
  <c r="H188" i="8" s="1"/>
  <c r="F189" i="8"/>
  <c r="H189" i="8" s="1"/>
  <c r="F190" i="8"/>
  <c r="H190" i="8" s="1"/>
  <c r="F191" i="8"/>
  <c r="H191" i="8" s="1"/>
  <c r="F192" i="8"/>
  <c r="F193" i="8"/>
  <c r="H193" i="8" s="1"/>
  <c r="F194" i="8"/>
  <c r="F195" i="8"/>
  <c r="H195" i="8" s="1"/>
  <c r="F196" i="8"/>
  <c r="H196" i="8" s="1"/>
  <c r="F197" i="8"/>
  <c r="H197" i="8" s="1"/>
  <c r="F198" i="8"/>
  <c r="H198" i="8" s="1"/>
  <c r="F199" i="8"/>
  <c r="H199" i="8" s="1"/>
  <c r="F200" i="8"/>
  <c r="F201" i="8"/>
  <c r="H201" i="8" s="1"/>
  <c r="F202" i="8"/>
  <c r="F203" i="8"/>
  <c r="H203" i="8" s="1"/>
  <c r="F204" i="8"/>
  <c r="H204" i="8" s="1"/>
  <c r="F205" i="8"/>
  <c r="H205" i="8" s="1"/>
  <c r="F206" i="8"/>
  <c r="H206" i="8" s="1"/>
  <c r="F207" i="8"/>
  <c r="H207" i="8" s="1"/>
  <c r="F208" i="8"/>
  <c r="F209" i="8"/>
  <c r="H209" i="8" s="1"/>
  <c r="F210" i="8"/>
  <c r="F211" i="8"/>
  <c r="H211" i="8" s="1"/>
  <c r="F212" i="8"/>
  <c r="H212" i="8" s="1"/>
  <c r="F213" i="8"/>
  <c r="H213" i="8" s="1"/>
  <c r="F214" i="8"/>
  <c r="H214" i="8" s="1"/>
  <c r="F215" i="8"/>
  <c r="H215" i="8" s="1"/>
  <c r="F216" i="8"/>
  <c r="F217" i="8"/>
  <c r="H217" i="8" s="1"/>
  <c r="F218" i="8"/>
  <c r="F219" i="8"/>
  <c r="H219" i="8" s="1"/>
  <c r="F220" i="8"/>
  <c r="H220" i="8" s="1"/>
  <c r="F221" i="8"/>
  <c r="H221" i="8" s="1"/>
  <c r="F222" i="8"/>
  <c r="H222" i="8" s="1"/>
  <c r="F223" i="8"/>
  <c r="H223" i="8" s="1"/>
  <c r="F224" i="8"/>
  <c r="F225" i="8"/>
  <c r="H225" i="8" s="1"/>
  <c r="F226" i="8"/>
  <c r="F227" i="8"/>
  <c r="H227" i="8" s="1"/>
  <c r="F228" i="8"/>
  <c r="H228" i="8" s="1"/>
  <c r="F229" i="8"/>
  <c r="H229" i="8" s="1"/>
  <c r="F230" i="8"/>
  <c r="H230" i="8" s="1"/>
  <c r="F231" i="8"/>
  <c r="H231" i="8" s="1"/>
  <c r="F232" i="8"/>
  <c r="F233" i="8"/>
  <c r="H233" i="8" s="1"/>
  <c r="F234" i="8"/>
  <c r="F235" i="8"/>
  <c r="H235" i="8" s="1"/>
  <c r="F236" i="8"/>
  <c r="H236" i="8" s="1"/>
  <c r="F237" i="8"/>
  <c r="H237" i="8" s="1"/>
  <c r="F238" i="8"/>
  <c r="H238" i="8" s="1"/>
  <c r="F239" i="8"/>
  <c r="H239" i="8" s="1"/>
  <c r="F240" i="8"/>
  <c r="F241" i="8"/>
  <c r="H241" i="8" s="1"/>
  <c r="F242" i="8"/>
  <c r="F243" i="8"/>
  <c r="H243" i="8" s="1"/>
  <c r="F244" i="8"/>
  <c r="H244" i="8" s="1"/>
  <c r="F245" i="8"/>
  <c r="H245" i="8" s="1"/>
  <c r="F246" i="8"/>
  <c r="H246" i="8" s="1"/>
  <c r="F247" i="8"/>
  <c r="H247" i="8" s="1"/>
  <c r="F248" i="8"/>
  <c r="F249" i="8"/>
  <c r="H249" i="8" s="1"/>
  <c r="F250" i="8"/>
  <c r="F251" i="8"/>
  <c r="H251" i="8" s="1"/>
  <c r="F252" i="8"/>
  <c r="H252" i="8" s="1"/>
  <c r="F253" i="8"/>
  <c r="H253" i="8" s="1"/>
  <c r="F254" i="8"/>
  <c r="H254" i="8" s="1"/>
  <c r="F255" i="8"/>
  <c r="H255" i="8" s="1"/>
  <c r="F256" i="8"/>
  <c r="F257" i="8"/>
  <c r="H257" i="8" s="1"/>
  <c r="F258" i="8"/>
  <c r="F259" i="8"/>
  <c r="H259" i="8" s="1"/>
  <c r="F260" i="8"/>
  <c r="H260" i="8" s="1"/>
  <c r="F261" i="8"/>
  <c r="H261" i="8" s="1"/>
  <c r="F262" i="8"/>
  <c r="H262" i="8" s="1"/>
  <c r="F263" i="8"/>
  <c r="H263" i="8" s="1"/>
  <c r="F264" i="8"/>
  <c r="F265" i="8"/>
  <c r="H265" i="8" s="1"/>
  <c r="F266" i="8"/>
  <c r="F267" i="8"/>
  <c r="H267" i="8" s="1"/>
  <c r="F268" i="8"/>
  <c r="H268" i="8" s="1"/>
  <c r="F269" i="8"/>
  <c r="H269" i="8" s="1"/>
  <c r="F270" i="8"/>
  <c r="H270" i="8" s="1"/>
  <c r="F271" i="8"/>
  <c r="H271" i="8" s="1"/>
  <c r="F272" i="8"/>
  <c r="F273" i="8"/>
  <c r="H273" i="8" s="1"/>
  <c r="F274" i="8"/>
  <c r="F275" i="8"/>
  <c r="H275" i="8" s="1"/>
  <c r="F276" i="8"/>
  <c r="H276" i="8" s="1"/>
  <c r="F277" i="8"/>
  <c r="H277" i="8" s="1"/>
  <c r="F278" i="8"/>
  <c r="H278" i="8" s="1"/>
  <c r="F279" i="8"/>
  <c r="H279" i="8" s="1"/>
  <c r="F280" i="8"/>
  <c r="F281" i="8"/>
  <c r="H281" i="8" s="1"/>
  <c r="F282" i="8"/>
  <c r="F283" i="8"/>
  <c r="H283" i="8" s="1"/>
  <c r="F284" i="8"/>
  <c r="H284" i="8" s="1"/>
  <c r="F285" i="8"/>
  <c r="H285" i="8" s="1"/>
  <c r="F286" i="8"/>
  <c r="H286" i="8" s="1"/>
  <c r="F287" i="8"/>
  <c r="H287" i="8" s="1"/>
  <c r="F288" i="8"/>
  <c r="F289" i="8"/>
  <c r="H289" i="8" s="1"/>
  <c r="F290" i="8"/>
  <c r="F291" i="8"/>
  <c r="H291" i="8" s="1"/>
  <c r="F292" i="8"/>
  <c r="H292" i="8" s="1"/>
  <c r="F293" i="8"/>
  <c r="H293" i="8" s="1"/>
  <c r="F294" i="8"/>
  <c r="H294" i="8" s="1"/>
  <c r="F295" i="8"/>
  <c r="H295" i="8" s="1"/>
  <c r="F296" i="8"/>
  <c r="F297" i="8"/>
  <c r="H297" i="8" s="1"/>
  <c r="F298" i="8"/>
  <c r="F299" i="8"/>
  <c r="H299" i="8" s="1"/>
  <c r="F300" i="8"/>
  <c r="H300" i="8" s="1"/>
  <c r="F301" i="8"/>
  <c r="H301" i="8" s="1"/>
  <c r="F302" i="8"/>
  <c r="H302" i="8" s="1"/>
  <c r="F303" i="8"/>
  <c r="H303" i="8" s="1"/>
  <c r="F304" i="8"/>
  <c r="F305" i="8"/>
  <c r="H305" i="8" s="1"/>
  <c r="F306" i="8"/>
  <c r="F307" i="8"/>
  <c r="H307" i="8" s="1"/>
  <c r="F308" i="8"/>
  <c r="H308" i="8" s="1"/>
  <c r="F309" i="8"/>
  <c r="H309" i="8" s="1"/>
  <c r="F310" i="8"/>
  <c r="H310" i="8" s="1"/>
  <c r="F311" i="8"/>
  <c r="H311" i="8" s="1"/>
  <c r="F312" i="8"/>
  <c r="F313" i="8"/>
  <c r="H313" i="8" s="1"/>
  <c r="F314" i="8"/>
  <c r="F315" i="8"/>
  <c r="H315" i="8" s="1"/>
  <c r="F316" i="8"/>
  <c r="H316" i="8" s="1"/>
  <c r="F317" i="8"/>
  <c r="H317" i="8" s="1"/>
  <c r="F318" i="8"/>
  <c r="H318" i="8" s="1"/>
  <c r="F319" i="8"/>
  <c r="H319" i="8" s="1"/>
  <c r="F320" i="8"/>
  <c r="F321" i="8"/>
  <c r="H321" i="8" s="1"/>
  <c r="F322" i="8"/>
  <c r="F323" i="8"/>
  <c r="H323" i="8" s="1"/>
  <c r="F324" i="8"/>
  <c r="H324" i="8" s="1"/>
  <c r="F325" i="8"/>
  <c r="H325" i="8" s="1"/>
  <c r="F326" i="8"/>
  <c r="H326" i="8" s="1"/>
  <c r="F327" i="8"/>
  <c r="H327" i="8" s="1"/>
  <c r="F328" i="8"/>
  <c r="F329" i="8"/>
  <c r="H329" i="8" s="1"/>
  <c r="F330" i="8"/>
  <c r="F331" i="8"/>
  <c r="H331" i="8" s="1"/>
  <c r="F332" i="8"/>
  <c r="H332" i="8" s="1"/>
  <c r="F333" i="8"/>
  <c r="H333" i="8" s="1"/>
  <c r="F334" i="8"/>
  <c r="H334" i="8" s="1"/>
  <c r="F335" i="8"/>
  <c r="H335" i="8" s="1"/>
  <c r="F336" i="8"/>
  <c r="F337" i="8"/>
  <c r="H337" i="8" s="1"/>
  <c r="F338" i="8"/>
  <c r="F339" i="8"/>
  <c r="H339" i="8" s="1"/>
  <c r="F340" i="8"/>
  <c r="H340" i="8" s="1"/>
  <c r="F341" i="8"/>
  <c r="H341" i="8" s="1"/>
  <c r="F342" i="8"/>
  <c r="H342" i="8" s="1"/>
  <c r="F343" i="8"/>
  <c r="H343" i="8" s="1"/>
  <c r="F344" i="8"/>
  <c r="F345" i="8"/>
  <c r="H345" i="8" s="1"/>
  <c r="F346" i="8"/>
  <c r="F347" i="8"/>
  <c r="H347" i="8" s="1"/>
  <c r="F348" i="8"/>
  <c r="H348" i="8" s="1"/>
  <c r="F349" i="8"/>
  <c r="H349" i="8" s="1"/>
  <c r="F350" i="8"/>
  <c r="H350" i="8" s="1"/>
  <c r="F351" i="8"/>
  <c r="H351" i="8" s="1"/>
  <c r="F352" i="8"/>
  <c r="F353" i="8"/>
  <c r="H353" i="8" s="1"/>
  <c r="F354" i="8"/>
  <c r="F355" i="8"/>
  <c r="H355" i="8" s="1"/>
  <c r="F356" i="8"/>
  <c r="H356" i="8" s="1"/>
  <c r="F357" i="8"/>
  <c r="H357" i="8" s="1"/>
  <c r="F358" i="8"/>
  <c r="H358" i="8" s="1"/>
  <c r="F359" i="8"/>
  <c r="H359" i="8" s="1"/>
  <c r="F360" i="8"/>
  <c r="F361" i="8"/>
  <c r="H361" i="8" s="1"/>
  <c r="F362" i="8"/>
  <c r="F363" i="8"/>
  <c r="H363" i="8" s="1"/>
  <c r="F364" i="8"/>
  <c r="H364" i="8" s="1"/>
  <c r="F365" i="8"/>
  <c r="H365" i="8" s="1"/>
  <c r="F366" i="8"/>
  <c r="H366" i="8" s="1"/>
  <c r="F367" i="8"/>
  <c r="H367" i="8" s="1"/>
  <c r="F368" i="8"/>
  <c r="F369" i="8"/>
  <c r="H369" i="8" s="1"/>
  <c r="F370" i="8"/>
  <c r="F371" i="8"/>
  <c r="H371" i="8" s="1"/>
  <c r="F372" i="8"/>
  <c r="H372" i="8" s="1"/>
  <c r="F373" i="8"/>
  <c r="H373" i="8" s="1"/>
  <c r="F374" i="8"/>
  <c r="H374" i="8" s="1"/>
  <c r="F375" i="8"/>
  <c r="H375" i="8" s="1"/>
  <c r="F376" i="8"/>
  <c r="F377" i="8"/>
  <c r="H377" i="8" s="1"/>
  <c r="F378" i="8"/>
  <c r="F379" i="8"/>
  <c r="H379" i="8" s="1"/>
  <c r="F380" i="8"/>
  <c r="H380" i="8" s="1"/>
  <c r="F381" i="8"/>
  <c r="H381" i="8" s="1"/>
  <c r="F382" i="8"/>
  <c r="H382" i="8" s="1"/>
  <c r="F383" i="8"/>
  <c r="H383" i="8" s="1"/>
  <c r="F384" i="8"/>
  <c r="F385" i="8"/>
  <c r="H385" i="8" s="1"/>
  <c r="F386" i="8"/>
  <c r="F387" i="8"/>
  <c r="H387" i="8" s="1"/>
  <c r="F388" i="8"/>
  <c r="H388" i="8" s="1"/>
  <c r="F389" i="8"/>
  <c r="H389" i="8" s="1"/>
  <c r="F390" i="8"/>
  <c r="H390" i="8" s="1"/>
  <c r="F391" i="8"/>
  <c r="H391" i="8" s="1"/>
  <c r="F392" i="8"/>
  <c r="F393" i="8"/>
  <c r="H393" i="8" s="1"/>
  <c r="F394" i="8"/>
  <c r="F395" i="8"/>
  <c r="H395" i="8" s="1"/>
  <c r="F396" i="8"/>
  <c r="H396" i="8" s="1"/>
  <c r="F397" i="8"/>
  <c r="H397" i="8" s="1"/>
  <c r="F398" i="8"/>
  <c r="H398" i="8" s="1"/>
  <c r="F399" i="8"/>
  <c r="H399" i="8" s="1"/>
  <c r="F400" i="8"/>
  <c r="F401" i="8"/>
  <c r="H401" i="8" s="1"/>
  <c r="F402" i="8"/>
  <c r="F403" i="8"/>
  <c r="H403" i="8" s="1"/>
  <c r="F404" i="8"/>
  <c r="H404" i="8" s="1"/>
  <c r="F405" i="8"/>
  <c r="H405" i="8" s="1"/>
  <c r="F406" i="8"/>
  <c r="H406" i="8" s="1"/>
  <c r="F407" i="8"/>
  <c r="H407" i="8" s="1"/>
  <c r="F408" i="8"/>
  <c r="F409" i="8"/>
  <c r="H409" i="8" s="1"/>
  <c r="F410" i="8"/>
  <c r="F411" i="8"/>
  <c r="H411" i="8" s="1"/>
  <c r="F412" i="8"/>
  <c r="H412" i="8" s="1"/>
  <c r="F413" i="8"/>
  <c r="H413" i="8" s="1"/>
  <c r="F414" i="8"/>
  <c r="H414" i="8" s="1"/>
  <c r="F415" i="8"/>
  <c r="H415" i="8" s="1"/>
  <c r="F416" i="8"/>
  <c r="F417" i="8"/>
  <c r="H417" i="8" s="1"/>
  <c r="F418" i="8"/>
  <c r="F419" i="8"/>
  <c r="H419" i="8" s="1"/>
  <c r="F420" i="8"/>
  <c r="H420" i="8" s="1"/>
  <c r="F421" i="8"/>
  <c r="H421" i="8" s="1"/>
  <c r="F422" i="8"/>
  <c r="H422" i="8" s="1"/>
  <c r="F423" i="8"/>
  <c r="H423" i="8" s="1"/>
  <c r="F424" i="8"/>
  <c r="F425" i="8"/>
  <c r="H425" i="8" s="1"/>
  <c r="F426" i="8"/>
  <c r="F427" i="8"/>
  <c r="H427" i="8" s="1"/>
  <c r="F428" i="8"/>
  <c r="H428" i="8" s="1"/>
  <c r="F429" i="8"/>
  <c r="H429" i="8" s="1"/>
  <c r="F430" i="8"/>
  <c r="H430" i="8" s="1"/>
  <c r="F431" i="8"/>
  <c r="H431" i="8" s="1"/>
  <c r="F432" i="8"/>
  <c r="F433" i="8"/>
  <c r="H433" i="8" s="1"/>
  <c r="F434" i="8"/>
  <c r="F435" i="8"/>
  <c r="H435" i="8" s="1"/>
  <c r="F436" i="8"/>
  <c r="H436" i="8" s="1"/>
  <c r="F437" i="8"/>
  <c r="H437" i="8" s="1"/>
  <c r="F438" i="8"/>
  <c r="H438" i="8" s="1"/>
  <c r="F439" i="8"/>
  <c r="H439" i="8" s="1"/>
  <c r="F440" i="8"/>
  <c r="F441" i="8"/>
  <c r="H441" i="8" s="1"/>
  <c r="F442" i="8"/>
  <c r="F443" i="8"/>
  <c r="H443" i="8" s="1"/>
  <c r="F444" i="8"/>
  <c r="H444" i="8" s="1"/>
  <c r="F445" i="8"/>
  <c r="H445" i="8" s="1"/>
  <c r="F446" i="8"/>
  <c r="H446" i="8" s="1"/>
  <c r="F447" i="8"/>
  <c r="H447" i="8" s="1"/>
  <c r="F448" i="8"/>
  <c r="F449" i="8"/>
  <c r="H449" i="8" s="1"/>
  <c r="F450" i="8"/>
  <c r="F451" i="8"/>
  <c r="H451" i="8" s="1"/>
  <c r="F452" i="8"/>
  <c r="H452" i="8" s="1"/>
  <c r="F453" i="8"/>
  <c r="H453" i="8" s="1"/>
  <c r="F454" i="8"/>
  <c r="H454" i="8" s="1"/>
  <c r="F455" i="8"/>
  <c r="H455" i="8" s="1"/>
  <c r="F456" i="8"/>
  <c r="F457" i="8"/>
  <c r="H457" i="8" s="1"/>
  <c r="F458" i="8"/>
  <c r="F459" i="8"/>
  <c r="H459" i="8" s="1"/>
  <c r="F460" i="8"/>
  <c r="H460" i="8" s="1"/>
  <c r="F461" i="8"/>
  <c r="H461" i="8" s="1"/>
  <c r="F462" i="8"/>
  <c r="H462" i="8" s="1"/>
  <c r="F463" i="8"/>
  <c r="H463" i="8" s="1"/>
  <c r="F464" i="8"/>
  <c r="F465" i="8"/>
  <c r="H465" i="8" s="1"/>
  <c r="F466" i="8"/>
  <c r="F467" i="8"/>
  <c r="H467" i="8" s="1"/>
  <c r="F468" i="8"/>
  <c r="H468" i="8" s="1"/>
  <c r="F469" i="8"/>
  <c r="H469" i="8" s="1"/>
  <c r="F470" i="8"/>
  <c r="H470" i="8" s="1"/>
  <c r="F471" i="8"/>
  <c r="H471" i="8" s="1"/>
  <c r="F472" i="8"/>
  <c r="F473" i="8"/>
  <c r="H473" i="8" s="1"/>
  <c r="F474" i="8"/>
  <c r="F475" i="8"/>
  <c r="H475" i="8" s="1"/>
  <c r="F476" i="8"/>
  <c r="H476" i="8" s="1"/>
  <c r="F477" i="8"/>
  <c r="H477" i="8" s="1"/>
  <c r="F478" i="8"/>
  <c r="H478" i="8" s="1"/>
  <c r="F479" i="8"/>
  <c r="H479" i="8" s="1"/>
  <c r="F480" i="8"/>
  <c r="F481" i="8"/>
  <c r="H481" i="8" s="1"/>
  <c r="F482" i="8"/>
  <c r="F483" i="8"/>
  <c r="H483" i="8" s="1"/>
  <c r="F484" i="8"/>
  <c r="H484" i="8" s="1"/>
  <c r="F485" i="8"/>
  <c r="H485" i="8" s="1"/>
  <c r="F486" i="8"/>
  <c r="H486" i="8" s="1"/>
  <c r="F487" i="8"/>
  <c r="H487" i="8" s="1"/>
  <c r="F488" i="8"/>
  <c r="F489" i="8"/>
  <c r="H489" i="8" s="1"/>
  <c r="F490" i="8"/>
  <c r="F491" i="8"/>
  <c r="H491" i="8" s="1"/>
  <c r="F492" i="8"/>
  <c r="H492" i="8" s="1"/>
  <c r="F493" i="8"/>
  <c r="H493" i="8" s="1"/>
  <c r="F494" i="8"/>
  <c r="H494" i="8" s="1"/>
  <c r="F495" i="8"/>
  <c r="H495" i="8" s="1"/>
  <c r="F496" i="8"/>
  <c r="F497" i="8"/>
  <c r="H497" i="8" s="1"/>
  <c r="F498" i="8"/>
  <c r="F499" i="8"/>
  <c r="H499" i="8" s="1"/>
  <c r="F500" i="8"/>
  <c r="H500" i="8" s="1"/>
  <c r="F501" i="8"/>
  <c r="H501" i="8" s="1"/>
  <c r="F502" i="8"/>
  <c r="H502" i="8" s="1"/>
  <c r="F503" i="8"/>
  <c r="H503" i="8" s="1"/>
  <c r="F504" i="8"/>
  <c r="F505" i="8"/>
  <c r="H505" i="8" s="1"/>
  <c r="F506" i="8"/>
  <c r="F507" i="8"/>
  <c r="H507" i="8" s="1"/>
  <c r="F508" i="8"/>
  <c r="H508" i="8" s="1"/>
  <c r="F509" i="8"/>
  <c r="H509" i="8" s="1"/>
  <c r="F510" i="8"/>
  <c r="H510" i="8" s="1"/>
  <c r="F511" i="8"/>
  <c r="H511" i="8" s="1"/>
  <c r="F512" i="8"/>
  <c r="F513" i="8"/>
  <c r="H513" i="8" s="1"/>
  <c r="F514" i="8"/>
  <c r="F515" i="8"/>
  <c r="H515" i="8" s="1"/>
  <c r="F516" i="8"/>
  <c r="H516" i="8" s="1"/>
  <c r="F517" i="8"/>
  <c r="H517" i="8" s="1"/>
  <c r="F518" i="8"/>
  <c r="H518" i="8" s="1"/>
  <c r="F519" i="8"/>
  <c r="H519" i="8" s="1"/>
  <c r="F520" i="8"/>
  <c r="F521" i="8"/>
  <c r="H521" i="8" s="1"/>
  <c r="F522" i="8"/>
  <c r="F523" i="8"/>
  <c r="H523" i="8" s="1"/>
  <c r="F524" i="8"/>
  <c r="H524" i="8" s="1"/>
  <c r="F525" i="8"/>
  <c r="H525" i="8" s="1"/>
  <c r="F526" i="8"/>
  <c r="H526" i="8" s="1"/>
  <c r="F527" i="8"/>
  <c r="H527" i="8" s="1"/>
  <c r="F528" i="8"/>
  <c r="F529" i="8"/>
  <c r="H529" i="8" s="1"/>
  <c r="F530" i="8"/>
  <c r="F531" i="8"/>
  <c r="H531" i="8" s="1"/>
  <c r="F532" i="8"/>
  <c r="H532" i="8" s="1"/>
  <c r="F533" i="8"/>
  <c r="H533" i="8" s="1"/>
  <c r="F534" i="8"/>
  <c r="H534" i="8" s="1"/>
  <c r="F535" i="8"/>
  <c r="H535" i="8" s="1"/>
  <c r="F536" i="8"/>
  <c r="F537" i="8"/>
  <c r="H537" i="8" s="1"/>
  <c r="F538" i="8"/>
  <c r="F539" i="8"/>
  <c r="H539" i="8" s="1"/>
  <c r="F540" i="8"/>
  <c r="H540" i="8" s="1"/>
  <c r="F541" i="8"/>
  <c r="H541" i="8" s="1"/>
  <c r="F542" i="8"/>
  <c r="H542" i="8" s="1"/>
  <c r="F543" i="8"/>
  <c r="H543" i="8" s="1"/>
  <c r="F544" i="8"/>
  <c r="F545" i="8"/>
  <c r="H545" i="8" s="1"/>
  <c r="F546" i="8"/>
  <c r="F547" i="8"/>
  <c r="H547" i="8" s="1"/>
  <c r="F548" i="8"/>
  <c r="H548" i="8" s="1"/>
  <c r="F549" i="8"/>
  <c r="H549" i="8" s="1"/>
  <c r="F550" i="8"/>
  <c r="H550" i="8" s="1"/>
  <c r="F551" i="8"/>
  <c r="H551" i="8" s="1"/>
  <c r="F552" i="8"/>
  <c r="F553" i="8"/>
  <c r="H553" i="8" s="1"/>
  <c r="F554" i="8"/>
  <c r="F555" i="8"/>
  <c r="H555" i="8" s="1"/>
  <c r="F556" i="8"/>
  <c r="H556" i="8" s="1"/>
  <c r="F557" i="8"/>
  <c r="H557" i="8" s="1"/>
  <c r="F558" i="8"/>
  <c r="H558" i="8" s="1"/>
  <c r="F559" i="8"/>
  <c r="H559" i="8" s="1"/>
  <c r="F560" i="8"/>
  <c r="F561" i="8"/>
  <c r="H561" i="8" s="1"/>
  <c r="F562" i="8"/>
  <c r="F563" i="8"/>
  <c r="H563" i="8" s="1"/>
  <c r="F564" i="8"/>
  <c r="H564" i="8" s="1"/>
  <c r="F565" i="8"/>
  <c r="H565" i="8" s="1"/>
  <c r="F566" i="8"/>
  <c r="H566" i="8" s="1"/>
  <c r="F567" i="8"/>
  <c r="H567" i="8" s="1"/>
  <c r="F568" i="8"/>
  <c r="F569" i="8"/>
  <c r="H569" i="8" s="1"/>
  <c r="F570" i="8"/>
  <c r="F571" i="8"/>
  <c r="H571" i="8" s="1"/>
  <c r="F572" i="8"/>
  <c r="H572" i="8" s="1"/>
  <c r="F573" i="8"/>
  <c r="H573" i="8" s="1"/>
  <c r="F574" i="8"/>
  <c r="H574" i="8" s="1"/>
  <c r="F575" i="8"/>
  <c r="H575" i="8" s="1"/>
  <c r="F576" i="8"/>
  <c r="F577" i="8"/>
  <c r="H577" i="8" s="1"/>
  <c r="F578" i="8"/>
  <c r="F579" i="8"/>
  <c r="H579" i="8" s="1"/>
  <c r="F580" i="8"/>
  <c r="H580" i="8" s="1"/>
  <c r="F581" i="8"/>
  <c r="H581" i="8" s="1"/>
  <c r="F582" i="8"/>
  <c r="H582" i="8" s="1"/>
  <c r="F583" i="8"/>
  <c r="H583" i="8" s="1"/>
  <c r="F584" i="8"/>
  <c r="F585" i="8"/>
  <c r="H585" i="8" s="1"/>
  <c r="F586" i="8"/>
  <c r="F587" i="8"/>
  <c r="H587" i="8" s="1"/>
  <c r="F588" i="8"/>
  <c r="H588" i="8" s="1"/>
  <c r="F589" i="8"/>
  <c r="H589" i="8" s="1"/>
  <c r="F590" i="8"/>
  <c r="H590" i="8" s="1"/>
  <c r="F591" i="8"/>
  <c r="H591" i="8" s="1"/>
  <c r="F592" i="8"/>
  <c r="F593" i="8"/>
  <c r="H593" i="8" s="1"/>
  <c r="F594" i="8"/>
  <c r="F595" i="8"/>
  <c r="H595" i="8" s="1"/>
  <c r="F596" i="8"/>
  <c r="H596" i="8" s="1"/>
  <c r="F597" i="8"/>
  <c r="H597" i="8" s="1"/>
  <c r="F598" i="8"/>
  <c r="H598" i="8" s="1"/>
  <c r="F599" i="8"/>
  <c r="H599" i="8" s="1"/>
  <c r="F600" i="8"/>
  <c r="F601" i="8"/>
  <c r="H601" i="8" s="1"/>
  <c r="F602" i="8"/>
  <c r="F603" i="8"/>
  <c r="H603" i="8" s="1"/>
  <c r="F604" i="8"/>
  <c r="H604" i="8" s="1"/>
  <c r="F605" i="8"/>
  <c r="H605" i="8" s="1"/>
  <c r="F606" i="8"/>
  <c r="H606" i="8" s="1"/>
  <c r="F607" i="8"/>
  <c r="H607" i="8" s="1"/>
  <c r="F608" i="8"/>
  <c r="F609" i="8"/>
  <c r="H609" i="8" s="1"/>
  <c r="F610" i="8"/>
  <c r="F611" i="8"/>
  <c r="H611" i="8" s="1"/>
  <c r="F612" i="8"/>
  <c r="H612" i="8" s="1"/>
  <c r="F613" i="8"/>
  <c r="H613" i="8" s="1"/>
  <c r="F614" i="8"/>
  <c r="H614" i="8" s="1"/>
  <c r="F615" i="8"/>
  <c r="H615" i="8" s="1"/>
  <c r="F616" i="8"/>
  <c r="F617" i="8"/>
  <c r="H617" i="8" s="1"/>
  <c r="F618" i="8"/>
  <c r="F619" i="8"/>
  <c r="H619" i="8" s="1"/>
  <c r="F620" i="8"/>
  <c r="H620" i="8" s="1"/>
  <c r="F621" i="8"/>
  <c r="H621" i="8" s="1"/>
  <c r="F622" i="8"/>
  <c r="H622" i="8" s="1"/>
  <c r="F623" i="8"/>
  <c r="H623" i="8" s="1"/>
  <c r="F624" i="8"/>
  <c r="F625" i="8"/>
  <c r="H625" i="8" s="1"/>
  <c r="F626" i="8"/>
  <c r="F627" i="8"/>
  <c r="H627" i="8" s="1"/>
  <c r="F628" i="8"/>
  <c r="H628" i="8" s="1"/>
  <c r="F629" i="8"/>
  <c r="H629" i="8" s="1"/>
  <c r="F630" i="8"/>
  <c r="H630" i="8" s="1"/>
  <c r="F631" i="8"/>
  <c r="H631" i="8" s="1"/>
  <c r="F632" i="8"/>
  <c r="F633" i="8"/>
  <c r="H633" i="8" s="1"/>
  <c r="F634" i="8"/>
  <c r="F635" i="8"/>
  <c r="H635" i="8" s="1"/>
  <c r="F636" i="8"/>
  <c r="H636" i="8" s="1"/>
  <c r="F637" i="8"/>
  <c r="H637" i="8" s="1"/>
  <c r="F638" i="8"/>
  <c r="H638" i="8" s="1"/>
  <c r="F639" i="8"/>
  <c r="H639" i="8" s="1"/>
  <c r="F640" i="8"/>
  <c r="F641" i="8"/>
  <c r="H641" i="8" s="1"/>
  <c r="F642" i="8"/>
  <c r="F643" i="8"/>
  <c r="H643" i="8" s="1"/>
  <c r="F644" i="8"/>
  <c r="H644" i="8" s="1"/>
  <c r="F645" i="8"/>
  <c r="H645" i="8" s="1"/>
  <c r="F646" i="8"/>
  <c r="H646" i="8" s="1"/>
  <c r="F647" i="8"/>
  <c r="H647" i="8" s="1"/>
  <c r="F648" i="8"/>
  <c r="F649" i="8"/>
  <c r="H649" i="8" s="1"/>
  <c r="F650" i="8"/>
  <c r="F651" i="8"/>
  <c r="H651" i="8" s="1"/>
  <c r="F652" i="8"/>
  <c r="H652" i="8" s="1"/>
  <c r="F653" i="8"/>
  <c r="H653" i="8" s="1"/>
  <c r="F654" i="8"/>
  <c r="H654" i="8" s="1"/>
  <c r="F655" i="8"/>
  <c r="H655" i="8" s="1"/>
  <c r="F656" i="8"/>
  <c r="F657" i="8"/>
  <c r="H657" i="8" s="1"/>
  <c r="F658" i="8"/>
  <c r="F659" i="8"/>
  <c r="H659" i="8" s="1"/>
  <c r="F660" i="8"/>
  <c r="H660" i="8" s="1"/>
  <c r="F661" i="8"/>
  <c r="H661" i="8" s="1"/>
  <c r="F662" i="8"/>
  <c r="H662" i="8" s="1"/>
  <c r="F663" i="8"/>
  <c r="H663" i="8" s="1"/>
  <c r="F664" i="8"/>
  <c r="F665" i="8"/>
  <c r="H665" i="8" s="1"/>
  <c r="F666" i="8"/>
  <c r="F667" i="8"/>
  <c r="H667" i="8" s="1"/>
  <c r="F668" i="8"/>
  <c r="H668" i="8" s="1"/>
  <c r="F669" i="8"/>
  <c r="H669" i="8" s="1"/>
  <c r="F670" i="8"/>
  <c r="H670" i="8" s="1"/>
  <c r="F671" i="8"/>
  <c r="H671" i="8" s="1"/>
  <c r="F672" i="8"/>
  <c r="F673" i="8"/>
  <c r="H673" i="8" s="1"/>
  <c r="F674" i="8"/>
  <c r="F675" i="8"/>
  <c r="H675" i="8" s="1"/>
  <c r="F676" i="8"/>
  <c r="H676" i="8" s="1"/>
  <c r="F677" i="8"/>
  <c r="H677" i="8" s="1"/>
  <c r="F678" i="8"/>
  <c r="H678" i="8" s="1"/>
  <c r="F679" i="8"/>
  <c r="H679" i="8" s="1"/>
  <c r="F680" i="8"/>
  <c r="F681" i="8"/>
  <c r="H681" i="8" s="1"/>
  <c r="F682" i="8"/>
  <c r="F683" i="8"/>
  <c r="H683" i="8" s="1"/>
  <c r="F684" i="8"/>
  <c r="H684" i="8" s="1"/>
  <c r="F685" i="8"/>
  <c r="H685" i="8" s="1"/>
  <c r="F686" i="8"/>
  <c r="H686" i="8" s="1"/>
  <c r="F687" i="8"/>
  <c r="H687" i="8" s="1"/>
  <c r="F688" i="8"/>
  <c r="F689" i="8"/>
  <c r="H689" i="8" s="1"/>
  <c r="F690" i="8"/>
  <c r="F691" i="8"/>
  <c r="H691" i="8" s="1"/>
  <c r="F692" i="8"/>
  <c r="H692" i="8" s="1"/>
  <c r="F693" i="8"/>
  <c r="H693" i="8" s="1"/>
  <c r="F694" i="8"/>
  <c r="H694" i="8" s="1"/>
  <c r="F695" i="8"/>
  <c r="H695" i="8" s="1"/>
  <c r="F696" i="8"/>
  <c r="F697" i="8"/>
  <c r="H697" i="8" s="1"/>
  <c r="F698" i="8"/>
  <c r="F699" i="8"/>
  <c r="H699" i="8" s="1"/>
  <c r="F700" i="8"/>
  <c r="H700" i="8" s="1"/>
  <c r="F701" i="8"/>
  <c r="H701" i="8" s="1"/>
  <c r="F702" i="8"/>
  <c r="H702" i="8" s="1"/>
  <c r="F703" i="8"/>
  <c r="H703" i="8" s="1"/>
  <c r="F704" i="8"/>
  <c r="F705" i="8"/>
  <c r="H705" i="8" s="1"/>
  <c r="F706" i="8"/>
  <c r="F707" i="8"/>
  <c r="H707" i="8" s="1"/>
  <c r="F708" i="8"/>
  <c r="H708" i="8" s="1"/>
  <c r="F709" i="8"/>
  <c r="H709" i="8" s="1"/>
  <c r="F710" i="8"/>
  <c r="H710" i="8" s="1"/>
  <c r="F711" i="8"/>
  <c r="H711" i="8" s="1"/>
  <c r="F712" i="8"/>
  <c r="F713" i="8"/>
  <c r="H713" i="8" s="1"/>
  <c r="F714" i="8"/>
  <c r="F715" i="8"/>
  <c r="H715" i="8" s="1"/>
  <c r="F716" i="8"/>
  <c r="H716" i="8" s="1"/>
  <c r="F717" i="8"/>
  <c r="H717" i="8" s="1"/>
  <c r="F718" i="8"/>
  <c r="H718" i="8" s="1"/>
  <c r="F719" i="8"/>
  <c r="H719" i="8" s="1"/>
  <c r="F720" i="8"/>
  <c r="F721" i="8"/>
  <c r="H721" i="8" s="1"/>
  <c r="F722" i="8"/>
  <c r="F723" i="8"/>
  <c r="H723" i="8" s="1"/>
  <c r="F724" i="8"/>
  <c r="H724" i="8" s="1"/>
  <c r="F725" i="8"/>
  <c r="H725" i="8" s="1"/>
  <c r="F726" i="8"/>
  <c r="H726" i="8" s="1"/>
  <c r="F727" i="8"/>
  <c r="H727" i="8" s="1"/>
  <c r="F728" i="8"/>
  <c r="F729" i="8"/>
  <c r="H729" i="8" s="1"/>
  <c r="F730" i="8"/>
  <c r="F731" i="8"/>
  <c r="H731" i="8" s="1"/>
  <c r="F732" i="8"/>
  <c r="H732" i="8" s="1"/>
  <c r="F733" i="8"/>
  <c r="H733" i="8" s="1"/>
  <c r="F734" i="8"/>
  <c r="H734" i="8" s="1"/>
  <c r="F735" i="8"/>
  <c r="H735" i="8" s="1"/>
  <c r="F736" i="8"/>
  <c r="F737" i="8"/>
  <c r="H737" i="8" s="1"/>
  <c r="F738" i="8"/>
  <c r="F739" i="8"/>
  <c r="H739" i="8" s="1"/>
  <c r="F740" i="8"/>
  <c r="H740" i="8" s="1"/>
  <c r="F741" i="8"/>
  <c r="H741" i="8" s="1"/>
  <c r="F742" i="8"/>
  <c r="H742" i="8" s="1"/>
  <c r="F743" i="8"/>
  <c r="H743" i="8" s="1"/>
  <c r="F744" i="8"/>
  <c r="F745" i="8"/>
  <c r="H745" i="8" s="1"/>
  <c r="F746" i="8"/>
  <c r="F747" i="8"/>
  <c r="H747" i="8" s="1"/>
  <c r="F748" i="8"/>
  <c r="H748" i="8" s="1"/>
  <c r="F749" i="8"/>
  <c r="H749" i="8" s="1"/>
  <c r="F750" i="8"/>
  <c r="H750" i="8" s="1"/>
  <c r="F751" i="8"/>
  <c r="H751" i="8" s="1"/>
  <c r="F752" i="8"/>
  <c r="F753" i="8"/>
  <c r="H753" i="8" s="1"/>
  <c r="F754" i="8"/>
  <c r="F755" i="8"/>
  <c r="H755" i="8" s="1"/>
  <c r="F756" i="8"/>
  <c r="H756" i="8" s="1"/>
  <c r="F757" i="8"/>
  <c r="H757" i="8" s="1"/>
  <c r="F758" i="8"/>
  <c r="H758" i="8" s="1"/>
  <c r="F759" i="8"/>
  <c r="H759" i="8" s="1"/>
  <c r="F760" i="8"/>
  <c r="F761" i="8"/>
  <c r="H761" i="8" s="1"/>
  <c r="F762" i="8"/>
  <c r="F763" i="8"/>
  <c r="H763" i="8" s="1"/>
  <c r="F764" i="8"/>
  <c r="H764" i="8" s="1"/>
  <c r="F765" i="8"/>
  <c r="H765" i="8" s="1"/>
  <c r="F766" i="8"/>
  <c r="H766" i="8" s="1"/>
  <c r="F767" i="8"/>
  <c r="H767" i="8" s="1"/>
  <c r="F768" i="8"/>
  <c r="F769" i="8"/>
  <c r="H769" i="8" s="1"/>
  <c r="F770" i="8"/>
  <c r="F771" i="8"/>
  <c r="H771" i="8" s="1"/>
  <c r="F772" i="8"/>
  <c r="H772" i="8" s="1"/>
  <c r="F773" i="8"/>
  <c r="H773" i="8" s="1"/>
  <c r="F774" i="8"/>
  <c r="H774" i="8" s="1"/>
  <c r="F775" i="8"/>
  <c r="H775" i="8" s="1"/>
  <c r="F776" i="8"/>
  <c r="F777" i="8"/>
  <c r="H777" i="8" s="1"/>
  <c r="F778" i="8"/>
  <c r="F779" i="8"/>
  <c r="H779" i="8" s="1"/>
  <c r="F780" i="8"/>
  <c r="H780" i="8" s="1"/>
  <c r="F781" i="8"/>
  <c r="H781" i="8" s="1"/>
  <c r="F782" i="8"/>
  <c r="H782" i="8" s="1"/>
  <c r="F783" i="8"/>
  <c r="H783" i="8" s="1"/>
  <c r="F784" i="8"/>
  <c r="F785" i="8"/>
  <c r="H785" i="8" s="1"/>
  <c r="F786" i="8"/>
  <c r="F787" i="8"/>
  <c r="H787" i="8" s="1"/>
  <c r="F788" i="8"/>
  <c r="H788" i="8" s="1"/>
  <c r="F789" i="8"/>
  <c r="H789" i="8" s="1"/>
  <c r="F790" i="8"/>
  <c r="H790" i="8" s="1"/>
  <c r="F791" i="8"/>
  <c r="H791" i="8" s="1"/>
  <c r="F792" i="8"/>
  <c r="F793" i="8"/>
  <c r="H793" i="8" s="1"/>
  <c r="F794" i="8"/>
  <c r="F795" i="8"/>
  <c r="H795" i="8" s="1"/>
  <c r="F796" i="8"/>
  <c r="H796" i="8" s="1"/>
  <c r="F797" i="8"/>
  <c r="H797" i="8" s="1"/>
  <c r="F798" i="8"/>
  <c r="H798" i="8" s="1"/>
  <c r="F799" i="8"/>
  <c r="H799" i="8" s="1"/>
  <c r="F800" i="8"/>
  <c r="F801" i="8"/>
  <c r="H801" i="8" s="1"/>
  <c r="F802" i="8"/>
  <c r="F803" i="8"/>
  <c r="H803" i="8" s="1"/>
  <c r="F804" i="8"/>
  <c r="H804" i="8" s="1"/>
  <c r="F805" i="8"/>
  <c r="H805" i="8" s="1"/>
  <c r="F806" i="8"/>
  <c r="H806" i="8" s="1"/>
  <c r="F807" i="8"/>
  <c r="H807" i="8" s="1"/>
  <c r="F808" i="8"/>
  <c r="F809" i="8"/>
  <c r="H809" i="8" s="1"/>
  <c r="F810" i="8"/>
  <c r="F811" i="8"/>
  <c r="H811" i="8" s="1"/>
  <c r="F812" i="8"/>
  <c r="H812" i="8" s="1"/>
  <c r="F813" i="8"/>
  <c r="H813" i="8" s="1"/>
  <c r="F814" i="8"/>
  <c r="H814" i="8" s="1"/>
  <c r="F815" i="8"/>
  <c r="H815" i="8" s="1"/>
  <c r="F816" i="8"/>
  <c r="F817" i="8"/>
  <c r="H817" i="8" s="1"/>
  <c r="F818" i="8"/>
  <c r="F819" i="8"/>
  <c r="H819" i="8" s="1"/>
  <c r="F820" i="8"/>
  <c r="H820" i="8" s="1"/>
  <c r="F821" i="8"/>
  <c r="H821" i="8" s="1"/>
  <c r="F822" i="8"/>
  <c r="H822" i="8" s="1"/>
  <c r="F823" i="8"/>
  <c r="H823" i="8" s="1"/>
  <c r="F824" i="8"/>
  <c r="F825" i="8"/>
  <c r="H825" i="8" s="1"/>
  <c r="F826" i="8"/>
  <c r="F827" i="8"/>
  <c r="H827" i="8" s="1"/>
  <c r="F828" i="8"/>
  <c r="H828" i="8" s="1"/>
  <c r="F829" i="8"/>
  <c r="H829" i="8" s="1"/>
  <c r="F830" i="8"/>
  <c r="H830" i="8" s="1"/>
  <c r="F831" i="8"/>
  <c r="H831" i="8" s="1"/>
  <c r="F832" i="8"/>
  <c r="F833" i="8"/>
  <c r="H833" i="8" s="1"/>
  <c r="F834" i="8"/>
  <c r="F835" i="8"/>
  <c r="H835" i="8" s="1"/>
  <c r="F836" i="8"/>
  <c r="H836" i="8" s="1"/>
  <c r="F837" i="8"/>
  <c r="H837" i="8" s="1"/>
  <c r="F838" i="8"/>
  <c r="H838" i="8" s="1"/>
  <c r="F839" i="8"/>
  <c r="H839" i="8" s="1"/>
  <c r="F840" i="8"/>
  <c r="F841" i="8"/>
  <c r="H841" i="8" s="1"/>
  <c r="F842" i="8"/>
  <c r="F843" i="8"/>
  <c r="H843" i="8" s="1"/>
  <c r="F844" i="8"/>
  <c r="H844" i="8" s="1"/>
  <c r="F845" i="8"/>
  <c r="H845" i="8" s="1"/>
  <c r="F846" i="8"/>
  <c r="H846" i="8" s="1"/>
  <c r="F847" i="8"/>
  <c r="H847" i="8" s="1"/>
  <c r="F848" i="8"/>
  <c r="F849" i="8"/>
  <c r="H849" i="8" s="1"/>
  <c r="F850" i="8"/>
  <c r="F851" i="8"/>
  <c r="H851" i="8" s="1"/>
  <c r="F852" i="8"/>
  <c r="H852" i="8" s="1"/>
  <c r="F853" i="8"/>
  <c r="H853" i="8" s="1"/>
  <c r="F854" i="8"/>
  <c r="H854" i="8" s="1"/>
  <c r="F855" i="8"/>
  <c r="H855" i="8" s="1"/>
  <c r="F856" i="8"/>
  <c r="F857" i="8"/>
  <c r="H857" i="8" s="1"/>
  <c r="F858" i="8"/>
  <c r="F859" i="8"/>
  <c r="H859" i="8" s="1"/>
  <c r="F860" i="8"/>
  <c r="H860" i="8" s="1"/>
  <c r="F861" i="8"/>
  <c r="H861" i="8" s="1"/>
  <c r="F862" i="8"/>
  <c r="H862" i="8" s="1"/>
  <c r="F863" i="8"/>
  <c r="H863" i="8" s="1"/>
  <c r="F864" i="8"/>
  <c r="F865" i="8"/>
  <c r="H865" i="8" s="1"/>
  <c r="F866" i="8"/>
  <c r="F867" i="8"/>
  <c r="H867" i="8" s="1"/>
  <c r="F868" i="8"/>
  <c r="H868" i="8" s="1"/>
  <c r="F869" i="8"/>
  <c r="H869" i="8" s="1"/>
  <c r="F870" i="8"/>
  <c r="H870" i="8" s="1"/>
  <c r="F871" i="8"/>
  <c r="H871" i="8" s="1"/>
  <c r="F872" i="8"/>
  <c r="F873" i="8"/>
  <c r="H873" i="8" s="1"/>
  <c r="F874" i="8"/>
  <c r="F875" i="8"/>
  <c r="H875" i="8" s="1"/>
  <c r="F876" i="8"/>
  <c r="H876" i="8" s="1"/>
  <c r="F877" i="8"/>
  <c r="H877" i="8" s="1"/>
  <c r="F878" i="8"/>
  <c r="H878" i="8" s="1"/>
  <c r="F879" i="8"/>
  <c r="H879" i="8" s="1"/>
  <c r="F880" i="8"/>
  <c r="F881" i="8"/>
  <c r="H881" i="8" s="1"/>
  <c r="F882" i="8"/>
  <c r="F883" i="8"/>
  <c r="H883" i="8" s="1"/>
  <c r="F884" i="8"/>
  <c r="H884" i="8" s="1"/>
  <c r="F885" i="8"/>
  <c r="H885" i="8" s="1"/>
  <c r="F886" i="8"/>
  <c r="H886" i="8" s="1"/>
  <c r="F887" i="8"/>
  <c r="H887" i="8" s="1"/>
  <c r="F888" i="8"/>
  <c r="F889" i="8"/>
  <c r="H889" i="8" s="1"/>
  <c r="F890" i="8"/>
  <c r="F891" i="8"/>
  <c r="H891" i="8" s="1"/>
  <c r="F892" i="8"/>
  <c r="H892" i="8" s="1"/>
  <c r="F893" i="8"/>
  <c r="H893" i="8" s="1"/>
  <c r="F894" i="8"/>
  <c r="H894" i="8" s="1"/>
  <c r="F895" i="8"/>
  <c r="H895" i="8" s="1"/>
  <c r="F896" i="8"/>
  <c r="F897" i="8"/>
  <c r="H897" i="8" s="1"/>
  <c r="F898" i="8"/>
  <c r="F899" i="8"/>
  <c r="H899" i="8" s="1"/>
  <c r="F900" i="8"/>
  <c r="H900" i="8" s="1"/>
  <c r="F901" i="8"/>
  <c r="H901" i="8" s="1"/>
  <c r="F902" i="8"/>
  <c r="H902" i="8" s="1"/>
  <c r="F903" i="8"/>
  <c r="H903" i="8" s="1"/>
  <c r="F904" i="8"/>
  <c r="F905" i="8"/>
  <c r="H905" i="8" s="1"/>
  <c r="F906" i="8"/>
  <c r="F907" i="8"/>
  <c r="H907" i="8" s="1"/>
  <c r="F908" i="8"/>
  <c r="H908" i="8" s="1"/>
  <c r="F909" i="8"/>
  <c r="H909" i="8" s="1"/>
  <c r="F910" i="8"/>
  <c r="H910" i="8" s="1"/>
  <c r="F911" i="8"/>
  <c r="H911" i="8" s="1"/>
  <c r="F912" i="8"/>
  <c r="F913" i="8"/>
  <c r="H913" i="8" s="1"/>
  <c r="F914" i="8"/>
  <c r="F915" i="8"/>
  <c r="H915" i="8" s="1"/>
  <c r="F916" i="8"/>
  <c r="H916" i="8" s="1"/>
  <c r="F917" i="8"/>
  <c r="H917" i="8" s="1"/>
  <c r="F918" i="8"/>
  <c r="H918" i="8" s="1"/>
  <c r="F919" i="8"/>
  <c r="H919" i="8" s="1"/>
  <c r="F920" i="8"/>
  <c r="F921" i="8"/>
  <c r="H921" i="8" s="1"/>
  <c r="F922" i="8"/>
  <c r="F923" i="8"/>
  <c r="H923" i="8" s="1"/>
  <c r="F924" i="8"/>
  <c r="H924" i="8" s="1"/>
  <c r="F925" i="8"/>
  <c r="H925" i="8" s="1"/>
  <c r="F926" i="8"/>
  <c r="H926" i="8" s="1"/>
  <c r="F927" i="8"/>
  <c r="H927" i="8" s="1"/>
  <c r="F928" i="8"/>
  <c r="F929" i="8"/>
  <c r="H929" i="8" s="1"/>
  <c r="F930" i="8"/>
  <c r="F931" i="8"/>
  <c r="H931" i="8" s="1"/>
  <c r="F932" i="8"/>
  <c r="H932" i="8" s="1"/>
  <c r="F933" i="8"/>
  <c r="H933" i="8" s="1"/>
  <c r="J2" i="6"/>
  <c r="J3"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N2" i="8"/>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Q2"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7" i="8"/>
  <c r="Q38" i="8"/>
  <c r="Q39" i="8"/>
  <c r="Q40" i="8"/>
  <c r="Q41" i="8"/>
  <c r="Q42" i="8"/>
  <c r="Q43" i="8"/>
  <c r="Q44" i="8"/>
  <c r="Q45" i="8"/>
  <c r="Q46" i="8"/>
  <c r="Q47" i="8"/>
  <c r="Q48" i="8"/>
  <c r="Q49" i="8"/>
  <c r="Q50" i="8"/>
  <c r="Q51" i="8"/>
  <c r="Q52" i="8"/>
  <c r="Q53" i="8"/>
  <c r="Q54" i="8"/>
  <c r="Q55" i="8"/>
  <c r="Q56" i="8"/>
  <c r="Q57" i="8"/>
  <c r="Q58" i="8"/>
  <c r="Q59" i="8"/>
  <c r="Q60" i="8"/>
  <c r="Q61" i="8"/>
  <c r="Q63" i="8"/>
  <c r="Q64" i="8"/>
  <c r="Q65" i="8"/>
  <c r="Q68" i="8"/>
  <c r="Q69" i="8"/>
  <c r="Q70" i="8"/>
  <c r="Q71" i="8"/>
  <c r="Q72" i="8"/>
  <c r="Q73" i="8"/>
  <c r="Q74" i="8"/>
  <c r="Q75" i="8"/>
  <c r="Q76" i="8"/>
  <c r="Q77" i="8"/>
  <c r="Q78" i="8"/>
  <c r="Q80" i="8"/>
  <c r="Q81" i="8"/>
  <c r="Q82" i="8"/>
  <c r="Q83" i="8"/>
  <c r="Q85" i="8"/>
  <c r="Q87" i="8"/>
  <c r="Q90" i="8"/>
  <c r="Q91" i="8"/>
  <c r="Q92" i="8"/>
  <c r="Q93" i="8"/>
  <c r="Q94" i="8"/>
  <c r="Q95" i="8"/>
  <c r="Q96" i="8"/>
  <c r="Q97" i="8"/>
  <c r="Q98" i="8"/>
  <c r="Q99" i="8"/>
  <c r="Q100" i="8"/>
  <c r="Q101" i="8"/>
  <c r="Q102" i="8"/>
  <c r="Q103" i="8"/>
  <c r="Q104" i="8"/>
  <c r="Q106" i="8"/>
  <c r="Q107" i="8"/>
  <c r="Q108" i="8"/>
  <c r="Q109" i="8"/>
  <c r="Q110" i="8"/>
  <c r="Q111" i="8"/>
  <c r="Q112" i="8"/>
  <c r="Q113" i="8"/>
  <c r="Q114" i="8"/>
  <c r="Q115" i="8"/>
  <c r="Q116" i="8"/>
  <c r="Q117" i="8"/>
  <c r="Q118" i="8"/>
  <c r="Q119" i="8"/>
  <c r="Q120" i="8"/>
  <c r="Q124" i="8"/>
  <c r="Q126" i="8"/>
  <c r="Q127" i="8"/>
  <c r="Q128" i="8"/>
  <c r="Q129" i="8"/>
  <c r="Q130" i="8"/>
  <c r="Q131" i="8"/>
  <c r="Q132" i="8"/>
  <c r="Q133" i="8"/>
  <c r="Q134" i="8"/>
  <c r="Q136" i="8"/>
  <c r="Q137" i="8"/>
  <c r="Q138" i="8"/>
  <c r="Q139" i="8"/>
  <c r="Q142" i="8"/>
  <c r="Q143" i="8"/>
  <c r="Q145" i="8"/>
  <c r="Q146" i="8"/>
  <c r="Q147" i="8"/>
  <c r="Q148" i="8"/>
  <c r="Q149" i="8"/>
  <c r="Q150" i="8"/>
  <c r="Q151" i="8"/>
  <c r="Q152" i="8"/>
  <c r="Q153" i="8"/>
  <c r="Q154" i="8"/>
  <c r="Q155" i="8"/>
  <c r="Q157" i="8"/>
  <c r="Q158" i="8"/>
  <c r="Q159" i="8"/>
  <c r="Q162" i="8"/>
  <c r="Q164" i="8"/>
  <c r="Q166" i="8"/>
  <c r="Q167" i="8"/>
  <c r="Q168" i="8"/>
  <c r="Q169" i="8"/>
  <c r="Q170" i="8"/>
  <c r="Q171" i="8"/>
  <c r="Q172" i="8"/>
  <c r="Q173" i="8"/>
  <c r="Q174" i="8"/>
  <c r="Q175" i="8"/>
  <c r="Q176" i="8"/>
  <c r="Q177" i="8"/>
  <c r="Q178" i="8"/>
  <c r="Q179" i="8"/>
  <c r="Q180" i="8"/>
  <c r="Q181" i="8"/>
  <c r="Q183" i="8"/>
  <c r="Q184" i="8"/>
  <c r="Q185" i="8"/>
  <c r="Q186" i="8"/>
  <c r="Q188" i="8"/>
  <c r="Q189" i="8"/>
  <c r="Q190" i="8"/>
  <c r="Q191" i="8"/>
  <c r="Q192" i="8"/>
  <c r="Q193" i="8"/>
  <c r="Q194" i="8"/>
  <c r="Q195" i="8"/>
  <c r="Q196" i="8"/>
  <c r="Q197" i="8"/>
  <c r="Q198" i="8"/>
  <c r="Q199" i="8"/>
  <c r="Q200" i="8"/>
  <c r="Q201" i="8"/>
  <c r="Q202" i="8"/>
  <c r="Q203" i="8"/>
  <c r="Q205" i="8"/>
  <c r="Q206" i="8"/>
  <c r="Q207" i="8"/>
  <c r="Q208" i="8"/>
  <c r="Q210" i="8"/>
  <c r="Q211" i="8"/>
  <c r="Q213" i="8"/>
  <c r="Q214" i="8"/>
  <c r="Q215" i="8"/>
  <c r="Q216" i="8"/>
  <c r="Q217" i="8"/>
  <c r="Q218" i="8"/>
  <c r="Q219" i="8"/>
  <c r="Q220" i="8"/>
  <c r="Q221" i="8"/>
  <c r="Q222" i="8"/>
  <c r="Q223" i="8"/>
  <c r="Q224" i="8"/>
  <c r="Q225" i="8"/>
  <c r="Q226" i="8"/>
  <c r="Q227" i="8"/>
  <c r="Q228" i="8"/>
  <c r="Q229" i="8"/>
  <c r="Q230" i="8"/>
  <c r="Q231" i="8"/>
  <c r="Q232" i="8"/>
  <c r="Q233" i="8"/>
  <c r="Q234" i="8"/>
  <c r="Q235" i="8"/>
  <c r="Q236" i="8"/>
  <c r="Q238" i="8"/>
  <c r="Q241" i="8"/>
  <c r="Q243" i="8"/>
  <c r="Q244" i="8"/>
  <c r="Q245" i="8"/>
  <c r="Q247" i="8"/>
  <c r="Q248" i="8"/>
  <c r="Q250" i="8"/>
  <c r="Q251" i="8"/>
  <c r="Q252" i="8"/>
  <c r="Q253" i="8"/>
  <c r="Q254" i="8"/>
  <c r="Q255" i="8"/>
  <c r="Q256" i="8"/>
  <c r="Q257" i="8"/>
  <c r="Q258" i="8"/>
  <c r="Q260" i="8"/>
  <c r="Q261" i="8"/>
  <c r="Q262" i="8"/>
  <c r="Q263" i="8"/>
  <c r="Q264" i="8"/>
  <c r="Q265" i="8"/>
  <c r="Q266" i="8"/>
  <c r="Q267" i="8"/>
  <c r="Q268" i="8"/>
  <c r="Q269" i="8"/>
  <c r="Q270" i="8"/>
  <c r="Q271" i="8"/>
  <c r="Q272" i="8"/>
  <c r="Q274" i="8"/>
  <c r="Q275" i="8"/>
  <c r="Q276" i="8"/>
  <c r="Q277" i="8"/>
  <c r="Q278" i="8"/>
  <c r="Q279" i="8"/>
  <c r="Q280" i="8"/>
  <c r="Q281" i="8"/>
  <c r="Q282" i="8"/>
  <c r="Q284" i="8"/>
  <c r="Q285" i="8"/>
  <c r="Q286" i="8"/>
  <c r="Q287" i="8"/>
  <c r="Q288" i="8"/>
  <c r="Q291" i="8"/>
  <c r="Q292" i="8"/>
  <c r="Q293" i="8"/>
  <c r="Q294" i="8"/>
  <c r="Q296" i="8"/>
  <c r="Q297" i="8"/>
  <c r="Q298" i="8"/>
  <c r="Q299" i="8"/>
  <c r="Q300" i="8"/>
  <c r="Q301" i="8"/>
  <c r="Q302" i="8"/>
  <c r="Q305" i="8"/>
  <c r="Q306" i="8"/>
  <c r="Q307" i="8"/>
  <c r="Q308" i="8"/>
  <c r="Q309" i="8"/>
  <c r="Q310" i="8"/>
  <c r="Q312" i="8"/>
  <c r="Q314" i="8"/>
  <c r="Q315" i="8"/>
  <c r="Q316" i="8"/>
  <c r="Q317" i="8"/>
  <c r="Q318" i="8"/>
  <c r="Q319" i="8"/>
  <c r="Q320" i="8"/>
  <c r="Q321" i="8"/>
  <c r="Q322" i="8"/>
  <c r="Q323" i="8"/>
  <c r="Q324" i="8"/>
  <c r="Q325" i="8"/>
  <c r="Q326" i="8"/>
  <c r="Q327" i="8"/>
  <c r="Q328" i="8"/>
  <c r="Q329" i="8"/>
  <c r="Q330" i="8"/>
  <c r="Q331" i="8"/>
  <c r="Q332" i="8"/>
  <c r="Q333" i="8"/>
  <c r="Q334" i="8"/>
  <c r="Q336" i="8"/>
  <c r="Q337" i="8"/>
  <c r="Q339" i="8"/>
  <c r="Q340" i="8"/>
  <c r="Q343" i="8"/>
  <c r="Q344" i="8"/>
  <c r="Q346" i="8"/>
  <c r="Q349" i="8"/>
  <c r="Q351" i="8"/>
  <c r="Q353" i="8"/>
  <c r="Q354" i="8"/>
  <c r="Q355" i="8"/>
  <c r="Q356" i="8"/>
  <c r="Q357" i="8"/>
  <c r="Q358" i="8"/>
  <c r="Q359" i="8"/>
  <c r="Q360" i="8"/>
  <c r="Q361" i="8"/>
  <c r="Q362" i="8"/>
  <c r="Q363" i="8"/>
  <c r="Q364" i="8"/>
  <c r="Q365" i="8"/>
  <c r="Q366" i="8"/>
  <c r="Q367" i="8"/>
  <c r="Q368" i="8"/>
  <c r="Q369" i="8"/>
  <c r="Q370" i="8"/>
  <c r="Q371" i="8"/>
  <c r="Q372" i="8"/>
  <c r="Q374" i="8"/>
  <c r="Q375" i="8"/>
  <c r="Q376" i="8"/>
  <c r="Q377" i="8"/>
  <c r="Q378" i="8"/>
  <c r="Q379" i="8"/>
  <c r="Q380" i="8"/>
  <c r="Q382" i="8"/>
  <c r="Q384" i="8"/>
  <c r="Q385" i="8"/>
  <c r="Q386" i="8"/>
  <c r="Q387" i="8"/>
  <c r="Q388" i="8"/>
  <c r="Q390" i="8"/>
  <c r="Q391" i="8"/>
  <c r="Q392" i="8"/>
  <c r="Q394" i="8"/>
  <c r="Q396" i="8"/>
  <c r="Q397" i="8"/>
  <c r="Q398" i="8"/>
  <c r="Q399" i="8"/>
  <c r="Q400" i="8"/>
  <c r="Q401" i="8"/>
  <c r="Q402" i="8"/>
  <c r="Q403" i="8"/>
  <c r="Q404" i="8"/>
  <c r="Q405" i="8"/>
  <c r="Q406" i="8"/>
  <c r="Q407" i="8"/>
  <c r="Q408" i="8"/>
  <c r="Q409" i="8"/>
  <c r="Q411" i="8"/>
  <c r="Q412" i="8"/>
  <c r="Q413" i="8"/>
  <c r="Q414" i="8"/>
  <c r="Q415" i="8"/>
  <c r="Q416" i="8"/>
  <c r="Q418" i="8"/>
  <c r="Q420" i="8"/>
  <c r="Q422" i="8"/>
  <c r="Q424" i="8"/>
  <c r="Q425" i="8"/>
  <c r="Q426" i="8"/>
  <c r="Q427" i="8"/>
  <c r="Q428" i="8"/>
  <c r="Q430" i="8"/>
  <c r="Q431" i="8"/>
  <c r="Q432" i="8"/>
  <c r="Q433" i="8"/>
  <c r="Q434" i="8"/>
  <c r="Q435" i="8"/>
  <c r="Q437" i="8"/>
  <c r="Q438" i="8"/>
  <c r="Q439" i="8"/>
  <c r="Q440" i="8"/>
  <c r="Q441" i="8"/>
  <c r="Q442" i="8"/>
  <c r="Q443" i="8"/>
  <c r="Q444" i="8"/>
  <c r="Q445" i="8"/>
  <c r="Q446" i="8"/>
  <c r="Q447" i="8"/>
  <c r="Q448" i="8"/>
  <c r="Q450" i="8"/>
  <c r="Q452" i="8"/>
  <c r="Q453" i="8"/>
  <c r="Q455" i="8"/>
  <c r="Q456" i="8"/>
  <c r="Q457" i="8"/>
  <c r="Q458" i="8"/>
  <c r="Q459" i="8"/>
  <c r="Q460" i="8"/>
  <c r="Q461" i="8"/>
  <c r="Q462" i="8"/>
  <c r="Q463" i="8"/>
  <c r="Q466" i="8"/>
  <c r="Q467"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7" i="8"/>
  <c r="Q498" i="8"/>
  <c r="Q500" i="8"/>
  <c r="Q501" i="8"/>
  <c r="Q502" i="8"/>
  <c r="Q503" i="8"/>
  <c r="Q504" i="8"/>
  <c r="Q505" i="8"/>
  <c r="Q506" i="8"/>
  <c r="Q507" i="8"/>
  <c r="Q508" i="8"/>
  <c r="Q509" i="8"/>
  <c r="Q510" i="8"/>
  <c r="Q513" i="8"/>
  <c r="Q514" i="8"/>
  <c r="Q516" i="8"/>
  <c r="Q517" i="8"/>
  <c r="Q518" i="8"/>
  <c r="Q519" i="8"/>
  <c r="Q520" i="8"/>
  <c r="Q521" i="8"/>
  <c r="Q522"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60" i="8"/>
  <c r="Q561" i="8"/>
  <c r="Q562" i="8"/>
  <c r="Q563" i="8"/>
  <c r="Q564" i="8"/>
  <c r="Q565" i="8"/>
  <c r="Q566" i="8"/>
  <c r="Q567" i="8"/>
  <c r="Q568" i="8"/>
  <c r="Q569" i="8"/>
  <c r="Q570" i="8"/>
  <c r="Q571" i="8"/>
  <c r="Q572" i="8"/>
  <c r="Q574" i="8"/>
  <c r="Q575" i="8"/>
  <c r="Q576" i="8"/>
  <c r="Q577" i="8"/>
  <c r="Q578" i="8"/>
  <c r="Q579" i="8"/>
  <c r="Q580" i="8"/>
  <c r="Q581" i="8"/>
  <c r="Q582" i="8"/>
  <c r="Q583" i="8"/>
  <c r="Q584" i="8"/>
  <c r="Q585" i="8"/>
  <c r="Q586" i="8"/>
  <c r="Q587" i="8"/>
  <c r="Q588" i="8"/>
  <c r="Q589" i="8"/>
  <c r="Q590" i="8"/>
  <c r="Q591" i="8"/>
  <c r="Q592" i="8"/>
  <c r="Q593" i="8"/>
  <c r="Q594" i="8"/>
  <c r="Q595" i="8"/>
  <c r="Q596" i="8"/>
  <c r="Q597" i="8"/>
  <c r="Q598" i="8"/>
  <c r="Q599" i="8"/>
  <c r="Q600" i="8"/>
  <c r="Q601" i="8"/>
  <c r="Q602" i="8"/>
  <c r="Q603" i="8"/>
  <c r="Q604" i="8"/>
  <c r="Q605" i="8"/>
  <c r="Q608" i="8"/>
  <c r="Q609" i="8"/>
  <c r="Q610" i="8"/>
  <c r="Q611" i="8"/>
  <c r="Q612" i="8"/>
  <c r="Q613" i="8"/>
  <c r="Q614" i="8"/>
  <c r="Q615" i="8"/>
  <c r="Q616" i="8"/>
  <c r="Q617" i="8"/>
  <c r="Q618" i="8"/>
  <c r="Q620" i="8"/>
  <c r="Q621" i="8"/>
  <c r="Q622" i="8"/>
  <c r="Q623" i="8"/>
  <c r="Q624" i="8"/>
  <c r="Q625" i="8"/>
  <c r="Q626" i="8"/>
  <c r="Q627" i="8"/>
  <c r="Q628" i="8"/>
  <c r="Q629" i="8"/>
  <c r="Q630" i="8"/>
  <c r="Q631" i="8"/>
  <c r="Q632" i="8"/>
  <c r="Q633" i="8"/>
  <c r="Q634" i="8"/>
  <c r="Q635" i="8"/>
  <c r="Q636" i="8"/>
  <c r="Q637" i="8"/>
  <c r="Q638" i="8"/>
  <c r="Q639" i="8"/>
  <c r="Q640" i="8"/>
  <c r="Q641" i="8"/>
  <c r="Q642" i="8"/>
  <c r="Q643" i="8"/>
  <c r="Q644" i="8"/>
  <c r="Q645" i="8"/>
  <c r="Q646" i="8"/>
  <c r="Q647" i="8"/>
  <c r="Q648" i="8"/>
  <c r="Q649" i="8"/>
  <c r="Q650" i="8"/>
  <c r="Q651" i="8"/>
  <c r="Q652" i="8"/>
  <c r="Q653" i="8"/>
  <c r="Q654" i="8"/>
  <c r="Q655" i="8"/>
  <c r="Q656" i="8"/>
  <c r="Q657" i="8"/>
  <c r="Q659" i="8"/>
  <c r="Q660" i="8"/>
  <c r="Q661" i="8"/>
  <c r="Q663" i="8"/>
  <c r="Q664" i="8"/>
  <c r="Q665" i="8"/>
  <c r="Q666" i="8"/>
  <c r="Q667" i="8"/>
  <c r="Q668" i="8"/>
  <c r="Q669" i="8"/>
  <c r="Q670" i="8"/>
  <c r="Q671" i="8"/>
  <c r="Q672" i="8"/>
  <c r="Q673" i="8"/>
  <c r="Q674" i="8"/>
  <c r="Q675" i="8"/>
  <c r="Q676" i="8"/>
  <c r="Q677" i="8"/>
  <c r="Q678" i="8"/>
  <c r="Q679" i="8"/>
  <c r="Q680" i="8"/>
  <c r="Q681" i="8"/>
  <c r="Q682" i="8"/>
  <c r="Q683" i="8"/>
  <c r="Q684" i="8"/>
  <c r="Q685" i="8"/>
  <c r="Q686" i="8"/>
  <c r="Q687" i="8"/>
  <c r="Q688" i="8"/>
  <c r="Q689" i="8"/>
  <c r="Q690" i="8"/>
  <c r="Q691" i="8"/>
  <c r="Q692" i="8"/>
  <c r="Q693" i="8"/>
  <c r="Q694" i="8"/>
  <c r="Q695" i="8"/>
  <c r="Q696" i="8"/>
  <c r="Q697" i="8"/>
  <c r="Q700" i="8"/>
  <c r="Q701" i="8"/>
  <c r="Q702" i="8"/>
  <c r="Q703" i="8"/>
  <c r="Q704" i="8"/>
  <c r="Q705" i="8"/>
  <c r="Q707" i="8"/>
  <c r="Q708" i="8"/>
  <c r="Q709" i="8"/>
  <c r="Q710" i="8"/>
  <c r="Q712" i="8"/>
  <c r="Q713" i="8"/>
  <c r="Q714" i="8"/>
  <c r="Q716" i="8"/>
  <c r="Q717" i="8"/>
  <c r="Q718" i="8"/>
  <c r="Q720" i="8"/>
  <c r="Q721" i="8"/>
  <c r="Q722" i="8"/>
  <c r="Q723" i="8"/>
  <c r="Q724" i="8"/>
  <c r="Q725" i="8"/>
  <c r="Q726" i="8"/>
  <c r="Q727" i="8"/>
  <c r="Q729" i="8"/>
  <c r="Q730" i="8"/>
  <c r="Q731" i="8"/>
  <c r="Q732" i="8"/>
  <c r="Q733" i="8"/>
  <c r="Q735" i="8"/>
  <c r="Q737" i="8"/>
  <c r="Q738" i="8"/>
  <c r="Q739" i="8"/>
  <c r="Q740" i="8"/>
  <c r="Q741" i="8"/>
  <c r="Q742" i="8"/>
  <c r="Q745" i="8"/>
  <c r="Q746" i="8"/>
  <c r="Q747" i="8"/>
  <c r="Q748" i="8"/>
  <c r="Q750" i="8"/>
  <c r="Q751" i="8"/>
  <c r="Q752" i="8"/>
  <c r="Q753" i="8"/>
  <c r="Q755" i="8"/>
  <c r="Q756" i="8"/>
  <c r="Q757" i="8"/>
  <c r="Q758" i="8"/>
  <c r="Q759" i="8"/>
  <c r="Q760" i="8"/>
  <c r="Q762" i="8"/>
  <c r="Q764" i="8"/>
  <c r="Q766" i="8"/>
  <c r="Q768" i="8"/>
  <c r="Q769" i="8"/>
  <c r="Q770" i="8"/>
  <c r="Q771" i="8"/>
  <c r="Q772" i="8"/>
  <c r="Q773" i="8"/>
  <c r="Q774" i="8"/>
  <c r="Q775" i="8"/>
  <c r="Q776" i="8"/>
  <c r="Q777" i="8"/>
  <c r="Q778" i="8"/>
  <c r="Q779" i="8"/>
  <c r="Q780" i="8"/>
  <c r="Q782" i="8"/>
  <c r="Q783" i="8"/>
  <c r="Q784" i="8"/>
  <c r="Q785" i="8"/>
  <c r="Q786" i="8"/>
  <c r="Q787" i="8"/>
  <c r="Q788" i="8"/>
  <c r="Q789" i="8"/>
  <c r="Q790" i="8"/>
  <c r="Q791" i="8"/>
  <c r="Q792" i="8"/>
  <c r="Q793" i="8"/>
  <c r="Q794" i="8"/>
  <c r="Q795" i="8"/>
  <c r="Q796" i="8"/>
  <c r="Q797" i="8"/>
  <c r="Q798" i="8"/>
  <c r="Q799" i="8"/>
  <c r="Q800" i="8"/>
  <c r="Q801" i="8"/>
  <c r="Q803" i="8"/>
  <c r="Q804" i="8"/>
  <c r="Q806" i="8"/>
  <c r="Q807" i="8"/>
  <c r="Q808" i="8"/>
  <c r="Q809" i="8"/>
  <c r="Q810" i="8"/>
  <c r="Q811" i="8"/>
  <c r="Q813" i="8"/>
  <c r="Q814" i="8"/>
  <c r="Q815" i="8"/>
  <c r="Q816" i="8"/>
  <c r="Q818" i="8"/>
  <c r="Q819" i="8"/>
  <c r="Q820" i="8"/>
  <c r="Q821" i="8"/>
  <c r="Q823" i="8"/>
  <c r="Q824" i="8"/>
  <c r="Q825" i="8"/>
  <c r="Q826" i="8"/>
  <c r="Q827" i="8"/>
  <c r="Q828" i="8"/>
  <c r="Q829" i="8"/>
  <c r="Q830" i="8"/>
  <c r="Q831" i="8"/>
  <c r="Q832" i="8"/>
  <c r="Q834" i="8"/>
  <c r="Q837" i="8"/>
  <c r="Q838" i="8"/>
  <c r="Q839" i="8"/>
  <c r="Q840" i="8"/>
  <c r="Q841" i="8"/>
  <c r="Q842" i="8"/>
  <c r="Q843" i="8"/>
  <c r="Q844" i="8"/>
  <c r="Q845" i="8"/>
  <c r="Q846" i="8"/>
  <c r="Q847" i="8"/>
  <c r="Q848" i="8"/>
  <c r="Q849" i="8"/>
  <c r="Q850" i="8"/>
  <c r="Q851" i="8"/>
  <c r="Q852" i="8"/>
  <c r="Q853" i="8"/>
  <c r="Q854" i="8"/>
  <c r="Q855" i="8"/>
  <c r="Q856" i="8"/>
  <c r="Q857" i="8"/>
  <c r="Q858" i="8"/>
  <c r="Q861" i="8"/>
  <c r="Q864" i="8"/>
  <c r="Q865" i="8"/>
  <c r="Q866" i="8"/>
  <c r="Q867" i="8"/>
  <c r="Q868" i="8"/>
  <c r="Q870" i="8"/>
  <c r="Q871" i="8"/>
  <c r="Q872" i="8"/>
  <c r="Q873" i="8"/>
  <c r="Q874" i="8"/>
  <c r="Q876" i="8"/>
  <c r="Q877" i="8"/>
  <c r="Q878" i="8"/>
  <c r="Q879" i="8"/>
  <c r="Q881" i="8"/>
  <c r="Q882" i="8"/>
  <c r="Q883" i="8"/>
  <c r="Q884" i="8"/>
  <c r="Q885" i="8"/>
  <c r="Q887" i="8"/>
  <c r="Q888" i="8"/>
  <c r="Q889" i="8"/>
  <c r="Q890" i="8"/>
  <c r="Q891" i="8"/>
  <c r="Q892" i="8"/>
  <c r="Q893" i="8"/>
  <c r="Q894" i="8"/>
  <c r="Q895" i="8"/>
  <c r="Q896" i="8"/>
  <c r="Q897" i="8"/>
  <c r="Q899" i="8"/>
  <c r="Q900" i="8"/>
  <c r="Q901" i="8"/>
  <c r="Q903" i="8"/>
  <c r="Q904" i="8"/>
  <c r="Q906" i="8"/>
  <c r="Q908" i="8"/>
  <c r="Q909" i="8"/>
  <c r="Q910" i="8"/>
  <c r="Q911" i="8"/>
  <c r="Q912" i="8"/>
  <c r="Q913" i="8"/>
  <c r="Q914" i="8"/>
  <c r="Q915" i="8"/>
  <c r="Q916" i="8"/>
  <c r="Q917" i="8"/>
  <c r="Q918" i="8"/>
  <c r="Q919" i="8"/>
  <c r="Q921" i="8"/>
  <c r="Q922" i="8"/>
  <c r="Q923" i="8"/>
  <c r="Q924" i="8"/>
  <c r="Q925" i="8"/>
  <c r="Q926" i="8"/>
  <c r="Q927" i="8"/>
  <c r="Q928" i="8"/>
  <c r="Q929" i="8"/>
  <c r="Q930" i="8"/>
  <c r="Q931" i="8"/>
  <c r="Q932" i="8"/>
  <c r="T2" i="8"/>
  <c r="T3" i="8"/>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9" i="8"/>
  <c r="T60" i="8"/>
  <c r="T61" i="8"/>
  <c r="T62" i="8"/>
  <c r="T63" i="8"/>
  <c r="T64" i="8"/>
  <c r="T65" i="8"/>
  <c r="T66" i="8"/>
  <c r="T68" i="8"/>
  <c r="T69" i="8"/>
  <c r="T70" i="8"/>
  <c r="T71" i="8"/>
  <c r="T72" i="8"/>
  <c r="T73" i="8"/>
  <c r="T74" i="8"/>
  <c r="T75" i="8"/>
  <c r="T76" i="8"/>
  <c r="T77"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9" i="8"/>
  <c r="T150" i="8"/>
  <c r="T152" i="8"/>
  <c r="T153" i="8"/>
  <c r="T154" i="8"/>
  <c r="T155" i="8"/>
  <c r="T156" i="8"/>
  <c r="T157" i="8"/>
  <c r="T158" i="8"/>
  <c r="T159" i="8"/>
  <c r="T160" i="8"/>
  <c r="T161" i="8"/>
  <c r="T162" i="8"/>
  <c r="T163" i="8"/>
  <c r="T164" i="8"/>
  <c r="T165" i="8"/>
  <c r="T166" i="8"/>
  <c r="T167" i="8"/>
  <c r="T168" i="8"/>
  <c r="T169" i="8"/>
  <c r="T170" i="8"/>
  <c r="T171" i="8"/>
  <c r="T172" i="8"/>
  <c r="T173" i="8"/>
  <c r="T174" i="8"/>
  <c r="T175" i="8"/>
  <c r="T177" i="8"/>
  <c r="T178" i="8"/>
  <c r="T179" i="8"/>
  <c r="T180" i="8"/>
  <c r="T181" i="8"/>
  <c r="T182" i="8"/>
  <c r="T183" i="8"/>
  <c r="T184" i="8"/>
  <c r="T186" i="8"/>
  <c r="T187" i="8"/>
  <c r="T188" i="8"/>
  <c r="T189" i="8"/>
  <c r="T190" i="8"/>
  <c r="T191" i="8"/>
  <c r="T192"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6" i="8"/>
  <c r="T247" i="8"/>
  <c r="T248" i="8"/>
  <c r="T249" i="8"/>
  <c r="T250" i="8"/>
  <c r="T251" i="8"/>
  <c r="T252" i="8"/>
  <c r="T253" i="8"/>
  <c r="T254" i="8"/>
  <c r="T255" i="8"/>
  <c r="T256" i="8"/>
  <c r="T257" i="8"/>
  <c r="T258" i="8"/>
  <c r="T259" i="8"/>
  <c r="T260" i="8"/>
  <c r="T261" i="8"/>
  <c r="T262" i="8"/>
  <c r="T263" i="8"/>
  <c r="T264" i="8"/>
  <c r="T266" i="8"/>
  <c r="T267" i="8"/>
  <c r="T268" i="8"/>
  <c r="T269" i="8"/>
  <c r="T271" i="8"/>
  <c r="T272" i="8"/>
  <c r="T273" i="8"/>
  <c r="T274" i="8"/>
  <c r="T275" i="8"/>
  <c r="T276" i="8"/>
  <c r="T277" i="8"/>
  <c r="T278" i="8"/>
  <c r="T279" i="8"/>
  <c r="T280" i="8"/>
  <c r="T281" i="8"/>
  <c r="T282" i="8"/>
  <c r="T283" i="8"/>
  <c r="T284"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20" i="8"/>
  <c r="T321" i="8"/>
  <c r="T322" i="8"/>
  <c r="T323" i="8"/>
  <c r="T324" i="8"/>
  <c r="T325" i="8"/>
  <c r="T326" i="8"/>
  <c r="T327" i="8"/>
  <c r="T328" i="8"/>
  <c r="T329" i="8"/>
  <c r="T330" i="8"/>
  <c r="T331" i="8"/>
  <c r="T332" i="8"/>
  <c r="T333" i="8"/>
  <c r="T334" i="8"/>
  <c r="T335"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9" i="8"/>
  <c r="T370" i="8"/>
  <c r="T371" i="8"/>
  <c r="T372" i="8"/>
  <c r="T373" i="8"/>
  <c r="T374" i="8"/>
  <c r="T375" i="8"/>
  <c r="T376" i="8"/>
  <c r="T377" i="8"/>
  <c r="T378" i="8"/>
  <c r="T379"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70" i="8"/>
  <c r="T471" i="8"/>
  <c r="T472" i="8"/>
  <c r="T473" i="8"/>
  <c r="T474" i="8"/>
  <c r="T475" i="8"/>
  <c r="T477" i="8"/>
  <c r="T478" i="8"/>
  <c r="T479" i="8"/>
  <c r="T481" i="8"/>
  <c r="T482" i="8"/>
  <c r="T483" i="8"/>
  <c r="T484" i="8"/>
  <c r="T485" i="8"/>
  <c r="T487" i="8"/>
  <c r="T488" i="8"/>
  <c r="T489" i="8"/>
  <c r="T490" i="8"/>
  <c r="T491" i="8"/>
  <c r="T492" i="8"/>
  <c r="T493" i="8"/>
  <c r="T494" i="8"/>
  <c r="T495" i="8"/>
  <c r="T497" i="8"/>
  <c r="T498" i="8"/>
  <c r="T499" i="8"/>
  <c r="T500" i="8"/>
  <c r="T501" i="8"/>
  <c r="T502" i="8"/>
  <c r="T503" i="8"/>
  <c r="T504" i="8"/>
  <c r="T505" i="8"/>
  <c r="T506" i="8"/>
  <c r="T507" i="8"/>
  <c r="T508" i="8"/>
  <c r="T509" i="8"/>
  <c r="T510" i="8"/>
  <c r="T511" i="8"/>
  <c r="T512" i="8"/>
  <c r="T513" i="8"/>
  <c r="T514" i="8"/>
  <c r="T515" i="8"/>
  <c r="T516" i="8"/>
  <c r="T517" i="8"/>
  <c r="T518" i="8"/>
  <c r="T519" i="8"/>
  <c r="T520" i="8"/>
  <c r="T521" i="8"/>
  <c r="T522" i="8"/>
  <c r="T523" i="8"/>
  <c r="T524" i="8"/>
  <c r="T525" i="8"/>
  <c r="T526" i="8"/>
  <c r="T527" i="8"/>
  <c r="T528" i="8"/>
  <c r="T529" i="8"/>
  <c r="T530" i="8"/>
  <c r="T531" i="8"/>
  <c r="T532" i="8"/>
  <c r="T533" i="8"/>
  <c r="T534" i="8"/>
  <c r="T535" i="8"/>
  <c r="T536" i="8"/>
  <c r="T537" i="8"/>
  <c r="T538" i="8"/>
  <c r="T539" i="8"/>
  <c r="T540" i="8"/>
  <c r="T541" i="8"/>
  <c r="T542" i="8"/>
  <c r="T543" i="8"/>
  <c r="T544" i="8"/>
  <c r="T545" i="8"/>
  <c r="T546" i="8"/>
  <c r="T547" i="8"/>
  <c r="T548" i="8"/>
  <c r="T549" i="8"/>
  <c r="T550" i="8"/>
  <c r="T551" i="8"/>
  <c r="T552" i="8"/>
  <c r="T553" i="8"/>
  <c r="T554" i="8"/>
  <c r="T555" i="8"/>
  <c r="T556" i="8"/>
  <c r="T557" i="8"/>
  <c r="T558" i="8"/>
  <c r="T559" i="8"/>
  <c r="T560" i="8"/>
  <c r="T561" i="8"/>
  <c r="T562" i="8"/>
  <c r="T563" i="8"/>
  <c r="T564" i="8"/>
  <c r="T565" i="8"/>
  <c r="T566" i="8"/>
  <c r="T567" i="8"/>
  <c r="T568" i="8"/>
  <c r="T569" i="8"/>
  <c r="T570" i="8"/>
  <c r="T571" i="8"/>
  <c r="T572" i="8"/>
  <c r="T573" i="8"/>
  <c r="T574" i="8"/>
  <c r="T575" i="8"/>
  <c r="T576" i="8"/>
  <c r="T577" i="8"/>
  <c r="T578" i="8"/>
  <c r="T579" i="8"/>
  <c r="T580" i="8"/>
  <c r="T581" i="8"/>
  <c r="T582" i="8"/>
  <c r="T583" i="8"/>
  <c r="T584" i="8"/>
  <c r="T585" i="8"/>
  <c r="T586" i="8"/>
  <c r="T587" i="8"/>
  <c r="T588" i="8"/>
  <c r="T589" i="8"/>
  <c r="T590" i="8"/>
  <c r="T592" i="8"/>
  <c r="T593" i="8"/>
  <c r="T594" i="8"/>
  <c r="T595" i="8"/>
  <c r="T596" i="8"/>
  <c r="T597" i="8"/>
  <c r="T598" i="8"/>
  <c r="T599" i="8"/>
  <c r="T600" i="8"/>
  <c r="T601" i="8"/>
  <c r="T602" i="8"/>
  <c r="T603" i="8"/>
  <c r="T604" i="8"/>
  <c r="T605" i="8"/>
  <c r="T606" i="8"/>
  <c r="T609" i="8"/>
  <c r="T610" i="8"/>
  <c r="T611" i="8"/>
  <c r="T612" i="8"/>
  <c r="T613" i="8"/>
  <c r="T614" i="8"/>
  <c r="T615" i="8"/>
  <c r="T616" i="8"/>
  <c r="T617" i="8"/>
  <c r="T618" i="8"/>
  <c r="T619" i="8"/>
  <c r="T620" i="8"/>
  <c r="T621" i="8"/>
  <c r="T622" i="8"/>
  <c r="T623" i="8"/>
  <c r="T624" i="8"/>
  <c r="T625" i="8"/>
  <c r="T626" i="8"/>
  <c r="T627" i="8"/>
  <c r="T628" i="8"/>
  <c r="T629" i="8"/>
  <c r="T630" i="8"/>
  <c r="T631" i="8"/>
  <c r="T632" i="8"/>
  <c r="T633" i="8"/>
  <c r="T634" i="8"/>
  <c r="T635" i="8"/>
  <c r="T636" i="8"/>
  <c r="T637" i="8"/>
  <c r="T638" i="8"/>
  <c r="T639" i="8"/>
  <c r="T640" i="8"/>
  <c r="T641" i="8"/>
  <c r="T642" i="8"/>
  <c r="T643" i="8"/>
  <c r="T644" i="8"/>
  <c r="T645" i="8"/>
  <c r="T646" i="8"/>
  <c r="T647" i="8"/>
  <c r="T648" i="8"/>
  <c r="T649" i="8"/>
  <c r="T650" i="8"/>
  <c r="T651" i="8"/>
  <c r="T652" i="8"/>
  <c r="T653" i="8"/>
  <c r="T654" i="8"/>
  <c r="T655" i="8"/>
  <c r="T656" i="8"/>
  <c r="T657" i="8"/>
  <c r="T658" i="8"/>
  <c r="T659" i="8"/>
  <c r="T660" i="8"/>
  <c r="T661" i="8"/>
  <c r="T662" i="8"/>
  <c r="T663" i="8"/>
  <c r="T664" i="8"/>
  <c r="T666" i="8"/>
  <c r="T667" i="8"/>
  <c r="T668" i="8"/>
  <c r="T669" i="8"/>
  <c r="T670" i="8"/>
  <c r="T671" i="8"/>
  <c r="T672" i="8"/>
  <c r="T673" i="8"/>
  <c r="T674" i="8"/>
  <c r="T675" i="8"/>
  <c r="T676" i="8"/>
  <c r="T677" i="8"/>
  <c r="T678" i="8"/>
  <c r="T679" i="8"/>
  <c r="T680" i="8"/>
  <c r="T681" i="8"/>
  <c r="T682" i="8"/>
  <c r="T683" i="8"/>
  <c r="T684" i="8"/>
  <c r="T685" i="8"/>
  <c r="T686" i="8"/>
  <c r="T687" i="8"/>
  <c r="T688" i="8"/>
  <c r="T689" i="8"/>
  <c r="T690" i="8"/>
  <c r="T691" i="8"/>
  <c r="T692" i="8"/>
  <c r="T693" i="8"/>
  <c r="T694" i="8"/>
  <c r="T695" i="8"/>
  <c r="T696" i="8"/>
  <c r="T697" i="8"/>
  <c r="T698" i="8"/>
  <c r="T699" i="8"/>
  <c r="T700" i="8"/>
  <c r="T701" i="8"/>
  <c r="T702" i="8"/>
  <c r="T703" i="8"/>
  <c r="T704" i="8"/>
  <c r="T705" i="8"/>
  <c r="T706" i="8"/>
  <c r="T707" i="8"/>
  <c r="T708" i="8"/>
  <c r="T709" i="8"/>
  <c r="T710" i="8"/>
  <c r="T711" i="8"/>
  <c r="T712" i="8"/>
  <c r="T713" i="8"/>
  <c r="T714" i="8"/>
  <c r="T715" i="8"/>
  <c r="T716" i="8"/>
  <c r="T717" i="8"/>
  <c r="T718" i="8"/>
  <c r="T719" i="8"/>
  <c r="T720" i="8"/>
  <c r="T721" i="8"/>
  <c r="T722" i="8"/>
  <c r="T723" i="8"/>
  <c r="T724" i="8"/>
  <c r="T725" i="8"/>
  <c r="T726" i="8"/>
  <c r="T727" i="8"/>
  <c r="T728" i="8"/>
  <c r="T729" i="8"/>
  <c r="T730" i="8"/>
  <c r="T731" i="8"/>
  <c r="T732" i="8"/>
  <c r="T734" i="8"/>
  <c r="T735" i="8"/>
  <c r="T736" i="8"/>
  <c r="T737" i="8"/>
  <c r="T738" i="8"/>
  <c r="T739" i="8"/>
  <c r="T740" i="8"/>
  <c r="T741" i="8"/>
  <c r="T742" i="8"/>
  <c r="T743" i="8"/>
  <c r="T744" i="8"/>
  <c r="T745" i="8"/>
  <c r="T746" i="8"/>
  <c r="T747" i="8"/>
  <c r="T748" i="8"/>
  <c r="T749" i="8"/>
  <c r="T750" i="8"/>
  <c r="T751" i="8"/>
  <c r="T752" i="8"/>
  <c r="T753" i="8"/>
  <c r="T754" i="8"/>
  <c r="T755" i="8"/>
  <c r="T756" i="8"/>
  <c r="T757" i="8"/>
  <c r="T758" i="8"/>
  <c r="T759" i="8"/>
  <c r="T760" i="8"/>
  <c r="T761" i="8"/>
  <c r="T762" i="8"/>
  <c r="T763" i="8"/>
  <c r="T764" i="8"/>
  <c r="T765" i="8"/>
  <c r="T766" i="8"/>
  <c r="T767" i="8"/>
  <c r="T768" i="8"/>
  <c r="T769" i="8"/>
  <c r="T770" i="8"/>
  <c r="T771" i="8"/>
  <c r="T772" i="8"/>
  <c r="T773" i="8"/>
  <c r="T774" i="8"/>
  <c r="T775" i="8"/>
  <c r="T776" i="8"/>
  <c r="T777" i="8"/>
  <c r="T778" i="8"/>
  <c r="T779" i="8"/>
  <c r="T780" i="8"/>
  <c r="T781" i="8"/>
  <c r="T782" i="8"/>
  <c r="T783" i="8"/>
  <c r="T784" i="8"/>
  <c r="T785" i="8"/>
  <c r="T786" i="8"/>
  <c r="T787" i="8"/>
  <c r="T789" i="8"/>
  <c r="T790" i="8"/>
  <c r="T791" i="8"/>
  <c r="T792" i="8"/>
  <c r="T793" i="8"/>
  <c r="T794" i="8"/>
  <c r="T795" i="8"/>
  <c r="T796" i="8"/>
  <c r="T797" i="8"/>
  <c r="T798" i="8"/>
  <c r="T799" i="8"/>
  <c r="T800" i="8"/>
  <c r="T801" i="8"/>
  <c r="T802" i="8"/>
  <c r="T803" i="8"/>
  <c r="T804" i="8"/>
  <c r="T805" i="8"/>
  <c r="T806" i="8"/>
  <c r="T807" i="8"/>
  <c r="T808" i="8"/>
  <c r="T809" i="8"/>
  <c r="T810" i="8"/>
  <c r="T811" i="8"/>
  <c r="T812" i="8"/>
  <c r="T813" i="8"/>
  <c r="T814" i="8"/>
  <c r="T815" i="8"/>
  <c r="T816" i="8"/>
  <c r="T817" i="8"/>
  <c r="T818" i="8"/>
  <c r="T819" i="8"/>
  <c r="T820" i="8"/>
  <c r="T821" i="8"/>
  <c r="T822" i="8"/>
  <c r="T823" i="8"/>
  <c r="T824" i="8"/>
  <c r="T825" i="8"/>
  <c r="T826" i="8"/>
  <c r="T827" i="8"/>
  <c r="T828" i="8"/>
  <c r="T829" i="8"/>
  <c r="T830" i="8"/>
  <c r="T831" i="8"/>
  <c r="T832" i="8"/>
  <c r="T833" i="8"/>
  <c r="T834" i="8"/>
  <c r="T835" i="8"/>
  <c r="T836" i="8"/>
  <c r="T837" i="8"/>
  <c r="T838" i="8"/>
  <c r="T839" i="8"/>
  <c r="T840" i="8"/>
  <c r="T841" i="8"/>
  <c r="T842" i="8"/>
  <c r="T843" i="8"/>
  <c r="T844" i="8"/>
  <c r="T845" i="8"/>
  <c r="T846" i="8"/>
  <c r="T847" i="8"/>
  <c r="T848" i="8"/>
  <c r="T849" i="8"/>
  <c r="T850" i="8"/>
  <c r="T851" i="8"/>
  <c r="T852" i="8"/>
  <c r="T853" i="8"/>
  <c r="T854" i="8"/>
  <c r="T855" i="8"/>
  <c r="T856" i="8"/>
  <c r="T857" i="8"/>
  <c r="T858" i="8"/>
  <c r="T859" i="8"/>
  <c r="T860" i="8"/>
  <c r="T861" i="8"/>
  <c r="T862" i="8"/>
  <c r="T863" i="8"/>
  <c r="T864" i="8"/>
  <c r="T865" i="8"/>
  <c r="T866" i="8"/>
  <c r="T867" i="8"/>
  <c r="T868" i="8"/>
  <c r="T869" i="8"/>
  <c r="T870" i="8"/>
  <c r="T871" i="8"/>
  <c r="T872" i="8"/>
  <c r="T873" i="8"/>
  <c r="T874" i="8"/>
  <c r="T875" i="8"/>
  <c r="T876" i="8"/>
  <c r="T877" i="8"/>
  <c r="T878" i="8"/>
  <c r="T879" i="8"/>
  <c r="T880" i="8"/>
  <c r="T881" i="8"/>
  <c r="T882" i="8"/>
  <c r="T883" i="8"/>
  <c r="T884" i="8"/>
  <c r="T885" i="8"/>
  <c r="T886" i="8"/>
  <c r="T887" i="8"/>
  <c r="T888" i="8"/>
  <c r="T889" i="8"/>
  <c r="T890" i="8"/>
  <c r="T891" i="8"/>
  <c r="T892" i="8"/>
  <c r="T894" i="8"/>
  <c r="T896" i="8"/>
  <c r="T897" i="8"/>
  <c r="T898" i="8"/>
  <c r="T899" i="8"/>
  <c r="T900" i="8"/>
  <c r="T901" i="8"/>
  <c r="T902" i="8"/>
  <c r="T903" i="8"/>
  <c r="T904" i="8"/>
  <c r="T905" i="8"/>
  <c r="T906" i="8"/>
  <c r="T907" i="8"/>
  <c r="T908" i="8"/>
  <c r="T909" i="8"/>
  <c r="T910" i="8"/>
  <c r="T911" i="8"/>
  <c r="T912" i="8"/>
  <c r="T913" i="8"/>
  <c r="T914" i="8"/>
  <c r="T916" i="8"/>
  <c r="T917" i="8"/>
  <c r="T918" i="8"/>
  <c r="T919" i="8"/>
  <c r="T920" i="8"/>
  <c r="T921" i="8"/>
  <c r="T922" i="8"/>
  <c r="T923" i="8"/>
  <c r="T924" i="8"/>
  <c r="T925" i="8"/>
  <c r="T926" i="8"/>
  <c r="T927" i="8"/>
  <c r="T928" i="8"/>
  <c r="T930" i="8"/>
  <c r="T931" i="8"/>
  <c r="T932" i="8"/>
  <c r="T933" i="8"/>
  <c r="W2" i="8"/>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412" i="8"/>
  <c r="W413" i="8"/>
  <c r="W414" i="8"/>
  <c r="W415" i="8"/>
  <c r="W416" i="8"/>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W502" i="8"/>
  <c r="W503" i="8"/>
  <c r="W504" i="8"/>
  <c r="W505" i="8"/>
  <c r="W506" i="8"/>
  <c r="W507" i="8"/>
  <c r="W508" i="8"/>
  <c r="W509" i="8"/>
  <c r="W510" i="8"/>
  <c r="W511" i="8"/>
  <c r="W512" i="8"/>
  <c r="W513" i="8"/>
  <c r="W514" i="8"/>
  <c r="W515" i="8"/>
  <c r="W516" i="8"/>
  <c r="W517" i="8"/>
  <c r="W518" i="8"/>
  <c r="W519" i="8"/>
  <c r="W520" i="8"/>
  <c r="W521" i="8"/>
  <c r="W522" i="8"/>
  <c r="W523" i="8"/>
  <c r="W524" i="8"/>
  <c r="W525" i="8"/>
  <c r="W526" i="8"/>
  <c r="W527" i="8"/>
  <c r="W528" i="8"/>
  <c r="W529" i="8"/>
  <c r="W530" i="8"/>
  <c r="W531" i="8"/>
  <c r="W532" i="8"/>
  <c r="W533" i="8"/>
  <c r="W534" i="8"/>
  <c r="W535" i="8"/>
  <c r="W536" i="8"/>
  <c r="W537" i="8"/>
  <c r="W538" i="8"/>
  <c r="W539" i="8"/>
  <c r="W540" i="8"/>
  <c r="W541" i="8"/>
  <c r="W542" i="8"/>
  <c r="W543" i="8"/>
  <c r="W544" i="8"/>
  <c r="W545" i="8"/>
  <c r="W546" i="8"/>
  <c r="W547" i="8"/>
  <c r="W548" i="8"/>
  <c r="W549" i="8"/>
  <c r="W550" i="8"/>
  <c r="W551" i="8"/>
  <c r="W552" i="8"/>
  <c r="W553" i="8"/>
  <c r="W554" i="8"/>
  <c r="W555" i="8"/>
  <c r="W556" i="8"/>
  <c r="W557" i="8"/>
  <c r="W558" i="8"/>
  <c r="W559" i="8"/>
  <c r="W560" i="8"/>
  <c r="W561" i="8"/>
  <c r="W562" i="8"/>
  <c r="W563" i="8"/>
  <c r="W564" i="8"/>
  <c r="W565" i="8"/>
  <c r="W566" i="8"/>
  <c r="W567" i="8"/>
  <c r="W568" i="8"/>
  <c r="W569" i="8"/>
  <c r="W570" i="8"/>
  <c r="W571" i="8"/>
  <c r="W572" i="8"/>
  <c r="W573" i="8"/>
  <c r="W574" i="8"/>
  <c r="W575" i="8"/>
  <c r="W576" i="8"/>
  <c r="W577" i="8"/>
  <c r="W578" i="8"/>
  <c r="W579" i="8"/>
  <c r="W580" i="8"/>
  <c r="W581" i="8"/>
  <c r="W582" i="8"/>
  <c r="W583" i="8"/>
  <c r="W584" i="8"/>
  <c r="W585" i="8"/>
  <c r="W586" i="8"/>
  <c r="W587" i="8"/>
  <c r="W588" i="8"/>
  <c r="W589" i="8"/>
  <c r="W590" i="8"/>
  <c r="W591" i="8"/>
  <c r="W592" i="8"/>
  <c r="W593" i="8"/>
  <c r="W594" i="8"/>
  <c r="W595" i="8"/>
  <c r="W596" i="8"/>
  <c r="W597" i="8"/>
  <c r="W598" i="8"/>
  <c r="W599" i="8"/>
  <c r="W600" i="8"/>
  <c r="W601" i="8"/>
  <c r="W602" i="8"/>
  <c r="W603" i="8"/>
  <c r="W604" i="8"/>
  <c r="W605" i="8"/>
  <c r="W606" i="8"/>
  <c r="W607" i="8"/>
  <c r="W608" i="8"/>
  <c r="W609" i="8"/>
  <c r="W610" i="8"/>
  <c r="W611" i="8"/>
  <c r="W612" i="8"/>
  <c r="W613" i="8"/>
  <c r="W614" i="8"/>
  <c r="W615" i="8"/>
  <c r="W616" i="8"/>
  <c r="W617" i="8"/>
  <c r="W618" i="8"/>
  <c r="W619" i="8"/>
  <c r="W620" i="8"/>
  <c r="W621" i="8"/>
  <c r="W622" i="8"/>
  <c r="W623" i="8"/>
  <c r="W624" i="8"/>
  <c r="W625" i="8"/>
  <c r="W626" i="8"/>
  <c r="W627" i="8"/>
  <c r="W628" i="8"/>
  <c r="W629" i="8"/>
  <c r="W630" i="8"/>
  <c r="W631" i="8"/>
  <c r="W632" i="8"/>
  <c r="W633" i="8"/>
  <c r="W634" i="8"/>
  <c r="W635" i="8"/>
  <c r="W636" i="8"/>
  <c r="W637" i="8"/>
  <c r="W638" i="8"/>
  <c r="W639" i="8"/>
  <c r="W640" i="8"/>
  <c r="W641" i="8"/>
  <c r="W642" i="8"/>
  <c r="W643" i="8"/>
  <c r="W644" i="8"/>
  <c r="W645" i="8"/>
  <c r="W646" i="8"/>
  <c r="W647" i="8"/>
  <c r="W648" i="8"/>
  <c r="W649" i="8"/>
  <c r="W650" i="8"/>
  <c r="W651" i="8"/>
  <c r="W652" i="8"/>
  <c r="W653" i="8"/>
  <c r="W654" i="8"/>
  <c r="W655" i="8"/>
  <c r="W656" i="8"/>
  <c r="W657" i="8"/>
  <c r="W658" i="8"/>
  <c r="W659" i="8"/>
  <c r="W660" i="8"/>
  <c r="W661" i="8"/>
  <c r="W662" i="8"/>
  <c r="W663" i="8"/>
  <c r="W664" i="8"/>
  <c r="W665" i="8"/>
  <c r="W666" i="8"/>
  <c r="W667" i="8"/>
  <c r="W668" i="8"/>
  <c r="W669" i="8"/>
  <c r="W670" i="8"/>
  <c r="W671" i="8"/>
  <c r="W672" i="8"/>
  <c r="W673" i="8"/>
  <c r="W674" i="8"/>
  <c r="W675" i="8"/>
  <c r="W676" i="8"/>
  <c r="W677" i="8"/>
  <c r="W678" i="8"/>
  <c r="W679" i="8"/>
  <c r="W680" i="8"/>
  <c r="W681" i="8"/>
  <c r="W682" i="8"/>
  <c r="W683" i="8"/>
  <c r="W684" i="8"/>
  <c r="W685" i="8"/>
  <c r="W686" i="8"/>
  <c r="W687" i="8"/>
  <c r="W688" i="8"/>
  <c r="W689" i="8"/>
  <c r="W690" i="8"/>
  <c r="W691" i="8"/>
  <c r="W692" i="8"/>
  <c r="W693" i="8"/>
  <c r="W694" i="8"/>
  <c r="W695" i="8"/>
  <c r="W696" i="8"/>
  <c r="W697" i="8"/>
  <c r="W698" i="8"/>
  <c r="W699" i="8"/>
  <c r="W700" i="8"/>
  <c r="W701" i="8"/>
  <c r="W702" i="8"/>
  <c r="W703" i="8"/>
  <c r="W704" i="8"/>
  <c r="W705" i="8"/>
  <c r="W706" i="8"/>
  <c r="W707" i="8"/>
  <c r="W708" i="8"/>
  <c r="W709" i="8"/>
  <c r="W710" i="8"/>
  <c r="W711" i="8"/>
  <c r="W712" i="8"/>
  <c r="W713" i="8"/>
  <c r="W714" i="8"/>
  <c r="W715" i="8"/>
  <c r="W716" i="8"/>
  <c r="W717" i="8"/>
  <c r="W718" i="8"/>
  <c r="W719" i="8"/>
  <c r="W720" i="8"/>
  <c r="W721" i="8"/>
  <c r="W722" i="8"/>
  <c r="W723" i="8"/>
  <c r="W724" i="8"/>
  <c r="W725" i="8"/>
  <c r="W726" i="8"/>
  <c r="W727" i="8"/>
  <c r="W728" i="8"/>
  <c r="W729" i="8"/>
  <c r="W730" i="8"/>
  <c r="W731" i="8"/>
  <c r="W732" i="8"/>
  <c r="W733" i="8"/>
  <c r="W734" i="8"/>
  <c r="W735" i="8"/>
  <c r="W736" i="8"/>
  <c r="W737" i="8"/>
  <c r="W738" i="8"/>
  <c r="W739" i="8"/>
  <c r="W740" i="8"/>
  <c r="W741" i="8"/>
  <c r="W742" i="8"/>
  <c r="W743" i="8"/>
  <c r="W744" i="8"/>
  <c r="W745" i="8"/>
  <c r="W746" i="8"/>
  <c r="W747" i="8"/>
  <c r="W748" i="8"/>
  <c r="W749" i="8"/>
  <c r="W750" i="8"/>
  <c r="W751" i="8"/>
  <c r="W752" i="8"/>
  <c r="W753" i="8"/>
  <c r="W754" i="8"/>
  <c r="W755" i="8"/>
  <c r="W756" i="8"/>
  <c r="W757" i="8"/>
  <c r="W758" i="8"/>
  <c r="W759" i="8"/>
  <c r="W760" i="8"/>
  <c r="W761" i="8"/>
  <c r="W762" i="8"/>
  <c r="W763" i="8"/>
  <c r="W764" i="8"/>
  <c r="W765" i="8"/>
  <c r="W766" i="8"/>
  <c r="W767" i="8"/>
  <c r="W768" i="8"/>
  <c r="W769" i="8"/>
  <c r="W770" i="8"/>
  <c r="W771" i="8"/>
  <c r="W772" i="8"/>
  <c r="W773" i="8"/>
  <c r="W774" i="8"/>
  <c r="W775" i="8"/>
  <c r="W776" i="8"/>
  <c r="W777" i="8"/>
  <c r="W778" i="8"/>
  <c r="W779" i="8"/>
  <c r="W780" i="8"/>
  <c r="W781" i="8"/>
  <c r="W782" i="8"/>
  <c r="W783" i="8"/>
  <c r="W784" i="8"/>
  <c r="W785" i="8"/>
  <c r="W786" i="8"/>
  <c r="W787" i="8"/>
  <c r="W788" i="8"/>
  <c r="W789" i="8"/>
  <c r="W790" i="8"/>
  <c r="W791" i="8"/>
  <c r="W792" i="8"/>
  <c r="W793" i="8"/>
  <c r="W794" i="8"/>
  <c r="W795" i="8"/>
  <c r="W796" i="8"/>
  <c r="W797" i="8"/>
  <c r="W798" i="8"/>
  <c r="W799" i="8"/>
  <c r="W800" i="8"/>
  <c r="W801" i="8"/>
  <c r="W802" i="8"/>
  <c r="W803" i="8"/>
  <c r="W804" i="8"/>
  <c r="W805" i="8"/>
  <c r="W806" i="8"/>
  <c r="W807" i="8"/>
  <c r="W808" i="8"/>
  <c r="W809" i="8"/>
  <c r="W810" i="8"/>
  <c r="W811" i="8"/>
  <c r="W812" i="8"/>
  <c r="W813" i="8"/>
  <c r="W814" i="8"/>
  <c r="W815" i="8"/>
  <c r="W816" i="8"/>
  <c r="W817" i="8"/>
  <c r="W818" i="8"/>
  <c r="W819" i="8"/>
  <c r="W820" i="8"/>
  <c r="W821" i="8"/>
  <c r="W823" i="8"/>
  <c r="W824" i="8"/>
  <c r="W825" i="8"/>
  <c r="W826" i="8"/>
  <c r="W827" i="8"/>
  <c r="W828" i="8"/>
  <c r="W829" i="8"/>
  <c r="W830" i="8"/>
  <c r="W831" i="8"/>
  <c r="W832" i="8"/>
  <c r="W833" i="8"/>
  <c r="W834" i="8"/>
  <c r="W835" i="8"/>
  <c r="W836" i="8"/>
  <c r="W837" i="8"/>
  <c r="W838" i="8"/>
  <c r="W839" i="8"/>
  <c r="W840" i="8"/>
  <c r="W841" i="8"/>
  <c r="W842" i="8"/>
  <c r="W843" i="8"/>
  <c r="W844" i="8"/>
  <c r="W845" i="8"/>
  <c r="W846" i="8"/>
  <c r="W847" i="8"/>
  <c r="W848" i="8"/>
  <c r="W849" i="8"/>
  <c r="W850" i="8"/>
  <c r="W851" i="8"/>
  <c r="W852" i="8"/>
  <c r="W853" i="8"/>
  <c r="W854" i="8"/>
  <c r="W855" i="8"/>
  <c r="W856" i="8"/>
  <c r="W857" i="8"/>
  <c r="W858" i="8"/>
  <c r="W859" i="8"/>
  <c r="W860" i="8"/>
  <c r="W861" i="8"/>
  <c r="W862" i="8"/>
  <c r="W863" i="8"/>
  <c r="W864" i="8"/>
  <c r="W865" i="8"/>
  <c r="W866" i="8"/>
  <c r="W867" i="8"/>
  <c r="W868" i="8"/>
  <c r="W869" i="8"/>
  <c r="W870" i="8"/>
  <c r="W871" i="8"/>
  <c r="W872" i="8"/>
  <c r="W873" i="8"/>
  <c r="W874" i="8"/>
  <c r="W875" i="8"/>
  <c r="W876" i="8"/>
  <c r="W877" i="8"/>
  <c r="W878" i="8"/>
  <c r="W879" i="8"/>
  <c r="W880" i="8"/>
  <c r="W881" i="8"/>
  <c r="W882" i="8"/>
  <c r="W883" i="8"/>
  <c r="W884" i="8"/>
  <c r="W885" i="8"/>
  <c r="W886" i="8"/>
  <c r="W887" i="8"/>
  <c r="W888" i="8"/>
  <c r="W889" i="8"/>
  <c r="W890" i="8"/>
  <c r="W891" i="8"/>
  <c r="W892" i="8"/>
  <c r="W893" i="8"/>
  <c r="W894" i="8"/>
  <c r="W895" i="8"/>
  <c r="W896" i="8"/>
  <c r="W897" i="8"/>
  <c r="W898" i="8"/>
  <c r="W899" i="8"/>
  <c r="W900" i="8"/>
  <c r="W901" i="8"/>
  <c r="W902" i="8"/>
  <c r="W903" i="8"/>
  <c r="W904" i="8"/>
  <c r="W905" i="8"/>
  <c r="W906" i="8"/>
  <c r="W907" i="8"/>
  <c r="W908" i="8"/>
  <c r="W909" i="8"/>
  <c r="W910" i="8"/>
  <c r="W911" i="8"/>
  <c r="W912" i="8"/>
  <c r="W913" i="8"/>
  <c r="W914" i="8"/>
  <c r="W915" i="8"/>
  <c r="W916" i="8"/>
  <c r="W917" i="8"/>
  <c r="W918" i="8"/>
  <c r="W919" i="8"/>
  <c r="W920" i="8"/>
  <c r="W921" i="8"/>
  <c r="W922" i="8"/>
  <c r="W923" i="8"/>
  <c r="W924" i="8"/>
  <c r="W925" i="8"/>
  <c r="W926" i="8"/>
  <c r="W927" i="8"/>
  <c r="W928" i="8"/>
  <c r="W929" i="8"/>
  <c r="W930" i="8"/>
  <c r="W931" i="8"/>
  <c r="W932" i="8"/>
  <c r="W933" i="8"/>
  <c r="Z2" i="8"/>
  <c r="Z3" i="8"/>
  <c r="Z4" i="8"/>
  <c r="Z5" i="8"/>
  <c r="Z6" i="8"/>
  <c r="Z7" i="8"/>
  <c r="Z8" i="8"/>
  <c r="Z10" i="8"/>
  <c r="Z11" i="8"/>
  <c r="Z14" i="8"/>
  <c r="Z15" i="8"/>
  <c r="Z17" i="8"/>
  <c r="Z20" i="8"/>
  <c r="Z24" i="8"/>
  <c r="Z25" i="8"/>
  <c r="Z27" i="8"/>
  <c r="Z28" i="8"/>
  <c r="Z31" i="8"/>
  <c r="Z35" i="8"/>
  <c r="Z36" i="8"/>
  <c r="Z37" i="8"/>
  <c r="Z38" i="8"/>
  <c r="Z39" i="8"/>
  <c r="Z40" i="8"/>
  <c r="Z42" i="8"/>
  <c r="Z43" i="8"/>
  <c r="Z44" i="8"/>
  <c r="Z45" i="8"/>
  <c r="Z46" i="8"/>
  <c r="Z47" i="8"/>
  <c r="Z48" i="8"/>
  <c r="Z49" i="8"/>
  <c r="Z50" i="8"/>
  <c r="Z51" i="8"/>
  <c r="Z52" i="8"/>
  <c r="Z53" i="8"/>
  <c r="Z54" i="8"/>
  <c r="Z55" i="8"/>
  <c r="Z57" i="8"/>
  <c r="Z58" i="8"/>
  <c r="Z59" i="8"/>
  <c r="Z60" i="8"/>
  <c r="Z63" i="8"/>
  <c r="Z64" i="8"/>
  <c r="Z67" i="8"/>
  <c r="Z69" i="8"/>
  <c r="Z71" i="8"/>
  <c r="Z75" i="8"/>
  <c r="Z78" i="8"/>
  <c r="Z79" i="8"/>
  <c r="Z80" i="8"/>
  <c r="Z81" i="8"/>
  <c r="Z83" i="8"/>
  <c r="Z84" i="8"/>
  <c r="Z85" i="8"/>
  <c r="Z93" i="8"/>
  <c r="Z94" i="8"/>
  <c r="Z95" i="8"/>
  <c r="Z96" i="8"/>
  <c r="Z97" i="8"/>
  <c r="Z99" i="8"/>
  <c r="Z100" i="8"/>
  <c r="Z102" i="8"/>
  <c r="Z104" i="8"/>
  <c r="Z105" i="8"/>
  <c r="Z106" i="8"/>
  <c r="Z107" i="8"/>
  <c r="Z108" i="8"/>
  <c r="Z109" i="8"/>
  <c r="Z110" i="8"/>
  <c r="Z111" i="8"/>
  <c r="Z113" i="8"/>
  <c r="Z116" i="8"/>
  <c r="Z118" i="8"/>
  <c r="Z119" i="8"/>
  <c r="Z121" i="8"/>
  <c r="Z122" i="8"/>
  <c r="Z125" i="8"/>
  <c r="Z126" i="8"/>
  <c r="Z127" i="8"/>
  <c r="Z128" i="8"/>
  <c r="Z129" i="8"/>
  <c r="Z130" i="8"/>
  <c r="Z131" i="8"/>
  <c r="Z133" i="8"/>
  <c r="Z134" i="8"/>
  <c r="Z136" i="8"/>
  <c r="Z138" i="8"/>
  <c r="Z139" i="8"/>
  <c r="Z141" i="8"/>
  <c r="Z142" i="8"/>
  <c r="Z143" i="8"/>
  <c r="Z144" i="8"/>
  <c r="Z145" i="8"/>
  <c r="Z146" i="8"/>
  <c r="Z147" i="8"/>
  <c r="Z148" i="8"/>
  <c r="Z150" i="8"/>
  <c r="Z151" i="8"/>
  <c r="Z152" i="8"/>
  <c r="Z153" i="8"/>
  <c r="Z154" i="8"/>
  <c r="Z155" i="8"/>
  <c r="Z156" i="8"/>
  <c r="Z157" i="8"/>
  <c r="Z158" i="8"/>
  <c r="Z159" i="8"/>
  <c r="Z160" i="8"/>
  <c r="Z161" i="8"/>
  <c r="Z162" i="8"/>
  <c r="Z163" i="8"/>
  <c r="Z164" i="8"/>
  <c r="Z165" i="8"/>
  <c r="Z169" i="8"/>
  <c r="Z171" i="8"/>
  <c r="Z173" i="8"/>
  <c r="Z174" i="8"/>
  <c r="Z175" i="8"/>
  <c r="Z177" i="8"/>
  <c r="Z178" i="8"/>
  <c r="Z179" i="8"/>
  <c r="Z180" i="8"/>
  <c r="Z181" i="8"/>
  <c r="Z183" i="8"/>
  <c r="Z187" i="8"/>
  <c r="Z188" i="8"/>
  <c r="Z189" i="8"/>
  <c r="Z192" i="8"/>
  <c r="Z193" i="8"/>
  <c r="Z194" i="8"/>
  <c r="Z196" i="8"/>
  <c r="Z197" i="8"/>
  <c r="Z198" i="8"/>
  <c r="Z199" i="8"/>
  <c r="Z200" i="8"/>
  <c r="Z201" i="8"/>
  <c r="Z202" i="8"/>
  <c r="Z203" i="8"/>
  <c r="Z205" i="8"/>
  <c r="Z206" i="8"/>
  <c r="Z207" i="8"/>
  <c r="Z209" i="8"/>
  <c r="Z210" i="8"/>
  <c r="Z211" i="8"/>
  <c r="Z212" i="8"/>
  <c r="Z216" i="8"/>
  <c r="Z217" i="8"/>
  <c r="Z219" i="8"/>
  <c r="Z221" i="8"/>
  <c r="Z223" i="8"/>
  <c r="Z224" i="8"/>
  <c r="Z225" i="8"/>
  <c r="Z227" i="8"/>
  <c r="Z228" i="8"/>
  <c r="Z229" i="8"/>
  <c r="Z230" i="8"/>
  <c r="Z235" i="8"/>
  <c r="Z236" i="8"/>
  <c r="Z237" i="8"/>
  <c r="Z239" i="8"/>
  <c r="Z241" i="8"/>
  <c r="Z242" i="8"/>
  <c r="Z244" i="8"/>
  <c r="Z245" i="8"/>
  <c r="Z246" i="8"/>
  <c r="Z247" i="8"/>
  <c r="Z249" i="8"/>
  <c r="Z251" i="8"/>
  <c r="Z252" i="8"/>
  <c r="Z253" i="8"/>
  <c r="Z254" i="8"/>
  <c r="Z255" i="8"/>
  <c r="Z256" i="8"/>
  <c r="Z259" i="8"/>
  <c r="Z260" i="8"/>
  <c r="Z262" i="8"/>
  <c r="Z263" i="8"/>
  <c r="Z264" i="8"/>
  <c r="Z265" i="8"/>
  <c r="Z266" i="8"/>
  <c r="Z267" i="8"/>
  <c r="Z268" i="8"/>
  <c r="Z269" i="8"/>
  <c r="Z271" i="8"/>
  <c r="Z272" i="8"/>
  <c r="Z274" i="8"/>
  <c r="Z275" i="8"/>
  <c r="Z277" i="8"/>
  <c r="Z279" i="8"/>
  <c r="Z280" i="8"/>
  <c r="Z281" i="8"/>
  <c r="Z282" i="8"/>
  <c r="Z283" i="8"/>
  <c r="Z286" i="8"/>
  <c r="Z287" i="8"/>
  <c r="Z288" i="8"/>
  <c r="Z289" i="8"/>
  <c r="Z290" i="8"/>
  <c r="Z291" i="8"/>
  <c r="Z293" i="8"/>
  <c r="Z294" i="8"/>
  <c r="Z295" i="8"/>
  <c r="Z298" i="8"/>
  <c r="Z299" i="8"/>
  <c r="Z300" i="8"/>
  <c r="Z305" i="8"/>
  <c r="Z306" i="8"/>
  <c r="Z307" i="8"/>
  <c r="Z308" i="8"/>
  <c r="Z310" i="8"/>
  <c r="Z311" i="8"/>
  <c r="Z312" i="8"/>
  <c r="Z313" i="8"/>
  <c r="Z314" i="8"/>
  <c r="Z318" i="8"/>
  <c r="Z319" i="8"/>
  <c r="Z320" i="8"/>
  <c r="Z321" i="8"/>
  <c r="Z322" i="8"/>
  <c r="Z323" i="8"/>
  <c r="Z325" i="8"/>
  <c r="Z327" i="8"/>
  <c r="Z328" i="8"/>
  <c r="Z329" i="8"/>
  <c r="Z330" i="8"/>
  <c r="Z331" i="8"/>
  <c r="Z332" i="8"/>
  <c r="Z333" i="8"/>
  <c r="Z335" i="8"/>
  <c r="Z336" i="8"/>
  <c r="Z337" i="8"/>
  <c r="Z338" i="8"/>
  <c r="Z339" i="8"/>
  <c r="Z340" i="8"/>
  <c r="Z341" i="8"/>
  <c r="Z342" i="8"/>
  <c r="Z343" i="8"/>
  <c r="Z344" i="8"/>
  <c r="Z347" i="8"/>
  <c r="Z348" i="8"/>
  <c r="Z349" i="8"/>
  <c r="Z351" i="8"/>
  <c r="Z354" i="8"/>
  <c r="Z355" i="8"/>
  <c r="Z357" i="8"/>
  <c r="Z358" i="8"/>
  <c r="Z360" i="8"/>
  <c r="Z361" i="8"/>
  <c r="Z362" i="8"/>
  <c r="Z363" i="8"/>
  <c r="Z365" i="8"/>
  <c r="Z366" i="8"/>
  <c r="Z367" i="8"/>
  <c r="Z368" i="8"/>
  <c r="Z370" i="8"/>
  <c r="Z371" i="8"/>
  <c r="Z373" i="8"/>
  <c r="Z376" i="8"/>
  <c r="Z377" i="8"/>
  <c r="Z379" i="8"/>
  <c r="Z380" i="8"/>
  <c r="Z381" i="8"/>
  <c r="Z383" i="8"/>
  <c r="Z384" i="8"/>
  <c r="Z386" i="8"/>
  <c r="Z387" i="8"/>
  <c r="Z388" i="8"/>
  <c r="Z389" i="8"/>
  <c r="Z390" i="8"/>
  <c r="Z391" i="8"/>
  <c r="Z392" i="8"/>
  <c r="Z393" i="8"/>
  <c r="Z394" i="8"/>
  <c r="Z395" i="8"/>
  <c r="Z396" i="8"/>
  <c r="Z397" i="8"/>
  <c r="Z398" i="8"/>
  <c r="Z399" i="8"/>
  <c r="Z401" i="8"/>
  <c r="Z403" i="8"/>
  <c r="Z404" i="8"/>
  <c r="Z407" i="8"/>
  <c r="Z408" i="8"/>
  <c r="Z409" i="8"/>
  <c r="Z410" i="8"/>
  <c r="Z411" i="8"/>
  <c r="Z412" i="8"/>
  <c r="Z413" i="8"/>
  <c r="Z415" i="8"/>
  <c r="Z417" i="8"/>
  <c r="Z418" i="8"/>
  <c r="Z419" i="8"/>
  <c r="Z421" i="8"/>
  <c r="Z422" i="8"/>
  <c r="Z423" i="8"/>
  <c r="Z424" i="8"/>
  <c r="Z425" i="8"/>
  <c r="Z426" i="8"/>
  <c r="Z427" i="8"/>
  <c r="Z428" i="8"/>
  <c r="Z429" i="8"/>
  <c r="Z433" i="8"/>
  <c r="Z434" i="8"/>
  <c r="Z435" i="8"/>
  <c r="Z437" i="8"/>
  <c r="Z438" i="8"/>
  <c r="Z439" i="8"/>
  <c r="Z440" i="8"/>
  <c r="Z441" i="8"/>
  <c r="Z444" i="8"/>
  <c r="Z446" i="8"/>
  <c r="Z447" i="8"/>
  <c r="Z448" i="8"/>
  <c r="Z452" i="8"/>
  <c r="Z453" i="8"/>
  <c r="Z454" i="8"/>
  <c r="Z457" i="8"/>
  <c r="Z459" i="8"/>
  <c r="Z461" i="8"/>
  <c r="Z462" i="8"/>
  <c r="Z465" i="8"/>
  <c r="Z467" i="8"/>
  <c r="Z468" i="8"/>
  <c r="Z469" i="8"/>
  <c r="Z470" i="8"/>
  <c r="Z473" i="8"/>
  <c r="Z474" i="8"/>
  <c r="Z475" i="8"/>
  <c r="Z476" i="8"/>
  <c r="Z477" i="8"/>
  <c r="Z478" i="8"/>
  <c r="Z479" i="8"/>
  <c r="Z481" i="8"/>
  <c r="Z482" i="8"/>
  <c r="Z483" i="8"/>
  <c r="Z484" i="8"/>
  <c r="Z485" i="8"/>
  <c r="Z487" i="8"/>
  <c r="Z488" i="8"/>
  <c r="Z489" i="8"/>
  <c r="Z492" i="8"/>
  <c r="Z493" i="8"/>
  <c r="Z496" i="8"/>
  <c r="Z498" i="8"/>
  <c r="Z499" i="8"/>
  <c r="Z501" i="8"/>
  <c r="Z502" i="8"/>
  <c r="Z503" i="8"/>
  <c r="Z504" i="8"/>
  <c r="Z505" i="8"/>
  <c r="Z506" i="8"/>
  <c r="Z507" i="8"/>
  <c r="Z508" i="8"/>
  <c r="Z509" i="8"/>
  <c r="Z510" i="8"/>
  <c r="Z513" i="8"/>
  <c r="Z514" i="8"/>
  <c r="Z515" i="8"/>
  <c r="Z517" i="8"/>
  <c r="Z518" i="8"/>
  <c r="Z519" i="8"/>
  <c r="Z520" i="8"/>
  <c r="Z521" i="8"/>
  <c r="Z522" i="8"/>
  <c r="Z523" i="8"/>
  <c r="Z524" i="8"/>
  <c r="Z525" i="8"/>
  <c r="Z526" i="8"/>
  <c r="Z527" i="8"/>
  <c r="Z528" i="8"/>
  <c r="Z529" i="8"/>
  <c r="Z530" i="8"/>
  <c r="Z531" i="8"/>
  <c r="Z532" i="8"/>
  <c r="Z534" i="8"/>
  <c r="Z536" i="8"/>
  <c r="Z537" i="8"/>
  <c r="Z538" i="8"/>
  <c r="Z539" i="8"/>
  <c r="Z540" i="8"/>
  <c r="Z541" i="8"/>
  <c r="Z544" i="8"/>
  <c r="Z545" i="8"/>
  <c r="Z546" i="8"/>
  <c r="Z547" i="8"/>
  <c r="Z548" i="8"/>
  <c r="Z550" i="8"/>
  <c r="Z551" i="8"/>
  <c r="Z553" i="8"/>
  <c r="Z554" i="8"/>
  <c r="Z555" i="8"/>
  <c r="Z558" i="8"/>
  <c r="Z559" i="8"/>
  <c r="Z560" i="8"/>
  <c r="Z561" i="8"/>
  <c r="Z562" i="8"/>
  <c r="Z563" i="8"/>
  <c r="Z564" i="8"/>
  <c r="Z565" i="8"/>
  <c r="Z566" i="8"/>
  <c r="Z567" i="8"/>
  <c r="Z568" i="8"/>
  <c r="Z570" i="8"/>
  <c r="Z571" i="8"/>
  <c r="Z572" i="8"/>
  <c r="Z573" i="8"/>
  <c r="Z574" i="8"/>
  <c r="Z575" i="8"/>
  <c r="Z576" i="8"/>
  <c r="Z577" i="8"/>
  <c r="Z579" i="8"/>
  <c r="Z580" i="8"/>
  <c r="Z581" i="8"/>
  <c r="Z582" i="8"/>
  <c r="Z583" i="8"/>
  <c r="Z585" i="8"/>
  <c r="Z586" i="8"/>
  <c r="Z587" i="8"/>
  <c r="Z591" i="8"/>
  <c r="Z592" i="8"/>
  <c r="Z593" i="8"/>
  <c r="Z596" i="8"/>
  <c r="Z597" i="8"/>
  <c r="Z599" i="8"/>
  <c r="Z600" i="8"/>
  <c r="Z601" i="8"/>
  <c r="Z602" i="8"/>
  <c r="Z604" i="8"/>
  <c r="Z605" i="8"/>
  <c r="Z607" i="8"/>
  <c r="Z609" i="8"/>
  <c r="Z610" i="8"/>
  <c r="Z611" i="8"/>
  <c r="Z612" i="8"/>
  <c r="Z613" i="8"/>
  <c r="Z614" i="8"/>
  <c r="Z615" i="8"/>
  <c r="Z616" i="8"/>
  <c r="Z617" i="8"/>
  <c r="Z619" i="8"/>
  <c r="Z620" i="8"/>
  <c r="Z623" i="8"/>
  <c r="Z625" i="8"/>
  <c r="Z635" i="8"/>
  <c r="Z637" i="8"/>
  <c r="Z638" i="8"/>
  <c r="Z640" i="8"/>
  <c r="Z643" i="8"/>
  <c r="Z644" i="8"/>
  <c r="Z646" i="8"/>
  <c r="Z647" i="8"/>
  <c r="Z653" i="8"/>
  <c r="Z654" i="8"/>
  <c r="Z656" i="8"/>
  <c r="Z657" i="8"/>
  <c r="Z658" i="8"/>
  <c r="Z659" i="8"/>
  <c r="Z660" i="8"/>
  <c r="Z661" i="8"/>
  <c r="Z663" i="8"/>
  <c r="Z664" i="8"/>
  <c r="Z666" i="8"/>
  <c r="Z670" i="8"/>
  <c r="Z671" i="8"/>
  <c r="Z672" i="8"/>
  <c r="Z673" i="8"/>
  <c r="Z674" i="8"/>
  <c r="Z675" i="8"/>
  <c r="Z678" i="8"/>
  <c r="Z679" i="8"/>
  <c r="Z682" i="8"/>
  <c r="Z683" i="8"/>
  <c r="Z687" i="8"/>
  <c r="Z689" i="8"/>
  <c r="Z691" i="8"/>
  <c r="Z692" i="8"/>
  <c r="Z693" i="8"/>
  <c r="Z694" i="8"/>
  <c r="Z695" i="8"/>
  <c r="Z696" i="8"/>
  <c r="Z698" i="8"/>
  <c r="Z699" i="8"/>
  <c r="Z700" i="8"/>
  <c r="Z704" i="8"/>
  <c r="Z705" i="8"/>
  <c r="Z707" i="8"/>
  <c r="Z708" i="8"/>
  <c r="Z710" i="8"/>
  <c r="Z711" i="8"/>
  <c r="Z712" i="8"/>
  <c r="Z713" i="8"/>
  <c r="Z714" i="8"/>
  <c r="Z715" i="8"/>
  <c r="Z716" i="8"/>
  <c r="Z718" i="8"/>
  <c r="Z720" i="8"/>
  <c r="Z721" i="8"/>
  <c r="Z722" i="8"/>
  <c r="Z726" i="8"/>
  <c r="Z727" i="8"/>
  <c r="Z728" i="8"/>
  <c r="Z729" i="8"/>
  <c r="Z730" i="8"/>
  <c r="Z733" i="8"/>
  <c r="Z734" i="8"/>
  <c r="Z735" i="8"/>
  <c r="Z736" i="8"/>
  <c r="Z738" i="8"/>
  <c r="Z739" i="8"/>
  <c r="Z740" i="8"/>
  <c r="Z741" i="8"/>
  <c r="Z742" i="8"/>
  <c r="Z743" i="8"/>
  <c r="Z744" i="8"/>
  <c r="Z746" i="8"/>
  <c r="Z747" i="8"/>
  <c r="Z749" i="8"/>
  <c r="Z750" i="8"/>
  <c r="Z751" i="8"/>
  <c r="Z752" i="8"/>
  <c r="Z753" i="8"/>
  <c r="Z754" i="8"/>
  <c r="Z759" i="8"/>
  <c r="Z760" i="8"/>
  <c r="Z761" i="8"/>
  <c r="Z762" i="8"/>
  <c r="Z764" i="8"/>
  <c r="Z766" i="8"/>
  <c r="Z767" i="8"/>
  <c r="Z768" i="8"/>
  <c r="Z769" i="8"/>
  <c r="Z770" i="8"/>
  <c r="Z771" i="8"/>
  <c r="Z772" i="8"/>
  <c r="Z773" i="8"/>
  <c r="Z774" i="8"/>
  <c r="Z778" i="8"/>
  <c r="Z779" i="8"/>
  <c r="Z780" i="8"/>
  <c r="Z782" i="8"/>
  <c r="Z784" i="8"/>
  <c r="Z786" i="8"/>
  <c r="Z787" i="8"/>
  <c r="Z788" i="8"/>
  <c r="Z789" i="8"/>
  <c r="Z790" i="8"/>
  <c r="Z792" i="8"/>
  <c r="Z793" i="8"/>
  <c r="Z794" i="8"/>
  <c r="Z795" i="8"/>
  <c r="Z796" i="8"/>
  <c r="Z797" i="8"/>
  <c r="Z798" i="8"/>
  <c r="Z799" i="8"/>
  <c r="Z801" i="8"/>
  <c r="Z804" i="8"/>
  <c r="Z806" i="8"/>
  <c r="Z808" i="8"/>
  <c r="Z809" i="8"/>
  <c r="Z810" i="8"/>
  <c r="Z811" i="8"/>
  <c r="Z812" i="8"/>
  <c r="Z813" i="8"/>
  <c r="Z814" i="8"/>
  <c r="Z815" i="8"/>
  <c r="Z816" i="8"/>
  <c r="Z817" i="8"/>
  <c r="Z818" i="8"/>
  <c r="Z821" i="8"/>
  <c r="Z826" i="8"/>
  <c r="Z827" i="8"/>
  <c r="Z828" i="8"/>
  <c r="Z829" i="8"/>
  <c r="Z830" i="8"/>
  <c r="Z833" i="8"/>
  <c r="Z834" i="8"/>
  <c r="Z835" i="8"/>
  <c r="Z838" i="8"/>
  <c r="Z840" i="8"/>
  <c r="Z849" i="8"/>
  <c r="Z850" i="8"/>
  <c r="Z852" i="8"/>
  <c r="Z853" i="8"/>
  <c r="Z854" i="8"/>
  <c r="Z856" i="8"/>
  <c r="Z858" i="8"/>
  <c r="Z859" i="8"/>
  <c r="Z860" i="8"/>
  <c r="Z861" i="8"/>
  <c r="Z862" i="8"/>
  <c r="Z863" i="8"/>
  <c r="Z864" i="8"/>
  <c r="Z865" i="8"/>
  <c r="Z866" i="8"/>
  <c r="Z867" i="8"/>
  <c r="Z871" i="8"/>
  <c r="Z872" i="8"/>
  <c r="Z873" i="8"/>
  <c r="Z874" i="8"/>
  <c r="Z875" i="8"/>
  <c r="Z877" i="8"/>
  <c r="Z880" i="8"/>
  <c r="Z881" i="8"/>
  <c r="Z882" i="8"/>
  <c r="Z883" i="8"/>
  <c r="Z884" i="8"/>
  <c r="Z885" i="8"/>
  <c r="Z886" i="8"/>
  <c r="Z888" i="8"/>
  <c r="Z889" i="8"/>
  <c r="Z890" i="8"/>
  <c r="Z891" i="8"/>
  <c r="Z894" i="8"/>
  <c r="Z896" i="8"/>
  <c r="Z897" i="8"/>
  <c r="Z898" i="8"/>
  <c r="Z899" i="8"/>
  <c r="Z900" i="8"/>
  <c r="Z902" i="8"/>
  <c r="Z905" i="8"/>
  <c r="Z906" i="8"/>
  <c r="Z908" i="8"/>
  <c r="Z909" i="8"/>
  <c r="Z910" i="8"/>
  <c r="Z911" i="8"/>
  <c r="Z912" i="8"/>
  <c r="Z914" i="8"/>
  <c r="Z915" i="8"/>
  <c r="Z916" i="8"/>
  <c r="Z917" i="8"/>
  <c r="Z919" i="8"/>
  <c r="Z921" i="8"/>
  <c r="Z922" i="8"/>
  <c r="Z923" i="8"/>
  <c r="Z924" i="8"/>
  <c r="Z925" i="8"/>
  <c r="Z926" i="8"/>
  <c r="Z932" i="8"/>
  <c r="AC2" i="8"/>
  <c r="AC3" i="8"/>
  <c r="AC4" i="8"/>
  <c r="AC5" i="8"/>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96" i="8"/>
  <c r="AC97" i="8"/>
  <c r="AC98" i="8"/>
  <c r="AC99" i="8"/>
  <c r="AC100" i="8"/>
  <c r="AC101" i="8"/>
  <c r="AC102" i="8"/>
  <c r="AC103" i="8"/>
  <c r="AC104" i="8"/>
  <c r="AC105" i="8"/>
  <c r="AC106" i="8"/>
  <c r="AC107" i="8"/>
  <c r="AC108" i="8"/>
  <c r="AC109" i="8"/>
  <c r="AC110" i="8"/>
  <c r="AC111" i="8"/>
  <c r="AC112" i="8"/>
  <c r="AC113" i="8"/>
  <c r="AC114" i="8"/>
  <c r="AC115" i="8"/>
  <c r="AC116" i="8"/>
  <c r="AC117" i="8"/>
  <c r="AC118" i="8"/>
  <c r="AC119" i="8"/>
  <c r="AC120" i="8"/>
  <c r="AC121" i="8"/>
  <c r="AC122" i="8"/>
  <c r="AC123" i="8"/>
  <c r="AC124" i="8"/>
  <c r="AC125" i="8"/>
  <c r="AC126" i="8"/>
  <c r="AC127" i="8"/>
  <c r="AC128" i="8"/>
  <c r="AC129" i="8"/>
  <c r="AC130" i="8"/>
  <c r="AC131" i="8"/>
  <c r="AC132" i="8"/>
  <c r="AC133" i="8"/>
  <c r="AC134" i="8"/>
  <c r="AC135" i="8"/>
  <c r="AC136" i="8"/>
  <c r="AC137" i="8"/>
  <c r="AC138" i="8"/>
  <c r="AC139" i="8"/>
  <c r="AC140" i="8"/>
  <c r="AC141" i="8"/>
  <c r="AC142" i="8"/>
  <c r="AC143" i="8"/>
  <c r="AC144" i="8"/>
  <c r="AC145" i="8"/>
  <c r="AC146" i="8"/>
  <c r="AC147" i="8"/>
  <c r="AC148" i="8"/>
  <c r="AC149" i="8"/>
  <c r="AC150" i="8"/>
  <c r="AC151" i="8"/>
  <c r="AC152" i="8"/>
  <c r="AC153" i="8"/>
  <c r="AC154" i="8"/>
  <c r="AC155" i="8"/>
  <c r="AC156" i="8"/>
  <c r="AC157" i="8"/>
  <c r="AC158" i="8"/>
  <c r="AC159" i="8"/>
  <c r="AC160" i="8"/>
  <c r="AC161" i="8"/>
  <c r="AC162" i="8"/>
  <c r="AC163" i="8"/>
  <c r="AC164" i="8"/>
  <c r="AC165" i="8"/>
  <c r="AC166" i="8"/>
  <c r="AC167" i="8"/>
  <c r="AC168" i="8"/>
  <c r="AC169" i="8"/>
  <c r="AC170" i="8"/>
  <c r="AC171" i="8"/>
  <c r="AC172" i="8"/>
  <c r="AC173" i="8"/>
  <c r="AC174" i="8"/>
  <c r="AC175" i="8"/>
  <c r="AC176" i="8"/>
  <c r="AC177" i="8"/>
  <c r="AC178" i="8"/>
  <c r="AC179" i="8"/>
  <c r="AC180" i="8"/>
  <c r="AC181" i="8"/>
  <c r="AC182" i="8"/>
  <c r="AC183" i="8"/>
  <c r="AC184" i="8"/>
  <c r="AC185" i="8"/>
  <c r="AC186" i="8"/>
  <c r="AC187" i="8"/>
  <c r="AC188" i="8"/>
  <c r="AC189" i="8"/>
  <c r="AC190" i="8"/>
  <c r="AC191" i="8"/>
  <c r="AC192" i="8"/>
  <c r="AC193" i="8"/>
  <c r="AC194" i="8"/>
  <c r="AC195" i="8"/>
  <c r="AC196" i="8"/>
  <c r="AC197" i="8"/>
  <c r="AC198" i="8"/>
  <c r="AC199" i="8"/>
  <c r="AC200" i="8"/>
  <c r="AC201" i="8"/>
  <c r="AC202" i="8"/>
  <c r="AC203" i="8"/>
  <c r="AC204" i="8"/>
  <c r="AC205" i="8"/>
  <c r="AC206" i="8"/>
  <c r="AC207" i="8"/>
  <c r="AC208" i="8"/>
  <c r="AC209" i="8"/>
  <c r="AC210" i="8"/>
  <c r="AC211" i="8"/>
  <c r="AC212" i="8"/>
  <c r="AC213" i="8"/>
  <c r="AC214" i="8"/>
  <c r="AC215" i="8"/>
  <c r="AC216" i="8"/>
  <c r="AC217" i="8"/>
  <c r="AC218" i="8"/>
  <c r="AC219" i="8"/>
  <c r="AC220" i="8"/>
  <c r="AC221" i="8"/>
  <c r="AC222" i="8"/>
  <c r="AC223" i="8"/>
  <c r="AC224" i="8"/>
  <c r="AC225" i="8"/>
  <c r="AC226" i="8"/>
  <c r="AC227" i="8"/>
  <c r="AC228" i="8"/>
  <c r="AC229" i="8"/>
  <c r="AC230" i="8"/>
  <c r="AC231" i="8"/>
  <c r="AC232" i="8"/>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AC267" i="8"/>
  <c r="AC268" i="8"/>
  <c r="AC269" i="8"/>
  <c r="AC270" i="8"/>
  <c r="AC271" i="8"/>
  <c r="AC272" i="8"/>
  <c r="AC273"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AC311" i="8"/>
  <c r="AC312" i="8"/>
  <c r="AC313" i="8"/>
  <c r="AC314" i="8"/>
  <c r="AC315" i="8"/>
  <c r="AC316" i="8"/>
  <c r="AC317" i="8"/>
  <c r="AC318" i="8"/>
  <c r="AC319" i="8"/>
  <c r="AC320" i="8"/>
  <c r="AC321" i="8"/>
  <c r="AC322" i="8"/>
  <c r="AC323" i="8"/>
  <c r="AC324" i="8"/>
  <c r="AC325" i="8"/>
  <c r="AC326" i="8"/>
  <c r="AC327" i="8"/>
  <c r="AC328" i="8"/>
  <c r="AC329" i="8"/>
  <c r="AC330" i="8"/>
  <c r="AC331" i="8"/>
  <c r="AC332" i="8"/>
  <c r="AC333" i="8"/>
  <c r="AC334" i="8"/>
  <c r="AC335" i="8"/>
  <c r="AC336" i="8"/>
  <c r="AC337" i="8"/>
  <c r="AC338" i="8"/>
  <c r="AC339" i="8"/>
  <c r="AC340" i="8"/>
  <c r="AC341" i="8"/>
  <c r="AC342" i="8"/>
  <c r="AC343" i="8"/>
  <c r="AC344" i="8"/>
  <c r="AC345" i="8"/>
  <c r="AC346" i="8"/>
  <c r="AC347" i="8"/>
  <c r="AC348" i="8"/>
  <c r="AC349" i="8"/>
  <c r="AC350" i="8"/>
  <c r="AC351" i="8"/>
  <c r="AC352" i="8"/>
  <c r="AC353" i="8"/>
  <c r="AC354" i="8"/>
  <c r="AC355" i="8"/>
  <c r="AC356" i="8"/>
  <c r="AC357" i="8"/>
  <c r="AC358" i="8"/>
  <c r="AC359" i="8"/>
  <c r="AC360" i="8"/>
  <c r="AC361" i="8"/>
  <c r="AC362" i="8"/>
  <c r="AC363" i="8"/>
  <c r="AC364" i="8"/>
  <c r="AC365" i="8"/>
  <c r="AC366" i="8"/>
  <c r="AC367" i="8"/>
  <c r="AC368" i="8"/>
  <c r="AC369" i="8"/>
  <c r="AC370" i="8"/>
  <c r="AC371" i="8"/>
  <c r="AC372" i="8"/>
  <c r="AC373" i="8"/>
  <c r="AC374" i="8"/>
  <c r="AC375" i="8"/>
  <c r="AC376" i="8"/>
  <c r="AC377" i="8"/>
  <c r="AC378" i="8"/>
  <c r="AC379" i="8"/>
  <c r="AC380" i="8"/>
  <c r="AC381" i="8"/>
  <c r="AC382" i="8"/>
  <c r="AC383" i="8"/>
  <c r="AC384" i="8"/>
  <c r="AC385" i="8"/>
  <c r="AC386" i="8"/>
  <c r="AC387" i="8"/>
  <c r="AC388" i="8"/>
  <c r="AC389" i="8"/>
  <c r="AC390" i="8"/>
  <c r="AC391" i="8"/>
  <c r="AC392" i="8"/>
  <c r="AC393" i="8"/>
  <c r="AC394" i="8"/>
  <c r="AC395" i="8"/>
  <c r="AC396" i="8"/>
  <c r="AC397" i="8"/>
  <c r="AC398" i="8"/>
  <c r="AC399" i="8"/>
  <c r="AC400" i="8"/>
  <c r="AC401" i="8"/>
  <c r="AC402" i="8"/>
  <c r="AC403" i="8"/>
  <c r="AC404" i="8"/>
  <c r="AC405" i="8"/>
  <c r="AC406" i="8"/>
  <c r="AC407" i="8"/>
  <c r="AC408" i="8"/>
  <c r="AC409" i="8"/>
  <c r="AC410" i="8"/>
  <c r="AC411" i="8"/>
  <c r="AC412" i="8"/>
  <c r="AC413" i="8"/>
  <c r="AC414" i="8"/>
  <c r="AC415" i="8"/>
  <c r="AC416" i="8"/>
  <c r="AC417" i="8"/>
  <c r="AC418" i="8"/>
  <c r="AC419" i="8"/>
  <c r="AC420" i="8"/>
  <c r="AC421" i="8"/>
  <c r="AC422" i="8"/>
  <c r="AC423" i="8"/>
  <c r="AC424" i="8"/>
  <c r="AC425" i="8"/>
  <c r="AC426" i="8"/>
  <c r="AC427" i="8"/>
  <c r="AC428" i="8"/>
  <c r="AC429" i="8"/>
  <c r="AC430" i="8"/>
  <c r="AC431" i="8"/>
  <c r="AC432" i="8"/>
  <c r="AC433" i="8"/>
  <c r="AC434" i="8"/>
  <c r="AC435" i="8"/>
  <c r="AC436" i="8"/>
  <c r="AC437" i="8"/>
  <c r="AC438" i="8"/>
  <c r="AC439" i="8"/>
  <c r="AC440" i="8"/>
  <c r="AC441" i="8"/>
  <c r="AC442" i="8"/>
  <c r="AC443" i="8"/>
  <c r="AC444" i="8"/>
  <c r="AC445" i="8"/>
  <c r="AC446" i="8"/>
  <c r="AC447" i="8"/>
  <c r="AC448" i="8"/>
  <c r="AC449" i="8"/>
  <c r="AC450" i="8"/>
  <c r="AC451" i="8"/>
  <c r="AC452" i="8"/>
  <c r="AC453" i="8"/>
  <c r="AC454" i="8"/>
  <c r="AC455" i="8"/>
  <c r="AC456" i="8"/>
  <c r="AC457" i="8"/>
  <c r="AC458" i="8"/>
  <c r="AC459" i="8"/>
  <c r="AC460" i="8"/>
  <c r="AC461" i="8"/>
  <c r="AC462" i="8"/>
  <c r="AC463" i="8"/>
  <c r="AC464" i="8"/>
  <c r="AC465" i="8"/>
  <c r="AC466" i="8"/>
  <c r="AC467" i="8"/>
  <c r="AC468" i="8"/>
  <c r="AC469" i="8"/>
  <c r="AC470" i="8"/>
  <c r="AC471" i="8"/>
  <c r="AC472" i="8"/>
  <c r="AC473" i="8"/>
  <c r="AC474" i="8"/>
  <c r="AC475" i="8"/>
  <c r="AC476" i="8"/>
  <c r="AC477" i="8"/>
  <c r="AC478" i="8"/>
  <c r="AC479" i="8"/>
  <c r="AC480" i="8"/>
  <c r="AC481" i="8"/>
  <c r="AC482" i="8"/>
  <c r="AC483" i="8"/>
  <c r="AC484" i="8"/>
  <c r="AC485" i="8"/>
  <c r="AC486" i="8"/>
  <c r="AC487" i="8"/>
  <c r="AC488" i="8"/>
  <c r="AC489" i="8"/>
  <c r="AC490" i="8"/>
  <c r="AC491" i="8"/>
  <c r="AC492" i="8"/>
  <c r="AC493" i="8"/>
  <c r="AC494" i="8"/>
  <c r="AC495" i="8"/>
  <c r="AC496" i="8"/>
  <c r="AC497" i="8"/>
  <c r="AC498" i="8"/>
  <c r="AC499" i="8"/>
  <c r="AC500" i="8"/>
  <c r="AC501" i="8"/>
  <c r="AC502" i="8"/>
  <c r="AC503" i="8"/>
  <c r="AC504" i="8"/>
  <c r="AC505" i="8"/>
  <c r="AC506" i="8"/>
  <c r="AC507" i="8"/>
  <c r="AC508" i="8"/>
  <c r="AC509" i="8"/>
  <c r="AC510" i="8"/>
  <c r="AC511" i="8"/>
  <c r="AC512" i="8"/>
  <c r="AC513" i="8"/>
  <c r="AC514" i="8"/>
  <c r="AC515" i="8"/>
  <c r="AC516" i="8"/>
  <c r="AC517" i="8"/>
  <c r="AC518" i="8"/>
  <c r="AC519" i="8"/>
  <c r="AC520" i="8"/>
  <c r="AC521" i="8"/>
  <c r="AC522" i="8"/>
  <c r="AC523" i="8"/>
  <c r="AC524" i="8"/>
  <c r="AC525" i="8"/>
  <c r="AC526" i="8"/>
  <c r="AC527" i="8"/>
  <c r="AC528" i="8"/>
  <c r="AC529" i="8"/>
  <c r="AC530" i="8"/>
  <c r="AC531" i="8"/>
  <c r="AC532" i="8"/>
  <c r="AC533" i="8"/>
  <c r="AC534" i="8"/>
  <c r="AC535" i="8"/>
  <c r="AC536" i="8"/>
  <c r="AC537" i="8"/>
  <c r="AC538" i="8"/>
  <c r="AC539" i="8"/>
  <c r="AC540" i="8"/>
  <c r="AC541" i="8"/>
  <c r="AC542" i="8"/>
  <c r="AC543" i="8"/>
  <c r="AC544" i="8"/>
  <c r="AC545" i="8"/>
  <c r="AC546" i="8"/>
  <c r="AC547" i="8"/>
  <c r="AC548" i="8"/>
  <c r="AC549" i="8"/>
  <c r="AC550" i="8"/>
  <c r="AC551" i="8"/>
  <c r="AC552" i="8"/>
  <c r="AC553" i="8"/>
  <c r="AC554" i="8"/>
  <c r="AC555" i="8"/>
  <c r="AC556" i="8"/>
  <c r="AC557" i="8"/>
  <c r="AC558" i="8"/>
  <c r="AC559" i="8"/>
  <c r="AC560" i="8"/>
  <c r="AC561" i="8"/>
  <c r="AC562" i="8"/>
  <c r="AC563" i="8"/>
  <c r="AC564" i="8"/>
  <c r="AC565" i="8"/>
  <c r="AC566" i="8"/>
  <c r="AC567" i="8"/>
  <c r="AC568" i="8"/>
  <c r="AC569" i="8"/>
  <c r="AC570" i="8"/>
  <c r="AC571" i="8"/>
  <c r="AC572" i="8"/>
  <c r="AC573" i="8"/>
  <c r="AC574" i="8"/>
  <c r="AC575" i="8"/>
  <c r="AC576" i="8"/>
  <c r="AC577" i="8"/>
  <c r="AC578" i="8"/>
  <c r="AC579" i="8"/>
  <c r="AC580" i="8"/>
  <c r="AC581" i="8"/>
  <c r="AC582" i="8"/>
  <c r="AC583" i="8"/>
  <c r="AC584" i="8"/>
  <c r="AC585" i="8"/>
  <c r="AC586" i="8"/>
  <c r="AC587" i="8"/>
  <c r="AC588" i="8"/>
  <c r="AC589" i="8"/>
  <c r="AC590" i="8"/>
  <c r="AC591" i="8"/>
  <c r="AC592" i="8"/>
  <c r="AC593" i="8"/>
  <c r="AC594" i="8"/>
  <c r="AC595" i="8"/>
  <c r="AC596" i="8"/>
  <c r="AC597" i="8"/>
  <c r="AC598" i="8"/>
  <c r="AC599" i="8"/>
  <c r="AC600" i="8"/>
  <c r="AC601" i="8"/>
  <c r="AC602" i="8"/>
  <c r="AC603" i="8"/>
  <c r="AC604" i="8"/>
  <c r="AC605" i="8"/>
  <c r="AC606" i="8"/>
  <c r="AC607" i="8"/>
  <c r="AC608" i="8"/>
  <c r="AC609" i="8"/>
  <c r="AC610" i="8"/>
  <c r="AC611" i="8"/>
  <c r="AC612" i="8"/>
  <c r="AC613" i="8"/>
  <c r="AC614" i="8"/>
  <c r="AC615" i="8"/>
  <c r="AC616" i="8"/>
  <c r="AC617" i="8"/>
  <c r="AC618" i="8"/>
  <c r="AC619" i="8"/>
  <c r="AC620" i="8"/>
  <c r="AC621" i="8"/>
  <c r="AC622" i="8"/>
  <c r="AC623" i="8"/>
  <c r="AC624" i="8"/>
  <c r="AC625" i="8"/>
  <c r="AC626" i="8"/>
  <c r="AC627" i="8"/>
  <c r="AC628" i="8"/>
  <c r="AC629" i="8"/>
  <c r="AC630" i="8"/>
  <c r="AC631" i="8"/>
  <c r="AC632" i="8"/>
  <c r="AC633" i="8"/>
  <c r="AC634" i="8"/>
  <c r="AC635" i="8"/>
  <c r="AC636" i="8"/>
  <c r="AC637" i="8"/>
  <c r="AC638" i="8"/>
  <c r="AC639" i="8"/>
  <c r="AC640" i="8"/>
  <c r="AC641" i="8"/>
  <c r="AC642" i="8"/>
  <c r="AC643" i="8"/>
  <c r="AC644" i="8"/>
  <c r="AC645" i="8"/>
  <c r="AC646" i="8"/>
  <c r="AC647" i="8"/>
  <c r="AC648" i="8"/>
  <c r="AC649" i="8"/>
  <c r="AC650" i="8"/>
  <c r="AC651" i="8"/>
  <c r="AC652" i="8"/>
  <c r="AC653" i="8"/>
  <c r="AC654" i="8"/>
  <c r="AC655" i="8"/>
  <c r="AC656" i="8"/>
  <c r="AC657" i="8"/>
  <c r="AC658" i="8"/>
  <c r="AC659" i="8"/>
  <c r="AC660" i="8"/>
  <c r="AC661" i="8"/>
  <c r="AC662" i="8"/>
  <c r="AC663" i="8"/>
  <c r="AC664" i="8"/>
  <c r="AC665" i="8"/>
  <c r="AC666" i="8"/>
  <c r="AC667" i="8"/>
  <c r="AC668" i="8"/>
  <c r="AC669" i="8"/>
  <c r="AC670" i="8"/>
  <c r="AC671" i="8"/>
  <c r="AC672" i="8"/>
  <c r="AC673" i="8"/>
  <c r="AC674" i="8"/>
  <c r="AC675" i="8"/>
  <c r="AC676" i="8"/>
  <c r="AC677" i="8"/>
  <c r="AC678" i="8"/>
  <c r="AC679" i="8"/>
  <c r="AC680" i="8"/>
  <c r="AC681" i="8"/>
  <c r="AC682" i="8"/>
  <c r="AC683" i="8"/>
  <c r="AC684" i="8"/>
  <c r="AC685" i="8"/>
  <c r="AC686" i="8"/>
  <c r="AC687" i="8"/>
  <c r="AC688" i="8"/>
  <c r="AC689" i="8"/>
  <c r="AC690" i="8"/>
  <c r="AC691" i="8"/>
  <c r="AC692" i="8"/>
  <c r="AC693" i="8"/>
  <c r="AC694" i="8"/>
  <c r="AC695" i="8"/>
  <c r="AC696" i="8"/>
  <c r="AC697" i="8"/>
  <c r="AC698" i="8"/>
  <c r="AC699" i="8"/>
  <c r="AC700" i="8"/>
  <c r="AC701" i="8"/>
  <c r="AC702" i="8"/>
  <c r="AC703" i="8"/>
  <c r="AC704" i="8"/>
  <c r="AC705" i="8"/>
  <c r="AC706" i="8"/>
  <c r="AC707" i="8"/>
  <c r="AC708" i="8"/>
  <c r="AC709" i="8"/>
  <c r="AC710" i="8"/>
  <c r="AC711" i="8"/>
  <c r="AC712" i="8"/>
  <c r="AC713" i="8"/>
  <c r="AC714" i="8"/>
  <c r="AC715" i="8"/>
  <c r="AC716" i="8"/>
  <c r="AC717" i="8"/>
  <c r="AC718" i="8"/>
  <c r="AC719" i="8"/>
  <c r="AC720" i="8"/>
  <c r="AC721" i="8"/>
  <c r="AC722" i="8"/>
  <c r="AC723" i="8"/>
  <c r="AC724" i="8"/>
  <c r="AC725" i="8"/>
  <c r="AC726" i="8"/>
  <c r="AC727" i="8"/>
  <c r="AC728" i="8"/>
  <c r="AC729" i="8"/>
  <c r="AC730" i="8"/>
  <c r="AC731" i="8"/>
  <c r="AC732" i="8"/>
  <c r="AC733" i="8"/>
  <c r="AC734" i="8"/>
  <c r="AC735" i="8"/>
  <c r="AC736" i="8"/>
  <c r="AC737" i="8"/>
  <c r="AC738" i="8"/>
  <c r="AC739" i="8"/>
  <c r="AC740" i="8"/>
  <c r="AC741" i="8"/>
  <c r="AC742" i="8"/>
  <c r="AC743" i="8"/>
  <c r="AC744" i="8"/>
  <c r="AC745" i="8"/>
  <c r="AC746" i="8"/>
  <c r="AC747" i="8"/>
  <c r="AC748" i="8"/>
  <c r="AC749" i="8"/>
  <c r="AC750" i="8"/>
  <c r="AC751" i="8"/>
  <c r="AC752" i="8"/>
  <c r="AC753" i="8"/>
  <c r="AC754" i="8"/>
  <c r="AC755" i="8"/>
  <c r="AC756" i="8"/>
  <c r="AC757" i="8"/>
  <c r="AC758" i="8"/>
  <c r="AC759" i="8"/>
  <c r="AC760" i="8"/>
  <c r="AC761" i="8"/>
  <c r="AC762" i="8"/>
  <c r="AC763" i="8"/>
  <c r="AC764" i="8"/>
  <c r="AC765" i="8"/>
  <c r="AC766" i="8"/>
  <c r="AC767" i="8"/>
  <c r="AC768" i="8"/>
  <c r="AC769" i="8"/>
  <c r="AC770" i="8"/>
  <c r="AC771" i="8"/>
  <c r="AC772" i="8"/>
  <c r="AC773" i="8"/>
  <c r="AC774" i="8"/>
  <c r="AC775" i="8"/>
  <c r="AC776" i="8"/>
  <c r="AC777" i="8"/>
  <c r="AC778" i="8"/>
  <c r="AC779" i="8"/>
  <c r="AC780" i="8"/>
  <c r="AC781" i="8"/>
  <c r="AC782" i="8"/>
  <c r="AC783" i="8"/>
  <c r="AC784" i="8"/>
  <c r="AC785" i="8"/>
  <c r="AC786" i="8"/>
  <c r="AC787" i="8"/>
  <c r="AC788" i="8"/>
  <c r="AC789" i="8"/>
  <c r="AC790" i="8"/>
  <c r="AC791" i="8"/>
  <c r="AC792" i="8"/>
  <c r="AC793" i="8"/>
  <c r="AC794" i="8"/>
  <c r="AC795" i="8"/>
  <c r="AC796" i="8"/>
  <c r="AC797" i="8"/>
  <c r="AC798" i="8"/>
  <c r="AC799" i="8"/>
  <c r="AC800" i="8"/>
  <c r="AC801" i="8"/>
  <c r="AC802" i="8"/>
  <c r="AC803" i="8"/>
  <c r="AC804" i="8"/>
  <c r="AC805" i="8"/>
  <c r="AC806" i="8"/>
  <c r="AC807" i="8"/>
  <c r="AC808" i="8"/>
  <c r="AC809" i="8"/>
  <c r="AC810" i="8"/>
  <c r="AC811" i="8"/>
  <c r="AC812" i="8"/>
  <c r="AC813" i="8"/>
  <c r="AC814" i="8"/>
  <c r="AC815" i="8"/>
  <c r="AC816" i="8"/>
  <c r="AC817" i="8"/>
  <c r="AC818" i="8"/>
  <c r="AC819" i="8"/>
  <c r="AC820" i="8"/>
  <c r="AC821" i="8"/>
  <c r="AC822" i="8"/>
  <c r="AC823" i="8"/>
  <c r="AC824" i="8"/>
  <c r="AC825" i="8"/>
  <c r="AC826" i="8"/>
  <c r="AC827" i="8"/>
  <c r="AC828" i="8"/>
  <c r="AC829" i="8"/>
  <c r="AC830" i="8"/>
  <c r="AC831" i="8"/>
  <c r="AC832" i="8"/>
  <c r="AC833" i="8"/>
  <c r="AC834" i="8"/>
  <c r="AC835" i="8"/>
  <c r="AC836" i="8"/>
  <c r="AC837" i="8"/>
  <c r="AC838" i="8"/>
  <c r="AC839" i="8"/>
  <c r="AC840" i="8"/>
  <c r="AC841" i="8"/>
  <c r="AC842" i="8"/>
  <c r="AC843" i="8"/>
  <c r="AC844" i="8"/>
  <c r="AC845" i="8"/>
  <c r="AC846" i="8"/>
  <c r="AC847" i="8"/>
  <c r="AC848" i="8"/>
  <c r="AC849" i="8"/>
  <c r="AC850" i="8"/>
  <c r="AC851" i="8"/>
  <c r="AC852" i="8"/>
  <c r="AC853" i="8"/>
  <c r="AC854" i="8"/>
  <c r="AC855" i="8"/>
  <c r="AC856" i="8"/>
  <c r="AC857" i="8"/>
  <c r="AC858" i="8"/>
  <c r="AC859" i="8"/>
  <c r="AC860" i="8"/>
  <c r="AC861" i="8"/>
  <c r="AC862" i="8"/>
  <c r="AC863" i="8"/>
  <c r="AC864" i="8"/>
  <c r="AC865" i="8"/>
  <c r="AC866" i="8"/>
  <c r="AC867" i="8"/>
  <c r="AC868" i="8"/>
  <c r="AC869" i="8"/>
  <c r="AC870" i="8"/>
  <c r="AC871" i="8"/>
  <c r="AC872" i="8"/>
  <c r="AC873" i="8"/>
  <c r="AC874" i="8"/>
  <c r="AC875" i="8"/>
  <c r="AC876" i="8"/>
  <c r="AC877" i="8"/>
  <c r="AC878" i="8"/>
  <c r="AC879" i="8"/>
  <c r="AC880" i="8"/>
  <c r="AC881" i="8"/>
  <c r="AC882" i="8"/>
  <c r="AC883" i="8"/>
  <c r="AC884" i="8"/>
  <c r="AC885" i="8"/>
  <c r="AC886" i="8"/>
  <c r="AC887" i="8"/>
  <c r="AC888" i="8"/>
  <c r="AC889" i="8"/>
  <c r="AC890" i="8"/>
  <c r="AC891" i="8"/>
  <c r="AC892" i="8"/>
  <c r="AC893" i="8"/>
  <c r="AC894" i="8"/>
  <c r="AC895" i="8"/>
  <c r="AC896" i="8"/>
  <c r="AC897" i="8"/>
  <c r="AC898" i="8"/>
  <c r="AC899" i="8"/>
  <c r="AC900" i="8"/>
  <c r="AC901" i="8"/>
  <c r="AC902" i="8"/>
  <c r="AC903" i="8"/>
  <c r="AC904" i="8"/>
  <c r="AC905" i="8"/>
  <c r="AC906" i="8"/>
  <c r="AC907" i="8"/>
  <c r="AC908" i="8"/>
  <c r="AC909" i="8"/>
  <c r="AC910" i="8"/>
  <c r="AC911" i="8"/>
  <c r="AC912" i="8"/>
  <c r="AC913" i="8"/>
  <c r="AC914" i="8"/>
  <c r="AC915" i="8"/>
  <c r="AC916" i="8"/>
  <c r="AC917" i="8"/>
  <c r="AC918" i="8"/>
  <c r="AC919" i="8"/>
  <c r="AC920" i="8"/>
  <c r="AC921" i="8"/>
  <c r="AC922" i="8"/>
  <c r="AC923" i="8"/>
  <c r="AC924" i="8"/>
  <c r="AC925" i="8"/>
  <c r="AC926" i="8"/>
  <c r="AC927" i="8"/>
  <c r="AC928" i="8"/>
  <c r="AC929" i="8"/>
  <c r="AC930" i="8"/>
  <c r="AC931" i="8"/>
  <c r="AC932" i="8"/>
  <c r="AC933" i="8"/>
  <c r="AF2" i="8"/>
  <c r="AF4" i="8"/>
  <c r="AF7" i="8"/>
  <c r="AF11" i="8"/>
  <c r="AF12" i="8"/>
  <c r="AF13" i="8"/>
  <c r="AF14" i="8"/>
  <c r="AF15" i="8"/>
  <c r="AF16" i="8"/>
  <c r="AF17" i="8"/>
  <c r="AF18" i="8"/>
  <c r="AF19" i="8"/>
  <c r="AF20" i="8"/>
  <c r="AF21" i="8"/>
  <c r="AF22" i="8"/>
  <c r="AF23" i="8"/>
  <c r="AF24" i="8"/>
  <c r="AF25" i="8"/>
  <c r="AF26" i="8"/>
  <c r="AF27" i="8"/>
  <c r="AF28" i="8"/>
  <c r="AF29" i="8"/>
  <c r="AF30" i="8"/>
  <c r="AF31" i="8"/>
  <c r="AF32" i="8"/>
  <c r="AF33" i="8"/>
  <c r="AF35" i="8"/>
  <c r="AF38" i="8"/>
  <c r="AF56" i="8"/>
  <c r="AF59" i="8"/>
  <c r="AF64" i="8"/>
  <c r="AF65" i="8"/>
  <c r="AF71" i="8"/>
  <c r="AF74" i="8"/>
  <c r="AF75" i="8"/>
  <c r="AF76" i="8"/>
  <c r="AF81" i="8"/>
  <c r="AF85" i="8"/>
  <c r="AF91" i="8"/>
  <c r="AF95" i="8"/>
  <c r="AF96" i="8"/>
  <c r="AF97" i="8"/>
  <c r="AF108" i="8"/>
  <c r="AF109" i="8"/>
  <c r="AF110" i="8"/>
  <c r="AF111" i="8"/>
  <c r="AF113" i="8"/>
  <c r="AF114" i="8"/>
  <c r="AF116" i="8"/>
  <c r="AF118" i="8"/>
  <c r="AF120" i="8"/>
  <c r="AF127" i="8"/>
  <c r="AF129" i="8"/>
  <c r="AF130" i="8"/>
  <c r="AF131" i="8"/>
  <c r="AF132" i="8"/>
  <c r="AF136" i="8"/>
  <c r="AF141" i="8"/>
  <c r="AF142" i="8"/>
  <c r="AF145" i="8"/>
  <c r="AF149" i="8"/>
  <c r="AF152" i="8"/>
  <c r="AF155" i="8"/>
  <c r="AF157" i="8"/>
  <c r="AF158" i="8"/>
  <c r="AF159" i="8"/>
  <c r="AF164" i="8"/>
  <c r="AF169" i="8"/>
  <c r="AF172" i="8"/>
  <c r="AF173" i="8"/>
  <c r="AF177" i="8"/>
  <c r="AF178" i="8"/>
  <c r="AF180" i="8"/>
  <c r="AF182" i="8"/>
  <c r="AF195" i="8"/>
  <c r="AF196" i="8"/>
  <c r="AF197" i="8"/>
  <c r="AF198" i="8"/>
  <c r="AF199" i="8"/>
  <c r="AF200" i="8"/>
  <c r="AF205" i="8"/>
  <c r="AF206" i="8"/>
  <c r="AF207" i="8"/>
  <c r="AF208" i="8"/>
  <c r="AF210" i="8"/>
  <c r="AF211" i="8"/>
  <c r="AF212" i="8"/>
  <c r="AF213" i="8"/>
  <c r="AF217" i="8"/>
  <c r="AF225" i="8"/>
  <c r="AF226" i="8"/>
  <c r="AF229" i="8"/>
  <c r="AF230" i="8"/>
  <c r="AF231" i="8"/>
  <c r="AF235" i="8"/>
  <c r="AF237" i="8"/>
  <c r="AF239" i="8"/>
  <c r="AF242" i="8"/>
  <c r="AF244" i="8"/>
  <c r="AF247" i="8"/>
  <c r="AF252" i="8"/>
  <c r="AF253" i="8"/>
  <c r="AF255" i="8"/>
  <c r="AF256" i="8"/>
  <c r="AF260" i="8"/>
  <c r="AF261" i="8"/>
  <c r="AF263" i="8"/>
  <c r="AF264" i="8"/>
  <c r="AF266" i="8"/>
  <c r="AF269" i="8"/>
  <c r="AF271" i="8"/>
  <c r="AF272" i="8"/>
  <c r="AF273" i="8"/>
  <c r="AF277" i="8"/>
  <c r="AF279" i="8"/>
  <c r="AF280" i="8"/>
  <c r="AF281" i="8"/>
  <c r="AF282" i="8"/>
  <c r="AF283" i="8"/>
  <c r="AF288" i="8"/>
  <c r="AF289" i="8"/>
  <c r="AF295" i="8"/>
  <c r="AF297" i="8"/>
  <c r="AF299" i="8"/>
  <c r="AF304" i="8"/>
  <c r="AF306" i="8"/>
  <c r="AF311" i="8"/>
  <c r="AF314" i="8"/>
  <c r="AF315" i="8"/>
  <c r="AF317" i="8"/>
  <c r="AF318" i="8"/>
  <c r="AF319" i="8"/>
  <c r="AF320" i="8"/>
  <c r="AF325" i="8"/>
  <c r="AF327" i="8"/>
  <c r="AF335" i="8"/>
  <c r="AF336" i="8"/>
  <c r="AF338" i="8"/>
  <c r="AF339" i="8"/>
  <c r="AF342" i="8"/>
  <c r="AF346" i="8"/>
  <c r="AF347" i="8"/>
  <c r="AF353" i="8"/>
  <c r="AF354" i="8"/>
  <c r="AF355" i="8"/>
  <c r="AF362" i="8"/>
  <c r="AF373" i="8"/>
  <c r="AF374" i="8"/>
  <c r="AF376" i="8"/>
  <c r="AF377" i="8"/>
  <c r="AF383" i="8"/>
  <c r="AF386" i="8"/>
  <c r="AF387" i="8"/>
  <c r="AF390" i="8"/>
  <c r="AF391" i="8"/>
  <c r="AF392" i="8"/>
  <c r="AF394" i="8"/>
  <c r="AF396" i="8"/>
  <c r="AF397" i="8"/>
  <c r="AF404" i="8"/>
  <c r="AF407" i="8"/>
  <c r="AF409" i="8"/>
  <c r="AF413" i="8"/>
  <c r="AF414" i="8"/>
  <c r="AF416" i="8"/>
  <c r="AF417" i="8"/>
  <c r="AF418" i="8"/>
  <c r="AF422" i="8"/>
  <c r="AF424" i="8"/>
  <c r="AF425" i="8"/>
  <c r="AF426" i="8"/>
  <c r="AF427" i="8"/>
  <c r="AF433" i="8"/>
  <c r="AF435" i="8"/>
  <c r="AF438" i="8"/>
  <c r="AF439" i="8"/>
  <c r="AF440" i="8"/>
  <c r="AF441" i="8"/>
  <c r="AF442" i="8"/>
  <c r="AF443" i="8"/>
  <c r="AF446" i="8"/>
  <c r="AF449" i="8"/>
  <c r="AF450" i="8"/>
  <c r="AF452" i="8"/>
  <c r="AF453" i="8"/>
  <c r="AF454" i="8"/>
  <c r="AF455" i="8"/>
  <c r="AF456" i="8"/>
  <c r="AF457" i="8"/>
  <c r="AF472" i="8"/>
  <c r="AF473" i="8"/>
  <c r="AF477" i="8"/>
  <c r="AF478" i="8"/>
  <c r="AF479" i="8"/>
  <c r="AF481" i="8"/>
  <c r="AF482" i="8"/>
  <c r="AF488" i="8"/>
  <c r="AF490" i="8"/>
  <c r="AF499" i="8"/>
  <c r="AF505" i="8"/>
  <c r="AF506" i="8"/>
  <c r="AF507" i="8"/>
  <c r="AF509" i="8"/>
  <c r="AF511" i="8"/>
  <c r="AF513" i="8"/>
  <c r="AF514" i="8"/>
  <c r="AF516" i="8"/>
  <c r="AF517" i="8"/>
  <c r="AF519" i="8"/>
  <c r="AF520" i="8"/>
  <c r="AF525" i="8"/>
  <c r="AF527" i="8"/>
  <c r="AF530" i="8"/>
  <c r="AF531" i="8"/>
  <c r="AF534" i="8"/>
  <c r="AF537" i="8"/>
  <c r="AF539" i="8"/>
  <c r="AF541" i="8"/>
  <c r="AF546" i="8"/>
  <c r="AF548" i="8"/>
  <c r="AF550" i="8"/>
  <c r="AF551" i="8"/>
  <c r="AF553" i="8"/>
  <c r="AF554" i="8"/>
  <c r="AF556" i="8"/>
  <c r="AF563" i="8"/>
  <c r="AF565" i="8"/>
  <c r="AF570" i="8"/>
  <c r="AF573" i="8"/>
  <c r="AF574" i="8"/>
  <c r="AF579" i="8"/>
  <c r="AF583" i="8"/>
  <c r="AF584" i="8"/>
  <c r="AF586" i="8"/>
  <c r="AF587" i="8"/>
  <c r="AF592" i="8"/>
  <c r="AF594" i="8"/>
  <c r="AF595" i="8"/>
  <c r="AF596" i="8"/>
  <c r="AF597" i="8"/>
  <c r="AF598" i="8"/>
  <c r="AF599" i="8"/>
  <c r="AF601" i="8"/>
  <c r="AF602" i="8"/>
  <c r="AF606" i="8"/>
  <c r="AF607" i="8"/>
  <c r="AF608" i="8"/>
  <c r="AF612" i="8"/>
  <c r="AF614" i="8"/>
  <c r="AF615" i="8"/>
  <c r="AF619" i="8"/>
  <c r="AF620" i="8"/>
  <c r="AF631" i="8"/>
  <c r="AF634" i="8"/>
  <c r="AF638" i="8"/>
  <c r="AF639" i="8"/>
  <c r="AF641" i="8"/>
  <c r="AF642" i="8"/>
  <c r="AF646" i="8"/>
  <c r="AF654" i="8"/>
  <c r="AF656" i="8"/>
  <c r="AF657" i="8"/>
  <c r="AF658" i="8"/>
  <c r="AF660" i="8"/>
  <c r="AF661" i="8"/>
  <c r="AF664" i="8"/>
  <c r="AF669" i="8"/>
  <c r="AF670" i="8"/>
  <c r="AF671" i="8"/>
  <c r="AF672" i="8"/>
  <c r="AF673" i="8"/>
  <c r="AF674" i="8"/>
  <c r="AF675" i="8"/>
  <c r="AF676" i="8"/>
  <c r="AF677" i="8"/>
  <c r="AF678" i="8"/>
  <c r="AF679" i="8"/>
  <c r="AF680" i="8"/>
  <c r="AF681" i="8"/>
  <c r="AF682" i="8"/>
  <c r="AF683" i="8"/>
  <c r="AF684" i="8"/>
  <c r="AF685" i="8"/>
  <c r="AF686" i="8"/>
  <c r="AF687" i="8"/>
  <c r="AF688" i="8"/>
  <c r="AF689" i="8"/>
  <c r="AF691" i="8"/>
  <c r="AF692" i="8"/>
  <c r="AF693" i="8"/>
  <c r="AF700" i="8"/>
  <c r="AF701" i="8"/>
  <c r="AF704" i="8"/>
  <c r="AF705" i="8"/>
  <c r="AF708" i="8"/>
  <c r="AF710" i="8"/>
  <c r="AF714" i="8"/>
  <c r="AF730" i="8"/>
  <c r="AF731" i="8"/>
  <c r="AF735" i="8"/>
  <c r="AF738" i="8"/>
  <c r="AF739" i="8"/>
  <c r="AF740" i="8"/>
  <c r="AF746" i="8"/>
  <c r="AF747" i="8"/>
  <c r="AF749" i="8"/>
  <c r="AF750" i="8"/>
  <c r="AF751" i="8"/>
  <c r="AF752" i="8"/>
  <c r="AF753" i="8"/>
  <c r="AF761" i="8"/>
  <c r="AF765" i="8"/>
  <c r="AF770" i="8"/>
  <c r="AF773" i="8"/>
  <c r="AF774" i="8"/>
  <c r="AF775" i="8"/>
  <c r="AF778" i="8"/>
  <c r="AF780" i="8"/>
  <c r="AF783" i="8"/>
  <c r="AF784" i="8"/>
  <c r="AF786" i="8"/>
  <c r="AF787" i="8"/>
  <c r="AF789" i="8"/>
  <c r="AF793" i="8"/>
  <c r="AF796" i="8"/>
  <c r="AF797" i="8"/>
  <c r="AF798" i="8"/>
  <c r="AF799" i="8"/>
  <c r="AF800" i="8"/>
  <c r="AF803" i="8"/>
  <c r="AF808" i="8"/>
  <c r="AF811" i="8"/>
  <c r="AF813" i="8"/>
  <c r="AF820" i="8"/>
  <c r="AF827" i="8"/>
  <c r="AF828" i="8"/>
  <c r="AF834" i="8"/>
  <c r="AF837" i="8"/>
  <c r="AF849" i="8"/>
  <c r="AF851" i="8"/>
  <c r="AF852" i="8"/>
  <c r="AF853" i="8"/>
  <c r="AF855" i="8"/>
  <c r="AF861" i="8"/>
  <c r="AF862" i="8"/>
  <c r="AF863" i="8"/>
  <c r="AF864" i="8"/>
  <c r="AF868" i="8"/>
  <c r="AF876" i="8"/>
  <c r="AF877" i="8"/>
  <c r="AF887" i="8"/>
  <c r="AF888" i="8"/>
  <c r="AF891" i="8"/>
  <c r="AF892" i="8"/>
  <c r="AF896" i="8"/>
  <c r="AF899" i="8"/>
  <c r="AF900" i="8"/>
  <c r="AF903" i="8"/>
  <c r="AF904" i="8"/>
  <c r="AF911" i="8"/>
  <c r="AF912" i="8"/>
  <c r="AF916" i="8"/>
  <c r="AF920" i="8"/>
  <c r="AF922" i="8"/>
  <c r="AF923" i="8"/>
  <c r="AF927" i="8"/>
  <c r="AF930" i="8"/>
  <c r="AF931" i="8"/>
  <c r="AI8" i="8"/>
  <c r="AI38" i="8"/>
  <c r="AI61" i="8"/>
  <c r="AI118" i="8"/>
  <c r="AI129" i="8"/>
  <c r="AI136" i="8"/>
  <c r="AI146" i="8"/>
  <c r="AI186" i="8"/>
  <c r="AI306" i="8"/>
  <c r="AI312" i="8"/>
  <c r="AI320" i="8"/>
  <c r="AI323" i="8"/>
  <c r="AI335" i="8"/>
  <c r="AI339" i="8"/>
  <c r="AI348" i="8"/>
  <c r="AI355" i="8"/>
  <c r="AI391" i="8"/>
  <c r="AI415" i="8"/>
  <c r="AI416" i="8"/>
  <c r="AI433" i="8"/>
  <c r="AI439" i="8"/>
  <c r="AI440" i="8"/>
  <c r="AI442" i="8"/>
  <c r="AI453" i="8"/>
  <c r="AI503" i="8"/>
  <c r="AI517" i="8"/>
  <c r="AI531" i="8"/>
  <c r="AI534" i="8"/>
  <c r="AI586" i="8"/>
  <c r="AI610" i="8"/>
  <c r="AI615" i="8"/>
  <c r="AI616" i="8"/>
  <c r="AI643" i="8"/>
  <c r="AI664" i="8"/>
  <c r="AI772" i="8"/>
  <c r="AI838" i="8"/>
  <c r="AI881" i="8"/>
  <c r="AI900" i="8"/>
  <c r="AI909" i="8"/>
  <c r="AI910" i="8"/>
  <c r="H930" i="8" l="1"/>
  <c r="H922" i="8"/>
  <c r="H914" i="8"/>
  <c r="H906" i="8"/>
  <c r="H898" i="8"/>
  <c r="H890" i="8"/>
  <c r="H882" i="8"/>
  <c r="H874" i="8"/>
  <c r="H866" i="8"/>
  <c r="H858" i="8"/>
  <c r="H850" i="8"/>
  <c r="H842" i="8"/>
  <c r="H834" i="8"/>
  <c r="H826" i="8"/>
  <c r="H818" i="8"/>
  <c r="H810" i="8"/>
  <c r="H802" i="8"/>
  <c r="H794" i="8"/>
  <c r="H786" i="8"/>
  <c r="H778" i="8"/>
  <c r="H770" i="8"/>
  <c r="H762" i="8"/>
  <c r="H754" i="8"/>
  <c r="H746" i="8"/>
  <c r="H738" i="8"/>
  <c r="H730" i="8"/>
  <c r="H722" i="8"/>
  <c r="H714" i="8"/>
  <c r="H706" i="8"/>
  <c r="H698" i="8"/>
  <c r="H690" i="8"/>
  <c r="H682" i="8"/>
  <c r="H674" i="8"/>
  <c r="H666" i="8"/>
  <c r="H658" i="8"/>
  <c r="H650" i="8"/>
  <c r="H642" i="8"/>
  <c r="H634" i="8"/>
  <c r="H626" i="8"/>
  <c r="H618" i="8"/>
  <c r="H610" i="8"/>
  <c r="H602" i="8"/>
  <c r="H594" i="8"/>
  <c r="H586" i="8"/>
  <c r="H578" i="8"/>
  <c r="H570" i="8"/>
  <c r="H562" i="8"/>
  <c r="H554" i="8"/>
  <c r="H546" i="8"/>
  <c r="H538" i="8"/>
  <c r="H530" i="8"/>
  <c r="H522" i="8"/>
  <c r="H514" i="8"/>
  <c r="H506" i="8"/>
  <c r="H498" i="8"/>
  <c r="H490" i="8"/>
  <c r="H482" i="8"/>
  <c r="H474" i="8"/>
  <c r="H466" i="8"/>
  <c r="H458" i="8"/>
  <c r="H450" i="8"/>
  <c r="H442" i="8"/>
  <c r="H434" i="8"/>
  <c r="H426" i="8"/>
  <c r="H418" i="8"/>
  <c r="H410" i="8"/>
  <c r="H402" i="8"/>
  <c r="H394" i="8"/>
  <c r="H386" i="8"/>
  <c r="H378" i="8"/>
  <c r="H370" i="8"/>
  <c r="H362" i="8"/>
  <c r="H354" i="8"/>
  <c r="H346" i="8"/>
  <c r="H338" i="8"/>
  <c r="H330" i="8"/>
  <c r="H322" i="8"/>
  <c r="H314" i="8"/>
  <c r="H306" i="8"/>
  <c r="H298" i="8"/>
  <c r="H290" i="8"/>
  <c r="H282" i="8"/>
  <c r="H274" i="8"/>
  <c r="H266" i="8"/>
  <c r="H258" i="8"/>
  <c r="H250" i="8"/>
  <c r="H242" i="8"/>
  <c r="H234" i="8"/>
  <c r="H226" i="8"/>
  <c r="H218" i="8"/>
  <c r="H210" i="8"/>
  <c r="H202" i="8"/>
  <c r="H194" i="8"/>
  <c r="H186" i="8"/>
  <c r="H178" i="8"/>
  <c r="H170" i="8"/>
  <c r="H162" i="8"/>
  <c r="H154" i="8"/>
  <c r="H146" i="8"/>
  <c r="H138" i="8"/>
  <c r="H130" i="8"/>
  <c r="H122" i="8"/>
  <c r="H114" i="8"/>
  <c r="H106" i="8"/>
  <c r="H98" i="8"/>
  <c r="H90" i="8"/>
  <c r="H82" i="8"/>
  <c r="H74" i="8"/>
  <c r="H66" i="8"/>
  <c r="H58" i="8"/>
  <c r="H50" i="8"/>
  <c r="H42" i="8"/>
  <c r="H34" i="8"/>
  <c r="H26" i="8"/>
  <c r="H18" i="8"/>
  <c r="H10" i="8"/>
  <c r="H2" i="8"/>
  <c r="F3" i="9"/>
  <c r="F5" i="9"/>
  <c r="H5" i="9" s="1"/>
  <c r="F34" i="9"/>
  <c r="C4" i="9"/>
  <c r="F35" i="9"/>
  <c r="C6" i="9"/>
  <c r="H288" i="8"/>
  <c r="H160" i="8"/>
  <c r="H928" i="8"/>
  <c r="H920" i="8"/>
  <c r="H912" i="8"/>
  <c r="H904" i="8"/>
  <c r="H896" i="8"/>
  <c r="H888" i="8"/>
  <c r="H880" i="8"/>
  <c r="H872" i="8"/>
  <c r="H864" i="8"/>
  <c r="H856" i="8"/>
  <c r="H848" i="8"/>
  <c r="H840" i="8"/>
  <c r="H832" i="8"/>
  <c r="H824" i="8"/>
  <c r="H816" i="8"/>
  <c r="H808" i="8"/>
  <c r="H800" i="8"/>
  <c r="H792" i="8"/>
  <c r="H784" i="8"/>
  <c r="H776" i="8"/>
  <c r="H768" i="8"/>
  <c r="H760" i="8"/>
  <c r="H752" i="8"/>
  <c r="H744" i="8"/>
  <c r="H736" i="8"/>
  <c r="H728" i="8"/>
  <c r="H720" i="8"/>
  <c r="H712" i="8"/>
  <c r="H704" i="8"/>
  <c r="H696" i="8"/>
  <c r="H688" i="8"/>
  <c r="H680" i="8"/>
  <c r="H672" i="8"/>
  <c r="H664" i="8"/>
  <c r="H656" i="8"/>
  <c r="H648" i="8"/>
  <c r="H640" i="8"/>
  <c r="H632" i="8"/>
  <c r="H624" i="8"/>
  <c r="H616" i="8"/>
  <c r="H608" i="8"/>
  <c r="H600" i="8"/>
  <c r="H592" i="8"/>
  <c r="H584" i="8"/>
  <c r="H576" i="8"/>
  <c r="H568" i="8"/>
  <c r="H560" i="8"/>
  <c r="H552" i="8"/>
  <c r="H544" i="8"/>
  <c r="H536" i="8"/>
  <c r="H528" i="8"/>
  <c r="H520" i="8"/>
  <c r="H512" i="8"/>
  <c r="H504" i="8"/>
  <c r="H496" i="8"/>
  <c r="H488" i="8"/>
  <c r="H480" i="8"/>
  <c r="H472" i="8"/>
  <c r="H464" i="8"/>
  <c r="H456" i="8"/>
  <c r="H448" i="8"/>
  <c r="H440" i="8"/>
  <c r="H432" i="8"/>
  <c r="H424" i="8"/>
  <c r="H416" i="8"/>
  <c r="H408" i="8"/>
  <c r="H400" i="8"/>
  <c r="H392" i="8"/>
  <c r="H384" i="8"/>
  <c r="H376" i="8"/>
  <c r="H368" i="8"/>
  <c r="H360" i="8"/>
  <c r="H352" i="8"/>
  <c r="H344" i="8"/>
  <c r="H336" i="8"/>
  <c r="H328" i="8"/>
  <c r="H320" i="8"/>
  <c r="H312" i="8"/>
  <c r="H304" i="8"/>
  <c r="H296" i="8"/>
  <c r="H280" i="8"/>
  <c r="H272" i="8"/>
  <c r="H264" i="8"/>
  <c r="H256" i="8"/>
  <c r="H248" i="8"/>
  <c r="H240" i="8"/>
  <c r="H232" i="8"/>
  <c r="H224" i="8"/>
  <c r="H216" i="8"/>
  <c r="H208" i="8"/>
  <c r="H200" i="8"/>
  <c r="H192" i="8"/>
  <c r="H184" i="8"/>
  <c r="H176" i="8"/>
  <c r="H168" i="8"/>
  <c r="H152" i="8"/>
  <c r="H144" i="8"/>
  <c r="H136" i="8"/>
  <c r="H128" i="8"/>
  <c r="H120" i="8"/>
  <c r="H112" i="8"/>
  <c r="H104" i="8"/>
  <c r="H96" i="8"/>
  <c r="H88" i="8"/>
  <c r="H80" i="8"/>
  <c r="H72" i="8"/>
  <c r="H64" i="8"/>
  <c r="H56" i="8"/>
  <c r="H48" i="8"/>
  <c r="H40" i="8"/>
  <c r="H32" i="8"/>
  <c r="H24" i="8"/>
  <c r="H16" i="8"/>
  <c r="H8" i="8"/>
  <c r="F27" i="9"/>
  <c r="H3" i="9" l="1"/>
  <c r="G15" i="9"/>
  <c r="G9" i="9"/>
  <c r="G11" i="9"/>
  <c r="G5" i="9"/>
  <c r="G8" i="9"/>
  <c r="G7" i="9"/>
  <c r="G12" i="9"/>
  <c r="G14" i="9"/>
  <c r="G6" i="9"/>
  <c r="G13" i="9"/>
  <c r="G10" i="9"/>
  <c r="F28" i="9"/>
  <c r="F29" i="9"/>
  <c r="K933" i="8" l="1"/>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4" i="8"/>
  <c r="K3" i="8"/>
  <c r="K2" i="8"/>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K3" i="6"/>
  <c r="K2" i="6"/>
  <c r="F4" i="9" l="1"/>
  <c r="C5" i="9"/>
  <c r="I2"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H2" i="6"/>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G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F16" i="6"/>
  <c r="F80" i="6"/>
  <c r="F144" i="6"/>
  <c r="F208" i="6"/>
  <c r="F272" i="6"/>
  <c r="F336" i="6"/>
  <c r="F400" i="6"/>
  <c r="F464" i="6"/>
  <c r="F528" i="6"/>
  <c r="F592" i="6"/>
  <c r="F656" i="6"/>
  <c r="F720" i="6"/>
  <c r="F784" i="6"/>
  <c r="F848" i="6"/>
  <c r="F912" i="6"/>
  <c r="F2" i="6"/>
  <c r="F3" i="6"/>
  <c r="F4" i="6"/>
  <c r="F5" i="6"/>
  <c r="F6" i="6"/>
  <c r="F7" i="6"/>
  <c r="F8" i="6"/>
  <c r="F9" i="6"/>
  <c r="F10" i="6"/>
  <c r="F11" i="6"/>
  <c r="F12" i="6"/>
  <c r="F13" i="6"/>
  <c r="F14" i="6"/>
  <c r="F15"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3" i="6"/>
  <c r="F914" i="6"/>
  <c r="F915" i="6"/>
  <c r="F916" i="6"/>
  <c r="F917" i="6"/>
  <c r="F918" i="6"/>
  <c r="F919" i="6"/>
  <c r="F920" i="6"/>
  <c r="F921" i="6"/>
  <c r="F922" i="6"/>
  <c r="F923" i="6"/>
  <c r="F924" i="6"/>
  <c r="F925" i="6"/>
  <c r="F926" i="6"/>
  <c r="F927" i="6"/>
  <c r="F928" i="6"/>
  <c r="F929" i="6"/>
  <c r="F930" i="6"/>
  <c r="F931" i="6"/>
  <c r="F932" i="6"/>
  <c r="F933" i="6"/>
  <c r="H4" i="9" l="1"/>
  <c r="G4"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<sst xmlns="http://schemas.openxmlformats.org/spreadsheetml/2006/main" count="16157" uniqueCount="2516">
  <si>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</si>
  <si>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</si>
  <si>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</si>
  <si>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</si>
  <si>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</si>
  <si>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</si>
  <si>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</si>
  <si>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</si>
  <si>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</si>
  <si>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</si>
  <si>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</si>
  <si>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</si>
  <si>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</si>
  <si>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</si>
  <si>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</si>
  <si>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</si>
  <si>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</si>
  <si>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</si>
  <si>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</si>
  <si>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</si>
  <si>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</si>
  <si>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</si>
  <si>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</si>
  <si>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</si>
  <si>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</si>
  <si>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</si>
  <si>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</si>
  <si>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</si>
  <si>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</si>
  <si>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</si>
  <si>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</si>
  <si>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</si>
  <si>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</si>
  <si>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</si>
  <si>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</si>
  <si>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</si>
  <si>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</si>
  <si>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</si>
  <si>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</si>
  <si>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</si>
  <si>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</si>
  <si>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</si>
  <si>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</si>
  <si>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</si>
  <si>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</si>
  <si>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</si>
  <si>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</si>
  <si>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</si>
  <si>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</si>
  <si>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</si>
  <si>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</si>
  <si>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Total RN</t>
  </si>
  <si>
    <t>365005</t>
  </si>
  <si>
    <t>365006</t>
  </si>
  <si>
    <t>365014</t>
  </si>
  <si>
    <t>365020</t>
  </si>
  <si>
    <t>365022</t>
  </si>
  <si>
    <t>365026</t>
  </si>
  <si>
    <t>365030</t>
  </si>
  <si>
    <t>365033</t>
  </si>
  <si>
    <t>365044</t>
  </si>
  <si>
    <t>365045</t>
  </si>
  <si>
    <t>365046</t>
  </si>
  <si>
    <t>365047</t>
  </si>
  <si>
    <t>365048</t>
  </si>
  <si>
    <t>365051</t>
  </si>
  <si>
    <t>365065</t>
  </si>
  <si>
    <t>365071</t>
  </si>
  <si>
    <t>365072</t>
  </si>
  <si>
    <t>365077</t>
  </si>
  <si>
    <t>365081</t>
  </si>
  <si>
    <t>365084</t>
  </si>
  <si>
    <t>365085</t>
  </si>
  <si>
    <t>365088</t>
  </si>
  <si>
    <t>365093</t>
  </si>
  <si>
    <t>365094</t>
  </si>
  <si>
    <t>365101</t>
  </si>
  <si>
    <t>365109</t>
  </si>
  <si>
    <t>365114</t>
  </si>
  <si>
    <t>365115</t>
  </si>
  <si>
    <t>365118</t>
  </si>
  <si>
    <t>365129</t>
  </si>
  <si>
    <t>365134</t>
  </si>
  <si>
    <t>365147</t>
  </si>
  <si>
    <t>365148</t>
  </si>
  <si>
    <t>365152</t>
  </si>
  <si>
    <t>365155</t>
  </si>
  <si>
    <t>365162</t>
  </si>
  <si>
    <t>365163</t>
  </si>
  <si>
    <t>365178</t>
  </si>
  <si>
    <t>365181</t>
  </si>
  <si>
    <t>365185</t>
  </si>
  <si>
    <t>365186</t>
  </si>
  <si>
    <t>365187</t>
  </si>
  <si>
    <t>365192</t>
  </si>
  <si>
    <t>365195</t>
  </si>
  <si>
    <t>365196</t>
  </si>
  <si>
    <t>365202</t>
  </si>
  <si>
    <t>365209</t>
  </si>
  <si>
    <t>365215</t>
  </si>
  <si>
    <t>365218</t>
  </si>
  <si>
    <t>365221</t>
  </si>
  <si>
    <t>365222</t>
  </si>
  <si>
    <t>365228</t>
  </si>
  <si>
    <t>365232</t>
  </si>
  <si>
    <t>365236</t>
  </si>
  <si>
    <t>365238</t>
  </si>
  <si>
    <t>365241</t>
  </si>
  <si>
    <t>365246</t>
  </si>
  <si>
    <t>365250</t>
  </si>
  <si>
    <t>365254</t>
  </si>
  <si>
    <t>365256</t>
  </si>
  <si>
    <t>365257</t>
  </si>
  <si>
    <t>365259</t>
  </si>
  <si>
    <t>365264</t>
  </si>
  <si>
    <t>365265</t>
  </si>
  <si>
    <t>365267</t>
  </si>
  <si>
    <t>365268</t>
  </si>
  <si>
    <t>365269</t>
  </si>
  <si>
    <t>365271</t>
  </si>
  <si>
    <t>365272</t>
  </si>
  <si>
    <t>365275</t>
  </si>
  <si>
    <t>365277</t>
  </si>
  <si>
    <t>365278</t>
  </si>
  <si>
    <t>365279</t>
  </si>
  <si>
    <t>365284</t>
  </si>
  <si>
    <t>365286</t>
  </si>
  <si>
    <t>365287</t>
  </si>
  <si>
    <t>365289</t>
  </si>
  <si>
    <t>365290</t>
  </si>
  <si>
    <t>365291</t>
  </si>
  <si>
    <t>365292</t>
  </si>
  <si>
    <t>365293</t>
  </si>
  <si>
    <t>365295</t>
  </si>
  <si>
    <t>365297</t>
  </si>
  <si>
    <t>365298</t>
  </si>
  <si>
    <t>365300</t>
  </si>
  <si>
    <t>365303</t>
  </si>
  <si>
    <t>365304</t>
  </si>
  <si>
    <t>365305</t>
  </si>
  <si>
    <t>365306</t>
  </si>
  <si>
    <t>365309</t>
  </si>
  <si>
    <t>365310</t>
  </si>
  <si>
    <t>365313</t>
  </si>
  <si>
    <t>365315</t>
  </si>
  <si>
    <t>365316</t>
  </si>
  <si>
    <t>365317</t>
  </si>
  <si>
    <t>365318</t>
  </si>
  <si>
    <t>365320</t>
  </si>
  <si>
    <t>365321</t>
  </si>
  <si>
    <t>365322</t>
  </si>
  <si>
    <t>365323</t>
  </si>
  <si>
    <t>365324</t>
  </si>
  <si>
    <t>365327</t>
  </si>
  <si>
    <t>365329</t>
  </si>
  <si>
    <t>365330</t>
  </si>
  <si>
    <t>365331</t>
  </si>
  <si>
    <t>365333</t>
  </si>
  <si>
    <t>365336</t>
  </si>
  <si>
    <t>365337</t>
  </si>
  <si>
    <t>365339</t>
  </si>
  <si>
    <t>365340</t>
  </si>
  <si>
    <t>365341</t>
  </si>
  <si>
    <t>365342</t>
  </si>
  <si>
    <t>365343</t>
  </si>
  <si>
    <t>365344</t>
  </si>
  <si>
    <t>365346</t>
  </si>
  <si>
    <t>365348</t>
  </si>
  <si>
    <t>365350</t>
  </si>
  <si>
    <t>365351</t>
  </si>
  <si>
    <t>365353</t>
  </si>
  <si>
    <t>365354</t>
  </si>
  <si>
    <t>365355</t>
  </si>
  <si>
    <t>365358</t>
  </si>
  <si>
    <t>365361</t>
  </si>
  <si>
    <t>365362</t>
  </si>
  <si>
    <t>365363</t>
  </si>
  <si>
    <t>365364</t>
  </si>
  <si>
    <t>365365</t>
  </si>
  <si>
    <t>365368</t>
  </si>
  <si>
    <t>365370</t>
  </si>
  <si>
    <t>365374</t>
  </si>
  <si>
    <t>365375</t>
  </si>
  <si>
    <t>365376</t>
  </si>
  <si>
    <t>365377</t>
  </si>
  <si>
    <t>365379</t>
  </si>
  <si>
    <t>365380</t>
  </si>
  <si>
    <t>365381</t>
  </si>
  <si>
    <t>365385</t>
  </si>
  <si>
    <t>365387</t>
  </si>
  <si>
    <t>365388</t>
  </si>
  <si>
    <t>365389</t>
  </si>
  <si>
    <t>365390</t>
  </si>
  <si>
    <t>365392</t>
  </si>
  <si>
    <t>365393</t>
  </si>
  <si>
    <t>365394</t>
  </si>
  <si>
    <t>365396</t>
  </si>
  <si>
    <t>365398</t>
  </si>
  <si>
    <t>365399</t>
  </si>
  <si>
    <t>365402</t>
  </si>
  <si>
    <t>365404</t>
  </si>
  <si>
    <t>365405</t>
  </si>
  <si>
    <t>365406</t>
  </si>
  <si>
    <t>365407</t>
  </si>
  <si>
    <t>365408</t>
  </si>
  <si>
    <t>365410</t>
  </si>
  <si>
    <t>365411</t>
  </si>
  <si>
    <t>365412</t>
  </si>
  <si>
    <t>365416</t>
  </si>
  <si>
    <t>365417</t>
  </si>
  <si>
    <t>365418</t>
  </si>
  <si>
    <t>365421</t>
  </si>
  <si>
    <t>365422</t>
  </si>
  <si>
    <t>365424</t>
  </si>
  <si>
    <t>365425</t>
  </si>
  <si>
    <t>365426</t>
  </si>
  <si>
    <t>365427</t>
  </si>
  <si>
    <t>365428</t>
  </si>
  <si>
    <t>365429</t>
  </si>
  <si>
    <t>365430</t>
  </si>
  <si>
    <t>365431</t>
  </si>
  <si>
    <t>365432</t>
  </si>
  <si>
    <t>365433</t>
  </si>
  <si>
    <t>365435</t>
  </si>
  <si>
    <t>365436</t>
  </si>
  <si>
    <t>365437</t>
  </si>
  <si>
    <t>365440</t>
  </si>
  <si>
    <t>365441</t>
  </si>
  <si>
    <t>365443</t>
  </si>
  <si>
    <t>365444</t>
  </si>
  <si>
    <t>365445</t>
  </si>
  <si>
    <t>365446</t>
  </si>
  <si>
    <t>365447</t>
  </si>
  <si>
    <t>365448</t>
  </si>
  <si>
    <t>365450</t>
  </si>
  <si>
    <t>365451</t>
  </si>
  <si>
    <t>365452</t>
  </si>
  <si>
    <t>365453</t>
  </si>
  <si>
    <t>365454</t>
  </si>
  <si>
    <t>365455</t>
  </si>
  <si>
    <t>365456</t>
  </si>
  <si>
    <t>365457</t>
  </si>
  <si>
    <t>365458</t>
  </si>
  <si>
    <t>365460</t>
  </si>
  <si>
    <t>365461</t>
  </si>
  <si>
    <t>365462</t>
  </si>
  <si>
    <t>365466</t>
  </si>
  <si>
    <t>365469</t>
  </si>
  <si>
    <t>365470</t>
  </si>
  <si>
    <t>365474</t>
  </si>
  <si>
    <t>365475</t>
  </si>
  <si>
    <t>365478</t>
  </si>
  <si>
    <t>365480</t>
  </si>
  <si>
    <t>365481</t>
  </si>
  <si>
    <t>365482</t>
  </si>
  <si>
    <t>365483</t>
  </si>
  <si>
    <t>365485</t>
  </si>
  <si>
    <t>365487</t>
  </si>
  <si>
    <t>365488</t>
  </si>
  <si>
    <t>365489</t>
  </si>
  <si>
    <t>365490</t>
  </si>
  <si>
    <t>365492</t>
  </si>
  <si>
    <t>365493</t>
  </si>
  <si>
    <t>365494</t>
  </si>
  <si>
    <t>365495</t>
  </si>
  <si>
    <t>365496</t>
  </si>
  <si>
    <t>365497</t>
  </si>
  <si>
    <t>365498</t>
  </si>
  <si>
    <t>365499</t>
  </si>
  <si>
    <t>365504</t>
  </si>
  <si>
    <t>365505</t>
  </si>
  <si>
    <t>365506</t>
  </si>
  <si>
    <t>365507</t>
  </si>
  <si>
    <t>365508</t>
  </si>
  <si>
    <t>365510</t>
  </si>
  <si>
    <t>365514</t>
  </si>
  <si>
    <t>365515</t>
  </si>
  <si>
    <t>365517</t>
  </si>
  <si>
    <t>365520</t>
  </si>
  <si>
    <t>365521</t>
  </si>
  <si>
    <t>365523</t>
  </si>
  <si>
    <t>365525</t>
  </si>
  <si>
    <t>365527</t>
  </si>
  <si>
    <t>365529</t>
  </si>
  <si>
    <t>365530</t>
  </si>
  <si>
    <t>365531</t>
  </si>
  <si>
    <t>365532</t>
  </si>
  <si>
    <t>365533</t>
  </si>
  <si>
    <t>365535</t>
  </si>
  <si>
    <t>365538</t>
  </si>
  <si>
    <t>365539</t>
  </si>
  <si>
    <t>365541</t>
  </si>
  <si>
    <t>365545</t>
  </si>
  <si>
    <t>365550</t>
  </si>
  <si>
    <t>365551</t>
  </si>
  <si>
    <t>365552</t>
  </si>
  <si>
    <t>365554</t>
  </si>
  <si>
    <t>365555</t>
  </si>
  <si>
    <t>365556</t>
  </si>
  <si>
    <t>365557</t>
  </si>
  <si>
    <t>365558</t>
  </si>
  <si>
    <t>365559</t>
  </si>
  <si>
    <t>365560</t>
  </si>
  <si>
    <t>365562</t>
  </si>
  <si>
    <t>365563</t>
  </si>
  <si>
    <t>365564</t>
  </si>
  <si>
    <t>365566</t>
  </si>
  <si>
    <t>365567</t>
  </si>
  <si>
    <t>365570</t>
  </si>
  <si>
    <t>365571</t>
  </si>
  <si>
    <t>365572</t>
  </si>
  <si>
    <t>365574</t>
  </si>
  <si>
    <t>365575</t>
  </si>
  <si>
    <t>365576</t>
  </si>
  <si>
    <t>365577</t>
  </si>
  <si>
    <t>365578</t>
  </si>
  <si>
    <t>365579</t>
  </si>
  <si>
    <t>365580</t>
  </si>
  <si>
    <t>365581</t>
  </si>
  <si>
    <t>365584</t>
  </si>
  <si>
    <t>365585</t>
  </si>
  <si>
    <t>365586</t>
  </si>
  <si>
    <t>365587</t>
  </si>
  <si>
    <t>365588</t>
  </si>
  <si>
    <t>365589</t>
  </si>
  <si>
    <t>365591</t>
  </si>
  <si>
    <t>365592</t>
  </si>
  <si>
    <t>365594</t>
  </si>
  <si>
    <t>365595</t>
  </si>
  <si>
    <t>365597</t>
  </si>
  <si>
    <t>365598</t>
  </si>
  <si>
    <t>365600</t>
  </si>
  <si>
    <t>365601</t>
  </si>
  <si>
    <t>365603</t>
  </si>
  <si>
    <t>365604</t>
  </si>
  <si>
    <t>365605</t>
  </si>
  <si>
    <t>365606</t>
  </si>
  <si>
    <t>365607</t>
  </si>
  <si>
    <t>365608</t>
  </si>
  <si>
    <t>365611</t>
  </si>
  <si>
    <t>365612</t>
  </si>
  <si>
    <t>365615</t>
  </si>
  <si>
    <t>365616</t>
  </si>
  <si>
    <t>365617</t>
  </si>
  <si>
    <t>365618</t>
  </si>
  <si>
    <t>365619</t>
  </si>
  <si>
    <t>365620</t>
  </si>
  <si>
    <t>365621</t>
  </si>
  <si>
    <t>365623</t>
  </si>
  <si>
    <t>365624</t>
  </si>
  <si>
    <t>365625</t>
  </si>
  <si>
    <t>365626</t>
  </si>
  <si>
    <t>365627</t>
  </si>
  <si>
    <t>365628</t>
  </si>
  <si>
    <t>365629</t>
  </si>
  <si>
    <t>365632</t>
  </si>
  <si>
    <t>365633</t>
  </si>
  <si>
    <t>365634</t>
  </si>
  <si>
    <t>365636</t>
  </si>
  <si>
    <t>365638</t>
  </si>
  <si>
    <t>365639</t>
  </si>
  <si>
    <t>365640</t>
  </si>
  <si>
    <t>365642</t>
  </si>
  <si>
    <t>365643</t>
  </si>
  <si>
    <t>365644</t>
  </si>
  <si>
    <t>365645</t>
  </si>
  <si>
    <t>365646</t>
  </si>
  <si>
    <t>365648</t>
  </si>
  <si>
    <t>365650</t>
  </si>
  <si>
    <t>365652</t>
  </si>
  <si>
    <t>365654</t>
  </si>
  <si>
    <t>365655</t>
  </si>
  <si>
    <t>365656</t>
  </si>
  <si>
    <t>365658</t>
  </si>
  <si>
    <t>365661</t>
  </si>
  <si>
    <t>365663</t>
  </si>
  <si>
    <t>365665</t>
  </si>
  <si>
    <t>365666</t>
  </si>
  <si>
    <t>365667</t>
  </si>
  <si>
    <t>365668</t>
  </si>
  <si>
    <t>365669</t>
  </si>
  <si>
    <t>365670</t>
  </si>
  <si>
    <t>365671</t>
  </si>
  <si>
    <t>365672</t>
  </si>
  <si>
    <t>365673</t>
  </si>
  <si>
    <t>365674</t>
  </si>
  <si>
    <t>365675</t>
  </si>
  <si>
    <t>365676</t>
  </si>
  <si>
    <t>365679</t>
  </si>
  <si>
    <t>365680</t>
  </si>
  <si>
    <t>365681</t>
  </si>
  <si>
    <t>365684</t>
  </si>
  <si>
    <t>365685</t>
  </si>
  <si>
    <t>365686</t>
  </si>
  <si>
    <t>365687</t>
  </si>
  <si>
    <t>365689</t>
  </si>
  <si>
    <t>365690</t>
  </si>
  <si>
    <t>365691</t>
  </si>
  <si>
    <t>365693</t>
  </si>
  <si>
    <t>365694</t>
  </si>
  <si>
    <t>365695</t>
  </si>
  <si>
    <t>365696</t>
  </si>
  <si>
    <t>365699</t>
  </si>
  <si>
    <t>365702</t>
  </si>
  <si>
    <t>365704</t>
  </si>
  <si>
    <t>365705</t>
  </si>
  <si>
    <t>365706</t>
  </si>
  <si>
    <t>365707</t>
  </si>
  <si>
    <t>365708</t>
  </si>
  <si>
    <t>365711</t>
  </si>
  <si>
    <t>365712</t>
  </si>
  <si>
    <t>365713</t>
  </si>
  <si>
    <t>365714</t>
  </si>
  <si>
    <t>365715</t>
  </si>
  <si>
    <t>365716</t>
  </si>
  <si>
    <t>365717</t>
  </si>
  <si>
    <t>365718</t>
  </si>
  <si>
    <t>365720</t>
  </si>
  <si>
    <t>365721</t>
  </si>
  <si>
    <t>365722</t>
  </si>
  <si>
    <t>365723</t>
  </si>
  <si>
    <t>365724</t>
  </si>
  <si>
    <t>365727</t>
  </si>
  <si>
    <t>365730</t>
  </si>
  <si>
    <t>365731</t>
  </si>
  <si>
    <t>365732</t>
  </si>
  <si>
    <t>365733</t>
  </si>
  <si>
    <t>365734</t>
  </si>
  <si>
    <t>365735</t>
  </si>
  <si>
    <t>365737</t>
  </si>
  <si>
    <t>365738</t>
  </si>
  <si>
    <t>365739</t>
  </si>
  <si>
    <t>365740</t>
  </si>
  <si>
    <t>365741</t>
  </si>
  <si>
    <t>365742</t>
  </si>
  <si>
    <t>365743</t>
  </si>
  <si>
    <t>365744</t>
  </si>
  <si>
    <t>365745</t>
  </si>
  <si>
    <t>365746</t>
  </si>
  <si>
    <t>365747</t>
  </si>
  <si>
    <t>365748</t>
  </si>
  <si>
    <t>365750</t>
  </si>
  <si>
    <t>365753</t>
  </si>
  <si>
    <t>365754</t>
  </si>
  <si>
    <t>365755</t>
  </si>
  <si>
    <t>365756</t>
  </si>
  <si>
    <t>365757</t>
  </si>
  <si>
    <t>365758</t>
  </si>
  <si>
    <t>365759</t>
  </si>
  <si>
    <t>365760</t>
  </si>
  <si>
    <t>365762</t>
  </si>
  <si>
    <t>365763</t>
  </si>
  <si>
    <t>365764</t>
  </si>
  <si>
    <t>365766</t>
  </si>
  <si>
    <t>365768</t>
  </si>
  <si>
    <t>365769</t>
  </si>
  <si>
    <t>365770</t>
  </si>
  <si>
    <t>365771</t>
  </si>
  <si>
    <t>365772</t>
  </si>
  <si>
    <t>365773</t>
  </si>
  <si>
    <t>365774</t>
  </si>
  <si>
    <t>365775</t>
  </si>
  <si>
    <t>365776</t>
  </si>
  <si>
    <t>365777</t>
  </si>
  <si>
    <t>365779</t>
  </si>
  <si>
    <t>365780</t>
  </si>
  <si>
    <t>365781</t>
  </si>
  <si>
    <t>365783</t>
  </si>
  <si>
    <t>365784</t>
  </si>
  <si>
    <t>365785</t>
  </si>
  <si>
    <t>365786</t>
  </si>
  <si>
    <t>365787</t>
  </si>
  <si>
    <t>365789</t>
  </si>
  <si>
    <t>365791</t>
  </si>
  <si>
    <t>365793</t>
  </si>
  <si>
    <t>365794</t>
  </si>
  <si>
    <t>365795</t>
  </si>
  <si>
    <t>365796</t>
  </si>
  <si>
    <t>365798</t>
  </si>
  <si>
    <t>365799</t>
  </si>
  <si>
    <t>365800</t>
  </si>
  <si>
    <t>365802</t>
  </si>
  <si>
    <t>365807</t>
  </si>
  <si>
    <t>365808</t>
  </si>
  <si>
    <t>365809</t>
  </si>
  <si>
    <t>365811</t>
  </si>
  <si>
    <t>365812</t>
  </si>
  <si>
    <t>365813</t>
  </si>
  <si>
    <t>365814</t>
  </si>
  <si>
    <t>365815</t>
  </si>
  <si>
    <t>365817</t>
  </si>
  <si>
    <t>365818</t>
  </si>
  <si>
    <t>365819</t>
  </si>
  <si>
    <t>365821</t>
  </si>
  <si>
    <t>365822</t>
  </si>
  <si>
    <t>365823</t>
  </si>
  <si>
    <t>365826</t>
  </si>
  <si>
    <t>365828</t>
  </si>
  <si>
    <t>365829</t>
  </si>
  <si>
    <t>365830</t>
  </si>
  <si>
    <t>365831</t>
  </si>
  <si>
    <t>365832</t>
  </si>
  <si>
    <t>365833</t>
  </si>
  <si>
    <t>365834</t>
  </si>
  <si>
    <t>365835</t>
  </si>
  <si>
    <t>365836</t>
  </si>
  <si>
    <t>365837</t>
  </si>
  <si>
    <t>365838</t>
  </si>
  <si>
    <t>365839</t>
  </si>
  <si>
    <t>365841</t>
  </si>
  <si>
    <t>365843</t>
  </si>
  <si>
    <t>365844</t>
  </si>
  <si>
    <t>365845</t>
  </si>
  <si>
    <t>365847</t>
  </si>
  <si>
    <t>365849</t>
  </si>
  <si>
    <t>365853</t>
  </si>
  <si>
    <t>365854</t>
  </si>
  <si>
    <t>365855</t>
  </si>
  <si>
    <t>365858</t>
  </si>
  <si>
    <t>365859</t>
  </si>
  <si>
    <t>365860</t>
  </si>
  <si>
    <t>365862</t>
  </si>
  <si>
    <t>365864</t>
  </si>
  <si>
    <t>365865</t>
  </si>
  <si>
    <t>365867</t>
  </si>
  <si>
    <t>365870</t>
  </si>
  <si>
    <t>365874</t>
  </si>
  <si>
    <t>365875</t>
  </si>
  <si>
    <t>365876</t>
  </si>
  <si>
    <t>365877</t>
  </si>
  <si>
    <t>365878</t>
  </si>
  <si>
    <t>365879</t>
  </si>
  <si>
    <t>365880</t>
  </si>
  <si>
    <t>365881</t>
  </si>
  <si>
    <t>365882</t>
  </si>
  <si>
    <t>365883</t>
  </si>
  <si>
    <t>365885</t>
  </si>
  <si>
    <t>365886</t>
  </si>
  <si>
    <t>365887</t>
  </si>
  <si>
    <t>365889</t>
  </si>
  <si>
    <t>365890</t>
  </si>
  <si>
    <t>365891</t>
  </si>
  <si>
    <t>365892</t>
  </si>
  <si>
    <t>365893</t>
  </si>
  <si>
    <t>365894</t>
  </si>
  <si>
    <t>365896</t>
  </si>
  <si>
    <t>365898</t>
  </si>
  <si>
    <t>365899</t>
  </si>
  <si>
    <t>365900</t>
  </si>
  <si>
    <t>365902</t>
  </si>
  <si>
    <t>365904</t>
  </si>
  <si>
    <t>365906</t>
  </si>
  <si>
    <t>365907</t>
  </si>
  <si>
    <t>365911</t>
  </si>
  <si>
    <t>365917</t>
  </si>
  <si>
    <t>365920</t>
  </si>
  <si>
    <t>365922</t>
  </si>
  <si>
    <t>365924</t>
  </si>
  <si>
    <t>365925</t>
  </si>
  <si>
    <t>365926</t>
  </si>
  <si>
    <t>365927</t>
  </si>
  <si>
    <t>365928</t>
  </si>
  <si>
    <t>365929</t>
  </si>
  <si>
    <t>365932</t>
  </si>
  <si>
    <t>365933</t>
  </si>
  <si>
    <t>365934</t>
  </si>
  <si>
    <t>365936</t>
  </si>
  <si>
    <t>365937</t>
  </si>
  <si>
    <t>365939</t>
  </si>
  <si>
    <t>365940</t>
  </si>
  <si>
    <t>365943</t>
  </si>
  <si>
    <t>365945</t>
  </si>
  <si>
    <t>365946</t>
  </si>
  <si>
    <t>365947</t>
  </si>
  <si>
    <t>365949</t>
  </si>
  <si>
    <t>365950</t>
  </si>
  <si>
    <t>365952</t>
  </si>
  <si>
    <t>365953</t>
  </si>
  <si>
    <t>365956</t>
  </si>
  <si>
    <t>365961</t>
  </si>
  <si>
    <t>365962</t>
  </si>
  <si>
    <t>365963</t>
  </si>
  <si>
    <t>365968</t>
  </si>
  <si>
    <t>365969</t>
  </si>
  <si>
    <t>365970</t>
  </si>
  <si>
    <t>365972</t>
  </si>
  <si>
    <t>365973</t>
  </si>
  <si>
    <t>365974</t>
  </si>
  <si>
    <t>365975</t>
  </si>
  <si>
    <t>365976</t>
  </si>
  <si>
    <t>365977</t>
  </si>
  <si>
    <t>365978</t>
  </si>
  <si>
    <t>365979</t>
  </si>
  <si>
    <t>365980</t>
  </si>
  <si>
    <t>365981</t>
  </si>
  <si>
    <t>365984</t>
  </si>
  <si>
    <t>365987</t>
  </si>
  <si>
    <t>365988</t>
  </si>
  <si>
    <t>365990</t>
  </si>
  <si>
    <t>365991</t>
  </si>
  <si>
    <t>365993</t>
  </si>
  <si>
    <t>365994</t>
  </si>
  <si>
    <t>365995</t>
  </si>
  <si>
    <t>365996</t>
  </si>
  <si>
    <t>365997</t>
  </si>
  <si>
    <t>365998</t>
  </si>
  <si>
    <t>366000</t>
  </si>
  <si>
    <t>366001</t>
  </si>
  <si>
    <t>366002</t>
  </si>
  <si>
    <t>366003</t>
  </si>
  <si>
    <t>366004</t>
  </si>
  <si>
    <t>366008</t>
  </si>
  <si>
    <t>366010</t>
  </si>
  <si>
    <t>366011</t>
  </si>
  <si>
    <t>366012</t>
  </si>
  <si>
    <t>366013</t>
  </si>
  <si>
    <t>366014</t>
  </si>
  <si>
    <t>366015</t>
  </si>
  <si>
    <t>366016</t>
  </si>
  <si>
    <t>366021</t>
  </si>
  <si>
    <t>366022</t>
  </si>
  <si>
    <t>366023</t>
  </si>
  <si>
    <t>366024</t>
  </si>
  <si>
    <t>366025</t>
  </si>
  <si>
    <t>366026</t>
  </si>
  <si>
    <t>366027</t>
  </si>
  <si>
    <t>366028</t>
  </si>
  <si>
    <t>366031</t>
  </si>
  <si>
    <t>366032</t>
  </si>
  <si>
    <t>366033</t>
  </si>
  <si>
    <t>366035</t>
  </si>
  <si>
    <t>366036</t>
  </si>
  <si>
    <t>366037</t>
  </si>
  <si>
    <t>366038</t>
  </si>
  <si>
    <t>366039</t>
  </si>
  <si>
    <t>366040</t>
  </si>
  <si>
    <t>366041</t>
  </si>
  <si>
    <t>366042</t>
  </si>
  <si>
    <t>366043</t>
  </si>
  <si>
    <t>366044</t>
  </si>
  <si>
    <t>366045</t>
  </si>
  <si>
    <t>366047</t>
  </si>
  <si>
    <t>366049</t>
  </si>
  <si>
    <t>366050</t>
  </si>
  <si>
    <t>366051</t>
  </si>
  <si>
    <t>366052</t>
  </si>
  <si>
    <t>366053</t>
  </si>
  <si>
    <t>366057</t>
  </si>
  <si>
    <t>366058</t>
  </si>
  <si>
    <t>366060</t>
  </si>
  <si>
    <t>366062</t>
  </si>
  <si>
    <t>366067</t>
  </si>
  <si>
    <t>366068</t>
  </si>
  <si>
    <t>366071</t>
  </si>
  <si>
    <t>366072</t>
  </si>
  <si>
    <t>366073</t>
  </si>
  <si>
    <t>366074</t>
  </si>
  <si>
    <t>366075</t>
  </si>
  <si>
    <t>366076</t>
  </si>
  <si>
    <t>366078</t>
  </si>
  <si>
    <t>366079</t>
  </si>
  <si>
    <t>366080</t>
  </si>
  <si>
    <t>366081</t>
  </si>
  <si>
    <t>366084</t>
  </si>
  <si>
    <t>366085</t>
  </si>
  <si>
    <t>366087</t>
  </si>
  <si>
    <t>366088</t>
  </si>
  <si>
    <t>366091</t>
  </si>
  <si>
    <t>366092</t>
  </si>
  <si>
    <t>366093</t>
  </si>
  <si>
    <t>366094</t>
  </si>
  <si>
    <t>366095</t>
  </si>
  <si>
    <t>366096</t>
  </si>
  <si>
    <t>366097</t>
  </si>
  <si>
    <t>366098</t>
  </si>
  <si>
    <t>366099</t>
  </si>
  <si>
    <t>366100</t>
  </si>
  <si>
    <t>366101</t>
  </si>
  <si>
    <t>366102</t>
  </si>
  <si>
    <t>366103</t>
  </si>
  <si>
    <t>366104</t>
  </si>
  <si>
    <t>366106</t>
  </si>
  <si>
    <t>366107</t>
  </si>
  <si>
    <t>366108</t>
  </si>
  <si>
    <t>366109</t>
  </si>
  <si>
    <t>366110</t>
  </si>
  <si>
    <t>366111</t>
  </si>
  <si>
    <t>366112</t>
  </si>
  <si>
    <t>366113</t>
  </si>
  <si>
    <t>366114</t>
  </si>
  <si>
    <t>366116</t>
  </si>
  <si>
    <t>366118</t>
  </si>
  <si>
    <t>366120</t>
  </si>
  <si>
    <t>366122</t>
  </si>
  <si>
    <t>366123</t>
  </si>
  <si>
    <t>366124</t>
  </si>
  <si>
    <t>366125</t>
  </si>
  <si>
    <t>366127</t>
  </si>
  <si>
    <t>366128</t>
  </si>
  <si>
    <t>366129</t>
  </si>
  <si>
    <t>366130</t>
  </si>
  <si>
    <t>366131</t>
  </si>
  <si>
    <t>366134</t>
  </si>
  <si>
    <t>366135</t>
  </si>
  <si>
    <t>366139</t>
  </si>
  <si>
    <t>366142</t>
  </si>
  <si>
    <t>366143</t>
  </si>
  <si>
    <t>366144</t>
  </si>
  <si>
    <t>366145</t>
  </si>
  <si>
    <t>366148</t>
  </si>
  <si>
    <t>366149</t>
  </si>
  <si>
    <t>366151</t>
  </si>
  <si>
    <t>366152</t>
  </si>
  <si>
    <t>366153</t>
  </si>
  <si>
    <t>366155</t>
  </si>
  <si>
    <t>366156</t>
  </si>
  <si>
    <t>366157</t>
  </si>
  <si>
    <t>366158</t>
  </si>
  <si>
    <t>366159</t>
  </si>
  <si>
    <t>366162</t>
  </si>
  <si>
    <t>366166</t>
  </si>
  <si>
    <t>366167</t>
  </si>
  <si>
    <t>366169</t>
  </si>
  <si>
    <t>366170</t>
  </si>
  <si>
    <t>366171</t>
  </si>
  <si>
    <t>366173</t>
  </si>
  <si>
    <t>366175</t>
  </si>
  <si>
    <t>366176</t>
  </si>
  <si>
    <t>366177</t>
  </si>
  <si>
    <t>366178</t>
  </si>
  <si>
    <t>366179</t>
  </si>
  <si>
    <t>366180</t>
  </si>
  <si>
    <t>366181</t>
  </si>
  <si>
    <t>366182</t>
  </si>
  <si>
    <t>366183</t>
  </si>
  <si>
    <t>366184</t>
  </si>
  <si>
    <t>366185</t>
  </si>
  <si>
    <t>366186</t>
  </si>
  <si>
    <t>366187</t>
  </si>
  <si>
    <t>366188</t>
  </si>
  <si>
    <t>366189</t>
  </si>
  <si>
    <t>366190</t>
  </si>
  <si>
    <t>366191</t>
  </si>
  <si>
    <t>366192</t>
  </si>
  <si>
    <t>366194</t>
  </si>
  <si>
    <t>366195</t>
  </si>
  <si>
    <t>366196</t>
  </si>
  <si>
    <t>366197</t>
  </si>
  <si>
    <t>366198</t>
  </si>
  <si>
    <t>366199</t>
  </si>
  <si>
    <t>366200</t>
  </si>
  <si>
    <t>366201</t>
  </si>
  <si>
    <t>366202</t>
  </si>
  <si>
    <t>366203</t>
  </si>
  <si>
    <t>366207</t>
  </si>
  <si>
    <t>366208</t>
  </si>
  <si>
    <t>366209</t>
  </si>
  <si>
    <t>366214</t>
  </si>
  <si>
    <t>366215</t>
  </si>
  <si>
    <t>366216</t>
  </si>
  <si>
    <t>366217</t>
  </si>
  <si>
    <t>366218</t>
  </si>
  <si>
    <t>366220</t>
  </si>
  <si>
    <t>366221</t>
  </si>
  <si>
    <t>366222</t>
  </si>
  <si>
    <t>366223</t>
  </si>
  <si>
    <t>366224</t>
  </si>
  <si>
    <t>366225</t>
  </si>
  <si>
    <t>366227</t>
  </si>
  <si>
    <t>366229</t>
  </si>
  <si>
    <t>366230</t>
  </si>
  <si>
    <t>366231</t>
  </si>
  <si>
    <t>366232</t>
  </si>
  <si>
    <t>366233</t>
  </si>
  <si>
    <t>366234</t>
  </si>
  <si>
    <t>366235</t>
  </si>
  <si>
    <t>366236</t>
  </si>
  <si>
    <t>366237</t>
  </si>
  <si>
    <t>366238</t>
  </si>
  <si>
    <t>366239</t>
  </si>
  <si>
    <t>366240</t>
  </si>
  <si>
    <t>366241</t>
  </si>
  <si>
    <t>366242</t>
  </si>
  <si>
    <t>366244</t>
  </si>
  <si>
    <t>366245</t>
  </si>
  <si>
    <t>366246</t>
  </si>
  <si>
    <t>366247</t>
  </si>
  <si>
    <t>366248</t>
  </si>
  <si>
    <t>366249</t>
  </si>
  <si>
    <t>366250</t>
  </si>
  <si>
    <t>366251</t>
  </si>
  <si>
    <t>366252</t>
  </si>
  <si>
    <t>366253</t>
  </si>
  <si>
    <t>366254</t>
  </si>
  <si>
    <t>366255</t>
  </si>
  <si>
    <t>366256</t>
  </si>
  <si>
    <t>366258</t>
  </si>
  <si>
    <t>366259</t>
  </si>
  <si>
    <t>366260</t>
  </si>
  <si>
    <t>366263</t>
  </si>
  <si>
    <t>366264</t>
  </si>
  <si>
    <t>366266</t>
  </si>
  <si>
    <t>366267</t>
  </si>
  <si>
    <t>366268</t>
  </si>
  <si>
    <t>366269</t>
  </si>
  <si>
    <t>366270</t>
  </si>
  <si>
    <t>366271</t>
  </si>
  <si>
    <t>366272</t>
  </si>
  <si>
    <t>366273</t>
  </si>
  <si>
    <t>366274</t>
  </si>
  <si>
    <t>366275</t>
  </si>
  <si>
    <t>366277</t>
  </si>
  <si>
    <t>366279</t>
  </si>
  <si>
    <t>366280</t>
  </si>
  <si>
    <t>366281</t>
  </si>
  <si>
    <t>366282</t>
  </si>
  <si>
    <t>366284</t>
  </si>
  <si>
    <t>366285</t>
  </si>
  <si>
    <t>366286</t>
  </si>
  <si>
    <t>366288</t>
  </si>
  <si>
    <t>366289</t>
  </si>
  <si>
    <t>366290</t>
  </si>
  <si>
    <t>366291</t>
  </si>
  <si>
    <t>366292</t>
  </si>
  <si>
    <t>366294</t>
  </si>
  <si>
    <t>366296</t>
  </si>
  <si>
    <t>366297</t>
  </si>
  <si>
    <t>366298</t>
  </si>
  <si>
    <t>366299</t>
  </si>
  <si>
    <t>366300</t>
  </si>
  <si>
    <t>366301</t>
  </si>
  <si>
    <t>366302</t>
  </si>
  <si>
    <t>366303</t>
  </si>
  <si>
    <t>366304</t>
  </si>
  <si>
    <t>366305</t>
  </si>
  <si>
    <t>366306</t>
  </si>
  <si>
    <t>366308</t>
  </si>
  <si>
    <t>366309</t>
  </si>
  <si>
    <t>366310</t>
  </si>
  <si>
    <t>366312</t>
  </si>
  <si>
    <t>366313</t>
  </si>
  <si>
    <t>366314</t>
  </si>
  <si>
    <t>366316</t>
  </si>
  <si>
    <t>366317</t>
  </si>
  <si>
    <t>366319</t>
  </si>
  <si>
    <t>366320</t>
  </si>
  <si>
    <t>366323</t>
  </si>
  <si>
    <t>366325</t>
  </si>
  <si>
    <t>366326</t>
  </si>
  <si>
    <t>366327</t>
  </si>
  <si>
    <t>366328</t>
  </si>
  <si>
    <t>366329</t>
  </si>
  <si>
    <t>366331</t>
  </si>
  <si>
    <t>366332</t>
  </si>
  <si>
    <t>366333</t>
  </si>
  <si>
    <t>366334</t>
  </si>
  <si>
    <t>366335</t>
  </si>
  <si>
    <t>366338</t>
  </si>
  <si>
    <t>366339</t>
  </si>
  <si>
    <t>366340</t>
  </si>
  <si>
    <t>366341</t>
  </si>
  <si>
    <t>366342</t>
  </si>
  <si>
    <t>366343</t>
  </si>
  <si>
    <t>366346</t>
  </si>
  <si>
    <t>366347</t>
  </si>
  <si>
    <t>366348</t>
  </si>
  <si>
    <t>366350</t>
  </si>
  <si>
    <t>366351</t>
  </si>
  <si>
    <t>366352</t>
  </si>
  <si>
    <t>366353</t>
  </si>
  <si>
    <t>366354</t>
  </si>
  <si>
    <t>366355</t>
  </si>
  <si>
    <t>366358</t>
  </si>
  <si>
    <t>366359</t>
  </si>
  <si>
    <t>366360</t>
  </si>
  <si>
    <t>366361</t>
  </si>
  <si>
    <t>366362</t>
  </si>
  <si>
    <t>366363</t>
  </si>
  <si>
    <t>366364</t>
  </si>
  <si>
    <t>366365</t>
  </si>
  <si>
    <t>366366</t>
  </si>
  <si>
    <t>366367</t>
  </si>
  <si>
    <t>366368</t>
  </si>
  <si>
    <t>366369</t>
  </si>
  <si>
    <t>366370</t>
  </si>
  <si>
    <t>366372</t>
  </si>
  <si>
    <t>366373</t>
  </si>
  <si>
    <t>366374</t>
  </si>
  <si>
    <t>366375</t>
  </si>
  <si>
    <t>366376</t>
  </si>
  <si>
    <t>366377</t>
  </si>
  <si>
    <t>366378</t>
  </si>
  <si>
    <t>366379</t>
  </si>
  <si>
    <t>366380</t>
  </si>
  <si>
    <t>366381</t>
  </si>
  <si>
    <t>366382</t>
  </si>
  <si>
    <t>366383</t>
  </si>
  <si>
    <t>366384</t>
  </si>
  <si>
    <t>366385</t>
  </si>
  <si>
    <t>366387</t>
  </si>
  <si>
    <t>366388</t>
  </si>
  <si>
    <t>366389</t>
  </si>
  <si>
    <t>366390</t>
  </si>
  <si>
    <t>366391</t>
  </si>
  <si>
    <t>366392</t>
  </si>
  <si>
    <t>366393</t>
  </si>
  <si>
    <t>366394</t>
  </si>
  <si>
    <t>366395</t>
  </si>
  <si>
    <t>366396</t>
  </si>
  <si>
    <t>366397</t>
  </si>
  <si>
    <t>366399</t>
  </si>
  <si>
    <t>366400</t>
  </si>
  <si>
    <t>366402</t>
  </si>
  <si>
    <t>366403</t>
  </si>
  <si>
    <t>366404</t>
  </si>
  <si>
    <t>366405</t>
  </si>
  <si>
    <t>366406</t>
  </si>
  <si>
    <t>366407</t>
  </si>
  <si>
    <t>366408</t>
  </si>
  <si>
    <t>366409</t>
  </si>
  <si>
    <t>366410</t>
  </si>
  <si>
    <t>366411</t>
  </si>
  <si>
    <t>366412</t>
  </si>
  <si>
    <t>366413</t>
  </si>
  <si>
    <t>366415</t>
  </si>
  <si>
    <t>366416</t>
  </si>
  <si>
    <t>366417</t>
  </si>
  <si>
    <t>366418</t>
  </si>
  <si>
    <t>366419</t>
  </si>
  <si>
    <t>366421</t>
  </si>
  <si>
    <t>366422</t>
  </si>
  <si>
    <t>366423</t>
  </si>
  <si>
    <t>366424</t>
  </si>
  <si>
    <t>366425</t>
  </si>
  <si>
    <t>366426</t>
  </si>
  <si>
    <t>366427</t>
  </si>
  <si>
    <t>366428</t>
  </si>
  <si>
    <t>366429</t>
  </si>
  <si>
    <t>366430</t>
  </si>
  <si>
    <t>366431</t>
  </si>
  <si>
    <t>366432</t>
  </si>
  <si>
    <t>366433</t>
  </si>
  <si>
    <t>366434</t>
  </si>
  <si>
    <t>366435</t>
  </si>
  <si>
    <t>366436</t>
  </si>
  <si>
    <t>366437</t>
  </si>
  <si>
    <t>366438</t>
  </si>
  <si>
    <t>366439</t>
  </si>
  <si>
    <t>366440</t>
  </si>
  <si>
    <t>366441</t>
  </si>
  <si>
    <t>366442</t>
  </si>
  <si>
    <t>366443</t>
  </si>
  <si>
    <t>366444</t>
  </si>
  <si>
    <t>366445</t>
  </si>
  <si>
    <t>366446</t>
  </si>
  <si>
    <t>366447</t>
  </si>
  <si>
    <t>366448</t>
  </si>
  <si>
    <t>366449</t>
  </si>
  <si>
    <t>366450</t>
  </si>
  <si>
    <t>366452</t>
  </si>
  <si>
    <t>366453</t>
  </si>
  <si>
    <t>366454</t>
  </si>
  <si>
    <t>366455</t>
  </si>
  <si>
    <t>366456</t>
  </si>
  <si>
    <t>366457</t>
  </si>
  <si>
    <t>366458</t>
  </si>
  <si>
    <t>366459</t>
  </si>
  <si>
    <t>366460</t>
  </si>
  <si>
    <t>366461</t>
  </si>
  <si>
    <t>366462</t>
  </si>
  <si>
    <t>366463</t>
  </si>
  <si>
    <t>366464</t>
  </si>
  <si>
    <t>366465</t>
  </si>
  <si>
    <t>366466</t>
  </si>
  <si>
    <t>366467</t>
  </si>
  <si>
    <t>366468</t>
  </si>
  <si>
    <t>366469</t>
  </si>
  <si>
    <t>366470</t>
  </si>
  <si>
    <t>366471</t>
  </si>
  <si>
    <t>366472</t>
  </si>
  <si>
    <t>366477</t>
  </si>
  <si>
    <t>366478</t>
  </si>
  <si>
    <t>366479</t>
  </si>
  <si>
    <t>366481</t>
  </si>
  <si>
    <t>BRENTWOOD HEALTH CARE CENTER</t>
  </si>
  <si>
    <t>COMMUNITY CARE CENTER</t>
  </si>
  <si>
    <t>BROOKSIDE HEALTHCARE CENTER</t>
  </si>
  <si>
    <t>PARKVIEW CARE CENTER</t>
  </si>
  <si>
    <t>MAPLE VIEW MANOR</t>
  </si>
  <si>
    <t>MEADOWBROOK MANOR</t>
  </si>
  <si>
    <t>MASON HEALTH CARE CENTER</t>
  </si>
  <si>
    <t>BETHANY VILLAGE</t>
  </si>
  <si>
    <t>MAPLE HEIGHTS</t>
  </si>
  <si>
    <t>VILLA ST JOSEPH</t>
  </si>
  <si>
    <t>JEFFERSON HEALTHCARE CENTER</t>
  </si>
  <si>
    <t>FRIENDSHIP VILLAGE</t>
  </si>
  <si>
    <t>BELLBROOK</t>
  </si>
  <si>
    <t>RIVERSIDE NURSING AND REHABILITATION CENTER</t>
  </si>
  <si>
    <t>MEADOWBROOK CARE CENTER</t>
  </si>
  <si>
    <t>THE CHATEAU AT MOUNTAIN CREST NURSING &amp; REHAB CTR</t>
  </si>
  <si>
    <t>HILLSIDE PLAZA</t>
  </si>
  <si>
    <t>BRETHREN RETIREMENT COMMUNITY</t>
  </si>
  <si>
    <t>LUTHERAN HOME</t>
  </si>
  <si>
    <t>HOSPITALITY CENTER FOR REHABILITATION AND HEALING</t>
  </si>
  <si>
    <t>WEXNER HERITAGE HOUSE</t>
  </si>
  <si>
    <t>CONCORD CARE CENTER OF TOLEDO</t>
  </si>
  <si>
    <t>CEDARWOOD PLAZA</t>
  </si>
  <si>
    <t>HYDE PARK HEALTH CENTER</t>
  </si>
  <si>
    <t>HILLEBRAND NURSING AND REHABILITATION CENTER</t>
  </si>
  <si>
    <t>MONTEFIORE HOME THE</t>
  </si>
  <si>
    <t>FIRST COMMUNITY VILLAGE HEALTHCARE CTR</t>
  </si>
  <si>
    <t>LIFE CARE CENTER OF WESTLAKE</t>
  </si>
  <si>
    <t>OHIO LIVING ROCKYNOL</t>
  </si>
  <si>
    <t>HARRISON PAVILION CARE CENTER</t>
  </si>
  <si>
    <t>BEACHWOOD POINTE CARE CENTER</t>
  </si>
  <si>
    <t>ANNA MARIA OF AURORA</t>
  </si>
  <si>
    <t>MONTEREY CARE CENTER</t>
  </si>
  <si>
    <t>THREE RIVERS HEALTHCARE CENTER</t>
  </si>
  <si>
    <t>PLEASANTVIEW CARE CENTER</t>
  </si>
  <si>
    <t>LIFE CARE CENTER OF MEDINA</t>
  </si>
  <si>
    <t>ENGLEWOOD HEALTH AND REHAB</t>
  </si>
  <si>
    <t>GOOD SHEPHERD THE</t>
  </si>
  <si>
    <t>MENORAH PARK CENTER FOR SENIOR</t>
  </si>
  <si>
    <t>SPRING CREEK NURSING AND REHABILITATION CENTER LLC</t>
  </si>
  <si>
    <t>ALTENHEIM</t>
  </si>
  <si>
    <t>HERITAGE MANOR  JEWISH HM FOR</t>
  </si>
  <si>
    <t>RAE-ANN WESTLAKE</t>
  </si>
  <si>
    <t>GERIATRIC CENTER OF MANSFIELD</t>
  </si>
  <si>
    <t>EASTBROOK HEALTHCARE CENTER</t>
  </si>
  <si>
    <t>HICKORY RIDGE NURSING &amp; REHABILITATION  CENTER</t>
  </si>
  <si>
    <t>HIGHLAND OAKS HEALTH CENTER</t>
  </si>
  <si>
    <t>OAK PAVILION NURSING CENTER</t>
  </si>
  <si>
    <t>SCHOENBRUNN HEALTHCARE</t>
  </si>
  <si>
    <t>AVON PLACE</t>
  </si>
  <si>
    <t>WESLEYAN VILLAGE</t>
  </si>
  <si>
    <t>NORTHCREST REHAB AND NURSING CENTER</t>
  </si>
  <si>
    <t>KENWOOD TERRACE CARE CENTER</t>
  </si>
  <si>
    <t>MARION MANOR NURSING HOME INC</t>
  </si>
  <si>
    <t>PARK CENTER HEALTHCARE AND REHABILITATION</t>
  </si>
  <si>
    <t>MADEIRA HEALTHCARE</t>
  </si>
  <si>
    <t>XENIA HEALTH AND REHAB</t>
  </si>
  <si>
    <t>GREENBRIER HEALTH CENTER</t>
  </si>
  <si>
    <t>MCNAUGHTEN POINTE NURSING AND REHAB</t>
  </si>
  <si>
    <t>PLEASANT RIDGE CARE CENTER</t>
  </si>
  <si>
    <t>CARECORE AT LIMA LLC</t>
  </si>
  <si>
    <t>MAJESTIC CARE OF MIDDLETOWN LLC</t>
  </si>
  <si>
    <t>SUBURBAN HEALTHCARE AND REHABILITATION</t>
  </si>
  <si>
    <t>BLUE ASH CARE CENTER</t>
  </si>
  <si>
    <t>EDGEWOOD MANOR OF GREENFIELD</t>
  </si>
  <si>
    <t>LAURELS OF NORWORTH THE</t>
  </si>
  <si>
    <t>WILMINGTON NURSING &amp; REHAB</t>
  </si>
  <si>
    <t>VANCREST OF ST MARY'S</t>
  </si>
  <si>
    <t>HOMESTEAD II</t>
  </si>
  <si>
    <t>WAPAKONETA MANOR</t>
  </si>
  <si>
    <t>LONDON HEALTH &amp; REHAB CENTER</t>
  </si>
  <si>
    <t>VAN WERT MANOR</t>
  </si>
  <si>
    <t>BUCKEYE CARE AND REHABILITATION</t>
  </si>
  <si>
    <t>VANCREST HEALTH CARE CENTER</t>
  </si>
  <si>
    <t>LAURELS OF WORTHINGTON, THE</t>
  </si>
  <si>
    <t>OXFORD HEALTHCARE CENTER</t>
  </si>
  <si>
    <t>DIVINE REHABILITATION AND NURSING AT CANAL POINTE</t>
  </si>
  <si>
    <t>O'NEILL HEALTHCARE BAY VILLAGE</t>
  </si>
  <si>
    <t>PIQUA MANOR</t>
  </si>
  <si>
    <t>O'NEILL HEALTHCARE LAKEWOOD</t>
  </si>
  <si>
    <t>ALTERCARE OF WADSWORTH</t>
  </si>
  <si>
    <t>COUNTRY COURT</t>
  </si>
  <si>
    <t>CARRIAGE INN OF STEUBENVILLE</t>
  </si>
  <si>
    <t>WHETSTONE GARDENS AND CARE CENTER</t>
  </si>
  <si>
    <t>PARK VISTA NURSING &amp; REHAB BY MCARE HEALTH</t>
  </si>
  <si>
    <t>DIVERSICARE OF BRADFORD PLACE</t>
  </si>
  <si>
    <t>TROY REHABILITATION AND HEALTHCARE CENTER</t>
  </si>
  <si>
    <t>MERIT HOUSE LLC</t>
  </si>
  <si>
    <t>CRESTWOOD CARE CENTER</t>
  </si>
  <si>
    <t>CARINGTON PARK</t>
  </si>
  <si>
    <t>ALTERCARE OF CUYAHOGA FALLS CTR FOR REHAB &amp; NURSIN</t>
  </si>
  <si>
    <t>ROSE LANE NURSING AND REHABILITATION</t>
  </si>
  <si>
    <t>KIRTLAND REHABILITATION &amp; CARE</t>
  </si>
  <si>
    <t>HALL OF FAME REHABILITATION AND NURSING CENTER</t>
  </si>
  <si>
    <t>HANOVER HOUSE</t>
  </si>
  <si>
    <t>MT AIRY GARDENS REHABILITATION AND NURSING CENTER</t>
  </si>
  <si>
    <t>LOGAN ELM HEALTH CARE CENTER</t>
  </si>
  <si>
    <t>PAVILION CARE CENTER</t>
  </si>
  <si>
    <t>SHEPHERD OF THE VALLEY LIBERTY</t>
  </si>
  <si>
    <t>ALTERCARE POST-ACUTE REHAB CENTER</t>
  </si>
  <si>
    <t>LIMA MANOR</t>
  </si>
  <si>
    <t>CLIFTON CARE CENTER</t>
  </si>
  <si>
    <t>PROMEDICA SKILLED NURSING &amp; REHAB WILLOUGHBY</t>
  </si>
  <si>
    <t>MADISON HEALTH CARE</t>
  </si>
  <si>
    <t>NORTH OLMSTED HEALTHCARE</t>
  </si>
  <si>
    <t>BRIDGEPORT HEALTH CARE CENTER</t>
  </si>
  <si>
    <t>CAPITAL CITY GARDENS REHABILITATION AND NURSING CE</t>
  </si>
  <si>
    <t>HIGHLAND SQUARE NURSING AND REHABILITATION</t>
  </si>
  <si>
    <t>SMITHVILLE WESTERN CARE CENTER</t>
  </si>
  <si>
    <t>ST CATHERINES MANOR OF WASHINGTON COURT HOUSE</t>
  </si>
  <si>
    <t>REGENCY CARE OF COPLEY</t>
  </si>
  <si>
    <t>OAKS OF WEST KETTERING THE</t>
  </si>
  <si>
    <t>MARIA JOSEPH LIVING CARE CENTER</t>
  </si>
  <si>
    <t>MARION POINTE</t>
  </si>
  <si>
    <t>BELDEN VILLAGE HEALTHCARE</t>
  </si>
  <si>
    <t>MONTGOMERY CARE CENTER</t>
  </si>
  <si>
    <t>COMMUNITY CARE AND REHABILITATION</t>
  </si>
  <si>
    <t>WAUSEON HEALTHCARE</t>
  </si>
  <si>
    <t>SHELBY POINTE, INC</t>
  </si>
  <si>
    <t>BOWLING GREEN MANOR</t>
  </si>
  <si>
    <t>LOCUST RIDGE HEALTHCARE LLC</t>
  </si>
  <si>
    <t>ST CATHERINE'S MANOR OF FINDLAY</t>
  </si>
  <si>
    <t>PARK TERRACE NURSING AND REHABILITATION CENTER</t>
  </si>
  <si>
    <t>PROMEDICA SKILLED NURSING &amp; REHAB BARBERTON</t>
  </si>
  <si>
    <t>BRIARWOOD VILLAGE</t>
  </si>
  <si>
    <t>CARRIAGE INN OF CADIZ INC</t>
  </si>
  <si>
    <t>WILLARD HEALTHCARE</t>
  </si>
  <si>
    <t>CRESTVIEW REHAB &amp; SKILLED NRSG SRVCS</t>
  </si>
  <si>
    <t>OTTERBEIN LEBANON RETIREMENT COMMUNITY</t>
  </si>
  <si>
    <t>ARBORS AT GALLIPOLIS</t>
  </si>
  <si>
    <t>MAPLE KNOLL VILLAGE</t>
  </si>
  <si>
    <t>SIGNATURE HEALTHCARE OF GALION</t>
  </si>
  <si>
    <t>CANDLEWOOD HEALTHCARE AND REHABILITATION</t>
  </si>
  <si>
    <t>LONGMEADOW CARE CENTER</t>
  </si>
  <si>
    <t>MAYFIELD HEIGHTS HEALTHCARE.</t>
  </si>
  <si>
    <t>OHIO LIVING MOUNT PLEASANT</t>
  </si>
  <si>
    <t>SHAWNEE MANOR</t>
  </si>
  <si>
    <t>GREEN HILLS CENTER</t>
  </si>
  <si>
    <t>PARKSIDE NURSING AND REHABILITATION  CENTER</t>
  </si>
  <si>
    <t>GARDEN COURT NURSING AND REHABILITATION CENTER</t>
  </si>
  <si>
    <t>URBANA HEALTH &amp; REHABILITATION CENTER</t>
  </si>
  <si>
    <t>JAMESTOWN PLACE HEALTH AND REHAB</t>
  </si>
  <si>
    <t>BLUE STREAM REHAB AND NURSING</t>
  </si>
  <si>
    <t>PROMEDICA SKILLED NURSING AND REHAB BEAVERCREEK</t>
  </si>
  <si>
    <t>OHIO VALLEY MANOR NURSING AND REHABILITATION</t>
  </si>
  <si>
    <t>CELINA MANOR</t>
  </si>
  <si>
    <t>THE LAURELS OF WALDEN PARK</t>
  </si>
  <si>
    <t>AUTUMNWOOD CARE CENTER</t>
  </si>
  <si>
    <t>WICKLIFFE COUNTRY PLACE</t>
  </si>
  <si>
    <t>GALION POINTE, INC</t>
  </si>
  <si>
    <t>BRIAR HILL HEALTH CAMPUS</t>
  </si>
  <si>
    <t>FRANKLIN PLAZA EXTENDED CARE</t>
  </si>
  <si>
    <t>LAURELS OF DEFIANCE  THE</t>
  </si>
  <si>
    <t>HAMDEN HEALTH CARE VENTURES</t>
  </si>
  <si>
    <t>ROCKY RIVER GARDENS REHAB AND NURSING CTR</t>
  </si>
  <si>
    <t>JACKSON HEALTHCARE</t>
  </si>
  <si>
    <t>CONTINUING HEALTHCARE AT ADAMS LANE</t>
  </si>
  <si>
    <t>MAJESTIC CARE OF FAIRFIELD LLC</t>
  </si>
  <si>
    <t>BEST CARE NURSING &amp; REHAB CTR</t>
  </si>
  <si>
    <t>WESTERWOOD REHABILITATION</t>
  </si>
  <si>
    <t>ALTERCARE OF ALLIANCE CTR FOR REHAB &amp; NC INC</t>
  </si>
  <si>
    <t>LAURELS OF MT VERNON THE</t>
  </si>
  <si>
    <t>MEADOWS OF DELPHOS THE</t>
  </si>
  <si>
    <t>PLEASANT VIEW HEALTH CARE CENTER</t>
  </si>
  <si>
    <t>MEADOWS OF KALIDA</t>
  </si>
  <si>
    <t>ARBORS AT DELAWARE</t>
  </si>
  <si>
    <t>MAYFAIR VILLAGE NURSING CARE C</t>
  </si>
  <si>
    <t>ANDOVER VILLAGE RETIREMENT COMMUNITY</t>
  </si>
  <si>
    <t>COMMUNITY SKILLED HEALTH CARE</t>
  </si>
  <si>
    <t>OHIO LIVING WESTMINSTER-THURBER</t>
  </si>
  <si>
    <t>COUNTRY CLUB CENTER I</t>
  </si>
  <si>
    <t>COUNTRYSIDE MANOR NURSING AND REHABILITATION  LLC</t>
  </si>
  <si>
    <t>COLUMBUS COLONY ELDERLY CARE</t>
  </si>
  <si>
    <t>BROOKHAVEN NURSING &amp; REHABILITATION CENTER</t>
  </si>
  <si>
    <t>SOUTHBROOK CARE CENTER</t>
  </si>
  <si>
    <t>NEWARK CARE AND REHABILITATION</t>
  </si>
  <si>
    <t>ARBORS WEST</t>
  </si>
  <si>
    <t>LOVELAND HEALTH CARE CENTER</t>
  </si>
  <si>
    <t>SANCTUARY WADSWORTH</t>
  </si>
  <si>
    <t>RIVERSIDE MANOR NRSG &amp; REHAB CTR</t>
  </si>
  <si>
    <t>GAYMONT CARE AND REHABILITATION</t>
  </si>
  <si>
    <t>JENKINS MEMORIAL HEALTH FACILITY</t>
  </si>
  <si>
    <t>DIPLOMAT HEALTHCARE</t>
  </si>
  <si>
    <t>OMNI MANOR NURSING HOME</t>
  </si>
  <si>
    <t>EMBASSY OF LOGAN</t>
  </si>
  <si>
    <t>MOTHER ANGELINE MCCRORY MANOR</t>
  </si>
  <si>
    <t>VANCREST OF URBANA, INC</t>
  </si>
  <si>
    <t>ARLINGTON CARE CENTER</t>
  </si>
  <si>
    <t>LAKE POINTE REHABILITATION AND NURSING CENTER</t>
  </si>
  <si>
    <t>THE LAURELS OF MILFORD</t>
  </si>
  <si>
    <t>HILL VIEW RETIREMENT CENTER</t>
  </si>
  <si>
    <t>BEECHWOOD HOME FOR INCURABLES</t>
  </si>
  <si>
    <t>THE PAVILION AT PIKETON</t>
  </si>
  <si>
    <t>BROOKVIEW HEALTHCARE CENTER</t>
  </si>
  <si>
    <t>REST HAVEN NURSING HOME INC</t>
  </si>
  <si>
    <t>ARBORS AT POMEROY</t>
  </si>
  <si>
    <t>WESTBROOK PLACE REHABILITATION AND NURSING CENTER.</t>
  </si>
  <si>
    <t>PEARLVIEW REHAB &amp; WELLNESS CTR</t>
  </si>
  <si>
    <t>OREGON HEALTHCARE</t>
  </si>
  <si>
    <t>GREENEWOOD MANOR</t>
  </si>
  <si>
    <t>IVY WOODS CARE CENTER</t>
  </si>
  <si>
    <t>CIRCLEVILLE POST-ACUTE</t>
  </si>
  <si>
    <t>THE LAURELS OF MIDDLETOWN</t>
  </si>
  <si>
    <t>WOOD HAVEN HEALTH CARE SENIOR LIVING &amp; REHAB</t>
  </si>
  <si>
    <t>WINDSOR HEALTH CARE CENTER</t>
  </si>
  <si>
    <t>MUSKINGUM SKILLED NURSING &amp; REHABILITATION</t>
  </si>
  <si>
    <t>BRIDGETOWN NURSING AND REHABILITATION CENTRE</t>
  </si>
  <si>
    <t>THE LAURELS OF HEATH</t>
  </si>
  <si>
    <t>BATAVIA NURSING CARE CENTER</t>
  </si>
  <si>
    <t>OHIO LIVING LLANFAIR</t>
  </si>
  <si>
    <t>ARBORS AT CARROLL</t>
  </si>
  <si>
    <t>LIBERTY NURSING CENTER OF MANSFIELD</t>
  </si>
  <si>
    <t>FAIRHAVEN COMMUNITY</t>
  </si>
  <si>
    <t>RESIDENCE AT SALEM WOODS</t>
  </si>
  <si>
    <t>ALTERCARE NEWARK NORTH INC.</t>
  </si>
  <si>
    <t>ALTERCARE OF NAVARRE CTR FOR REHAB &amp; NRSG CARE</t>
  </si>
  <si>
    <t>COVINGTON CARE CENTER</t>
  </si>
  <si>
    <t>FLINT RIDGE NRSG &amp; REHAB CTR</t>
  </si>
  <si>
    <t>MOUNT SAINT JOSEPH REHAB CENTER</t>
  </si>
  <si>
    <t>CONTINUING HEALTHCARE OF TOLEDO</t>
  </si>
  <si>
    <t>EDGEWOOD MANOR REHABILITATION  &amp; HEALTHCARE CENTER</t>
  </si>
  <si>
    <t>HIGHLANDS POST-ACUTE</t>
  </si>
  <si>
    <t>GRAND RIVER HEALTH &amp; REHAB CENTER</t>
  </si>
  <si>
    <t>CHAPEL HILL COMMUNITY</t>
  </si>
  <si>
    <t>EVERGREEN HEALTHCARE CENTER</t>
  </si>
  <si>
    <t>ARBORS AT WOODSFIELD</t>
  </si>
  <si>
    <t>VILLAGE AT THE GREENE</t>
  </si>
  <si>
    <t>OTTAWA CO RIVERVIEW NURSING HO</t>
  </si>
  <si>
    <t>SUMMIT'S TRACE HEALTHCARE CENTER</t>
  </si>
  <si>
    <t>WESLEY GLEN HEALTH SERVICES CORP</t>
  </si>
  <si>
    <t>VILLAGE GREEN HEALTH CAMPUS</t>
  </si>
  <si>
    <t>OHIO LIVING DOROTHY LOVE</t>
  </si>
  <si>
    <t>SKLD DEFIANCE ILLUMINATE HC DEFIANCE</t>
  </si>
  <si>
    <t>WELCOME NURSING HOME</t>
  </si>
  <si>
    <t>BETHESDA CARE CENTER</t>
  </si>
  <si>
    <t>ALLEN VIEW HEALTHCARE CENTER</t>
  </si>
  <si>
    <t>RESPIRATORY AND NURSING CENTER OF DAYTON</t>
  </si>
  <si>
    <t>TWILIGHT GARDENS NURSING AND REHABILITATION</t>
  </si>
  <si>
    <t>SUNRISE POINTE NURSING &amp; REHAB</t>
  </si>
  <si>
    <t>SAINT LUKE LUTHERAN HOME</t>
  </si>
  <si>
    <t>ARBORS AT OREGON</t>
  </si>
  <si>
    <t>CENTERBURG RESPIRATORY &amp; SPECIALTY REHAB CTR</t>
  </si>
  <si>
    <t>ARBORS AT SPRINGFIELD</t>
  </si>
  <si>
    <t>GARDEN PARK HEALTH CARE CENTER</t>
  </si>
  <si>
    <t>DELHI POST-ACUTE</t>
  </si>
  <si>
    <t>LANCIA VILLA ROYALE</t>
  </si>
  <si>
    <t>GREENVILLE HEALTHCARE</t>
  </si>
  <si>
    <t>JOSHUA TREE CARE CENTER</t>
  </si>
  <si>
    <t>PROMEDICA SKILLED NURSING &amp; REHAB PERRYSBURG</t>
  </si>
  <si>
    <t>FRIENDS EXTENDED CARE CENTER</t>
  </si>
  <si>
    <t>WARREN NURSING &amp; REHAB</t>
  </si>
  <si>
    <t>HERITAGE THE</t>
  </si>
  <si>
    <t>BRIARFIELD AT ASHLEY CIRCLE</t>
  </si>
  <si>
    <t>OAK HILLS NURSING CENTER</t>
  </si>
  <si>
    <t>CLOVERNOOK HEALTH CARE AND REHABILITATION CENTER</t>
  </si>
  <si>
    <t>LAURELS OF BLANCHESTER, THE</t>
  </si>
  <si>
    <t>GLEN MEADOWS</t>
  </si>
  <si>
    <t>O'BRIEN MEMORIAL HEALTH CARE C</t>
  </si>
  <si>
    <t>PICKAWAY MANOR CARE CENTER</t>
  </si>
  <si>
    <t>MAPLE GARDENS REHABILITIATION AND NURSING CENTER</t>
  </si>
  <si>
    <t>THE LAURELS OF HAMILTON</t>
  </si>
  <si>
    <t>ROLLING HILLS REHAB AND CARE CTR</t>
  </si>
  <si>
    <t>FRIENDSHIP VILLAGE OF DUBLIN</t>
  </si>
  <si>
    <t>MADEIRA HEALTH CARE CENTER</t>
  </si>
  <si>
    <t>AUTUMNWOOD NURSING &amp; REHAB CENTER</t>
  </si>
  <si>
    <t>HARBOR HEALTHCARE OF IRONTON</t>
  </si>
  <si>
    <t>HERITAGE CENTER FOR REHAB AND SPECIALITY CARE</t>
  </si>
  <si>
    <t>SLOVENE HOME FOR THE AGED</t>
  </si>
  <si>
    <t>PARK VIEW NURSING CENTER</t>
  </si>
  <si>
    <t>OTTERBEIN PORTAGE VALLEY</t>
  </si>
  <si>
    <t>EASTLAND HEALTH  CARE AND REHABILITATION CENTER</t>
  </si>
  <si>
    <t>CRANDALL NURSING HOME</t>
  </si>
  <si>
    <t>ST CATHERINE'S C C OF FOSTORIA</t>
  </si>
  <si>
    <t>PROMEDICA SKILLED NURSING &amp; REHAB CHILLICOTHE</t>
  </si>
  <si>
    <t>PRESTIGE GARDENS REHABILITATION AND NURSING CENTER</t>
  </si>
  <si>
    <t>SKLD NEW LEXINGTON ILLUMINATE HC NEW LEXINGTON</t>
  </si>
  <si>
    <t>CARROLL HEALTHCARE CENTER INC</t>
  </si>
  <si>
    <t>SHEPHERD OF THE VALLEY-BOARDMAN</t>
  </si>
  <si>
    <t>OHIO LIVING BRECKENRIDGE VILLAGE</t>
  </si>
  <si>
    <t>PORTSMOUTH HEALTHCARE</t>
  </si>
  <si>
    <t>EDGEWOOD MANOR OF LUCASVILLE I</t>
  </si>
  <si>
    <t>EAGLE CREEK NURSING CENTER</t>
  </si>
  <si>
    <t>ABBYSHIRE PLACE SKILLED NSG &amp; REHAB CTR</t>
  </si>
  <si>
    <t>ARCADIA VALLEY SKILLED NURSING AND REHABILITATION</t>
  </si>
  <si>
    <t>HICKORY CREEK OF ATHENS</t>
  </si>
  <si>
    <t>SHADY LAWN NURSING HOME</t>
  </si>
  <si>
    <t>CONTINENTAL MANOR NURS AND REHABILITATION CENTER</t>
  </si>
  <si>
    <t>EUCLID BEACH HEALTHCARE</t>
  </si>
  <si>
    <t>FRANKLIN RIDGE HEALTHCARE CENTER</t>
  </si>
  <si>
    <t>WESTMORELAND PLACE</t>
  </si>
  <si>
    <t>LAURELS OF WEST CARROLLTON THE</t>
  </si>
  <si>
    <t>LOST CREEK HEALTH CARE AND REHABILITATION CENTER</t>
  </si>
  <si>
    <t>HARMONY CENTER FOR REHABILITATION AND HEALING</t>
  </si>
  <si>
    <t>MERCY FRANCISCAN AT WEST PARK</t>
  </si>
  <si>
    <t>GREEN MEADOWS HLTH &amp; WELLNESS CTR</t>
  </si>
  <si>
    <t>MILCREST NURSING CENTER</t>
  </si>
  <si>
    <t>SPRING MEADOWS</t>
  </si>
  <si>
    <t>PIQUA HEALTHCARE</t>
  </si>
  <si>
    <t>ARISTOCRAT BEREA HEALTHCARE AND REHABILITATION</t>
  </si>
  <si>
    <t>PROMEDICA SKILLED NURSING &amp; REHAB WESTERVILLE</t>
  </si>
  <si>
    <t>SUMMIT ACRES NURSING HOME</t>
  </si>
  <si>
    <t>BELLEFONTAINE HEALTHCARE</t>
  </si>
  <si>
    <t>PROMEDICA SKILLED NURSING &amp; REHAB KETTERING</t>
  </si>
  <si>
    <t>WATERVILLE HEALTHCARE</t>
  </si>
  <si>
    <t>PRESIDENTIAL POST-ACUTE</t>
  </si>
  <si>
    <t>PROMEDICA SKILLED NURSING &amp; REHAB BUCYRUS</t>
  </si>
  <si>
    <t>PROMEDICA SKILLED NURSING &amp; REHAB RIVERVIEW</t>
  </si>
  <si>
    <t>PROMEDICA SKILLED NURSING &amp; REHAB HILLSBORO</t>
  </si>
  <si>
    <t>LAKE POINTE HEALTH CARE</t>
  </si>
  <si>
    <t>SKLD PERRYSBURG ILLUMINATE HC PERRYSBURG</t>
  </si>
  <si>
    <t>ALTERCARE OF BUCYRUS CENTER FO</t>
  </si>
  <si>
    <t>BELLBROOK HEALTH AND REHAB</t>
  </si>
  <si>
    <t>LAURELS OF HUBER HEIGHTS THE</t>
  </si>
  <si>
    <t>S.E.M. HAVEN HEALTH CARE CENTER</t>
  </si>
  <si>
    <t>DIXON HEALTHCARE CENTER</t>
  </si>
  <si>
    <t>MAJORA LANE CTR FOR REHAB &amp; NSG CARE INC</t>
  </si>
  <si>
    <t>THE COLONY HEALTHCARE CENTER</t>
  </si>
  <si>
    <t>MCCREA MANOR NSNG AND REHAB CTR LLC</t>
  </si>
  <si>
    <t>PICKERINGTON CARE AND REHABILITATION</t>
  </si>
  <si>
    <t>KINGSTON OF VERMILION</t>
  </si>
  <si>
    <t>PROMEDICA SKILLED NURSING AND REHAB MIAMISBURG</t>
  </si>
  <si>
    <t>COUNTRY CLUB RET CENTER I I I</t>
  </si>
  <si>
    <t>PORTSMOUTH HEALTH AND REHAB</t>
  </si>
  <si>
    <t>EMBASSY OF WINCHESTER</t>
  </si>
  <si>
    <t>NORTHRIDGE HEALTH CENTER, INC</t>
  </si>
  <si>
    <t>KINGSTON OF ASHLAND</t>
  </si>
  <si>
    <t>WILLOW KNOLL POST-ACUTE AND SENIOR LIVING</t>
  </si>
  <si>
    <t>MERCY - MCAULEY CENTER</t>
  </si>
  <si>
    <t>COTTINGHAM RETIREMENT COMMUNITY</t>
  </si>
  <si>
    <t>AUSTINWOODS REHAB HEALTH CARE</t>
  </si>
  <si>
    <t>MCKINLEY HEALTH CARE CTR  LLC</t>
  </si>
  <si>
    <t>LAURELS OF NEW LONDON THE</t>
  </si>
  <si>
    <t>CARDINAL WOODS SKILLED NURSING &amp; REHAB CTR</t>
  </si>
  <si>
    <t>HEIGHTS REHABILITATION AND HEALTHCARE CENTER, THE</t>
  </si>
  <si>
    <t>GENOA RETIREMENT VILLAGE</t>
  </si>
  <si>
    <t>MEADOW WIND HEALTH CARE CTR INC</t>
  </si>
  <si>
    <t>INDIAN LAKE REHABILITATION CENTER</t>
  </si>
  <si>
    <t>MEDINA CENTER FOR REHABILITATION AND NURSING</t>
  </si>
  <si>
    <t>NORWALK MEMORIAL HOME</t>
  </si>
  <si>
    <t>FOUR WINDS NURSING FACILITY</t>
  </si>
  <si>
    <t>WILLOWS HEALTH AND REHAB CTR</t>
  </si>
  <si>
    <t>WORTHINGTON CHRISTIAN VILLAGE</t>
  </si>
  <si>
    <t>AUTUMN HILLS CARE CENTER</t>
  </si>
  <si>
    <t>EMBASSY OF WOODVIEW</t>
  </si>
  <si>
    <t>ARBORS AT MINERVA</t>
  </si>
  <si>
    <t>ARBORS AT MILFORD</t>
  </si>
  <si>
    <t>DELAWARE COURT HEALTH CARE CENTER</t>
  </si>
  <si>
    <t>SIGNATURE HEALTHCARE OF FAYETTE COUNTY</t>
  </si>
  <si>
    <t>VANCREST OF HICKSVILLE</t>
  </si>
  <si>
    <t>WINDSOR LANE HEALTHCARE CENTER</t>
  </si>
  <si>
    <t>EAGLEWOOD CARE CENTER</t>
  </si>
  <si>
    <t>O'NEILL HEALTHCARE NORTH RIDGEVILLE</t>
  </si>
  <si>
    <t>COLUMBUS HEALTHCARE CENTER</t>
  </si>
  <si>
    <t>ARBORS AT MARIETTA</t>
  </si>
  <si>
    <t>ARBORS AT FAIRLAWN THE</t>
  </si>
  <si>
    <t>CEDARVIEW CARE CENTER</t>
  </si>
  <si>
    <t>PROMEDICA SKILLED NURSING &amp; REHABILIATION (MENTOR)</t>
  </si>
  <si>
    <t>WESTERN HILLS RETIREMENT VILLAGE</t>
  </si>
  <si>
    <t>SIGNATURE HEALTHCARE OF CHILLICOTHE</t>
  </si>
  <si>
    <t>DOYLESTOWN HEALTH CARE CENTER</t>
  </si>
  <si>
    <t>CONTINUING HEALTHCARE AT FOREST HILL</t>
  </si>
  <si>
    <t>COUNTRY CLUB RETIREMENT CTR IV</t>
  </si>
  <si>
    <t>O'NEILL HEALTHCARE MIDDLEBURG HEIGHTS</t>
  </si>
  <si>
    <t>ADVANCED HEALTHCARE CENTER</t>
  </si>
  <si>
    <t>WALTON MANOR HEALTH CARE CENTER</t>
  </si>
  <si>
    <t>PLEASANT LAKE VILLA</t>
  </si>
  <si>
    <t>WINDSONG NURSING &amp; REHAB</t>
  </si>
  <si>
    <t>IVY WOODS HEALTHCARE AND REHABILITATION CENTER</t>
  </si>
  <si>
    <t>CHARDON CENTER</t>
  </si>
  <si>
    <t>BROOKWOOD RETIREMENT COMMUNITY</t>
  </si>
  <si>
    <t>LAKEMED CARE AND REHABILITATION</t>
  </si>
  <si>
    <t>ST LEONARD HCC</t>
  </si>
  <si>
    <t>ST MARY'S ALZHEIMER'S CENTER</t>
  </si>
  <si>
    <t>GRAFTON OAKS NURSING AND REHABILITATION CENTER</t>
  </si>
  <si>
    <t>CONVALARIUM THE</t>
  </si>
  <si>
    <t>ARBORS AT STREETSBORO</t>
  </si>
  <si>
    <t>ARBORS AT STOW</t>
  </si>
  <si>
    <t>OVERBROOK CENTER</t>
  </si>
  <si>
    <t>WOOD GLEN ALZHEIMER'S COMMUNITY</t>
  </si>
  <si>
    <t>DRAKE CENTER INC</t>
  </si>
  <si>
    <t>TRINITY SKILLED CARE CENTER</t>
  </si>
  <si>
    <t>PEBBLE CREEK</t>
  </si>
  <si>
    <t>GATEWAY HEALTH CARE CENTER</t>
  </si>
  <si>
    <t>EAST PARK CARE CENTER</t>
  </si>
  <si>
    <t>AUSTINTOWN HEALTHCARE CENTER</t>
  </si>
  <si>
    <t>ST MARGARET HALL INC</t>
  </si>
  <si>
    <t>WEXFORD PLACE INC.</t>
  </si>
  <si>
    <t>KOESTER PAVILION</t>
  </si>
  <si>
    <t>HEATHERDOWNS REHAB &amp; RESIDENTIAL CENTER</t>
  </si>
  <si>
    <t>WOODRIDGE HEALTHCARE</t>
  </si>
  <si>
    <t>HEATHER KNOLL RETIREMENT VILLAGE</t>
  </si>
  <si>
    <t>ASTORIA PLACE OF CLYDE, LLC</t>
  </si>
  <si>
    <t>ASHTABULA COUNTY NURSING HOME</t>
  </si>
  <si>
    <t>NATIONAL CHURCH RESIDENCES BRISTOL VILLAGE</t>
  </si>
  <si>
    <t>WRIGHT REHABILITATION AND HEALTHCARE CENTER</t>
  </si>
  <si>
    <t>ROSELAWN MANOR</t>
  </si>
  <si>
    <t>SWANTON VALLEY REHABILITATION AND HEALTHCARE CENTE</t>
  </si>
  <si>
    <t>ASTORIA PLACE OF WATERVILLE</t>
  </si>
  <si>
    <t>WHITE OAK MANOR</t>
  </si>
  <si>
    <t>ALTERCARE SOMERSET INC.</t>
  </si>
  <si>
    <t>ROYAL OAK NURSING &amp; REHAB CTR</t>
  </si>
  <si>
    <t>MAJESTIC CARE OF COLUMBUS LLC</t>
  </si>
  <si>
    <t>COLONIAL MANOR HEALTH CARE CEN</t>
  </si>
  <si>
    <t>WHITEHOUSE COUNTRY MANOR</t>
  </si>
  <si>
    <t>BROADVIEW MULTI CARE CENTER</t>
  </si>
  <si>
    <t>PARMA CARE CENTER</t>
  </si>
  <si>
    <t>HEALTH CENTER AT THE RENAISSAN</t>
  </si>
  <si>
    <t>VISTA CENTER OF BOARDMAN</t>
  </si>
  <si>
    <t>AVON OAKS NURSING HOME</t>
  </si>
  <si>
    <t>ARBORS AT MIFFLIN</t>
  </si>
  <si>
    <t>CENTERVILLE HEALTH AND REHAB</t>
  </si>
  <si>
    <t>PARKSIDE HEALTH CARE CENTER</t>
  </si>
  <si>
    <t>LOGAN ACRES</t>
  </si>
  <si>
    <t>WILLOWS AT WILLARD THE</t>
  </si>
  <si>
    <t>EMBASSY OF CAMBRIDGE</t>
  </si>
  <si>
    <t>COPLEY HEALTH CENTER</t>
  </si>
  <si>
    <t>EASTGATE HEALTH CARE CENTER</t>
  </si>
  <si>
    <t>LINCOLN PARK MANOR</t>
  </si>
  <si>
    <t>MEDINA MEADOWS REHAB AND NURSING CENTRE</t>
  </si>
  <si>
    <t>HEALTHCARE CENTER AT THE FORUM</t>
  </si>
  <si>
    <t>COUNTRY VIEW OF SUNBURY</t>
  </si>
  <si>
    <t>TRINITY COMMUNITY</t>
  </si>
  <si>
    <t>WYANT WOODS CARE CENTER</t>
  </si>
  <si>
    <t>PROMEDICA SKILLED NURSING &amp; REHAB MARIETTA</t>
  </si>
  <si>
    <t>ASSUMPTION VILLAGE THE</t>
  </si>
  <si>
    <t>WASHINGTON SQUARE HEALTHCARE CENTER</t>
  </si>
  <si>
    <t>WILLOWOOD CARE CENTER OF BRUNSWICK</t>
  </si>
  <si>
    <t>VILLA GEORGETOWN REHABILITATION AND HEALTHCARE CEN</t>
  </si>
  <si>
    <t>ELISABETH SEV PRENTISS CTR FOR</t>
  </si>
  <si>
    <t>SANCTUARY AT WILMINGTON PLACE</t>
  </si>
  <si>
    <t>SANCTUARY AT  OHIO VALLEY</t>
  </si>
  <si>
    <t>CROWN CENTER AT LAUREL LAKE</t>
  </si>
  <si>
    <t>PATASKALA OAKS CARE CENTER</t>
  </si>
  <si>
    <t>OASIS CENTER FOR REHABILITATION AND HEALING</t>
  </si>
  <si>
    <t>WESTPARK HEALTHCARE CAMPUS</t>
  </si>
  <si>
    <t>COURTYARD AT SEASONS</t>
  </si>
  <si>
    <t>WEST PARK CARE CENTER LLC</t>
  </si>
  <si>
    <t>HEATHER HILL CARE COMMUNITIES</t>
  </si>
  <si>
    <t>MARJORIE P LEE RETIREMENT COMMUNITY</t>
  </si>
  <si>
    <t>TRANSITIONAL CARE UNIT</t>
  </si>
  <si>
    <t>WESTLAKE REHAB AND NURSING CENTER</t>
  </si>
  <si>
    <t>GRANDE LAKE HEALTHCARE CENTER</t>
  </si>
  <si>
    <t>NORTHWESTERN CENTER</t>
  </si>
  <si>
    <t>WELLSPRING HEALTH CENTER</t>
  </si>
  <si>
    <t>HAWTHORN GLEN NURSING CENTER</t>
  </si>
  <si>
    <t>CORTLAND CENTER</t>
  </si>
  <si>
    <t>COUNTRY CLUB RETIREMENT CENTER</t>
  </si>
  <si>
    <t>SAMARITAN CARE CENTER AND VILLA</t>
  </si>
  <si>
    <t>BAYLEY PLACE</t>
  </si>
  <si>
    <t>DIVERSICARE OF SIENA WOODS</t>
  </si>
  <si>
    <t>WALNUT CREEK NURSING CENTER</t>
  </si>
  <si>
    <t>BRIARFIELD MANOR</t>
  </si>
  <si>
    <t>VISTA CENTER AT THE RIDGE</t>
  </si>
  <si>
    <t>CONTINUING HEALTHCARE OF CUYAHOGA FALLS</t>
  </si>
  <si>
    <t>WILLOW PARK CONVALESCENT HOME</t>
  </si>
  <si>
    <t>VILLA SPRINGFIELD REHABILITATION AND HEALTHCARE CE</t>
  </si>
  <si>
    <t>SKLD BRYAN ILLUMINATE HC BRYAN</t>
  </si>
  <si>
    <t>DANRIDGES BURGUNDI MANOR</t>
  </si>
  <si>
    <t>UNIVERSITY MANOR HEALTH &amp; REHA</t>
  </si>
  <si>
    <t>JUDSON CARE CENTER, INC</t>
  </si>
  <si>
    <t>KENT HEALTHCARE AND REHABILITATION.</t>
  </si>
  <si>
    <t>MORROW MANOR NURSING CENTER</t>
  </si>
  <si>
    <t>VILLAGE AT ST EDWARD NRSG CARE</t>
  </si>
  <si>
    <t>OAK GROVE MANOR</t>
  </si>
  <si>
    <t>HENNIS CARE CENTRE OF DOVER</t>
  </si>
  <si>
    <t>COLUMBUS ALZHEIMER'S CARE CTR</t>
  </si>
  <si>
    <t>VALLEY VIEW HEALTH CAMPUS</t>
  </si>
  <si>
    <t>KENTON NURSING AND REHABILITATION CENTER</t>
  </si>
  <si>
    <t>AURORA MANOR SPECIAL CARE CENT</t>
  </si>
  <si>
    <t>RAE ANN SUBURBAN</t>
  </si>
  <si>
    <t>BATH MANOR SPECIAL CARE CENTRE</t>
  </si>
  <si>
    <t>HOLLY GLEN HEALTHCARE</t>
  </si>
  <si>
    <t>GREENBRIAR CENTER</t>
  </si>
  <si>
    <t>GREENBRIAR NURSING CENTER THE</t>
  </si>
  <si>
    <t>LAURIE ANN NURSING HOME</t>
  </si>
  <si>
    <t>BRIARWOOD THE</t>
  </si>
  <si>
    <t>THE MERRIMAN</t>
  </si>
  <si>
    <t>INDEPENDENCE HOUSE</t>
  </si>
  <si>
    <t>THE PINES HEALTHCARE CENTER</t>
  </si>
  <si>
    <t>MEMORIAL GABLES</t>
  </si>
  <si>
    <t>MAIN STREET CARE CENTER</t>
  </si>
  <si>
    <t>CRYSTAL CARE CENTER OF PORTSMOUTH</t>
  </si>
  <si>
    <t>JUDSON PARK</t>
  </si>
  <si>
    <t>HUDSON ELMS NURSING CENTER</t>
  </si>
  <si>
    <t>CRESTMONT NORTH NURSING HOME</t>
  </si>
  <si>
    <t>CARRIAGE INN OF DAYTON</t>
  </si>
  <si>
    <t>PINE RIDGE SKILLED NURSING AND REHAB</t>
  </si>
  <si>
    <t>CITYVIEW HEALTHCARE AND REHABILITATION</t>
  </si>
  <si>
    <t>SIGNATURE HEALTHCARE OF COSHOCTON</t>
  </si>
  <si>
    <t>ECHO MANOR EXTENDED CARE CENTER</t>
  </si>
  <si>
    <t>SPRINGMEADE HEALTHCENTER</t>
  </si>
  <si>
    <t>ST AUGUSTINE MANOR</t>
  </si>
  <si>
    <t>CONCORD CARE AND REHABILITATION CENTER</t>
  </si>
  <si>
    <t>TOLEDO HEALTHCARE</t>
  </si>
  <si>
    <t>ARLINGTON GOOD SAMARITAN CENTE</t>
  </si>
  <si>
    <t>LODGE CARE CENTER INC THE</t>
  </si>
  <si>
    <t>ALTERCARE COSHOCTON INC.</t>
  </si>
  <si>
    <t>LAFAYETTE POINTE NURSING &amp; REHAB CTR</t>
  </si>
  <si>
    <t>BURLINGTON HOUSE REHAB &amp; ALZHEIMER'S CARE CENTER</t>
  </si>
  <si>
    <t>BEREA CENTER</t>
  </si>
  <si>
    <t>MCV HEALTH CARE FACILITIES, INC</t>
  </si>
  <si>
    <t>FOX RUN MANOR</t>
  </si>
  <si>
    <t>DIVINE REHABILITATION AND NURSING AT SYLVANIA</t>
  </si>
  <si>
    <t>OAK CREEK TERRACE INC</t>
  </si>
  <si>
    <t>VERSAILLES REHABILITATION AND HEALTH CARE CENTER</t>
  </si>
  <si>
    <t>SAINT JOSEPH CARE CENTER</t>
  </si>
  <si>
    <t>MONARCH MEADOWS NURSING AND REHABILITATION</t>
  </si>
  <si>
    <t>FRANCISCAN CARE CTR SYLVANIA</t>
  </si>
  <si>
    <t>WINCHESTER TERRACE</t>
  </si>
  <si>
    <t>OAKWOOD VILLAGE</t>
  </si>
  <si>
    <t>EMBASSY OF LEBANON</t>
  </si>
  <si>
    <t>SIENNA HILLS NURSING &amp; REHABILITATION</t>
  </si>
  <si>
    <t>AMHERST MANOR NURSING HOME</t>
  </si>
  <si>
    <t>NORMANDY MANOR OF ROCKY RIVER</t>
  </si>
  <si>
    <t>REGINA HEALTH CENTER</t>
  </si>
  <si>
    <t>COURT HOUSE MANOR</t>
  </si>
  <si>
    <t>CROWN POINTE CARE CENTER</t>
  </si>
  <si>
    <t>EDGEWOOD MANOR OF LUCASVILLE II</t>
  </si>
  <si>
    <t>BUCKEYE TERRACE REHABILITATION AND NURSING CENTER</t>
  </si>
  <si>
    <t>CRESTWOOD RIDGE SKILLED NURSING AND REHAB</t>
  </si>
  <si>
    <t>LIBERTY RETIREMENT COMMUNITY OF LIMA INC</t>
  </si>
  <si>
    <t>OHMAN FAMILY LIVING AT BRIAR</t>
  </si>
  <si>
    <t>EDGEWOOD MANOR OF WELLSTON</t>
  </si>
  <si>
    <t>AUTUMN AEGIS NURSING HOME</t>
  </si>
  <si>
    <t>EUCLID SUBACUTE CARE CENTER</t>
  </si>
  <si>
    <t>CRYSTAL CARE CENTER OF MANSFIE</t>
  </si>
  <si>
    <t>DIVERSICARE OF ST THERESA</t>
  </si>
  <si>
    <t>OHMAN FAMILY LIVING AT HOLLY</t>
  </si>
  <si>
    <t>CONCORD CARE CENTER OF CORTLAND</t>
  </si>
  <si>
    <t>ARLINGTON COURT NURSING &amp; REHABILITATION CENTER</t>
  </si>
  <si>
    <t>RIDGEWOOD MANOR</t>
  </si>
  <si>
    <t>OTTERBEIN ST MARYS RETIREMENT COMMUNITY</t>
  </si>
  <si>
    <t>KENDAL AT OBERLIN</t>
  </si>
  <si>
    <t>PIKETON NURSING CENTER</t>
  </si>
  <si>
    <t>GENEVA SHORES NURSING AND REHAB</t>
  </si>
  <si>
    <t>GOOD SHEPHERD HOME</t>
  </si>
  <si>
    <t>ADMIRAL�S POINTE CARE CENTER</t>
  </si>
  <si>
    <t>ANCHOR LODGE NURSING HOME INC</t>
  </si>
  <si>
    <t>UNION CITY CARE CENTER</t>
  </si>
  <si>
    <t>CANFIELD HEALTHCARE CENTER</t>
  </si>
  <si>
    <t>BIRCHAVEN RETIREMENT VILLAGE</t>
  </si>
  <si>
    <t>QUAKER HEIGHTS NURSING HOME</t>
  </si>
  <si>
    <t>PARK HEALTH CENTER</t>
  </si>
  <si>
    <t>PROVIDENCE CARE CENTER</t>
  </si>
  <si>
    <t>CIRCLE OF CARE</t>
  </si>
  <si>
    <t>SCARLET OAKS NURSING AND REHABILITATION CENTER</t>
  </si>
  <si>
    <t>TRINITY COMMUNITY AT FAIRBORN</t>
  </si>
  <si>
    <t>FOREST HILLS CENTER</t>
  </si>
  <si>
    <t>GEM CITY HEALTHCARE AND REHABILITATION CENTER</t>
  </si>
  <si>
    <t>KINGSTON OF MIAMISBURG</t>
  </si>
  <si>
    <t>CALCUTTA HEALTH CARE CENTER</t>
  </si>
  <si>
    <t>WILLOW BROOK CHRISTIAN HOME</t>
  </si>
  <si>
    <t>NEW DAWN REHABILITATION AND HEALTHCARE CENTER</t>
  </si>
  <si>
    <t>ADDISON HEALTHCARE CENTER</t>
  </si>
  <si>
    <t>ALTERCARE OF LOUISVILLE CTR FOR REHAB &amp; NSG CARE</t>
  </si>
  <si>
    <t>LAURELS OF HILLSBORO</t>
  </si>
  <si>
    <t>COUNTRY LAWN CTR FOR REHAB</t>
  </si>
  <si>
    <t>OHIO LIVING SWAN CREEK</t>
  </si>
  <si>
    <t>PARKVUE HEALTH CARE CENTER</t>
  </si>
  <si>
    <t>HOLZER SENIOR CARE CENTER</t>
  </si>
  <si>
    <t>SYCAMORE GLEN HEALTH CARE</t>
  </si>
  <si>
    <t>HARMAR PLACE REHAB &amp; EXTENDED CARE</t>
  </si>
  <si>
    <t>CRESTLINE REHABILITATION AND NURSING CENTER</t>
  </si>
  <si>
    <t>CRYSTAL CARE CENTER OF FRANKLIN FURNACE</t>
  </si>
  <si>
    <t>KENSINGTON AT ANNA MARIA</t>
  </si>
  <si>
    <t>GRANDE POINTE HEALTHCARE COMMU</t>
  </si>
  <si>
    <t>THE PINNACLE REHABILITATION AND NURSING CENTER</t>
  </si>
  <si>
    <t>ALTERCARE OF MENTOR</t>
  </si>
  <si>
    <t>COUNTRY MEADOW REHABILITATION AND NURSING CENTER</t>
  </si>
  <si>
    <t>LEXINGTON COURT CARE CENTER</t>
  </si>
  <si>
    <t>WHISPERING HILLS REHABILITATION AND NURSING CENTER</t>
  </si>
  <si>
    <t>MENTOR WOODS SKILLED NURSING AND REHABILITATION</t>
  </si>
  <si>
    <t>MAIN STREET TERRACE CARE CENTER</t>
  </si>
  <si>
    <t>SHAKER GARDENS NURSING AND REHABILITATION CENTER</t>
  </si>
  <si>
    <t>MANOR AT PERRYSBURG</t>
  </si>
  <si>
    <t>TWIN TOWERS</t>
  </si>
  <si>
    <t>SYCAMORE RUN NURSING AND REHAB CTR</t>
  </si>
  <si>
    <t>MT HEALTHY CHRISTIAN HOME</t>
  </si>
  <si>
    <t>COUNTRY CLUB CENTER V, INC</t>
  </si>
  <si>
    <t>ALTERCARE OF HARTVILLE CTR FOR</t>
  </si>
  <si>
    <t>WOODSIDE VILLAGE CARE CENTER</t>
  </si>
  <si>
    <t>MILL MANOR CARE CENTER</t>
  </si>
  <si>
    <t>HILTY MEMORIAL HOME INC</t>
  </si>
  <si>
    <t>SIDNEY CARE CENTER</t>
  </si>
  <si>
    <t>CROSSROADS REHABILITATION &amp; NURSING</t>
  </si>
  <si>
    <t>GLENDORA HEALTH CARE CENTER</t>
  </si>
  <si>
    <t>BOWERSTON HILLS  NURSING &amp; REHABILITATION</t>
  </si>
  <si>
    <t>HEARTH AND CARE CENTER</t>
  </si>
  <si>
    <t>SKLD POINT PLACE ILLUMINATE HC POINT PLACE</t>
  </si>
  <si>
    <t>HILLANDALE HEALTH CARE</t>
  </si>
  <si>
    <t>ADDISON HEIGHTS HEALTH AND REHABILITATION CENTER</t>
  </si>
  <si>
    <t>SPRING MEADOWS NURSING &amp; REHABILITATION CENTRE</t>
  </si>
  <si>
    <t>CARLISLE MANOR HEALTH CARE INC</t>
  </si>
  <si>
    <t>GARDENS OF PAULDING THE</t>
  </si>
  <si>
    <t>JENNINGS HALL</t>
  </si>
  <si>
    <t>RAE ANN GENEVA</t>
  </si>
  <si>
    <t>HANNA HOUSE SKILLED NURSING CE</t>
  </si>
  <si>
    <t>OTTERBEIN-CRIDERSVILLE</t>
  </si>
  <si>
    <t>OAKS AT NORTHPOINTE</t>
  </si>
  <si>
    <t>GABLES CARE CENTER INC</t>
  </si>
  <si>
    <t>BERKELEY SQUARE RETIREMENT CEN</t>
  </si>
  <si>
    <t>SOUTHERN HILLS HEALTH AND REHA</t>
  </si>
  <si>
    <t>ROCKY RIVER HEALTHCARE OF WESTPARK</t>
  </si>
  <si>
    <t>ARBORS AT SYLVANIA</t>
  </si>
  <si>
    <t>CAPRICE HEALTH CARE CENTER</t>
  </si>
  <si>
    <t>VISTA CARE CENTER OF MILAN</t>
  </si>
  <si>
    <t>ORCHARD VILLA</t>
  </si>
  <si>
    <t>MT ALVERNA HOME INC</t>
  </si>
  <si>
    <t>THE MEADOWS AT OSBORN PARK</t>
  </si>
  <si>
    <t>SWANTON HEALTH CARE RETIREMENT</t>
  </si>
  <si>
    <t>AULTMAN TRANSITIONAL CARE CENTER</t>
  </si>
  <si>
    <t>EMBASSY OF VALLEY VIEW</t>
  </si>
  <si>
    <t>OHIO EASTERN STAR HLTH CARE CTR THE</t>
  </si>
  <si>
    <t>LAURELS OF MASSILLON, THE</t>
  </si>
  <si>
    <t>ELIZA JENNINGS HOME</t>
  </si>
  <si>
    <t>CHESTERWOOD VILLAGE</t>
  </si>
  <si>
    <t>VANCREST HEALTH CARE CENTER OF EATON</t>
  </si>
  <si>
    <t>LEGENDS CARE REHABILITATION AND NURSING CENTER</t>
  </si>
  <si>
    <t>VISTA CENTER, THE</t>
  </si>
  <si>
    <t>AUSTINBURG NSG AND  REHAB CTR</t>
  </si>
  <si>
    <t>AUTUMN YEARS NURSING CENTER</t>
  </si>
  <si>
    <t>BURTON HEALTH CARE CENTER</t>
  </si>
  <si>
    <t>PARK VILLAGE HEALTH CARE CENTER INC</t>
  </si>
  <si>
    <t>CONTINUING HEALTHCARE OF GAHANNA</t>
  </si>
  <si>
    <t>GLENWOOD CARE AND REHABILITATION</t>
  </si>
  <si>
    <t>SALEM WEST HEALTHCARE CENTER</t>
  </si>
  <si>
    <t>FULTON MANOR NURSING &amp; REHAB C</t>
  </si>
  <si>
    <t>CATHERINE'S CARE CENTER, INC</t>
  </si>
  <si>
    <t>SPRINGFIELD NURSING &amp; INDEPENDENT LIVING</t>
  </si>
  <si>
    <t>PROMEDICA SKILLED NURSING &amp; REHAB CENTERVILLE</t>
  </si>
  <si>
    <t>ELIZA BRYANT CENTER</t>
  </si>
  <si>
    <t>ST FRANCIS SENIOR MINISTRIES</t>
  </si>
  <si>
    <t>WELSH HOME THE</t>
  </si>
  <si>
    <t>SALEM NORTH HEALTHCARE CENTER</t>
  </si>
  <si>
    <t>FAIRFAX HEALTH CARE CENTER</t>
  </si>
  <si>
    <t>REST HAVEN NURSING HOME</t>
  </si>
  <si>
    <t>DAYVIEW CARE CENTER INC</t>
  </si>
  <si>
    <t>WOODLAND COUNTRY MANOR INC</t>
  </si>
  <si>
    <t>CRAWFORD MANOR HEALTHCARE CENTER</t>
  </si>
  <si>
    <t>FALLING WATER HEALTHCARE CENTER</t>
  </si>
  <si>
    <t>BROWN MEMORIAL HOME INC</t>
  </si>
  <si>
    <t>LIBERTY HEALTH CARE CENTER INC</t>
  </si>
  <si>
    <t>THE GREENS CARE AND REHABILITATION</t>
  </si>
  <si>
    <t>SPRINGFIELD MASONIC COMMUNITY</t>
  </si>
  <si>
    <t>ELMS RETIREMENT VILLAGE INC</t>
  </si>
  <si>
    <t>CEDAR VILLAGE SENIOR LIVING</t>
  </si>
  <si>
    <t>CARECORE AT MARY SCOTT</t>
  </si>
  <si>
    <t>ACCORD CARE COMMUNITY ORRVILLE LLC</t>
  </si>
  <si>
    <t>OHMAN FAMILY LIVING AT BLOSSOM</t>
  </si>
  <si>
    <t>DIVINE REHABILITATION AND NURSING AT SHANE HILL</t>
  </si>
  <si>
    <t>WOODLANDS HEALTH AND REHAB CENTER</t>
  </si>
  <si>
    <t>ALTERCARE CAMBRIDGE INC.</t>
  </si>
  <si>
    <t>GILLETTE NURSING HOME</t>
  </si>
  <si>
    <t>RIVERSIDE LANDING NURSING AND REHABILITATION</t>
  </si>
  <si>
    <t>BELLEVUE CARE CENTER</t>
  </si>
  <si>
    <t>HARDIN HILLS HEALTH CENTER</t>
  </si>
  <si>
    <t>MOHUN HEALTH CARE CENTER</t>
  </si>
  <si>
    <t>MAPLE HILLS SKILLED NURSING &amp; REHABILITATION</t>
  </si>
  <si>
    <t>MILL RUN CARE CENTER</t>
  </si>
  <si>
    <t>ADAMS COUNTY MANOR</t>
  </si>
  <si>
    <t>MENNONITE MEMORIAL HOME</t>
  </si>
  <si>
    <t>LAKERIDGE VILLA HEALTH CARE CENTER</t>
  </si>
  <si>
    <t>OTTERBEIN SUNSET HOUSE</t>
  </si>
  <si>
    <t>WILLIAMS CO HILLSIDE COUNTRY L</t>
  </si>
  <si>
    <t>DAYSPRING OF MIAMI VALLEY HLTH CARE CENTER &amp; REHAB</t>
  </si>
  <si>
    <t>WEST VIEW HEALTHY LIVING</t>
  </si>
  <si>
    <t>TERRACE VIEW GARDENS</t>
  </si>
  <si>
    <t>NEW ALBANY CARE CENTER</t>
  </si>
  <si>
    <t>LINCOLN CRAWFORD CARE CENTER</t>
  </si>
  <si>
    <t>DUNBAR HEALTH &amp; REHAB CENTER</t>
  </si>
  <si>
    <t>THE PAVILION REHABILITATION AND NURSING CENTER</t>
  </si>
  <si>
    <t>BIRCHWOOD CARE CENTER</t>
  </si>
  <si>
    <t>BRETHREN CARE VILLAGE HEALTH CARE CENTER</t>
  </si>
  <si>
    <t>ANDERSON, THE</t>
  </si>
  <si>
    <t>BLOSSOM NURSING AND REHAB CENTER</t>
  </si>
  <si>
    <t>THE SANCTUARY AT TUTTLE CROSSING</t>
  </si>
  <si>
    <t>CRIDERSVILLE NURSING HOME</t>
  </si>
  <si>
    <t>CONTINUING HEALTHCARE AT BECKETT HOUSE</t>
  </si>
  <si>
    <t>CARECORE AT THE MEADOWS</t>
  </si>
  <si>
    <t>LIFE CARE CENTER OF ELYRIA</t>
  </si>
  <si>
    <t>CUMBERLAND POINTE CARE CENTER</t>
  </si>
  <si>
    <t>WIDOWS HOME OF DAYTON</t>
  </si>
  <si>
    <t>SOLON POINTE AT EMERALD RIDGE</t>
  </si>
  <si>
    <t>RIVERVIEW POINTE CARE CENTER</t>
  </si>
  <si>
    <t>GRAND RAPIDS CARE CENTER</t>
  </si>
  <si>
    <t>BUTLER COUNTY CARE FACILITY</t>
  </si>
  <si>
    <t>SEASONS NURSING AND REHAB</t>
  </si>
  <si>
    <t>ELIZABETH SCOTT COMMUNITY</t>
  </si>
  <si>
    <t>HILLSPRING HEALTH CARE &amp; REHAB</t>
  </si>
  <si>
    <t>HUMILITY HOUSE</t>
  </si>
  <si>
    <t>MINERVA ELDERCARE CENTER</t>
  </si>
  <si>
    <t>LUTHERAN HOME AT TOLEDO</t>
  </si>
  <si>
    <t>VANCREST OF DELPHOS</t>
  </si>
  <si>
    <t>BELMONT MANOR</t>
  </si>
  <si>
    <t>MAPLECREST NURSING AND HTA</t>
  </si>
  <si>
    <t>LUTHERAN VILLAGE AT WOLFCREEK</t>
  </si>
  <si>
    <t>BENNINGTON GLEN NURSING &amp; REHA</t>
  </si>
  <si>
    <t>BEEGHLY OAKS CENTER FOR REHABILITATION &amp; HEALING</t>
  </si>
  <si>
    <t>ALTERCARE NEWARK SOUTH INC.</t>
  </si>
  <si>
    <t>GARDENS AT ST HENRY THE</t>
  </si>
  <si>
    <t>GOLDEN YEARS NURSING CENTER</t>
  </si>
  <si>
    <t>COUNTRY LANE GARDENS REHAB &amp; NURSING CTR</t>
  </si>
  <si>
    <t>HENNIS CARE CENTRE OF BOLIVAR</t>
  </si>
  <si>
    <t>MAJESTIC CARE OF WHITEHALL</t>
  </si>
  <si>
    <t>CRYSTAL CARE OF COAL GROVE</t>
  </si>
  <si>
    <t>ORRVILLE POINTE</t>
  </si>
  <si>
    <t>BELLA TERRACE REHABILITATION AND NURSING CENTER</t>
  </si>
  <si>
    <t>RESIDENCE AT HUNTINGTON COURT</t>
  </si>
  <si>
    <t>WOODS EDGE REHAB AND NURSING</t>
  </si>
  <si>
    <t>CANTERBURY VILLA OF ALLIANCE</t>
  </si>
  <si>
    <t>LANFAIR CENTER FOR REHAB &amp; NSG CARE INC</t>
  </si>
  <si>
    <t>AUTUMN COURT</t>
  </si>
  <si>
    <t>AUBURN SKILLED NURSING AND REHAB</t>
  </si>
  <si>
    <t>HARMONY COURT REHAB AND NURSING</t>
  </si>
  <si>
    <t>SPRINGVIEW MANOR</t>
  </si>
  <si>
    <t>FALLS VILLAGE RETIREMENT COMMUNITY</t>
  </si>
  <si>
    <t>MOUNT NOTRE DAME HEALTH CENTER</t>
  </si>
  <si>
    <t>GARDENS AT CELINA</t>
  </si>
  <si>
    <t>STRATFORD CARE AND REHABILITATION</t>
  </si>
  <si>
    <t>PARKSIDE VILLA</t>
  </si>
  <si>
    <t>COUNTRY POINTE</t>
  </si>
  <si>
    <t>ROSELAWN GARDENS NURSING &amp; REHABILITATION</t>
  </si>
  <si>
    <t>WESTOVER RETIREMENT COMMUNITY</t>
  </si>
  <si>
    <t>MORRIS NURSING HOME</t>
  </si>
  <si>
    <t>COLONIAL NURSING CENTER OF ROCKFORD</t>
  </si>
  <si>
    <t>FAIR HAVEN SHELBY COUNTY</t>
  </si>
  <si>
    <t>GOOD SHEPHERD VILLAGE</t>
  </si>
  <si>
    <t>WADSWORTH POINTE</t>
  </si>
  <si>
    <t>NORWOOD TOWERS POST-ACUTE</t>
  </si>
  <si>
    <t>CRYSTAL CARE CENTER OF ASHLAND</t>
  </si>
  <si>
    <t>WESTERN RESERVE MASONIC COMM</t>
  </si>
  <si>
    <t>STEUBENVILLE COUNTRY CLUB MANOR</t>
  </si>
  <si>
    <t>SUNSET VILLAGE</t>
  </si>
  <si>
    <t>CONTINUING HEALTHCARE AT WILLOW HAVEN</t>
  </si>
  <si>
    <t>FOREST GLEN HEALTH CAMPUS</t>
  </si>
  <si>
    <t>CHERITH CARE CENTER AT WILLOW BROOK</t>
  </si>
  <si>
    <t>AUGLAIZE ACRES</t>
  </si>
  <si>
    <t>APOSTOLIC CHRISTIAN HOME INC</t>
  </si>
  <si>
    <t>SUNNYSLOPE NURSING HOME</t>
  </si>
  <si>
    <t>KIMES NURSING &amp; REHAB CTR</t>
  </si>
  <si>
    <t>HOME AT HEARTHSTONE, THE</t>
  </si>
  <si>
    <t>MEADOWS OF LEIPSIC</t>
  </si>
  <si>
    <t>AMBERWOOD MANOR</t>
  </si>
  <si>
    <t>OAK POINTE NURSING &amp; REHABILITATION</t>
  </si>
  <si>
    <t>VANCREST HEALTH CARE CTR OF HO</t>
  </si>
  <si>
    <t>WEXFORD CARE CENTER</t>
  </si>
  <si>
    <t>SHEPHERD OF THE VALLEY HOWLAND</t>
  </si>
  <si>
    <t>SCIOTO COMMUNITY</t>
  </si>
  <si>
    <t>CLAYMONT NURSING &amp; REHABILITATION CENTER</t>
  </si>
  <si>
    <t>GRACE BRETHREN VILLAGE</t>
  </si>
  <si>
    <t>BREWSTER CONVALESCENT CENTER</t>
  </si>
  <si>
    <t>ENNISCOURT NURSING CARE</t>
  </si>
  <si>
    <t>ALTERCARE OF MAYFIELD VILLAGE, INC</t>
  </si>
  <si>
    <t>WALNUT HILLS NURSING HOME</t>
  </si>
  <si>
    <t>WYANDOT COUNTY SKILLED NURSING AND REHABILITATION</t>
  </si>
  <si>
    <t>EAGLE POINTE SKILLED NURSING &amp; REHAB</t>
  </si>
  <si>
    <t>JACKSON RIDGE REHABILITATION AND CARE CENTER</t>
  </si>
  <si>
    <t>O'NEILL HEALTHCARE NORTH OLMSTED</t>
  </si>
  <si>
    <t>ASTORIA PLACE OF CAMBRIDGE</t>
  </si>
  <si>
    <t>THE LAURELS OF CHAGRIN FALLS</t>
  </si>
  <si>
    <t>NORTHFIELD VILLAGE RETIREMENT COMMUNITY</t>
  </si>
  <si>
    <t>BEL AIR CARE CENTER</t>
  </si>
  <si>
    <t>ROSARY CARE CENTER</t>
  </si>
  <si>
    <t>ST LUKE LUTHERAN COMMUNITY-PORTAGE LAKES</t>
  </si>
  <si>
    <t>WINDSOR HOUSE AT CHAMPION</t>
  </si>
  <si>
    <t>KNOLLS OF OXFORD</t>
  </si>
  <si>
    <t>AMHERST MEADOWS</t>
  </si>
  <si>
    <t>CONTINUING HEALTHCARE OF SHADYSIDE</t>
  </si>
  <si>
    <t>CONTINUING HEALTHCARE AT CEDAR HILL</t>
  </si>
  <si>
    <t>SUNRISE NURSING HEALTHCARE LLC</t>
  </si>
  <si>
    <t>CONCORDIA AT SUMNER</t>
  </si>
  <si>
    <t>FAIRLAWN HAVEN</t>
  </si>
  <si>
    <t>ASTORIA HEALTH &amp; REHAB CENTER</t>
  </si>
  <si>
    <t>URSULINE CENTER</t>
  </si>
  <si>
    <t>SPRENGER HEALTH CARE OF MASSILLON SNF</t>
  </si>
  <si>
    <t>CEDARS OF LEBANON CARE CENTER</t>
  </si>
  <si>
    <t>LIMA CONVALESCENT HOME</t>
  </si>
  <si>
    <t>ALTERCARE OF NOBLES POND, INC</t>
  </si>
  <si>
    <t>CENTERBURG POINTE</t>
  </si>
  <si>
    <t>CANTON CHRISTIAN HOME</t>
  </si>
  <si>
    <t>HERITAGESPRING HEALTHCARE CENTER OF WEST CHESTER</t>
  </si>
  <si>
    <t>SHILOH SPRINGS CARE CENTER INC</t>
  </si>
  <si>
    <t>HIGHBANKS CARE CENTER</t>
  </si>
  <si>
    <t>PROMEDICA SKILLED NURSING &amp; REHAB MARION</t>
  </si>
  <si>
    <t>KINGSTON CARE CENTER OF SYLVANIA</t>
  </si>
  <si>
    <t>VALLEY OAKS CARE CENTER</t>
  </si>
  <si>
    <t>ALGART HEALTH CARE</t>
  </si>
  <si>
    <t>ORCHARDS OF EAST LIVERPOOL, THE</t>
  </si>
  <si>
    <t>OHIO LIVING SARAH MOORE</t>
  </si>
  <si>
    <t>THE GARDENS OF ST. FRANCIS</t>
  </si>
  <si>
    <t>SCIOTO POINTE</t>
  </si>
  <si>
    <t>KENDAL AT GRANVILLE</t>
  </si>
  <si>
    <t>ARCHBISHOP LEIBOLD HOME</t>
  </si>
  <si>
    <t>PROMEDICA GOERLICH MEMORY CARE CENTER (SYLVANIA)</t>
  </si>
  <si>
    <t>TWIN LAKES</t>
  </si>
  <si>
    <t>SHAWNEESPRING HEALTH CARE CENTER</t>
  </si>
  <si>
    <t>WAYSIDE FARM INC</t>
  </si>
  <si>
    <t>OHIO VETERANS HOME</t>
  </si>
  <si>
    <t>GENEVA CENTER FOR REHABILITATION AND NURSING</t>
  </si>
  <si>
    <t>GLENDALE PLACE CARE CENTER</t>
  </si>
  <si>
    <t>DIVINE REHABILITATION AND NURSING AT TOLEDO</t>
  </si>
  <si>
    <t>HAMPTON WOODS NURSING CENTER, INC</t>
  </si>
  <si>
    <t>SIENNA SKILLED NURSING &amp; REHABILITATION</t>
  </si>
  <si>
    <t>HOME AT TAYLOR'S POINTE</t>
  </si>
  <si>
    <t>SCENIC POINTE NURSING AND REHAB CTR</t>
  </si>
  <si>
    <t>BETHANY NURSING HOME, INC</t>
  </si>
  <si>
    <t>NATIONAL CHURCH RESIDENCES CHILLICOTHE</t>
  </si>
  <si>
    <t>OHIO LIVING LAKE VISTA</t>
  </si>
  <si>
    <t>HARDING POINTE</t>
  </si>
  <si>
    <t>WAYNE COUNTY CARE CENTER</t>
  </si>
  <si>
    <t>ST MARY OF THE WOODS</t>
  </si>
  <si>
    <t>PROMEDICA SKILLED NURSING &amp; REHABILITATION PARMA</t>
  </si>
  <si>
    <t>MANOR OF GRANDE VILLAGE</t>
  </si>
  <si>
    <t>VERANDA GARDENS &amp; ASSISTED LIVING</t>
  </si>
  <si>
    <t>VENETIAN GARDENS</t>
  </si>
  <si>
    <t>GARDENS OF MCGREGOR AND AMASA STONE</t>
  </si>
  <si>
    <t>OHIO VETERANS HOME - GEORGETOWN</t>
  </si>
  <si>
    <t>EMERALD POINTE HEALTH AND REHAB CTR</t>
  </si>
  <si>
    <t>TUSCANY GARDENS</t>
  </si>
  <si>
    <t>AVALON BY OTTERBEIN AT PERRYSBURG</t>
  </si>
  <si>
    <t>SINGLETON HEALTH CARE CENTER</t>
  </si>
  <si>
    <t>OTTERBEIN NORTH SHORE</t>
  </si>
  <si>
    <t>REGENCY CARE OF LARCHWOOD</t>
  </si>
  <si>
    <t>VINEYARDS AT CONCORD, THE</t>
  </si>
  <si>
    <t>OTTERBEIN MONCLOVA</t>
  </si>
  <si>
    <t>HUNTINGTON WOODS CARE &amp; REHAB CENTER</t>
  </si>
  <si>
    <t>LAURELS OF STEUBENVILLE THE</t>
  </si>
  <si>
    <t>TRIPLE CREEK RETIREMENT COMMUNITY</t>
  </si>
  <si>
    <t>WILLOWS AT BELLEVUE</t>
  </si>
  <si>
    <t>PINE GROVE HEALTHCARE CENTER</t>
  </si>
  <si>
    <t>ALTERCARE OF CANAL WINCHESTER POST-ACUTE RC</t>
  </si>
  <si>
    <t>OTTERBEIN SPRINGBORO</t>
  </si>
  <si>
    <t>ALTERCARE THORNVILLE INC.</t>
  </si>
  <si>
    <t>MILL CREEK NURSING &amp; REHABILITATION</t>
  </si>
  <si>
    <t>KEYSTONE POINTE HEALTH AND REHABILITATION</t>
  </si>
  <si>
    <t>WESTLAKE VILLAGE CARE CENTER</t>
  </si>
  <si>
    <t>TRUEMAN POINTE CARE CENTER</t>
  </si>
  <si>
    <t>MASTERNICK MEMORIAL HEALTH CARE CENTER</t>
  </si>
  <si>
    <t>OTTERBEIN MIDDLETOWN</t>
  </si>
  <si>
    <t>RICHMOND HEIGHTS PLACE-A CONTINUUM OF CARE COMMUNI</t>
  </si>
  <si>
    <t>COVINGTON SKILLED NURSING &amp; REHAB CENTER</t>
  </si>
  <si>
    <t>REHAB PAVILION AT THE WEILS</t>
  </si>
  <si>
    <t>INDIANSPRING OF OAKLEY</t>
  </si>
  <si>
    <t>CONCORD HEALTH &amp; REHAB CTR</t>
  </si>
  <si>
    <t>SAYBROOK LANDING</t>
  </si>
  <si>
    <t>MCGREGOR AT OVERLOOK</t>
  </si>
  <si>
    <t>CYPRESS POINTE HEALTH CAMPUS</t>
  </si>
  <si>
    <t>CANTERBURY OF TWINSBURG</t>
  </si>
  <si>
    <t>DARBY GLENN NURSING AND REHABILITATION CENTER</t>
  </si>
  <si>
    <t>STONESPRING OF VANDALIA</t>
  </si>
  <si>
    <t>FOREST HILLS CARE CENTER</t>
  </si>
  <si>
    <t>NORTH PARK CARE CENTER</t>
  </si>
  <si>
    <t>ASTORIA SKILLED NURSING AND REHABILITATION</t>
  </si>
  <si>
    <t>BURBANK PARKE CARE CENTER</t>
  </si>
  <si>
    <t>OTTERBEIN AT MAINEVILLE</t>
  </si>
  <si>
    <t>AVENUE CARE AND REHABILITATION CENTER, THE</t>
  </si>
  <si>
    <t>OAKS OF BRECKSVILLE</t>
  </si>
  <si>
    <t>LAURELS OF ATHENS, THE</t>
  </si>
  <si>
    <t>CONTINUING HEALTHCARE AT STERLING SUITES</t>
  </si>
  <si>
    <t>COVENANT VILLAGE OF GREEN TOWNSHIP</t>
  </si>
  <si>
    <t>BEAVERCREEK HEALTH AND REHAB</t>
  </si>
  <si>
    <t>WILLOW RIDGE OF MENNONITE HOME COMMUNITIES OF OHIO</t>
  </si>
  <si>
    <t>BATH CREEK ESTATES</t>
  </si>
  <si>
    <t>HERITAGE OF HUDSON</t>
  </si>
  <si>
    <t>WOOSTER COMMUNITY HOSPITAL SNF</t>
  </si>
  <si>
    <t>LAKES OF MONCLOVA HEALTH CAMPUS THE</t>
  </si>
  <si>
    <t>AVENUE AT MEDINA</t>
  </si>
  <si>
    <t>ATLANTES THE</t>
  </si>
  <si>
    <t>KINGSTON REHABILITATION OF PERRYSBURG</t>
  </si>
  <si>
    <t>ST CLARE COMMONS</t>
  </si>
  <si>
    <t>ROBERT A  BARNES CENTER</t>
  </si>
  <si>
    <t>MOUNT VERNON HEALTH AND REHABILITATION CENTER</t>
  </si>
  <si>
    <t>OAKS AT BETHESDA THE</t>
  </si>
  <si>
    <t>OHIO LIVING CAPE MAY</t>
  </si>
  <si>
    <t>VILLA VISTA ROYALE LLC</t>
  </si>
  <si>
    <t>FOUR SEASONS OF WASHINGTON NURSING AND REHAB</t>
  </si>
  <si>
    <t>PROMEDICA SKILLED NURSING &amp; REHAB DUBLIN</t>
  </si>
  <si>
    <t>PROMEDICA SKILLED NURSING &amp; REHAB TWINSBURG</t>
  </si>
  <si>
    <t>FLORENTINE GARDENS</t>
  </si>
  <si>
    <t>ELMWOOD ASSISTED LIVING &amp; SKILLED NURSING OF FREMO</t>
  </si>
  <si>
    <t>MEADOWS OF OTTAWA THE</t>
  </si>
  <si>
    <t>OTTERBEIN NEW ALBANY</t>
  </si>
  <si>
    <t>GREEN VILLAGE SKILLED NURSING &amp; REHABILITATION LTD</t>
  </si>
  <si>
    <t>WOODS ON FRENCH CREEK NURSING &amp; REHAB CENTER THE</t>
  </si>
  <si>
    <t>LIBERTY NURSING CENTER OF COLERAIN INC</t>
  </si>
  <si>
    <t>O'NEILL HEALTHCARE FAIRVIEW PARK</t>
  </si>
  <si>
    <t>ALTERCARE ZANESVILLE INC.</t>
  </si>
  <si>
    <t>OTTERBEIN GAHANNA</t>
  </si>
  <si>
    <t>AVENUE AT AURORA</t>
  </si>
  <si>
    <t>SANCTUARY POINTE NURSING &amp; REHABILITATION CENTER</t>
  </si>
  <si>
    <t>MAPLEVIEW COUNTRY VILLA</t>
  </si>
  <si>
    <t>ALTERCARE TRANSITIONAL CARE OF THE WESTERN RESERVE</t>
  </si>
  <si>
    <t>GRAND THE</t>
  </si>
  <si>
    <t>PROMEDICA SKILLED NURSING &amp; REHAB SYLVANIA</t>
  </si>
  <si>
    <t>ARLINGTON POINTE</t>
  </si>
  <si>
    <t>TIFFIN REHABILITATION CENTER</t>
  </si>
  <si>
    <t>OTTERBEIN UNION TOWNSHIP</t>
  </si>
  <si>
    <t>HIGHLAND POINTE HEALTH &amp; REHAB CENTER</t>
  </si>
  <si>
    <t>SEVEN HILLS HEALTH &amp; REHAB CENTER</t>
  </si>
  <si>
    <t>CENTER FOR REHABILITATION AT HAMPTON WOODS THE</t>
  </si>
  <si>
    <t>BELPRE LANDING NURSING AND REHABILITATION</t>
  </si>
  <si>
    <t>VANCREST OF ADA</t>
  </si>
  <si>
    <t>OTTERBEIN LOVELAND</t>
  </si>
  <si>
    <t>MEADOW GROVE TRANSITIONAL CARE</t>
  </si>
  <si>
    <t>CONCORD VILLAGE SKILLED NURSING &amp; REHABILITATION</t>
  </si>
  <si>
    <t>MONROE COUNTY CARE CENTER</t>
  </si>
  <si>
    <t>PARK VILLAGE HC NP LLC</t>
  </si>
  <si>
    <t>JAMESTOWNE REHABILITATION</t>
  </si>
  <si>
    <t>LAKES OF SYLVANIA, THE</t>
  </si>
  <si>
    <t>SHEPHERD OF THE VALLEY POLAND</t>
  </si>
  <si>
    <t>AVENUE AT MACEDONIA</t>
  </si>
  <si>
    <t>MENTOR RIDGE HEALTH AND REHABILITATION</t>
  </si>
  <si>
    <t>WINDSOR MEDICAL CENTER INC</t>
  </si>
  <si>
    <t>THE LAURELS OF GAHANNA</t>
  </si>
  <si>
    <t>LANDERBROOK TRANSITIONAL CARE</t>
  </si>
  <si>
    <t>BRUNSWICK POINTE TRANSITIONAL CARE</t>
  </si>
  <si>
    <t>CANFIELD ACRES LLC DBA WINDSOR HOUSE AT CANFIELD</t>
  </si>
  <si>
    <t>WOODED GLEN</t>
  </si>
  <si>
    <t>CANAL WINCHESTER CARE CENTER</t>
  </si>
  <si>
    <t>AVENUE AT WOOSTER</t>
  </si>
  <si>
    <t>SPRINGS OF LIMA THE</t>
  </si>
  <si>
    <t>GLEN THE</t>
  </si>
  <si>
    <t>AUSTIN TRACE HEALTH AND REHABILITATION</t>
  </si>
  <si>
    <t>FOUNTAINS TRANSITIONAL CARE CENTER</t>
  </si>
  <si>
    <t>VANCREST OF PAYNE</t>
  </si>
  <si>
    <t>SIENA GARDENS REHABILITATION &amp; TRANSITIONAL CARE</t>
  </si>
  <si>
    <t>WESLEY WOODS AT NEW ALBANY</t>
  </si>
  <si>
    <t>AVENUE AT BROADVIEW HEIGHTS</t>
  </si>
  <si>
    <t>CAPRI GARDENS</t>
  </si>
  <si>
    <t>AVENUE AT NORTH RIDGEVILLE</t>
  </si>
  <si>
    <t>WATERVIEW POINTE NURSING &amp; REHABILITATION</t>
  </si>
  <si>
    <t>TIMBERLAND RIDGE NURSING &amp; REHABILITATION</t>
  </si>
  <si>
    <t>LAURELS OF WEST COLUMBUS, THE</t>
  </si>
  <si>
    <t>ATHENS</t>
  </si>
  <si>
    <t>MARION</t>
  </si>
  <si>
    <t>ASHLAND</t>
  </si>
  <si>
    <t>OXFORD</t>
  </si>
  <si>
    <t>GENEVA</t>
  </si>
  <si>
    <t>HAMILTON</t>
  </si>
  <si>
    <t>JACKSON</t>
  </si>
  <si>
    <t>GREENVILLE</t>
  </si>
  <si>
    <t>TROY</t>
  </si>
  <si>
    <t>MADISON</t>
  </si>
  <si>
    <t>BRIDGEPORT</t>
  </si>
  <si>
    <t>COLUMBIANA</t>
  </si>
  <si>
    <t>BETHEL</t>
  </si>
  <si>
    <t>LAKESIDE</t>
  </si>
  <si>
    <t>HARRISON</t>
  </si>
  <si>
    <t>WARREN</t>
  </si>
  <si>
    <t>SALEM</t>
  </si>
  <si>
    <t>CARLISLE</t>
  </si>
  <si>
    <t>FAIRFIELD</t>
  </si>
  <si>
    <t>CONCORD</t>
  </si>
  <si>
    <t>FREMONT</t>
  </si>
  <si>
    <t>NORWALK</t>
  </si>
  <si>
    <t>LANCASTER</t>
  </si>
  <si>
    <t>FOWLER</t>
  </si>
  <si>
    <t>BURBANK</t>
  </si>
  <si>
    <t>WALNUT CREEK</t>
  </si>
  <si>
    <t>AURORA</t>
  </si>
  <si>
    <t>ENGLEWOOD</t>
  </si>
  <si>
    <t>LAKEWOOD</t>
  </si>
  <si>
    <t>LOVELAND</t>
  </si>
  <si>
    <t>AKRON</t>
  </si>
  <si>
    <t>LOUISVILLE</t>
  </si>
  <si>
    <t>SPRINGFIELD</t>
  </si>
  <si>
    <t>MILFORD</t>
  </si>
  <si>
    <t>MIDDLETOWN</t>
  </si>
  <si>
    <t>HAMDEN</t>
  </si>
  <si>
    <t>AVON</t>
  </si>
  <si>
    <t>NEW LONDON</t>
  </si>
  <si>
    <t>MANSFIELD</t>
  </si>
  <si>
    <t>WILMINGTON</t>
  </si>
  <si>
    <t>DOVER</t>
  </si>
  <si>
    <t>NEWARK</t>
  </si>
  <si>
    <t>GEORGETOWN</t>
  </si>
  <si>
    <t>SEBRING</t>
  </si>
  <si>
    <t>HUDSON</t>
  </si>
  <si>
    <t>HILLIARD</t>
  </si>
  <si>
    <t>WELLINGTON</t>
  </si>
  <si>
    <t>MONROE</t>
  </si>
  <si>
    <t>COLUMBUS</t>
  </si>
  <si>
    <t>MARIETTA</t>
  </si>
  <si>
    <t>LAGRANGE</t>
  </si>
  <si>
    <t>BAINBRIDGE</t>
  </si>
  <si>
    <t>DALTON</t>
  </si>
  <si>
    <t>DUBLIN</t>
  </si>
  <si>
    <t>CARROLLTON</t>
  </si>
  <si>
    <t>COVINGTON</t>
  </si>
  <si>
    <t>WOODSTOCK</t>
  </si>
  <si>
    <t>BARNESVILLE</t>
  </si>
  <si>
    <t>CANTON</t>
  </si>
  <si>
    <t>BRUNSWICK</t>
  </si>
  <si>
    <t>SYLVANIA</t>
  </si>
  <si>
    <t>CLEVELAND</t>
  </si>
  <si>
    <t>UNION CITY</t>
  </si>
  <si>
    <t>FRANKLIN</t>
  </si>
  <si>
    <t>SAINT MARYS</t>
  </si>
  <si>
    <t>CALDWELL</t>
  </si>
  <si>
    <t>BELLEVUE</t>
  </si>
  <si>
    <t>MONTPELIER</t>
  </si>
  <si>
    <t>CHILLICOTHE</t>
  </si>
  <si>
    <t>ROCKFORD</t>
  </si>
  <si>
    <t>NILES</t>
  </si>
  <si>
    <t>URBANA</t>
  </si>
  <si>
    <t>BATAVIA</t>
  </si>
  <si>
    <t>OTTAWA</t>
  </si>
  <si>
    <t>OREGON</t>
  </si>
  <si>
    <t>HILLSBORO</t>
  </si>
  <si>
    <t>VANDALIA</t>
  </si>
  <si>
    <t>MOUNT VERNON</t>
  </si>
  <si>
    <t>LEBANON</t>
  </si>
  <si>
    <t>MARENGO</t>
  </si>
  <si>
    <t>FRANKFORT</t>
  </si>
  <si>
    <t>NEW ALBANY</t>
  </si>
  <si>
    <t>GREENFIELD</t>
  </si>
  <si>
    <t>WEST LAFAYETTE</t>
  </si>
  <si>
    <t>BLUFFTON</t>
  </si>
  <si>
    <t>BROOKVILLE</t>
  </si>
  <si>
    <t>CENTERVILLE</t>
  </si>
  <si>
    <t>NEW CARLISLE</t>
  </si>
  <si>
    <t>MILAN</t>
  </si>
  <si>
    <t>VERSAILLES</t>
  </si>
  <si>
    <t>WEST UNION</t>
  </si>
  <si>
    <t>DAYTON</t>
  </si>
  <si>
    <t>LOGAN</t>
  </si>
  <si>
    <t>CARROLL</t>
  </si>
  <si>
    <t>JEFFERSON</t>
  </si>
  <si>
    <t>PLEASANTVILLE</t>
  </si>
  <si>
    <t>POMEROY</t>
  </si>
  <si>
    <t>WEST LIBERTY</t>
  </si>
  <si>
    <t>WAVERLY</t>
  </si>
  <si>
    <t>TOLEDO</t>
  </si>
  <si>
    <t>SIDNEY</t>
  </si>
  <si>
    <t>SOLON</t>
  </si>
  <si>
    <t>WILLIAMSBURG</t>
  </si>
  <si>
    <t>LISBON</t>
  </si>
  <si>
    <t>ANDOVER</t>
  </si>
  <si>
    <t>MARYSVILLE</t>
  </si>
  <si>
    <t>OBERLIN</t>
  </si>
  <si>
    <t>GIRARD</t>
  </si>
  <si>
    <t>CLYDE</t>
  </si>
  <si>
    <t>ST MARYS</t>
  </si>
  <si>
    <t>COLDWATER</t>
  </si>
  <si>
    <t>LONDON</t>
  </si>
  <si>
    <t>BOWLING GREEN</t>
  </si>
  <si>
    <t>LEXINGTON</t>
  </si>
  <si>
    <t>BEREA</t>
  </si>
  <si>
    <t>SOMERSET</t>
  </si>
  <si>
    <t>CADIZ</t>
  </si>
  <si>
    <t>JAMESTOWN</t>
  </si>
  <si>
    <t>WATERVILLE</t>
  </si>
  <si>
    <t>CAMBRIDGE</t>
  </si>
  <si>
    <t>BEVERLY</t>
  </si>
  <si>
    <t>NORWOOD</t>
  </si>
  <si>
    <t>AMHERST</t>
  </si>
  <si>
    <t>ARLINGTON</t>
  </si>
  <si>
    <t>BREWSTER</t>
  </si>
  <si>
    <t>BELLAIRE</t>
  </si>
  <si>
    <t>GRAND RAPIDS</t>
  </si>
  <si>
    <t>LAKEVIEW</t>
  </si>
  <si>
    <t>SANDUSKY</t>
  </si>
  <si>
    <t>WHITEHALL</t>
  </si>
  <si>
    <t>HOLLAND</t>
  </si>
  <si>
    <t>WORTHINGTON</t>
  </si>
  <si>
    <t>RICHFIELD</t>
  </si>
  <si>
    <t>ADA</t>
  </si>
  <si>
    <t>EDGERTON</t>
  </si>
  <si>
    <t>NORTHFIELD</t>
  </si>
  <si>
    <t>RIPLEY</t>
  </si>
  <si>
    <t>SHELBY</t>
  </si>
  <si>
    <t>WAYNESVILLE</t>
  </si>
  <si>
    <t>WILLARD</t>
  </si>
  <si>
    <t>BOLIVAR</t>
  </si>
  <si>
    <t>HARTVILLE</t>
  </si>
  <si>
    <t>ALLIANCE</t>
  </si>
  <si>
    <t>RAVENNA</t>
  </si>
  <si>
    <t>GENOA</t>
  </si>
  <si>
    <t>PORTSMOUTH</t>
  </si>
  <si>
    <t>FAIRLAWN</t>
  </si>
  <si>
    <t>CORTLAND</t>
  </si>
  <si>
    <t>MEDINA</t>
  </si>
  <si>
    <t>GRANVILLE</t>
  </si>
  <si>
    <t>NAPOLEON</t>
  </si>
  <si>
    <t>CINCINNATI</t>
  </si>
  <si>
    <t>WESTLAKE</t>
  </si>
  <si>
    <t>XENIA</t>
  </si>
  <si>
    <t>CLEVELAND HEIGHTS</t>
  </si>
  <si>
    <t>BEACHWOOD</t>
  </si>
  <si>
    <t>GROVE CITY</t>
  </si>
  <si>
    <t>PARMA</t>
  </si>
  <si>
    <t>GREEN SPRINGS</t>
  </si>
  <si>
    <t>STRONGSVILLE</t>
  </si>
  <si>
    <t>YOUNGSTOWN</t>
  </si>
  <si>
    <t>MCCONNELSVILLE</t>
  </si>
  <si>
    <t>NEW PHILADELPHIA</t>
  </si>
  <si>
    <t>ELYRIA</t>
  </si>
  <si>
    <t>PARMA HEIGHTS</t>
  </si>
  <si>
    <t>LIMA</t>
  </si>
  <si>
    <t>NORTH RANDALL</t>
  </si>
  <si>
    <t>PAINESVILLE</t>
  </si>
  <si>
    <t>WAPAKONETA</t>
  </si>
  <si>
    <t>VAN WERT</t>
  </si>
  <si>
    <t>BAY VILLAGE</t>
  </si>
  <si>
    <t>PIQUA</t>
  </si>
  <si>
    <t>WADSWORTH</t>
  </si>
  <si>
    <t>STEUBENVILLE</t>
  </si>
  <si>
    <t>ASHTABULA</t>
  </si>
  <si>
    <t>CUYAHOGA FALLS</t>
  </si>
  <si>
    <t>MASSILLON</t>
  </si>
  <si>
    <t>KIRTLAND</t>
  </si>
  <si>
    <t>CIRCLEVILLE</t>
  </si>
  <si>
    <t>KENT</t>
  </si>
  <si>
    <t>WILLOUGHBY</t>
  </si>
  <si>
    <t>NORTH OLMSTED</t>
  </si>
  <si>
    <t>WOOSTER</t>
  </si>
  <si>
    <t>WASHINGTON COURT HOU</t>
  </si>
  <si>
    <t>KETTERING</t>
  </si>
  <si>
    <t>WAUSEON</t>
  </si>
  <si>
    <t>FINDLAY</t>
  </si>
  <si>
    <t>BARBERTON</t>
  </si>
  <si>
    <t>GALLIPOLIS</t>
  </si>
  <si>
    <t>GALION</t>
  </si>
  <si>
    <t>EAST CLEVELAND</t>
  </si>
  <si>
    <t>MAYFIELD HEIGHTS</t>
  </si>
  <si>
    <t>CELINA</t>
  </si>
  <si>
    <t>TIFFIN</t>
  </si>
  <si>
    <t>WICKLIFFE</t>
  </si>
  <si>
    <t>NORTH BALTIMORE</t>
  </si>
  <si>
    <t>DEFIANCE</t>
  </si>
  <si>
    <t>ZANESVILLE</t>
  </si>
  <si>
    <t>WHEELERSBURG</t>
  </si>
  <si>
    <t>DELPHOS</t>
  </si>
  <si>
    <t>KALIDA</t>
  </si>
  <si>
    <t>DELAWARE</t>
  </si>
  <si>
    <t>WESTERVILLE</t>
  </si>
  <si>
    <t>WEST JEFFERSON</t>
  </si>
  <si>
    <t>NEWCOMERSTOWN</t>
  </si>
  <si>
    <t>WELLSTON</t>
  </si>
  <si>
    <t>NORTH ROYALTON</t>
  </si>
  <si>
    <t>CONNEAUT</t>
  </si>
  <si>
    <t>PIKETON</t>
  </si>
  <si>
    <t>CHEVIOT</t>
  </si>
  <si>
    <t>HEATH</t>
  </si>
  <si>
    <t>UPPER SANDUSKY</t>
  </si>
  <si>
    <t>NAVARRE</t>
  </si>
  <si>
    <t>EUCLID</t>
  </si>
  <si>
    <t>PORT CLINTON</t>
  </si>
  <si>
    <t>CANAL FULTON</t>
  </si>
  <si>
    <t>WOODSFIELD</t>
  </si>
  <si>
    <t>OAK HARBOR</t>
  </si>
  <si>
    <t>MORAINE</t>
  </si>
  <si>
    <t>NORTH CANTON</t>
  </si>
  <si>
    <t>CENTERBURG</t>
  </si>
  <si>
    <t>PERRYSBURG</t>
  </si>
  <si>
    <t>YELLOW SPRINGS</t>
  </si>
  <si>
    <t>LORAIN</t>
  </si>
  <si>
    <t>BLANCHESTER</t>
  </si>
  <si>
    <t>MASURY</t>
  </si>
  <si>
    <t>EATON</t>
  </si>
  <si>
    <t>RITTMAN</t>
  </si>
  <si>
    <t>IRONTON</t>
  </si>
  <si>
    <t>MINSTER</t>
  </si>
  <si>
    <t>PEMBERVILLE</t>
  </si>
  <si>
    <t>FOSTORIA</t>
  </si>
  <si>
    <t>NEW LEXINGTON</t>
  </si>
  <si>
    <t>LUCASVILLE</t>
  </si>
  <si>
    <t>BIDWELL</t>
  </si>
  <si>
    <t>COOLVILLE</t>
  </si>
  <si>
    <t>THE PLAINS</t>
  </si>
  <si>
    <t>WEST CARROLLTON</t>
  </si>
  <si>
    <t>BELLEFONTAINE</t>
  </si>
  <si>
    <t>BUCYRUS</t>
  </si>
  <si>
    <t>SOUTH POINT</t>
  </si>
  <si>
    <t>HUBER HEIGHTS</t>
  </si>
  <si>
    <t>WINTERSVILLE</t>
  </si>
  <si>
    <t>MILLERSBURG</t>
  </si>
  <si>
    <t>TALLMADGE</t>
  </si>
  <si>
    <t>PICKERINGTON</t>
  </si>
  <si>
    <t>VERMILION</t>
  </si>
  <si>
    <t>MIAMISBURG</t>
  </si>
  <si>
    <t>CANAL WINCHESTER</t>
  </si>
  <si>
    <t>NORTH RIDGEVILLE</t>
  </si>
  <si>
    <t>AUSTINTOWN</t>
  </si>
  <si>
    <t>BROADVIEW HEIGHTS</t>
  </si>
  <si>
    <t>MINERVA</t>
  </si>
  <si>
    <t>HICKSVILLE</t>
  </si>
  <si>
    <t>GIBSONBURG</t>
  </si>
  <si>
    <t>MENTOR</t>
  </si>
  <si>
    <t>DOYLESTOWN</t>
  </si>
  <si>
    <t>ST CLAIRSVILLE</t>
  </si>
  <si>
    <t>MIDDLEBURG HEIGHTS</t>
  </si>
  <si>
    <t>WALTON HILLS</t>
  </si>
  <si>
    <t>NORTH LIMA</t>
  </si>
  <si>
    <t>CHARDON</t>
  </si>
  <si>
    <t>STREETSBORO</t>
  </si>
  <si>
    <t>STOW</t>
  </si>
  <si>
    <t>MIDDLEPORT</t>
  </si>
  <si>
    <t>BROOK PARK</t>
  </si>
  <si>
    <t>KINGSVILLE</t>
  </si>
  <si>
    <t>FAIRBORN</t>
  </si>
  <si>
    <t>SPENCERVILLE</t>
  </si>
  <si>
    <t>SWANTON</t>
  </si>
  <si>
    <t>SAGAMORE HILLS</t>
  </si>
  <si>
    <t>LOUDONVILLE</t>
  </si>
  <si>
    <t>WHITEHOUSE</t>
  </si>
  <si>
    <t>OLMSTED TWP</t>
  </si>
  <si>
    <t>BOARDMAN</t>
  </si>
  <si>
    <t>COPLEY</t>
  </si>
  <si>
    <t>SUNBURY</t>
  </si>
  <si>
    <t>BEAVERCREEK</t>
  </si>
  <si>
    <t>PATASKALA</t>
  </si>
  <si>
    <t>MINERAL RIDGE</t>
  </si>
  <si>
    <t>BRYAN</t>
  </si>
  <si>
    <t>CHESTERVILLE</t>
  </si>
  <si>
    <t>KENTON</t>
  </si>
  <si>
    <t>NEWTON FALLS</t>
  </si>
  <si>
    <t>AVON LAKE</t>
  </si>
  <si>
    <t>MORROW</t>
  </si>
  <si>
    <t>COSHOCTON</t>
  </si>
  <si>
    <t>TIPP CITY</t>
  </si>
  <si>
    <t>MASON</t>
  </si>
  <si>
    <t>SEAMAN</t>
  </si>
  <si>
    <t>ADENA</t>
  </si>
  <si>
    <t>ROCKY RIVER</t>
  </si>
  <si>
    <t>MIDDLEFIELD</t>
  </si>
  <si>
    <t>NEWBURY</t>
  </si>
  <si>
    <t>MAUMEE</t>
  </si>
  <si>
    <t>HURON</t>
  </si>
  <si>
    <t>CALCUTTA</t>
  </si>
  <si>
    <t>CRESTLINE</t>
  </si>
  <si>
    <t>FRANKLIN FURNACE</t>
  </si>
  <si>
    <t>RICHMOND HEIGHTS</t>
  </si>
  <si>
    <t>BELLVILLE</t>
  </si>
  <si>
    <t>SHAKER HEIGHTS</t>
  </si>
  <si>
    <t>MOUNT GILEAD</t>
  </si>
  <si>
    <t>PANDORA</t>
  </si>
  <si>
    <t>BOWERSTON</t>
  </si>
  <si>
    <t>PAULDING</t>
  </si>
  <si>
    <t>GARFIELD HEIGHTS</t>
  </si>
  <si>
    <t>CRIDERSVILLE</t>
  </si>
  <si>
    <t>HOPEDALE</t>
  </si>
  <si>
    <t>WEST CHESTER</t>
  </si>
  <si>
    <t>AUSTINBURG</t>
  </si>
  <si>
    <t>SABINA</t>
  </si>
  <si>
    <t>BURTON</t>
  </si>
  <si>
    <t>GAHANNA</t>
  </si>
  <si>
    <t>MCDERMOTT</t>
  </si>
  <si>
    <t>SOMERVILLE</t>
  </si>
  <si>
    <t>LYNDHURST</t>
  </si>
  <si>
    <t>ORRVILLE</t>
  </si>
  <si>
    <t>HUNTSBURG</t>
  </si>
  <si>
    <t>MCARTHUR</t>
  </si>
  <si>
    <t>NEW CONCORD</t>
  </si>
  <si>
    <t>OLMSTED FALLS</t>
  </si>
  <si>
    <t>SPRINGBORO</t>
  </si>
  <si>
    <t>STRUTHERS</t>
  </si>
  <si>
    <t>SAINT HENRY</t>
  </si>
  <si>
    <t>COAL GROVE</t>
  </si>
  <si>
    <t>GLENWILLOW</t>
  </si>
  <si>
    <t>LEIPSIC</t>
  </si>
  <si>
    <t>BALTIC</t>
  </si>
  <si>
    <t>HOLGATE</t>
  </si>
  <si>
    <t>HOWLAND</t>
  </si>
  <si>
    <t>UHRICHSVILLE</t>
  </si>
  <si>
    <t>MAYFIELD VILLAGE</t>
  </si>
  <si>
    <t>ORWELL</t>
  </si>
  <si>
    <t>CHAGRIN FALLS</t>
  </si>
  <si>
    <t>CHAMPION</t>
  </si>
  <si>
    <t>SHADYSIDE</t>
  </si>
  <si>
    <t>AMELIA</t>
  </si>
  <si>
    <t>ARCHBOLD</t>
  </si>
  <si>
    <t>GERMANTOWN</t>
  </si>
  <si>
    <t>TROTWOOD</t>
  </si>
  <si>
    <t>EAST LIVERPOOL</t>
  </si>
  <si>
    <t>PENINSULA</t>
  </si>
  <si>
    <t>POLAND</t>
  </si>
  <si>
    <t>TWINSBURG</t>
  </si>
  <si>
    <t>MONCLOVA</t>
  </si>
  <si>
    <t>THORNVILLE</t>
  </si>
  <si>
    <t>NEW MIDDLETOWN</t>
  </si>
  <si>
    <t>EAST PALESTINE</t>
  </si>
  <si>
    <t>MAINEVILLE</t>
  </si>
  <si>
    <t>WARRENSVILLE HEIGHTS</t>
  </si>
  <si>
    <t>BRECKSVILLE</t>
  </si>
  <si>
    <t>REYNOLDSBURG</t>
  </si>
  <si>
    <t>WASHINGTN C H</t>
  </si>
  <si>
    <t>FAIRVIEW PARK</t>
  </si>
  <si>
    <t>HIGHLAND HEIGHTS</t>
  </si>
  <si>
    <t>SEVEN HILLS</t>
  </si>
  <si>
    <t>BELPRE</t>
  </si>
  <si>
    <t>MACEDONIA</t>
  </si>
  <si>
    <t>CANFIELD</t>
  </si>
  <si>
    <t>PAYNE</t>
  </si>
  <si>
    <t>LEWIS CENTER</t>
  </si>
  <si>
    <t>Jackson</t>
  </si>
  <si>
    <t>Jefferson</t>
  </si>
  <si>
    <t>Montgomery</t>
  </si>
  <si>
    <t>Franklin</t>
  </si>
  <si>
    <t>Morgan</t>
  </si>
  <si>
    <t>Perry</t>
  </si>
  <si>
    <t>Madison</t>
  </si>
  <si>
    <t>Washington</t>
  </si>
  <si>
    <t>Lawrence</t>
  </si>
  <si>
    <t>Shelby</t>
  </si>
  <si>
    <t>Marion</t>
  </si>
  <si>
    <t>Fayette</t>
  </si>
  <si>
    <t>Butler</t>
  </si>
  <si>
    <t>Pike</t>
  </si>
  <si>
    <t>Monroe</t>
  </si>
  <si>
    <t>Henry</t>
  </si>
  <si>
    <t>Crawford</t>
  </si>
  <si>
    <t>Greene</t>
  </si>
  <si>
    <t>Union</t>
  </si>
  <si>
    <t>Clark</t>
  </si>
  <si>
    <t>Fulton</t>
  </si>
  <si>
    <t>Carroll</t>
  </si>
  <si>
    <t>Logan</t>
  </si>
  <si>
    <t>Lake</t>
  </si>
  <si>
    <t>Adams</t>
  </si>
  <si>
    <t>Fairfield</t>
  </si>
  <si>
    <t>Holmes</t>
  </si>
  <si>
    <t>Putnam</t>
  </si>
  <si>
    <t>Hamilton</t>
  </si>
  <si>
    <t>Paulding</t>
  </si>
  <si>
    <t>Warren</t>
  </si>
  <si>
    <t>Hancock</t>
  </si>
  <si>
    <t>Wayne</t>
  </si>
  <si>
    <t>Knox</t>
  </si>
  <si>
    <t>Richland</t>
  </si>
  <si>
    <t>Champaign</t>
  </si>
  <si>
    <t>Clinton</t>
  </si>
  <si>
    <t>Stark</t>
  </si>
  <si>
    <t>Hardin</t>
  </si>
  <si>
    <t>Brown</t>
  </si>
  <si>
    <t>Mercer</t>
  </si>
  <si>
    <t>Delaware</t>
  </si>
  <si>
    <t>Miami</t>
  </si>
  <si>
    <t>Allen</t>
  </si>
  <si>
    <t>Noble</t>
  </si>
  <si>
    <t>Harrison</t>
  </si>
  <si>
    <t>Lucas</t>
  </si>
  <si>
    <t>Ottawa</t>
  </si>
  <si>
    <t>Huron</t>
  </si>
  <si>
    <t>Erie</t>
  </si>
  <si>
    <t>Seneca</t>
  </si>
  <si>
    <t>Williams</t>
  </si>
  <si>
    <t>Cuyahoga</t>
  </si>
  <si>
    <t>Darke</t>
  </si>
  <si>
    <t>Summit</t>
  </si>
  <si>
    <t>Portage</t>
  </si>
  <si>
    <t>Medina</t>
  </si>
  <si>
    <t>Ashland</t>
  </si>
  <si>
    <t>Sandusky</t>
  </si>
  <si>
    <t>Mahoning</t>
  </si>
  <si>
    <t>Tuscarawas</t>
  </si>
  <si>
    <t>Lorain</t>
  </si>
  <si>
    <t>Highland</t>
  </si>
  <si>
    <t>Auglaize</t>
  </si>
  <si>
    <t>Van Wert</t>
  </si>
  <si>
    <t>Ashtabula</t>
  </si>
  <si>
    <t>Pickaway</t>
  </si>
  <si>
    <t>Trumbull</t>
  </si>
  <si>
    <t>Scioto</t>
  </si>
  <si>
    <t>Wood</t>
  </si>
  <si>
    <t>Gallia</t>
  </si>
  <si>
    <t>Defiance</t>
  </si>
  <si>
    <t>Vinton</t>
  </si>
  <si>
    <t>Muskingum</t>
  </si>
  <si>
    <t>Licking</t>
  </si>
  <si>
    <t>Hocking</t>
  </si>
  <si>
    <t>Clermont</t>
  </si>
  <si>
    <t>Meigs</t>
  </si>
  <si>
    <t>Wyandot</t>
  </si>
  <si>
    <t>Preble</t>
  </si>
  <si>
    <t>Belmont</t>
  </si>
  <si>
    <t>Ross</t>
  </si>
  <si>
    <t>Athens</t>
  </si>
  <si>
    <t>Geauga</t>
  </si>
  <si>
    <t>Columbiana</t>
  </si>
  <si>
    <t>Guernsey</t>
  </si>
  <si>
    <t>Morrow</t>
  </si>
  <si>
    <t>Coshocton</t>
  </si>
  <si>
    <t>State</t>
  </si>
  <si>
    <t>Provider Number</t>
  </si>
  <si>
    <t>Provider</t>
  </si>
  <si>
    <t>County</t>
  </si>
  <si>
    <t>MDS Census</t>
  </si>
  <si>
    <t>RN Hours (excl. Admin, DON)</t>
  </si>
  <si>
    <t>RN Admin Hours</t>
  </si>
  <si>
    <t>RN DON Hours</t>
  </si>
  <si>
    <t>LPN Admin Hours</t>
  </si>
  <si>
    <t>LPN Hours (excl. Admin)</t>
  </si>
  <si>
    <t>CNA Hours</t>
  </si>
  <si>
    <t>NA TR Hours</t>
  </si>
  <si>
    <t>Med Aide/Tech Hours</t>
  </si>
  <si>
    <t>City</t>
  </si>
  <si>
    <t>CMS Region Number</t>
  </si>
  <si>
    <t>Total Nurse Staff HPRD</t>
  </si>
  <si>
    <t>Total Direct Care Staff HPRD</t>
  </si>
  <si>
    <t>Total RN Staff HPRD</t>
  </si>
  <si>
    <t>Total RN Care Staff HPRD (excl. Admin/DON)</t>
  </si>
  <si>
    <t>Total Direct Care Staff Hours</t>
  </si>
  <si>
    <t>Total Nurse Staff Hours</t>
  </si>
  <si>
    <t>Total RN Hours (w/ Admin, DON)</t>
  </si>
  <si>
    <t>Total Contract Hours</t>
  </si>
  <si>
    <t>RN Admin Hours Contract</t>
  </si>
  <si>
    <t>RN DON Hours Contract</t>
  </si>
  <si>
    <t>CNA Hours Contract</t>
  </si>
  <si>
    <t>NA TR Hours Contract</t>
  </si>
  <si>
    <t>Med Aide/Tech Hours Contract</t>
  </si>
  <si>
    <t>Percent Contract Hours</t>
  </si>
  <si>
    <t>Percent RN DON Hours Contract</t>
  </si>
  <si>
    <t>RN Hours Contract (excl. Admin, DON)</t>
  </si>
  <si>
    <t>Percent RN Hours Contract (excl. Admin, DON)</t>
  </si>
  <si>
    <t>Percent RN Admin Hours Contract</t>
  </si>
  <si>
    <t>Total Contract RN Hours (w/ Admin, DON)</t>
  </si>
  <si>
    <t>Percent Contract RN Hours (w/ Admin, DON)</t>
  </si>
  <si>
    <t>Percent LPN Hours Contract (excl. Admin)</t>
  </si>
  <si>
    <t>Percent LPN Admin Hours Contract</t>
  </si>
  <si>
    <t>LPN Hours Contract (excl. Admin)</t>
  </si>
  <si>
    <t>Percent CNA Hours Contract</t>
  </si>
  <si>
    <t>Percent NA TR Hours Contract</t>
  </si>
  <si>
    <t>Percent Med Aide/Tech Hours Contract</t>
  </si>
  <si>
    <t>LPN Admin Hours Contract</t>
  </si>
  <si>
    <t>Total Census</t>
  </si>
  <si>
    <t>Percentage of Total</t>
  </si>
  <si>
    <t>HPRD</t>
  </si>
  <si>
    <t>Facility MDS Census Average</t>
  </si>
  <si>
    <t>Total Nurse Staffing</t>
  </si>
  <si>
    <t>*</t>
  </si>
  <si>
    <t>Direct Care Staffing</t>
  </si>
  <si>
    <t>Direct Care Staff HPRD</t>
  </si>
  <si>
    <t>RN (excl. Admin, DON)</t>
  </si>
  <si>
    <t>RN HPRD (excl. Admin, DON)</t>
  </si>
  <si>
    <t>RN Admin</t>
  </si>
  <si>
    <t>Total Facilities</t>
  </si>
  <si>
    <t>RN DON</t>
  </si>
  <si>
    <t>Total Residents</t>
  </si>
  <si>
    <t>Total LPN</t>
  </si>
  <si>
    <t>LPN (excl. Admin)</t>
  </si>
  <si>
    <t>LPN Admin</t>
  </si>
  <si>
    <t>Total CNA, NA TR, Med Aide/Tech</t>
  </si>
  <si>
    <t>CNA</t>
  </si>
  <si>
    <t>NA TR</t>
  </si>
  <si>
    <t>Med Aide/Tech</t>
  </si>
  <si>
    <t xml:space="preserve">RN </t>
  </si>
  <si>
    <t xml:space="preserve">RN Admin </t>
  </si>
  <si>
    <t xml:space="preserve">RN DON </t>
  </si>
  <si>
    <t xml:space="preserve">LPN </t>
  </si>
  <si>
    <t xml:space="preserve">LPN Admin </t>
  </si>
  <si>
    <t xml:space="preserve">CNA </t>
  </si>
  <si>
    <t xml:space="preserve">NA TR </t>
  </si>
  <si>
    <t xml:space="preserve">Med Aide </t>
  </si>
  <si>
    <t>Total Contract</t>
  </si>
  <si>
    <t>Total Non-Contract</t>
  </si>
  <si>
    <t>Total Contract %</t>
  </si>
  <si>
    <t>Total Nurse Staff</t>
  </si>
  <si>
    <t>Combined CNA, NA TR, Med Aide/Tech</t>
  </si>
  <si>
    <t>Total CNA, NA TR, Med Aide/Tech Hours</t>
  </si>
  <si>
    <t>Total LPN Hours (w/ Admin)</t>
  </si>
  <si>
    <t>RN (w/ Admin, DON)</t>
  </si>
  <si>
    <t>LPN (w/ Admin)</t>
  </si>
  <si>
    <t>N/A</t>
  </si>
  <si>
    <t>Admin Hours</t>
  </si>
  <si>
    <t>Medical Director Hours</t>
  </si>
  <si>
    <t>Pharmacist Hours</t>
  </si>
  <si>
    <t>Dietician Hours</t>
  </si>
  <si>
    <t>Physician Assistant Hours</t>
  </si>
  <si>
    <t>Nurse Practictioner Hours</t>
  </si>
  <si>
    <t>Speech/Language Pathologist Hours</t>
  </si>
  <si>
    <t>Qualified Social Work Staff Hours</t>
  </si>
  <si>
    <t>Other Social Work Staff Hours</t>
  </si>
  <si>
    <t>Total Social Work HPRD</t>
  </si>
  <si>
    <t>Qualified Activities Professional Hours</t>
  </si>
  <si>
    <t>Other Activities Professional Hours</t>
  </si>
  <si>
    <t>Combined Activities HPRD</t>
  </si>
  <si>
    <t>Occupational Therapist Hours</t>
  </si>
  <si>
    <t>OT Assistant Hours</t>
  </si>
  <si>
    <t>OT Aide Hours</t>
  </si>
  <si>
    <t>OT HPRD (incl. Assistant &amp; Aide)</t>
  </si>
  <si>
    <t>Physical Therapist (PT) Hours</t>
  </si>
  <si>
    <t>PT Assistant Hours</t>
  </si>
  <si>
    <t>PT Aide Hours</t>
  </si>
  <si>
    <r>
      <t>PT HPRD (incl. Assis</t>
    </r>
    <r>
      <rPr>
        <sz val="11"/>
        <color theme="1"/>
        <rFont val="Calibri"/>
        <family val="2"/>
        <scheme val="minor"/>
      </rPr>
      <t>tant &amp; Aide)</t>
    </r>
  </si>
  <si>
    <t>Mental Health Service Worker Hours</t>
  </si>
  <si>
    <t>Therapeutic Recreation Specialist</t>
  </si>
  <si>
    <t>Clinical Nurse Specialist Hours</t>
  </si>
  <si>
    <t>Feeding Assistant Hours</t>
  </si>
  <si>
    <t>Respiratory Therapist Hours</t>
  </si>
  <si>
    <t>Respiratory Therapy Technician Hours</t>
  </si>
  <si>
    <t>Other Physician Hours</t>
  </si>
  <si>
    <t>CMS Region</t>
  </si>
  <si>
    <t>Rank: Total Nurse Staff HPRD</t>
  </si>
  <si>
    <t>RN Staff HPRD</t>
  </si>
  <si>
    <t>Rank: RN Staff HPRD</t>
  </si>
  <si>
    <t>Average</t>
  </si>
  <si>
    <t>Glossary</t>
  </si>
  <si>
    <t>Certified Nursing Assistant</t>
  </si>
  <si>
    <t>Hours Per Resident Day</t>
  </si>
  <si>
    <t>LPN</t>
  </si>
  <si>
    <t>Licensed Practical Nurse</t>
  </si>
  <si>
    <t>Medication Aide</t>
  </si>
  <si>
    <t>Nurse Aide in Training</t>
  </si>
  <si>
    <t>NP</t>
  </si>
  <si>
    <t>Nurse Practitioner</t>
  </si>
  <si>
    <t>Nurse Aides</t>
  </si>
  <si>
    <t>Includes CNA, Nurse Aide in Training, Med Aide/Tech</t>
  </si>
  <si>
    <t>OT</t>
  </si>
  <si>
    <t>Occupational Therapist</t>
  </si>
  <si>
    <t>Physician Assistant</t>
  </si>
  <si>
    <t>PT</t>
  </si>
  <si>
    <t>Physical Therapist</t>
  </si>
  <si>
    <t>Phsyician Assistant</t>
  </si>
  <si>
    <t>Calculations/Metrics</t>
  </si>
  <si>
    <r>
      <t xml:space="preserve">Staff hours </t>
    </r>
    <r>
      <rPr>
        <sz val="12"/>
        <color theme="1"/>
        <rFont val="Calibri"/>
        <family val="2"/>
      </rPr>
      <t>÷</t>
    </r>
    <r>
      <rPr>
        <sz val="8.4"/>
        <color theme="1"/>
        <rFont val="Calibri"/>
        <family val="2"/>
      </rPr>
      <t xml:space="preserve"> </t>
    </r>
    <r>
      <rPr>
        <sz val="12"/>
        <color theme="1"/>
        <rFont val="Calibri"/>
        <family val="2"/>
      </rPr>
      <t>Resident Census</t>
    </r>
  </si>
  <si>
    <t>RN (incl. Admin/DON) + LPN (incl. Admin) + CNA + Med Aide + NA TR</t>
  </si>
  <si>
    <t>Total Direct Care Staff</t>
  </si>
  <si>
    <t>RN + LPN + CNA + Med Aide + NA in Training</t>
  </si>
  <si>
    <t xml:space="preserve">Combined Activities </t>
  </si>
  <si>
    <t>Qualified Activities Professional + Other Activities Staff</t>
  </si>
  <si>
    <t>Total OT</t>
  </si>
  <si>
    <t>OT + OT Assistant + OT Aide</t>
  </si>
  <si>
    <t>Total PT</t>
  </si>
  <si>
    <t>PT + PT Assistant + PT Aide</t>
  </si>
  <si>
    <t>Total Social Work</t>
  </si>
  <si>
    <t>Qualified Social Worker + Other Social Worker</t>
  </si>
  <si>
    <t>Registered Nurse (incl. RN Admin, DON)</t>
  </si>
  <si>
    <t>State - Q2 2021</t>
  </si>
  <si>
    <t>State - Staffing Category</t>
  </si>
  <si>
    <t>Total</t>
  </si>
  <si>
    <t>State - Contract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</si>
</sst>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b/>
      <sz val="11"/>
      <color theme="1"/>
      <name val="Calibri"/>
      <family val="2"/>
    </font>
    <font>
      <sz val="11"/>
      <color theme="1"/>
      <name val="Calibri"/>
      <family val="2"/>
    </font>
    <font>
      <i/>
      <sz val="12"/>
      <color theme="1"/>
      <name val="Calibri"/>
      <family val="2"/>
      <scheme val="minor"/>
    </font>
    <font>
      <b/>
      <sz val="18"/>
      <color theme="1"/>
      <name val="Calibri"/>
      <family val="2"/>
      <scheme val="minor"/>
    </font>
    <font>
      <sz val="12"/>
      <color rgb="FF000000"/>
      <name val="Calibri"/>
      <family val="2"/>
    </font>
    <font>
      <sz val="12"/>
      <color theme="1"/>
      <name val="Calibri"/>
      <family val="2"/>
    </font>
    <font>
      <sz val="8.4"/>
      <color theme="1"/>
      <name val="Calibri"/>
      <family val="2"/>
    </font>
  </fonts>
  <fills count="4">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s>
  <borders count="17">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double">
        <color indexed="64"/>
      </bottom>
      <diagonal/>
    </border>
    <border>
      <left/>
      <right/>
      <top/>
      <bottom style="double">
        <color indexed="64"/>
      </bottom>
      <diagonal/>
    </border>
    <border>
      <left style="thin">
        <color theme="1"/>
      </left>
      <right/>
      <top style="thin">
        <color theme="1"/>
      </top>
      <bottom/>
      <diagonal/>
    </border>
    <border>
      <left/>
      <right style="thin">
        <color theme="1"/>
      </right>
      <top style="thin">
        <color theme="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 fillId="0" borderId="0"/>
  </cellStyleXfs>
  <cellXfs count="48">
    <xf numFmtId="0" fontId="0" fillId="0" borderId="0" xfId="0"/>
    <xf numFmtId="0" fontId="0" fillId="0" borderId="0" xfId="0" applyAlignment="1">
      <alignment wrapText="1"/>
    </xf>
    <xf numFmtId="4" fontId="0" fillId="0" borderId="0" xfId="0" applyNumberFormat="1"/>
    <xf numFmtId="1" fontId="0" fillId="0" borderId="0" xfId="0" applyNumberFormat="1" applyAlignment="1">
      <alignment wrapText="1"/>
    </xf>
    <xf numFmtId="1" fontId="0" fillId="0" borderId="0" xfId="0" applyNumberFormat="1"/>
    <xf numFmtId="2" fontId="0" fillId="0" borderId="0" xfId="0" applyNumberFormat="1"/>
    <xf numFmtId="1" fontId="0" fillId="0" borderId="0" xfId="0" applyNumberFormat="1" applyFont="1"/>
    <xf numFmtId="10" fontId="0" fillId="0" borderId="0" xfId="1" applyNumberFormat="1" applyFont="1" applyAlignment="1">
      <alignment wrapText="1"/>
    </xf>
    <xf numFmtId="10" fontId="0" fillId="0" borderId="0" xfId="1" applyNumberFormat="1" applyFont="1"/>
    <xf numFmtId="2" fontId="3" fillId="2" borderId="0" xfId="0" applyNumberFormat="1" applyFont="1" applyFill="1" applyAlignment="1">
      <alignment horizontal="left" wrapText="1"/>
    </xf>
    <xf numFmtId="0" fontId="4" fillId="0" borderId="0" xfId="0" applyFont="1" applyAlignment="1">
      <alignment horizontal="left" wrapText="1"/>
    </xf>
    <xf numFmtId="1" fontId="4" fillId="0" borderId="0" xfId="0" applyNumberFormat="1" applyFont="1" applyAlignment="1">
      <alignment horizontal="left" wrapText="1"/>
    </xf>
    <xf numFmtId="0" fontId="4" fillId="0" borderId="0" xfId="0" applyFont="1"/>
    <xf numFmtId="0" fontId="4" fillId="0" borderId="0" xfId="0" applyFont="1" applyAlignment="1">
      <alignment wrapText="1"/>
    </xf>
    <xf numFmtId="0" fontId="5" fillId="0" borderId="1" xfId="2" applyFont="1" applyBorder="1" applyAlignment="1">
      <alignment vertical="top" wrapText="1"/>
    </xf>
    <xf numFmtId="2" fontId="6" fillId="0" borderId="0" xfId="2" applyNumberFormat="1" applyFont="1" applyAlignment="1">
      <alignment vertical="top"/>
    </xf>
    <xf numFmtId="3" fontId="4" fillId="0" borderId="0" xfId="0" applyNumberFormat="1" applyFont="1"/>
    <xf numFmtId="4" fontId="4" fillId="0" borderId="0" xfId="0" applyNumberFormat="1" applyFont="1"/>
    <xf numFmtId="2" fontId="4" fillId="0" borderId="0" xfId="0" applyNumberFormat="1" applyFont="1"/>
    <xf numFmtId="1" fontId="4" fillId="0" borderId="0" xfId="0" applyNumberFormat="1" applyFont="1"/>
    <xf numFmtId="3" fontId="3" fillId="0" borderId="0" xfId="0" applyNumberFormat="1" applyFont="1"/>
    <xf numFmtId="10" fontId="4" fillId="0" borderId="0" xfId="0" applyNumberFormat="1" applyFont="1"/>
    <xf numFmtId="0" fontId="7" fillId="0" borderId="1" xfId="2" applyFont="1" applyBorder="1" applyAlignment="1">
      <alignment vertical="top" wrapText="1"/>
    </xf>
    <xf numFmtId="2" fontId="6" fillId="0" borderId="2" xfId="2" applyNumberFormat="1" applyFont="1" applyBorder="1" applyAlignment="1">
      <alignment vertical="top"/>
    </xf>
    <xf numFmtId="0" fontId="7" fillId="0" borderId="3" xfId="2" applyFont="1" applyBorder="1" applyAlignment="1">
      <alignment vertical="top" wrapText="1"/>
    </xf>
    <xf numFmtId="2" fontId="6" fillId="0" borderId="4" xfId="2" applyNumberFormat="1" applyFont="1" applyBorder="1" applyAlignment="1">
      <alignment vertical="top"/>
    </xf>
    <xf numFmtId="0" fontId="4" fillId="0" borderId="0" xfId="0" applyFont="1" applyAlignment="1">
      <alignment vertical="top" wrapText="1"/>
    </xf>
    <xf numFmtId="0" fontId="7" fillId="0" borderId="5" xfId="2" applyFont="1" applyBorder="1" applyAlignment="1">
      <alignment vertical="top" wrapText="1"/>
    </xf>
    <xf numFmtId="2" fontId="8" fillId="0" borderId="6" xfId="2" applyNumberFormat="1" applyFont="1" applyBorder="1" applyAlignment="1">
      <alignment vertical="top"/>
    </xf>
    <xf numFmtId="3" fontId="9" fillId="0" borderId="0" xfId="0" applyNumberFormat="1" applyFont="1"/>
    <xf numFmtId="0" fontId="7" fillId="0" borderId="7" xfId="2" applyFont="1" applyBorder="1" applyAlignment="1">
      <alignment vertical="top" wrapText="1"/>
    </xf>
    <xf numFmtId="2" fontId="8" fillId="0" borderId="8" xfId="2" applyNumberFormat="1" applyFont="1" applyBorder="1" applyAlignment="1">
      <alignment vertical="top"/>
    </xf>
    <xf numFmtId="0" fontId="2" fillId="0" borderId="1" xfId="0" applyFont="1" applyBorder="1"/>
    <xf numFmtId="3" fontId="6" fillId="0" borderId="2" xfId="2" applyNumberFormat="1" applyFont="1" applyBorder="1" applyAlignment="1">
      <alignment vertical="top"/>
    </xf>
    <xf numFmtId="3" fontId="9" fillId="0" borderId="9" xfId="0" applyNumberFormat="1" applyFont="1" applyBorder="1"/>
    <xf numFmtId="3" fontId="4" fillId="0" borderId="10" xfId="0" applyNumberFormat="1" applyFont="1" applyBorder="1"/>
    <xf numFmtId="164" fontId="3" fillId="0" borderId="0" xfId="0" applyNumberFormat="1" applyFont="1"/>
    <xf numFmtId="3" fontId="0" fillId="0" borderId="0" xfId="0" applyNumberFormat="1"/>
    <xf numFmtId="0" fontId="10" fillId="3" borderId="11" xfId="0" applyFont="1" applyFill="1" applyBorder="1"/>
    <xf numFmtId="0" fontId="4" fillId="3" borderId="12" xfId="0" applyFont="1" applyFill="1" applyBorder="1"/>
    <xf numFmtId="0" fontId="4" fillId="0" borderId="13" xfId="0" applyFont="1" applyBorder="1"/>
    <xf numFmtId="0" fontId="4" fillId="0" borderId="5" xfId="0" applyFont="1" applyBorder="1"/>
    <xf numFmtId="0" fontId="4" fillId="0" borderId="14" xfId="0" applyFont="1" applyBorder="1"/>
    <xf numFmtId="0" fontId="4" fillId="0" borderId="1" xfId="0" applyFont="1" applyBorder="1"/>
    <xf numFmtId="0" fontId="4" fillId="0" borderId="2" xfId="0" applyFont="1" applyBorder="1"/>
    <xf numFmtId="0" fontId="11" fillId="0" borderId="0" xfId="2" applyFont="1" applyAlignment="1">
      <alignment horizontal="left" vertical="top" wrapText="1"/>
    </xf>
    <xf numFmtId="0" fontId="4" fillId="0" borderId="15" xfId="0" applyFont="1" applyBorder="1"/>
    <xf numFmtId="0" fontId="4" fillId="0" borderId="16" xfId="0" applyFont="1" applyBorder="1"/>
  </cellXfs>
  <cellStyles count="3">
    <cellStyle name="Normal" xfId="0" builtinId="0"/>
    <cellStyle name="Normal 2 2" xfId="2" xr:uid="{C196B630-36D1-4E1C-B37C-85424A827480}"/>
    <cellStyle name="Percent" xfId="1" builtinId="5"/>
  </cellStyles>
  <dxfs count="129">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3" formatCode="#,##0"/>
    </dxf>
    <dxf>
      <font>
        <strike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numFmt numFmtId="3" formatCode="#,##0"/>
    </dxf>
    <dxf>
      <font>
        <strike val="0"/>
        <outline val="0"/>
        <shadow val="0"/>
        <u val="none"/>
        <vertAlign val="baseline"/>
        <sz val="12"/>
        <color theme="1"/>
        <name val="Calibri"/>
        <family val="2"/>
        <scheme val="minor"/>
      </font>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1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strike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2" formatCode="0.0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2"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4" formatCode="#,##0.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2" formatCode="0.00"/>
      <fill>
        <patternFill patternType="none">
          <fgColor indexed="64"/>
          <bgColor auto="1"/>
        </patternFill>
      </fill>
      <alignment horizontal="general" vertical="top" textRotation="0" wrapText="0" indent="0" justifyLastLine="0" shrinkToFit="0" readingOrder="0"/>
      <border diagonalUp="0" diagonalDown="0">
        <left style="thin">
          <color indexed="64"/>
        </left>
        <right/>
        <top/>
        <bottom/>
      </border>
    </dxf>
    <dxf>
      <fill>
        <patternFill patternType="none">
          <fgColor indexed="64"/>
          <bgColor auto="1"/>
        </patternFill>
      </fill>
      <border diagonalUp="0" diagonalDown="0">
        <left/>
        <right style="thin">
          <color indexed="64"/>
        </right>
        <top/>
        <bottom/>
        <vertical/>
        <horizontal/>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vertical="bottom" textRotation="0" wrapText="1" indent="0" justifyLastLine="0" shrinkToFit="0" readingOrder="0"/>
    </dxf>
    <dxf>
      <numFmt numFmtId="1" formatCode="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14" formatCode="0.00%"/>
    </dxf>
    <dxf>
      <numFmt numFmtId="4" formatCode="#,##0.00"/>
    </dxf>
    <dxf>
      <numFmt numFmtId="4" formatCode="#,##0.00"/>
    </dxf>
    <dxf>
      <numFmt numFmtId="4" formatCode="#,##0.00"/>
    </dxf>
    <dxf>
      <alignment horizontal="general" vertical="bottom" textRotation="0" wrapText="1" indent="0" justifyLastLine="0" shrinkToFit="0" readingOrder="0"/>
    </dxf>
    <dxf>
      <numFmt numFmtId="1"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calcChain" Target="calcChain.xml"/><Relationship Id="rId18" Type="http://schemas.openxmlformats.org/officeDocument/2006/relationships/customXml" Target="../customXml/item5.xml"/><Relationship Id="rId26" Type="http://schemas.openxmlformats.org/officeDocument/2006/relationships/customXml" Target="../customXml/item13.xml"/><Relationship Id="rId3" Type="http://schemas.openxmlformats.org/officeDocument/2006/relationships/worksheet" Target="worksheets/sheet3.xml"/><Relationship Id="rId21" Type="http://schemas.openxmlformats.org/officeDocument/2006/relationships/customXml" Target="../customXml/item8.xml"/><Relationship Id="rId7" Type="http://schemas.microsoft.com/office/2007/relationships/slicerCache" Target="slicerCaches/slicerCache2.xml"/><Relationship Id="rId12" Type="http://schemas.openxmlformats.org/officeDocument/2006/relationships/sheetMetadata" Target="metadata.xml"/><Relationship Id="rId17" Type="http://schemas.openxmlformats.org/officeDocument/2006/relationships/customXml" Target="../customXml/item4.xml"/><Relationship Id="rId25" Type="http://schemas.openxmlformats.org/officeDocument/2006/relationships/customXml" Target="../customXml/item12.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29" Type="http://schemas.openxmlformats.org/officeDocument/2006/relationships/customXml" Target="../customXml/item16.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24"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customXml" Target="../customXml/item2.xml"/><Relationship Id="rId23" Type="http://schemas.openxmlformats.org/officeDocument/2006/relationships/customXml" Target="../customXml/item10.xml"/><Relationship Id="rId28" Type="http://schemas.openxmlformats.org/officeDocument/2006/relationships/customXml" Target="../customXml/item15.xml"/><Relationship Id="rId10" Type="http://schemas.openxmlformats.org/officeDocument/2006/relationships/styles" Target="styles.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 Id="rId22" Type="http://schemas.openxmlformats.org/officeDocument/2006/relationships/customXml" Target="../customXml/item9.xml"/><Relationship Id="rId27" Type="http://schemas.openxmlformats.org/officeDocument/2006/relationships/customXml" Target="../customXml/item14.xml"/><Relationship Id="rId30" Type="http://schemas.openxmlformats.org/officeDocument/2006/relationships/customXml" Target="../customXml/item17.xml"/></Relationships>
</file>

<file path=xl/drawings/drawing1.xml><?xml version="1.0" encoding="utf-8"?>
<xdr:wsDr xmlns:xdr="http://schemas.openxmlformats.org/drawingml/2006/spreadsheetDrawing" xmlns:a="http://schemas.openxmlformats.org/drawingml/2006/main">
  <xdr:twoCellAnchor>
    <xdr:from>
      <xdr:col>3</xdr:col>
      <xdr:colOff>23812</xdr:colOff>
      <xdr:row>0</xdr:row>
      <xdr:rowOff>156367</xdr:rowOff>
    </xdr:from>
    <xdr:to>
      <xdr:col>7</xdr:col>
      <xdr:colOff>1031875</xdr:colOff>
      <xdr:row>0</xdr:row>
      <xdr:rowOff>1037429</xdr:rowOff>
    </xdr:to>
    <xdr:sp macro="" textlink="">
      <xdr:nvSpPr>
        <xdr:cNvPr id="2" name="TextBox 1">
          <a:extLst>
            <a:ext uri="{FF2B5EF4-FFF2-40B4-BE49-F238E27FC236}">
              <a16:creationId xmlns:a16="http://schemas.microsoft.com/office/drawing/2014/main" id="{51E5453B-238C-465B-85AF-267D2CC20FA0}"/>
            </a:ext>
          </a:extLst>
        </xdr:cNvPr>
        <xdr:cNvSpPr txBox="1"/>
      </xdr:nvSpPr>
      <xdr:spPr>
        <a:xfrm>
          <a:off x="5722937" y="156367"/>
          <a:ext cx="5595938" cy="881062"/>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Staff </a:t>
          </a:r>
          <a:r>
            <a:rPr lang="en-US" sz="1100" b="1"/>
            <a:t>HPRD</a:t>
          </a:r>
          <a:r>
            <a:rPr lang="en-US" sz="1100" b="0" baseline="0"/>
            <a:t> (Hours Per Resident Day) is calculated by dividing a nursing home's daily staff hours by its MDS census. </a:t>
          </a:r>
          <a:br>
            <a:rPr lang="en-US" sz="1100" b="0" baseline="0"/>
          </a:br>
          <a:r>
            <a:rPr lang="en-US" sz="1100" b="0" i="1" baseline="0"/>
            <a:t>Example: A nursing home averaging 300 total nurse staff hours and 100 residents per day would have a 3.0 Total Nurse Staff HPRD (300/100 = 3.0)</a:t>
          </a:r>
          <a:endParaRPr lang="en-US" sz="1100" i="1"/>
        </a:p>
      </xdr:txBody>
    </xdr:sp>
    <xdr:clientData/>
  </xdr:twoCellAnchor>
  <xdr:twoCellAnchor>
    <xdr:from>
      <xdr:col>9</xdr:col>
      <xdr:colOff>71437</xdr:colOff>
      <xdr:row>0</xdr:row>
      <xdr:rowOff>214313</xdr:rowOff>
    </xdr:from>
    <xdr:to>
      <xdr:col>31</xdr:col>
      <xdr:colOff>520702</xdr:colOff>
      <xdr:row>0</xdr:row>
      <xdr:rowOff>679451</xdr:rowOff>
    </xdr:to>
    <xdr:sp macro="" textlink="">
      <xdr:nvSpPr>
        <xdr:cNvPr id="3" name="TextBox 2">
          <a:extLst>
            <a:ext uri="{FF2B5EF4-FFF2-40B4-BE49-F238E27FC236}">
              <a16:creationId xmlns:a16="http://schemas.microsoft.com/office/drawing/2014/main" id="{656DB9A0-BCFF-48CF-BBCB-C7A9EB85D871}"/>
            </a:ext>
          </a:extLst>
        </xdr:cNvPr>
        <xdr:cNvSpPr txBox="1"/>
      </xdr:nvSpPr>
      <xdr:spPr>
        <a:xfrm>
          <a:off x="12453937" y="214313"/>
          <a:ext cx="2544765" cy="46513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signs (+) above to expand data categories.</a:t>
          </a:r>
          <a:endParaRPr lang="en-US" sz="1100"/>
        </a:p>
      </xdr:txBody>
    </xdr:sp>
    <xdr:clientData/>
  </xdr:twoCellAnchor>
  <xdr:twoCellAnchor editAs="absolute">
    <xdr:from>
      <xdr:col>33</xdr:col>
      <xdr:colOff>702469</xdr:colOff>
      <xdr:row>0</xdr:row>
      <xdr:rowOff>559593</xdr:rowOff>
    </xdr:from>
    <xdr:to>
      <xdr:col>37</xdr:col>
      <xdr:colOff>1122703</xdr:colOff>
      <xdr:row>40</xdr:row>
      <xdr:rowOff>26307</xdr:rowOff>
    </xdr:to>
    <xdr:sp macro="" textlink="">
      <xdr:nvSpPr>
        <xdr:cNvPr id="7" name="TextBox 6">
          <a:extLst>
            <a:ext uri="{FF2B5EF4-FFF2-40B4-BE49-F238E27FC236}">
              <a16:creationId xmlns:a16="http://schemas.microsoft.com/office/drawing/2014/main" id="{32241E88-28FB-4E87-9D40-9226A2548999}"/>
            </a:ext>
          </a:extLst>
        </xdr:cNvPr>
        <xdr:cNvSpPr txBox="1">
          <a:spLocks noChangeAspect="1"/>
        </xdr:cNvSpPr>
      </xdr:nvSpPr>
      <xdr:spPr>
        <a:xfrm>
          <a:off x="16835438" y="559593"/>
          <a:ext cx="6397171"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2021 staffing report, visit https://nursinghome411.org/staffing-q2-2021/.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Q2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Q2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editAs="absolute">
    <xdr:from>
      <xdr:col>1</xdr:col>
      <xdr:colOff>16667</xdr:colOff>
      <xdr:row>0</xdr:row>
      <xdr:rowOff>133350</xdr:rowOff>
    </xdr:from>
    <xdr:to>
      <xdr:col>1</xdr:col>
      <xdr:colOff>1613819</xdr:colOff>
      <xdr:row>0</xdr:row>
      <xdr:rowOff>1524000</xdr:rowOff>
    </xdr:to>
    <mc:AlternateContent xmlns:mc="http://schemas.openxmlformats.org/markup-compatibility/2006" xmlns:sle15="http://schemas.microsoft.com/office/drawing/2012/slicer">
      <mc:Choice Requires="sle15">
        <xdr:graphicFrame macro="">
          <xdr:nvGraphicFramePr>
            <xdr:cNvPr id="5" name="County">
              <a:extLst>
                <a:ext uri="{FF2B5EF4-FFF2-40B4-BE49-F238E27FC236}">
                  <a16:creationId xmlns:a16="http://schemas.microsoft.com/office/drawing/2014/main" id="{BB702600-E2E1-4168-8EA2-72465F6AD71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600073" y="133350"/>
              <a:ext cx="1597152"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403411</xdr:colOff>
      <xdr:row>0</xdr:row>
      <xdr:rowOff>292756</xdr:rowOff>
    </xdr:from>
    <xdr:to>
      <xdr:col>36</xdr:col>
      <xdr:colOff>728382</xdr:colOff>
      <xdr:row>0</xdr:row>
      <xdr:rowOff>593914</xdr:rowOff>
    </xdr:to>
    <xdr:sp macro="" textlink="">
      <xdr:nvSpPr>
        <xdr:cNvPr id="3" name="TextBox 2">
          <a:extLst>
            <a:ext uri="{FF2B5EF4-FFF2-40B4-BE49-F238E27FC236}">
              <a16:creationId xmlns:a16="http://schemas.microsoft.com/office/drawing/2014/main" id="{72A22AFF-88C0-4609-AEA9-31E88F9D001D}"/>
            </a:ext>
          </a:extLst>
        </xdr:cNvPr>
        <xdr:cNvSpPr txBox="1"/>
      </xdr:nvSpPr>
      <xdr:spPr>
        <a:xfrm>
          <a:off x="9648264" y="292756"/>
          <a:ext cx="3160059" cy="30115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 (+) above for more contract data.</a:t>
          </a:r>
          <a:endParaRPr lang="en-US" sz="1100"/>
        </a:p>
      </xdr:txBody>
    </xdr:sp>
    <xdr:clientData/>
  </xdr:twoCellAnchor>
  <xdr:twoCellAnchor editAs="absolute">
    <xdr:from>
      <xdr:col>37</xdr:col>
      <xdr:colOff>862853</xdr:colOff>
      <xdr:row>0</xdr:row>
      <xdr:rowOff>829235</xdr:rowOff>
    </xdr:from>
    <xdr:to>
      <xdr:col>43</xdr:col>
      <xdr:colOff>944670</xdr:colOff>
      <xdr:row>41</xdr:row>
      <xdr:rowOff>105449</xdr:rowOff>
    </xdr:to>
    <xdr:sp macro="" textlink="">
      <xdr:nvSpPr>
        <xdr:cNvPr id="7" name="TextBox 6">
          <a:extLst>
            <a:ext uri="{FF2B5EF4-FFF2-40B4-BE49-F238E27FC236}">
              <a16:creationId xmlns:a16="http://schemas.microsoft.com/office/drawing/2014/main" id="{DD433508-73B9-4B92-A09E-1A813D1D6341}"/>
            </a:ext>
          </a:extLst>
        </xdr:cNvPr>
        <xdr:cNvSpPr txBox="1">
          <a:spLocks noChangeAspect="1"/>
        </xdr:cNvSpPr>
      </xdr:nvSpPr>
      <xdr:spPr>
        <a:xfrm>
          <a:off x="13861677" y="829235"/>
          <a:ext cx="6401934"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2021 staffing report, visit https://nursinghome411.org/staffing-q2-2021/.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Q2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Q2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editAs="absolute">
    <xdr:from>
      <xdr:col>1</xdr:col>
      <xdr:colOff>21431</xdr:colOff>
      <xdr:row>0</xdr:row>
      <xdr:rowOff>130970</xdr:rowOff>
    </xdr:from>
    <xdr:to>
      <xdr:col>1</xdr:col>
      <xdr:colOff>1618583</xdr:colOff>
      <xdr:row>0</xdr:row>
      <xdr:rowOff>1520858</xdr:rowOff>
    </xdr:to>
    <mc:AlternateContent xmlns:mc="http://schemas.openxmlformats.org/markup-compatibility/2006" xmlns:sle15="http://schemas.microsoft.com/office/drawing/2012/slicer">
      <mc:Choice Requires="sle15">
        <xdr:graphicFrame macro="">
          <xdr:nvGraphicFramePr>
            <xdr:cNvPr id="2" name="County 1">
              <a:extLst>
                <a:ext uri="{FF2B5EF4-FFF2-40B4-BE49-F238E27FC236}">
                  <a16:creationId xmlns:a16="http://schemas.microsoft.com/office/drawing/2014/main" id="{E3B120E7-AE99-4175-8F05-578615B1874D}"/>
                </a:ext>
              </a:extLst>
            </xdr:cNvPr>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604837" y="130970"/>
              <a:ext cx="1597152" cy="138988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217485</xdr:colOff>
      <xdr:row>0</xdr:row>
      <xdr:rowOff>330201</xdr:rowOff>
    </xdr:from>
    <xdr:to>
      <xdr:col>25</xdr:col>
      <xdr:colOff>833436</xdr:colOff>
      <xdr:row>0</xdr:row>
      <xdr:rowOff>595312</xdr:rowOff>
    </xdr:to>
    <xdr:sp macro="" textlink="">
      <xdr:nvSpPr>
        <xdr:cNvPr id="2" name="TextBox 1">
          <a:extLst>
            <a:ext uri="{FF2B5EF4-FFF2-40B4-BE49-F238E27FC236}">
              <a16:creationId xmlns:a16="http://schemas.microsoft.com/office/drawing/2014/main" id="{2B1160D2-BB7E-4675-A53C-E6FDFAD41A6C}"/>
            </a:ext>
          </a:extLst>
        </xdr:cNvPr>
        <xdr:cNvSpPr txBox="1"/>
      </xdr:nvSpPr>
      <xdr:spPr>
        <a:xfrm>
          <a:off x="13352460" y="330201"/>
          <a:ext cx="9836151" cy="265111"/>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plus</a:t>
          </a:r>
          <a:r>
            <a:rPr lang="en-US" sz="1100" baseline="0"/>
            <a:t> signs (+) above to expand data categories</a:t>
          </a:r>
        </a:p>
        <a:p>
          <a:r>
            <a:rPr lang="en-US" sz="1100" baseline="0"/>
            <a:t>.</a:t>
          </a:r>
          <a:endParaRPr lang="en-US" sz="1100"/>
        </a:p>
      </xdr:txBody>
    </xdr:sp>
    <xdr:clientData/>
  </xdr:twoCellAnchor>
  <xdr:twoCellAnchor editAs="absolute">
    <xdr:from>
      <xdr:col>35</xdr:col>
      <xdr:colOff>547688</xdr:colOff>
      <xdr:row>0</xdr:row>
      <xdr:rowOff>773906</xdr:rowOff>
    </xdr:from>
    <xdr:to>
      <xdr:col>43</xdr:col>
      <xdr:colOff>829809</xdr:colOff>
      <xdr:row>41</xdr:row>
      <xdr:rowOff>50120</xdr:rowOff>
    </xdr:to>
    <xdr:sp macro="" textlink="">
      <xdr:nvSpPr>
        <xdr:cNvPr id="5" name="TextBox 4">
          <a:extLst>
            <a:ext uri="{FF2B5EF4-FFF2-40B4-BE49-F238E27FC236}">
              <a16:creationId xmlns:a16="http://schemas.microsoft.com/office/drawing/2014/main" id="{4043F4BD-C7D0-4813-A8EB-8B68CA6C38CB}"/>
            </a:ext>
          </a:extLst>
        </xdr:cNvPr>
        <xdr:cNvSpPr txBox="1">
          <a:spLocks noChangeAspect="1"/>
        </xdr:cNvSpPr>
      </xdr:nvSpPr>
      <xdr:spPr>
        <a:xfrm>
          <a:off x="22550438" y="773906"/>
          <a:ext cx="6401934"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2021 staffing report, visit https://nursinghome411.org/staffing-q2-2021/.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Q2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Q2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editAs="absolute">
    <xdr:from>
      <xdr:col>1</xdr:col>
      <xdr:colOff>19047</xdr:colOff>
      <xdr:row>0</xdr:row>
      <xdr:rowOff>142877</xdr:rowOff>
    </xdr:from>
    <xdr:to>
      <xdr:col>1</xdr:col>
      <xdr:colOff>1619247</xdr:colOff>
      <xdr:row>0</xdr:row>
      <xdr:rowOff>1532765</xdr:rowOff>
    </xdr:to>
    <mc:AlternateContent xmlns:mc="http://schemas.openxmlformats.org/markup-compatibility/2006" xmlns:sle15="http://schemas.microsoft.com/office/drawing/2012/slicer">
      <mc:Choice Requires="sle15">
        <xdr:graphicFrame macro="">
          <xdr:nvGraphicFramePr>
            <xdr:cNvPr id="6" name="County 2">
              <a:extLst>
                <a:ext uri="{FF2B5EF4-FFF2-40B4-BE49-F238E27FC236}">
                  <a16:creationId xmlns:a16="http://schemas.microsoft.com/office/drawing/2014/main" id="{BF27A3D8-14DE-41D8-84D5-2374DE97951E}"/>
                </a:ext>
              </a:extLst>
            </xdr:cNvPr>
            <xdr:cNvGraphicFramePr/>
          </xdr:nvGraphicFramePr>
          <xdr:xfrm>
            <a:off x="0" y="0"/>
            <a:ext cx="0" cy="0"/>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602453" y="142877"/>
              <a:ext cx="1600200" cy="138988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583405</xdr:colOff>
      <xdr:row>13</xdr:row>
      <xdr:rowOff>95249</xdr:rowOff>
    </xdr:from>
    <xdr:to>
      <xdr:col>25</xdr:col>
      <xdr:colOff>166686</xdr:colOff>
      <xdr:row>64</xdr:row>
      <xdr:rowOff>71437</xdr:rowOff>
    </xdr:to>
    <xdr:sp macro="" textlink="">
      <xdr:nvSpPr>
        <xdr:cNvPr id="3" name="TextBox 2">
          <a:extLst>
            <a:ext uri="{FF2B5EF4-FFF2-40B4-BE49-F238E27FC236}">
              <a16:creationId xmlns:a16="http://schemas.microsoft.com/office/drawing/2014/main" id="{5C5BEDB2-1CD1-4CED-8187-9CBEDD280154}"/>
            </a:ext>
          </a:extLst>
        </xdr:cNvPr>
        <xdr:cNvSpPr txBox="1"/>
      </xdr:nvSpPr>
      <xdr:spPr>
        <a:xfrm>
          <a:off x="12799218" y="3476624"/>
          <a:ext cx="5607843" cy="98107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2021 staffing report, visit https://nursinghome411.org/staffing-q2-2021/.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Q2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Q2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163286</xdr:colOff>
      <xdr:row>0</xdr:row>
      <xdr:rowOff>95250</xdr:rowOff>
    </xdr:from>
    <xdr:to>
      <xdr:col>0</xdr:col>
      <xdr:colOff>6565220</xdr:colOff>
      <xdr:row>42</xdr:row>
      <xdr:rowOff>160678</xdr:rowOff>
    </xdr:to>
    <xdr:sp macro="" textlink="">
      <xdr:nvSpPr>
        <xdr:cNvPr id="3" name="TextBox 2">
          <a:extLst>
            <a:ext uri="{FF2B5EF4-FFF2-40B4-BE49-F238E27FC236}">
              <a16:creationId xmlns:a16="http://schemas.microsoft.com/office/drawing/2014/main" id="{7B2F4344-1FA6-4414-ABFE-5DD4EE03D9B1}"/>
            </a:ext>
          </a:extLst>
        </xdr:cNvPr>
        <xdr:cNvSpPr txBox="1"/>
      </xdr:nvSpPr>
      <xdr:spPr>
        <a:xfrm>
          <a:off x="163286" y="95250"/>
          <a:ext cx="6401934" cy="880121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Q2 2021 staffing report, visit https://nursinghome411.org/staffing-q2-2021/.</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 for Q2 2021:</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 for Q2 2021:</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717DC2F5-AA0B-4A93-B012-2694BE309AF4}" sourceName="County">
  <extLst>
    <x:ext xmlns:x15="http://schemas.microsoft.com/office/spreadsheetml/2010/11/main" uri="{2F2917AC-EB37-4324-AD4E-5DD8C200BD13}">
      <x15:tableSlicerCache tableId="2"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9CC0D4D9-9780-4320-8AD4-D7576F437CE8}" sourceName="County">
  <extLst>
    <x:ext xmlns:x15="http://schemas.microsoft.com/office/spreadsheetml/2010/11/main" uri="{2F2917AC-EB37-4324-AD4E-5DD8C200BD13}">
      <x15:tableSlicerCache tableId="1" column="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2" xr10:uid="{E369110E-5FCB-4EEC-8024-1F88D920B89A}" sourceName="County">
  <extLst>
    <x:ext xmlns:x15="http://schemas.microsoft.com/office/spreadsheetml/2010/11/main" uri="{2F2917AC-EB37-4324-AD4E-5DD8C200BD13}">
      <x15:tableSlicerCache tableId="11" column="5"/>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6CD69EF2-3ECD-4D56-858F-653EA2760DC9}" cache="Slicer_County" caption="County"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1" xr10:uid="{DE76A719-D834-490F-BB58-3CA10633C60F}" cache="Slicer_County1" caption="County"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2" xr10:uid="{3618B8AE-7CDD-4C7D-9685-C35D00FA30D1}" cache="Slicer_County2" caption="County"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B7DA62-6212-4C1C-8919-CD1DFA2F24AB}" name="Nurse" displayName="Nurse" ref="A1:AG933" totalsRowShown="0" headerRowDxfId="128">
  <autoFilter ref="A1:AG933" xr:uid="{F6C3CB19-CE12-4B14-8BE9-BE2DA56924F3}"/>
  <tableColumns count="33">
    <tableColumn id="1" xr3:uid="{62DD51E8-168A-4B15-AEE4-585ECA4F6BEE}" name="State"/>
    <tableColumn id="2" xr3:uid="{D7E9AB98-335C-43FE-A051-9ABA2447DBD5}" name="Provider"/>
    <tableColumn id="3" xr3:uid="{41DFC824-11F3-4D60-A376-EC6B42BAF6D6}" name="City"/>
    <tableColumn id="4" xr3:uid="{20587EC3-F47C-4E52-B1DC-27105722CC8D}" name="County"/>
    <tableColumn id="6" xr3:uid="{A6E3C6FF-27B3-4CD2-8E33-02FEB90DB432}" name="MDS Census" dataDxfId="127"/>
    <tableColumn id="32" xr3:uid="{61B7CA80-6812-4081-865D-6AC22C138232}" name="Total Nurse Staff HPRD" dataDxfId="126">
      <calculatedColumnFormula>Nurse[[#This Row],[Total Nurse Staff Hours]]/Nurse[[#This Row],[MDS Census]]</calculatedColumnFormula>
    </tableColumn>
    <tableColumn id="33" xr3:uid="{4E9DF6D4-2E24-4FD4-9D40-7101739A6D24}" name="Total Direct Care Staff HPRD" dataDxfId="125">
      <calculatedColumnFormula>Nurse[[#This Row],[Total Direct Care Staff Hours]]/Nurse[[#This Row],[MDS Census]]</calculatedColumnFormula>
    </tableColumn>
    <tableColumn id="37" xr3:uid="{7A8A0F64-9531-4AB9-962B-F118F85945EA}" name="Total RN Staff HPRD" dataDxfId="124">
      <calculatedColumnFormula>Nurse[[#This Row],[Total RN Hours (w/ Admin, DON)]]/Nurse[[#This Row],[MDS Census]]</calculatedColumnFormula>
    </tableColumn>
    <tableColumn id="36" xr3:uid="{6FB944A6-791E-4FD7-8763-45924E731B2A}" name="Total RN Care Staff HPRD (excl. Admin/DON)" dataDxfId="123">
      <calculatedColumnFormula>Nurse[[#This Row],[RN Hours (excl. Admin, DON)]]/Nurse[[#This Row],[MDS Census]]</calculatedColumnFormula>
    </tableColumn>
    <tableColumn id="35" xr3:uid="{C3F7DB39-E97D-4FF3-9A5A-60EB5E1EDEE9}" name="Total Nurse Staff Hours" dataDxfId="122">
      <calculatedColumnFormula>SUM(Nurse[[#This Row],[RN Hours (excl. Admin, DON)]], Nurse[[#This Row],[RN Admin Hours]], Nurse[[#This Row],[RN DON Hours]], Nurse[[#This Row],[LPN Hours (excl. Admin)]], Nurse[[#This Row],[LPN Admin Hours]], Nurse[[#This Row],[CNA Hours]], Nurse[[#This Row],[NA TR Hours]], Nurse[[#This Row],[Med Aide/Tech Hours]])</calculatedColumnFormula>
    </tableColumn>
    <tableColumn id="34" xr3:uid="{3B35B120-2F01-4525-AA69-E8440C9F39F5}" name="Total Direct Care Staff Hours" dataDxfId="121">
      <calculatedColumnFormula>SUM(Nurse[[#This Row],[RN Hours (excl. Admin, DON)]], Nurse[[#This Row],[LPN Hours (excl. Admin)]], Nurse[[#This Row],[CNA Hours]], Nurse[[#This Row],[NA TR Hours]], Nurse[[#This Row],[Med Aide/Tech Hours]])</calculatedColumnFormula>
    </tableColumn>
    <tableColumn id="38" xr3:uid="{807737CB-0A74-456B-BA57-B8D9D4B19781}" name="Total RN Hours (w/ Admin, DON)" dataDxfId="120">
      <calculatedColumnFormula>SUM(Nurse[[#This Row],[RN Hours (excl. Admin, DON)]], Nurse[[#This Row],[RN Admin Hours]], Nurse[[#This Row],[RN DON Hours]])</calculatedColumnFormula>
    </tableColumn>
    <tableColumn id="7" xr3:uid="{5CD9FAF1-5BAA-440C-AE5D-8F00EBC4BDC0}" name="RN Hours (excl. Admin, DON)" dataDxfId="119"/>
    <tableColumn id="10" xr3:uid="{491F5FC0-5D57-46DD-94EB-BC916BD9061A}" name="RN Admin Hours" dataDxfId="118"/>
    <tableColumn id="13" xr3:uid="{2A828D63-4137-4C11-A090-C7AB34E5E875}" name="RN DON Hours" dataDxfId="117"/>
    <tableColumn id="11" xr3:uid="{16DF0347-792E-49D5-A70A-6495DFC6CCB8}" name="Total LPN Hours (w/ Admin)" dataDxfId="116">
      <calculatedColumnFormula>SUM(Nurse[[#This Row],[LPN Hours (excl. Admin)]],Nurse[[#This Row],[LPN Admin Hours]])</calculatedColumnFormula>
    </tableColumn>
    <tableColumn id="16" xr3:uid="{F5DAF3EB-486B-4B3E-A416-A5532A07D3DD}" name="LPN Hours (excl. Admin)" dataDxfId="115"/>
    <tableColumn id="19" xr3:uid="{14C35309-8347-45E9-A139-60505F24FCA6}" name="LPN Admin Hours" dataDxfId="114"/>
    <tableColumn id="8" xr3:uid="{0225B866-D93B-4B89-89BD-DAA261FFD515}" name="Total CNA, NA TR, Med Aide/Tech Hours" dataDxfId="113">
      <calculatedColumnFormula>SUM(Nurse[[#This Row],[CNA Hours]], Nurse[[#This Row],[NA TR Hours]], Nurse[[#This Row],[Med Aide/Tech Hours]])</calculatedColumnFormula>
    </tableColumn>
    <tableColumn id="22" xr3:uid="{2CC407E1-94EB-448A-B1A6-2831FF5CE792}" name="CNA Hours" dataDxfId="112"/>
    <tableColumn id="25" xr3:uid="{DD2A034D-FF2E-430E-BFE0-8EE6C457D3FD}" name="NA TR Hours" dataDxfId="111"/>
    <tableColumn id="28" xr3:uid="{7030B2B4-F507-4BC2-915D-74F2BB872911}" name="Med Aide/Tech Hours" dataDxfId="110"/>
    <tableColumn id="39" xr3:uid="{88DCC783-4ED8-4FE9-9953-7AE5C84EE47B}" name="Total Contract Hours" dataDxfId="109">
      <calculatedColumnFormula>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calculatedColumnFormula>
    </tableColumn>
    <tableColumn id="9" xr3:uid="{A7BFEDE4-6D42-4D86-B47C-77315388013C}" name="RN Hours Contract (excl. Admin, DON)" dataDxfId="108"/>
    <tableColumn id="12" xr3:uid="{AFDDABD0-E819-468D-9154-F38FFB65FA36}" name="RN Admin Hours Contract" dataDxfId="107"/>
    <tableColumn id="15" xr3:uid="{0F22E70E-F87B-4C0B-9D91-F9F481E4EC98}" name="RN DON Hours Contract" dataDxfId="106"/>
    <tableColumn id="18" xr3:uid="{F1162917-0BD0-4EBF-9DF6-51362EA01A67}" name="LPN Hours Contract (excl. Admin)" dataDxfId="105"/>
    <tableColumn id="21" xr3:uid="{E4547B98-9A11-4929-88BA-BBE20F7A2246}" name="LPN Admin Hours Contract" dataDxfId="104"/>
    <tableColumn id="24" xr3:uid="{19408C34-3742-4719-B384-C6B350417B1D}" name="CNA Hours Contract" dataDxfId="103"/>
    <tableColumn id="27" xr3:uid="{4A7731C2-E0B1-4A4B-9C11-D4FA0E2898B2}" name="NA TR Hours Contract" dataDxfId="102"/>
    <tableColumn id="30" xr3:uid="{7620328F-9D93-4B2A-845C-7D65B7039F77}" name="Med Aide/Tech Hours Contract" dataDxfId="101"/>
    <tableColumn id="5" xr3:uid="{87CD5F2D-483C-47BC-AFA9-93B89742AEFD}" name="Provider Number"/>
    <tableColumn id="31" xr3:uid="{0BA103DB-0027-49A1-9CBE-2FF19964AA43}" name="CMS Region Number" dataDxfId="10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9B1478-C777-43DC-869A-E65F22DE8FB9}" name="Contract" displayName="Contract" ref="A1:AK933" totalsRowShown="0" headerRowDxfId="99">
  <autoFilter ref="A1:AK933" xr:uid="{F6C3CB19-CE12-4B14-8BE9-BE2DA56924F3}"/>
  <tableColumns count="37">
    <tableColumn id="1" xr3:uid="{85C05035-DD8A-4117-B592-7A79197BE398}" name="State"/>
    <tableColumn id="2" xr3:uid="{E05B52A3-312D-4BC1-9C5B-F1B9007C1697}" name="Provider"/>
    <tableColumn id="3" xr3:uid="{E623B2AB-4DDC-4DA7-AD98-1A756E2A9AE6}" name="City"/>
    <tableColumn id="4" xr3:uid="{7A1EA557-7CB1-4B8C-A43C-AE52E50B4BD4}" name="County"/>
    <tableColumn id="6" xr3:uid="{7D2A9B47-3C3E-4452-99B5-38E851E3B7E2}" name="MDS Census" dataDxfId="98"/>
    <tableColumn id="35" xr3:uid="{0703C490-4A8E-4121-B79A-01D82B46FFC1}" name="Total Nurse Staff Hours" dataDxfId="97">
      <calculatedColumnFormula>SUM(Contract[[#This Row],[RN Hours (excl. Admin, DON)]], Contract[[#This Row],[RN Admin Hours]], Contract[[#This Row],[RN DON Hours]], Contract[[#This Row],[LPN Hours (excl. Admin)]], Contract[[#This Row],[LPN Admin Hours]], Contract[[#This Row],[CNA Hours]], Contract[[#This Row],[NA TR Hours]], Contract[[#This Row],[Med Aide/Tech Hours]])</calculatedColumnFormula>
    </tableColumn>
    <tableColumn id="39" xr3:uid="{265745DD-6FA5-4A76-8FC5-C7D3FC8AF83A}" name="Total Contract Hours" dataDxfId="96">
      <calculatedColumnFormula>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calculatedColumnFormula>
    </tableColumn>
    <tableColumn id="8" xr3:uid="{B7890625-DF17-43A2-9C10-09DDC6858B8B}" name="Percent Contract Hours" dataDxfId="95" dataCellStyle="Percent">
      <calculatedColumnFormula>Contract[[#This Row],[Total Contract Hours]]/Contract[[#This Row],[Total Nurse Staff Hours]]</calculatedColumnFormula>
    </tableColumn>
    <tableColumn id="38" xr3:uid="{F3CCBE49-7F40-42C1-B8BB-D6962F003F90}" name="Total RN Hours (w/ Admin, DON)" dataDxfId="94">
      <calculatedColumnFormula>SUM(Contract[[#This Row],[RN Hours (excl. Admin, DON)]], Contract[[#This Row],[RN Admin Hours]], Contract[[#This Row],[RN DON Hours]])</calculatedColumnFormula>
    </tableColumn>
    <tableColumn id="14" xr3:uid="{D17518AA-AE0D-4EC4-BEA2-7627588DE4EC}" name="Total Contract RN Hours (w/ Admin, DON)" dataDxfId="93">
      <calculatedColumnFormula>SUM(Contract[[#This Row],[RN Hours Contract (excl. Admin, DON)]], Contract[[#This Row],[RN Admin Hours Contract]], Contract[[#This Row],[RN DON Hours Contract]])</calculatedColumnFormula>
    </tableColumn>
    <tableColumn id="11" xr3:uid="{3F51AB20-475A-41EB-9EA2-9CE212EE3E51}" name="Percent Contract RN Hours (w/ Admin, DON)" dataDxfId="92" dataCellStyle="Percent">
      <calculatedColumnFormula>Contract[[#This Row],[Total Contract RN Hours (w/ Admin, DON)]]/Contract[[#This Row],[Total RN Hours (w/ Admin, DON)]]</calculatedColumnFormula>
    </tableColumn>
    <tableColumn id="7" xr3:uid="{212C3B11-2EF0-44AD-B95F-34BCD4D7B502}" name="RN Hours (excl. Admin, DON)" dataDxfId="91"/>
    <tableColumn id="9" xr3:uid="{2020DECF-C628-42D6-BD75-7EAB0E7E7905}" name="RN Hours Contract (excl. Admin, DON)" dataDxfId="90"/>
    <tableColumn id="33" xr3:uid="{E5166736-6D3D-4516-BCC8-39B2890E40D9}" name="Percent RN Hours Contract (excl. Admin, DON)" dataDxfId="89" dataCellStyle="Percent">
      <calculatedColumnFormula>Contract[[#This Row],[RN Hours Contract (excl. Admin, DON)]]/Contract[[#This Row],[RN Hours (excl. Admin, DON)]]</calculatedColumnFormula>
    </tableColumn>
    <tableColumn id="10" xr3:uid="{E9C0B00B-4B99-4277-AB58-0337899A82DC}" name="RN Admin Hours" dataDxfId="88"/>
    <tableColumn id="12" xr3:uid="{8BAFB5B8-A102-4621-B6FA-49F07400EF03}" name="RN Admin Hours Contract" dataDxfId="87"/>
    <tableColumn id="32" xr3:uid="{AE344807-0783-42A3-BE01-BBB53F11DBDC}" name="Percent RN Admin Hours Contract" dataDxfId="86" dataCellStyle="Percent">
      <calculatedColumnFormula>Contract[[#This Row],[RN Admin Hours Contract]]/Contract[[#This Row],[RN Admin Hours]]</calculatedColumnFormula>
    </tableColumn>
    <tableColumn id="13" xr3:uid="{661FA9DD-0AE6-45B6-A2A8-ED9871D4838B}" name="RN DON Hours" dataDxfId="85"/>
    <tableColumn id="15" xr3:uid="{BA8A0EBF-22F7-4D0E-9FDF-3E47C2955495}" name="RN DON Hours Contract" dataDxfId="84"/>
    <tableColumn id="29" xr3:uid="{2861B12C-8074-4F7D-8921-5CAE9E23FB56}" name="Percent RN DON Hours Contract" dataDxfId="83" dataCellStyle="Percent">
      <calculatedColumnFormula>Contract[[#This Row],[RN DON Hours Contract]]/Contract[[#This Row],[RN DON Hours]]</calculatedColumnFormula>
    </tableColumn>
    <tableColumn id="16" xr3:uid="{C83A4C46-D079-4F2C-974E-DF0238A7EF68}" name="LPN Hours (excl. Admin)" dataDxfId="82"/>
    <tableColumn id="18" xr3:uid="{111CFF25-7E6E-41A9-A01C-7809DA345D1B}" name="LPN Hours Contract (excl. Admin)" dataDxfId="81"/>
    <tableColumn id="26" xr3:uid="{BB59D41E-B13D-45F6-8B16-38A58E98D59C}" name="Percent LPN Hours Contract (excl. Admin)" dataDxfId="80" dataCellStyle="Percent">
      <calculatedColumnFormula>Contract[[#This Row],[LPN Hours Contract (excl. Admin)]]/Contract[[#This Row],[LPN Hours (excl. Admin)]]</calculatedColumnFormula>
    </tableColumn>
    <tableColumn id="19" xr3:uid="{5477C10B-0616-4A13-A64C-4B3038615EB9}" name="LPN Admin Hours" dataDxfId="79"/>
    <tableColumn id="21" xr3:uid="{BF0021E4-6DB9-42A2-8924-BAE52F9C6142}" name="LPN Admin Hours Contract" dataDxfId="78"/>
    <tableColumn id="23" xr3:uid="{FF604F09-DAFB-4B34-BD1E-2FF651B70E8B}" name="Percent LPN Admin Hours Contract" dataDxfId="77" dataCellStyle="Percent">
      <calculatedColumnFormula>Contract[[#This Row],[LPN Admin Hours Contract]]/Contract[[#This Row],[LPN Admin Hours]]</calculatedColumnFormula>
    </tableColumn>
    <tableColumn id="22" xr3:uid="{30EA3A2D-4883-4AB5-B0BF-FED3CB567B47}" name="CNA Hours" dataDxfId="76"/>
    <tableColumn id="24" xr3:uid="{F314AB16-2873-4C82-A5D9-930C89D8D6E1}" name="CNA Hours Contract" dataDxfId="75"/>
    <tableColumn id="20" xr3:uid="{E7017F0C-0609-43D6-9692-BEA58FE58A7E}" name="Percent CNA Hours Contract" dataDxfId="74" dataCellStyle="Percent">
      <calculatedColumnFormula>Contract[[#This Row],[CNA Hours Contract]]/Contract[[#This Row],[CNA Hours]]</calculatedColumnFormula>
    </tableColumn>
    <tableColumn id="25" xr3:uid="{DE983330-FF80-4A2C-A52B-39237CC08B1A}" name="NA TR Hours" dataDxfId="73"/>
    <tableColumn id="27" xr3:uid="{23197692-6BE6-467D-9452-AC86BCA6951C}" name="NA TR Hours Contract" dataDxfId="72"/>
    <tableColumn id="17" xr3:uid="{B747D6E2-F623-46A4-AEBC-C5BBACA224A4}" name="Percent NA TR Hours Contract" dataDxfId="71" dataCellStyle="Percent">
      <calculatedColumnFormula>Contract[[#This Row],[NA TR Hours Contract]]/Contract[[#This Row],[NA TR Hours]]</calculatedColumnFormula>
    </tableColumn>
    <tableColumn id="28" xr3:uid="{64570EE3-2588-4A02-A828-F44540035E37}" name="Med Aide/Tech Hours" dataDxfId="70"/>
    <tableColumn id="30" xr3:uid="{5B85DFC1-F021-4BA0-8216-966ABC05D5C1}" name="Med Aide/Tech Hours Contract" dataDxfId="69"/>
    <tableColumn id="34" xr3:uid="{E08ADEBF-37A0-4F26-B89A-20172EC26AA2}" name="Percent Med Aide/Tech Hours Contract" dataDxfId="68" dataCellStyle="Percent">
      <calculatedColumnFormula>Contract[[#This Row],[Med Aide/Tech Hours Contract]]/Contract[[#This Row],[Med Aide/Tech Hours]]</calculatedColumnFormula>
    </tableColumn>
    <tableColumn id="5" xr3:uid="{D3BD083A-A772-4206-A5DD-11B7270E6BB5}" name="Provider Number"/>
    <tableColumn id="31" xr3:uid="{F36054A4-622E-415E-BB34-AB9EDDBE955A}" name="CMS Region Number" dataDxfId="67"/>
  </tableColumns>
  <tableStyleInfo name="TableStyleMedium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1542342-C00C-413B-9B1F-5793C8518FE2}" name="NonNurse" displayName="NonNurse" ref="A1:AI933" totalsRowShown="0" headerRowDxfId="66">
  <autoFilter ref="A1:AI933" xr:uid="{0BC5ADF1-15D4-4F74-902E-CBC634AC45F1}"/>
  <tableColumns count="35">
    <tableColumn id="1" xr3:uid="{8B7CA141-2836-447C-B9D8-D642F9BC014B}" name="State"/>
    <tableColumn id="3" xr3:uid="{B79D7D39-17B8-4C3C-80DE-1A18FD86DB97}" name="Provider"/>
    <tableColumn id="4" xr3:uid="{72732532-B6BD-4091-BFB6-93BB5C404ADC}" name="City"/>
    <tableColumn id="5" xr3:uid="{39EE05CE-E6FD-461E-B542-5E48A1EDD6CB}" name="County"/>
    <tableColumn id="6" xr3:uid="{169CBDB7-4FDB-4CBB-958A-88CF1ACB1501}" name="MDS Census" dataDxfId="65"/>
    <tableColumn id="7" xr3:uid="{4FADE9BC-073C-48AE-BBC8-4F85FAB92E51}" name="Admin Hours" dataDxfId="64"/>
    <tableColumn id="30" xr3:uid="{724E0BFA-0BA4-4219-8BC6-18FA56A34318}" name="Medical Director Hours" dataDxfId="63"/>
    <tableColumn id="8" xr3:uid="{AB32C7ED-92ED-419E-ACA5-11DBACF5D2D1}" name="Pharmacist Hours" dataDxfId="62"/>
    <tableColumn id="10" xr3:uid="{709C3571-2358-4299-A2C3-0453242A9636}" name="Dietician Hours" dataDxfId="61"/>
    <tableColumn id="28" xr3:uid="{D989C9FE-8043-4CDB-B680-FCFD9322BAEE}" name="Physician Assistant Hours" dataDxfId="60"/>
    <tableColumn id="29" xr3:uid="{4F02DFF2-8A44-492B-92C0-46EB6ABA33C8}" name="Nurse Practictioner Hours" dataDxfId="59"/>
    <tableColumn id="20" xr3:uid="{338E62E3-2927-4492-A2A9-35C87D9ED571}" name="Speech/Language Pathologist Hours" dataDxfId="58"/>
    <tableColumn id="17" xr3:uid="{3894DF05-0AF6-459D-98E6-B651F107BD95}" name="Qualified Social Work Staff Hours" dataDxfId="57"/>
    <tableColumn id="15" xr3:uid="{6602BD9D-04E7-4A90-8333-E02E82F4DB94}" name="Other Social Work Staff Hours" dataDxfId="56"/>
    <tableColumn id="34" xr3:uid="{FCD4673F-58BA-41D6-9EA5-2FA6B8FCCE19}" name="Total Social Work HPRD" dataDxfId="55">
      <calculatedColumnFormula>SUM(NonNurse[[#This Row],[Qualified Social Work Staff Hours]:[Other Social Work Staff Hours]])/NonNurse[[#This Row],[MDS Census]]</calculatedColumnFormula>
    </tableColumn>
    <tableColumn id="18" xr3:uid="{25AB7C73-02DE-463E-A8FD-8C0AEAE4FAC6}" name="Qualified Activities Professional Hours" dataDxfId="54"/>
    <tableColumn id="16" xr3:uid="{6431F647-91BA-4AF1-871A-25D28ECE4400}" name="Other Activities Professional Hours" dataDxfId="53"/>
    <tableColumn id="33" xr3:uid="{B7C29A54-368B-44DB-B05B-D02A880EC912}" name="Combined Activities HPRD" dataDxfId="52">
      <calculatedColumnFormula>SUM(NonNurse[[#This Row],[Qualified Activities Professional Hours]:[Other Activities Professional Hours]])/NonNurse[[#This Row],[MDS Census]]</calculatedColumnFormula>
    </tableColumn>
    <tableColumn id="12" xr3:uid="{E22888AD-A1D9-4A86-9A37-9FC9085CE952}" name="Occupational Therapist Hours" dataDxfId="51"/>
    <tableColumn id="13" xr3:uid="{866E54F6-F926-4C64-B466-E9DC7B50B2BD}" name="OT Assistant Hours" dataDxfId="50"/>
    <tableColumn id="22" xr3:uid="{A9A71E42-D0CD-4362-AEBF-DD22BFABFD8D}" name="OT Aide Hours" dataDxfId="49"/>
    <tableColumn id="35" xr3:uid="{FF27625E-1F08-4298-9FAD-AFB71B4718D7}" name="OT HPRD (incl. Assistant &amp; Aide)" dataDxfId="48">
      <calculatedColumnFormula>SUM(NonNurse[[#This Row],[Occupational Therapist Hours]:[OT Aide Hours]])/NonNurse[[#This Row],[MDS Census]]</calculatedColumnFormula>
    </tableColumn>
    <tableColumn id="23" xr3:uid="{66D6822B-95D5-4447-A14B-136D01061C51}" name="Physical Therapist (PT) Hours" dataDxfId="47"/>
    <tableColumn id="24" xr3:uid="{FF957CDA-3498-40F5-A62C-A36D7684B3CB}" name="PT Assistant Hours" dataDxfId="46"/>
    <tableColumn id="25" xr3:uid="{253C4EB3-CA23-4E19-90E0-18DDD5D848F5}" name="PT Aide Hours" dataDxfId="45"/>
    <tableColumn id="36" xr3:uid="{F7EC48E4-3FCC-4019-A308-ED750EB875D3}" name="PT HPRD (incl. Assistant &amp; Aide)" dataDxfId="44">
      <calculatedColumnFormula>SUM(NonNurse[[#This Row],[Physical Therapist (PT) Hours]:[PT Aide Hours]])/NonNurse[[#This Row],[MDS Census]]</calculatedColumnFormula>
    </tableColumn>
    <tableColumn id="14" xr3:uid="{2BE8BAE0-B39A-4896-8BE7-F3C065DF5525}" name="Mental Health Service Worker Hours" dataDxfId="43"/>
    <tableColumn id="21" xr3:uid="{994BA8F5-9563-449F-8CC7-A88CF37ECFAC}" name="Therapeutic Recreation Specialist" dataDxfId="42"/>
    <tableColumn id="9" xr3:uid="{0905F0A3-33D1-4B7D-94B1-84890DF95B5D}" name="Clinical Nurse Specialist Hours" dataDxfId="41"/>
    <tableColumn id="11" xr3:uid="{A8AD89C3-3B4A-49F5-BB71-7A9AA54861E6}" name="Feeding Assistant Hours" dataDxfId="40"/>
    <tableColumn id="26" xr3:uid="{4DA6B2DF-3908-4775-B766-505CA49CA1AE}" name="Respiratory Therapist Hours" dataDxfId="39"/>
    <tableColumn id="27" xr3:uid="{B7912AFB-69A7-4F82-AA3A-57A0641FDAFC}" name="Respiratory Therapy Technician Hours" dataDxfId="38"/>
    <tableColumn id="31" xr3:uid="{F6160CE3-428B-4FE7-86EF-E1CD8371745C}" name="Other Physician Hours" dataDxfId="37"/>
    <tableColumn id="2" xr3:uid="{39DDDA3F-C5B1-4735-AE34-61E09CF8ABFF}" name="Provider Number" dataDxfId="36"/>
    <tableColumn id="19" xr3:uid="{8528BC4D-3D37-4087-BFF7-4D59DAFCD46B}" name="CMS Region" dataDxfId="35"/>
  </tableColumns>
  <tableStyleInfo name="TableStyleMedium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0C7479-56A4-4D16-B9E5-6D33B56D87D0}" name="Summary" displayName="Summary" ref="B2:C9" totalsRowShown="0" headerRowDxfId="34" dataDxfId="33" tableBorderDxfId="32">
  <autoFilter ref="B2:C9" xr:uid="{1ED771D8-DBF2-4B5C-9F7D-A59FBB047463}"/>
  <tableColumns count="2">
    <tableColumn id="1" xr3:uid="{80B4860A-DBDE-43D1-8C73-35DB68CE4818}" name="State - Q2 2021" dataDxfId="31"/>
    <tableColumn id="2" xr3:uid="{FE2DD29E-EEBC-4EBA-9AAF-1E654625C242}" name="Average" dataDxfId="30" dataCellStyle="Normal 2 2"/>
  </tableColumns>
  <tableStyleInfo name="TableStyleMedium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CC38A87-7130-4B53-81D2-08F6F37C2F86}" name="CMSRegion" displayName="CMSRegion" ref="Q2:V12" totalsRowShown="0" headerRowDxfId="29" dataDxfId="28">
  <autoFilter ref="Q2:V12" xr:uid="{8DA5A7B1-12B2-4B6A-ACD1-897DD9C7A713}"/>
  <tableColumns count="6">
    <tableColumn id="1" xr3:uid="{9AC2D494-D11D-4D11-9CFE-090077CA39F7}" name="CMS Region Number" dataDxfId="27"/>
    <tableColumn id="2" xr3:uid="{5B82329A-5F7A-4148-BDD7-B2E635A0DD34}" name="Total Census" dataDxfId="26"/>
    <tableColumn id="7" xr3:uid="{259D6653-3C06-468B-802F-88D78D4F875A}" name="Total Nurse Staff HPRD" dataDxfId="25"/>
    <tableColumn id="3" xr3:uid="{0078EC2B-B10E-4758-849A-B74EB03B10D6}" name="Rank: Total Nurse Staff HPRD" dataDxfId="24"/>
    <tableColumn id="5" xr3:uid="{6EE574F0-48B1-480F-AA24-6D3A5F2C96E9}" name="RN Staff HPRD" dataDxfId="23"/>
    <tableColumn id="6" xr3:uid="{5F9EDCEA-0262-4B5B-9053-D648E3286D8E}" name="Rank: RN Staff HPRD" dataDxfId="22"/>
  </tableColumns>
  <tableStyleInfo name="TableStyleMedium1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4BC4470-7AB1-45DD-9C22-E1AD5F6C223E}" name="State" displayName="State" ref="J2:O53" totalsRowShown="0" headerRowDxfId="21" dataDxfId="20">
  <autoFilter ref="J2:O53" xr:uid="{3A6DC66B-51AF-4021-A205-FEA1BCFE532F}"/>
  <tableColumns count="6">
    <tableColumn id="1" xr3:uid="{35EDE8E6-E5B5-4F82-854F-08A83910A5EB}" name="State" dataDxfId="19"/>
    <tableColumn id="2" xr3:uid="{9573A196-F2F2-4375-93EA-1AFE84512F01}" name="Total Census" dataDxfId="18"/>
    <tableColumn id="4" xr3:uid="{B7B2AB79-1A2D-4A7F-8704-340798A872ED}" name="Total Nurse Staff HPRD" dataDxfId="17"/>
    <tableColumn id="3" xr3:uid="{11E9FDA4-DC04-4762-A1AD-224B28590E08}" name="Rank: Total Nurse Staff HPRD" dataDxfId="16"/>
    <tableColumn id="5" xr3:uid="{9DA6507A-0AAB-424B-88F5-6C5C8FA630E2}" name="RN Staff HPRD" dataDxfId="15"/>
    <tableColumn id="6" xr3:uid="{CF3ECF23-2AE5-46AF-B97C-840EA1F343C4}" name="Rank: RN Staff HPRD" dataDxfId="14"/>
  </tableColumns>
  <tableStyleInfo name="TableStyleMedium1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C75372-0043-4DEE-97E6-B3FEF6E847F6}" name="Category" displayName="Category" ref="E2:H15" totalsRowShown="0" headerRowDxfId="13" dataDxfId="12">
  <autoFilter ref="E2:H15" xr:uid="{565E5F01-F55D-4423-8221-FE9537902289}"/>
  <tableColumns count="4">
    <tableColumn id="1" xr3:uid="{77DD1C5D-5D42-41DA-9E47-20127B753A9E}" name="State - Staffing Category" dataDxfId="11"/>
    <tableColumn id="2" xr3:uid="{2C9252C7-5F4F-4EC1-86D7-7591648BE4F5}" name="Total" dataDxfId="10"/>
    <tableColumn id="3" xr3:uid="{7A3E420E-0D6E-4B0F-AA27-FA495BA108AF}" name="Percentage of Total" dataDxfId="9">
      <calculatedColumnFormula>Category[[#This Row],[Total]]/F1</calculatedColumnFormula>
    </tableColumn>
    <tableColumn id="4" xr3:uid="{0F8ED973-7B1A-4A24-8E24-F054D9EDE45F}" name="HPRD" dataDxfId="8">
      <calculatedColumnFormula>Category[[#This Row],[Total]]/C8</calculatedColumnFormula>
    </tableColumn>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95584BC-66C1-4DE6-A55F-5F21890972BC}" name="ContractSummary" displayName="ContractSummary" ref="E18:F29" totalsRowShown="0" headerRowDxfId="7" dataDxfId="6">
  <autoFilter ref="E18:F29" xr:uid="{611C2622-9CCC-48CE-821F-F51D1E505E95}"/>
  <tableColumns count="2">
    <tableColumn id="1" xr3:uid="{A884F63E-F8C0-452D-83D1-ABF721F7E992}" name="State - Contract Hours" dataDxfId="5"/>
    <tableColumn id="2" xr3:uid="{B9E38DDD-2E7B-494D-9C82-B618183BD3B5}" name="Total" dataDxfId="4"/>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3D47BB9-660F-40CA-BBCA-A3F3A2DBB9BC}" name="CategorySummary" displayName="CategorySummary" ref="E33:F37" totalsRowShown="0" headerRowDxfId="3" dataDxfId="2">
  <autoFilter ref="E33:F37" xr:uid="{03106FE6-CCEA-42AA-9F14-64FFC94AC8E0}"/>
  <tableColumns count="2">
    <tableColumn id="1" xr3:uid="{0E77FFAB-492F-4ABF-A872-249EDBF40DF5}" name="State - Staffing Category" dataDxfId="1"/>
    <tableColumn id="4" xr3:uid="{63F98A7E-3E37-43A8-9FE4-52C28B6E8DFA}" name="HPRD" dataDxfId="0">
      <calculatedColumnFormula>SUM(Nurse[Total Nurse Staff Hours])/SUM(Nurse[MDS Census])</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49B3-305F-40A2-95DC-61CCCE286538}">
  <sheetPr>
    <outlinePr summaryRight="0"/>
  </sheetPr>
  <dimension ref="A1:AH940"/>
  <sheetViews>
    <sheetView tabSelected="1" zoomScale="80" zoomScaleNormal="80" workbookViewId="0">
      <pane xSplit="4" ySplit="1" topLeftCell="E2" activePane="bottomRight" state="frozen"/>
      <selection activeCell="C40" sqref="C40"/>
      <selection pane="topRight" activeCell="C40" sqref="C40"/>
      <selection pane="bottomLeft" activeCell="C40" sqref="C40"/>
      <selection pane="bottomRight"/>
    </sheetView>
  </sheetViews>
  <sheetFormatPr defaultRowHeight="15" outlineLevelCol="1" x14ac:dyDescent="0.25"/>
  <cols>
    <col min="1" max="1" width="8.7109375" customWidth="1"/>
    <col min="2" max="2" width="59" bestFit="1" customWidth="1"/>
    <col min="3" max="3" width="17.85546875" customWidth="1"/>
    <col min="4" max="4" width="21.7109375" bestFit="1" customWidth="1"/>
    <col min="5" max="9" width="15.7109375" customWidth="1"/>
    <col min="10" max="10" width="15.7109375" customWidth="1" collapsed="1"/>
    <col min="11" max="22" width="15.7109375" hidden="1" customWidth="1" outlineLevel="1"/>
    <col min="23" max="23" width="15.7109375" customWidth="1" collapsed="1"/>
    <col min="24" max="31" width="15.7109375" hidden="1" customWidth="1" outlineLevel="1"/>
    <col min="32" max="32" width="10.85546875" bestFit="1" customWidth="1"/>
    <col min="33" max="33" width="13.85546875" style="5" bestFit="1" customWidth="1"/>
    <col min="34" max="34" width="15.7109375" style="4" customWidth="1"/>
    <col min="35" max="35" width="25.42578125" customWidth="1"/>
    <col min="36" max="36" width="18.42578125" customWidth="1"/>
    <col min="37" max="37" width="30.140625" customWidth="1"/>
    <col min="38" max="38" width="28.42578125" customWidth="1"/>
    <col min="39" max="39" width="28.7109375" customWidth="1"/>
    <col min="40" max="40" width="27" customWidth="1"/>
    <col min="41" max="41" width="31" customWidth="1"/>
    <col min="42" max="42" width="23.7109375" customWidth="1"/>
    <col min="45" max="45" width="29.28515625" customWidth="1"/>
    <col min="46" max="46" width="25.85546875" customWidth="1"/>
    <col min="47" max="47" width="24.140625" customWidth="1"/>
    <col min="48" max="49" width="27.28515625" customWidth="1"/>
    <col min="50" max="50" width="25.5703125" customWidth="1"/>
    <col min="51" max="51" width="25.140625" customWidth="1"/>
    <col min="53" max="53" width="9.42578125" customWidth="1"/>
    <col min="54" max="54" width="30.140625" customWidth="1"/>
    <col min="55" max="55" width="28.42578125" customWidth="1"/>
  </cols>
  <sheetData>
    <row r="1" spans="1:34" s="1" customFormat="1" ht="150" customHeight="1" x14ac:dyDescent="0.25">
      <c r="A1" s="1" t="s">
        <v>2367</v>
      </c>
      <c r="B1" s="1" t="s">
        <v>2369</v>
      </c>
      <c r="C1" s="1" t="s">
        <v>2380</v>
      </c>
      <c r="D1" s="1" t="s">
        <v>2370</v>
      </c>
      <c r="E1" s="1" t="s">
        <v>2371</v>
      </c>
      <c r="F1" s="1" t="s">
        <v>2382</v>
      </c>
      <c r="G1" s="1" t="s">
        <v>2383</v>
      </c>
      <c r="H1" s="1" t="s">
        <v>2384</v>
      </c>
      <c r="I1" s="1" t="s">
        <v>2385</v>
      </c>
      <c r="J1" s="1" t="s">
        <v>2387</v>
      </c>
      <c r="K1" s="1" t="s">
        <v>2386</v>
      </c>
      <c r="L1" s="1" t="s">
        <v>2388</v>
      </c>
      <c r="M1" s="1" t="s">
        <v>2372</v>
      </c>
      <c r="N1" s="1" t="s">
        <v>2373</v>
      </c>
      <c r="O1" s="1" t="s">
        <v>2374</v>
      </c>
      <c r="P1" s="1" t="s">
        <v>2444</v>
      </c>
      <c r="Q1" s="1" t="s">
        <v>2376</v>
      </c>
      <c r="R1" s="1" t="s">
        <v>2375</v>
      </c>
      <c r="S1" s="1" t="s">
        <v>2443</v>
      </c>
      <c r="T1" s="1" t="s">
        <v>2377</v>
      </c>
      <c r="U1" s="1" t="s">
        <v>2378</v>
      </c>
      <c r="V1" s="1" t="s">
        <v>2379</v>
      </c>
      <c r="W1" s="1" t="s">
        <v>2389</v>
      </c>
      <c r="X1" s="1" t="s">
        <v>2397</v>
      </c>
      <c r="Y1" s="1" t="s">
        <v>2390</v>
      </c>
      <c r="Z1" s="1" t="s">
        <v>2391</v>
      </c>
      <c r="AA1" s="1" t="s">
        <v>2404</v>
      </c>
      <c r="AB1" s="1" t="s">
        <v>2408</v>
      </c>
      <c r="AC1" s="1" t="s">
        <v>2392</v>
      </c>
      <c r="AD1" s="1" t="s">
        <v>2393</v>
      </c>
      <c r="AE1" s="1" t="s">
        <v>2394</v>
      </c>
      <c r="AF1" s="1" t="s">
        <v>2368</v>
      </c>
      <c r="AG1" s="3" t="s">
        <v>2381</v>
      </c>
    </row>
    <row r="2" spans="1:34" x14ac:dyDescent="0.25">
      <c r="A2" t="s">
        <v>35</v>
      </c>
      <c r="B2" t="s">
        <v>1266</v>
      </c>
      <c r="C2" t="s">
        <v>2151</v>
      </c>
      <c r="D2" t="s">
        <v>2349</v>
      </c>
      <c r="E2" s="2">
        <v>68.15384615384616</v>
      </c>
      <c r="F2" s="2">
        <f>Nurse[[#This Row],[Total Nurse Staff Hours]]/Nurse[[#This Row],[MDS Census]]</f>
        <v>3.6301999355046757</v>
      </c>
      <c r="G2" s="2">
        <f>Nurse[[#This Row],[Total Direct Care Staff Hours]]/Nurse[[#This Row],[MDS Census]]</f>
        <v>2.8715736859077716</v>
      </c>
      <c r="H2" s="2">
        <f>Nurse[[#This Row],[Total RN Hours (w/ Admin, DON)]]/Nurse[[#This Row],[MDS Census]]</f>
        <v>0.47819251854240569</v>
      </c>
      <c r="I2" s="2">
        <f>Nurse[[#This Row],[RN Hours (excl. Admin, DON)]]/Nurse[[#This Row],[MDS Census]]</f>
        <v>0.1509593679458239</v>
      </c>
      <c r="J2" s="2">
        <f>SUM(Nurse[[#This Row],[RN Hours (excl. Admin, DON)]], Nurse[[#This Row],[RN Admin Hours]], Nurse[[#This Row],[RN DON Hours]], Nurse[[#This Row],[LPN Hours (excl. Admin)]], Nurse[[#This Row],[LPN Admin Hours]], Nurse[[#This Row],[CNA Hours]], Nurse[[#This Row],[NA TR Hours]], Nurse[[#This Row],[Med Aide/Tech Hours]])</f>
        <v>247.41208791208791</v>
      </c>
      <c r="K2" s="2">
        <f>SUM(Nurse[[#This Row],[RN Hours (excl. Admin, DON)]], Nurse[[#This Row],[LPN Hours (excl. Admin)]], Nurse[[#This Row],[CNA Hours]], Nurse[[#This Row],[NA TR Hours]], Nurse[[#This Row],[Med Aide/Tech Hours]])</f>
        <v>195.70879120879121</v>
      </c>
      <c r="L2" s="2">
        <f>SUM(Nurse[[#This Row],[RN Hours (excl. Admin, DON)]], Nurse[[#This Row],[RN Admin Hours]], Nurse[[#This Row],[RN DON Hours]])</f>
        <v>32.590659340659343</v>
      </c>
      <c r="M2" s="2">
        <v>10.288461538461538</v>
      </c>
      <c r="N2" s="2">
        <v>17.115384615384617</v>
      </c>
      <c r="O2" s="2">
        <v>5.186813186813187</v>
      </c>
      <c r="P2" s="2">
        <f>SUM(Nurse[[#This Row],[LPN Hours (excl. Admin)]],Nurse[[#This Row],[LPN Admin Hours]])</f>
        <v>82.810439560439562</v>
      </c>
      <c r="Q2" s="2">
        <v>53.409340659340657</v>
      </c>
      <c r="R2" s="2">
        <v>29.401098901098901</v>
      </c>
      <c r="S2" s="2">
        <f>SUM(Nurse[[#This Row],[CNA Hours]], Nurse[[#This Row],[NA TR Hours]], Nurse[[#This Row],[Med Aide/Tech Hours]])</f>
        <v>132.01098901098899</v>
      </c>
      <c r="T2" s="2">
        <v>121.62637362637362</v>
      </c>
      <c r="U2" s="2">
        <v>10.384615384615385</v>
      </c>
      <c r="V2" s="2">
        <v>0</v>
      </c>
      <c r="W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 s="2">
        <v>0</v>
      </c>
      <c r="Y2" s="2">
        <v>0</v>
      </c>
      <c r="Z2" s="2">
        <v>0</v>
      </c>
      <c r="AA2" s="2">
        <v>0</v>
      </c>
      <c r="AB2" s="2">
        <v>0</v>
      </c>
      <c r="AC2" s="2">
        <v>0</v>
      </c>
      <c r="AD2" s="2">
        <v>0</v>
      </c>
      <c r="AE2" s="2">
        <v>0</v>
      </c>
      <c r="AF2" t="s">
        <v>322</v>
      </c>
      <c r="AG2" s="6">
        <v>5</v>
      </c>
      <c r="AH2"/>
    </row>
    <row r="3" spans="1:34" x14ac:dyDescent="0.25">
      <c r="A3" t="s">
        <v>35</v>
      </c>
      <c r="B3" t="s">
        <v>1631</v>
      </c>
      <c r="C3" t="s">
        <v>2234</v>
      </c>
      <c r="D3" t="s">
        <v>2311</v>
      </c>
      <c r="E3" s="2">
        <v>42.945054945054942</v>
      </c>
      <c r="F3" s="2">
        <f>Nurse[[#This Row],[Total Nurse Staff Hours]]/Nurse[[#This Row],[MDS Census]]</f>
        <v>2.8930348004094175</v>
      </c>
      <c r="G3" s="2">
        <f>Nurse[[#This Row],[Total Direct Care Staff Hours]]/Nurse[[#This Row],[MDS Census]]</f>
        <v>2.6422671443193462</v>
      </c>
      <c r="H3" s="2">
        <f>Nurse[[#This Row],[Total RN Hours (w/ Admin, DON)]]/Nurse[[#This Row],[MDS Census]]</f>
        <v>0.41909672466734915</v>
      </c>
      <c r="I3" s="2">
        <f>Nurse[[#This Row],[RN Hours (excl. Admin, DON)]]/Nurse[[#This Row],[MDS Census]]</f>
        <v>0.30548362333674528</v>
      </c>
      <c r="J3" s="2">
        <f>SUM(Nurse[[#This Row],[RN Hours (excl. Admin, DON)]], Nurse[[#This Row],[RN Admin Hours]], Nurse[[#This Row],[RN DON Hours]], Nurse[[#This Row],[LPN Hours (excl. Admin)]], Nurse[[#This Row],[LPN Admin Hours]], Nurse[[#This Row],[CNA Hours]], Nurse[[#This Row],[NA TR Hours]], Nurse[[#This Row],[Med Aide/Tech Hours]])</f>
        <v>124.2415384615385</v>
      </c>
      <c r="K3" s="2">
        <f>SUM(Nurse[[#This Row],[RN Hours (excl. Admin, DON)]], Nurse[[#This Row],[LPN Hours (excl. Admin)]], Nurse[[#This Row],[CNA Hours]], Nurse[[#This Row],[NA TR Hours]], Nurse[[#This Row],[Med Aide/Tech Hours]])</f>
        <v>113.47230769230774</v>
      </c>
      <c r="L3" s="2">
        <f>SUM(Nurse[[#This Row],[RN Hours (excl. Admin, DON)]], Nurse[[#This Row],[RN Admin Hours]], Nurse[[#This Row],[RN DON Hours]])</f>
        <v>17.998131868131871</v>
      </c>
      <c r="M3" s="2">
        <v>13.119010989010993</v>
      </c>
      <c r="N3" s="2">
        <v>0</v>
      </c>
      <c r="O3" s="2">
        <v>4.8791208791208796</v>
      </c>
      <c r="P3" s="2">
        <f>SUM(Nurse[[#This Row],[LPN Hours (excl. Admin)]],Nurse[[#This Row],[LPN Admin Hours]])</f>
        <v>39.924065934065958</v>
      </c>
      <c r="Q3" s="2">
        <v>34.033956043956067</v>
      </c>
      <c r="R3" s="2">
        <v>5.8901098901098905</v>
      </c>
      <c r="S3" s="2">
        <f>SUM(Nurse[[#This Row],[CNA Hours]], Nurse[[#This Row],[NA TR Hours]], Nurse[[#This Row],[Med Aide/Tech Hours]])</f>
        <v>66.319340659340668</v>
      </c>
      <c r="T3" s="2">
        <v>66.319340659340668</v>
      </c>
      <c r="U3" s="2">
        <v>0</v>
      </c>
      <c r="V3" s="2">
        <v>0</v>
      </c>
      <c r="W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2.6153846153846154</v>
      </c>
      <c r="X3" s="2">
        <v>1.0329670329670331</v>
      </c>
      <c r="Y3" s="2">
        <v>0</v>
      </c>
      <c r="Z3" s="2">
        <v>0</v>
      </c>
      <c r="AA3" s="2">
        <v>0.26373626373626374</v>
      </c>
      <c r="AB3" s="2">
        <v>0</v>
      </c>
      <c r="AC3" s="2">
        <v>1.3186813186813187</v>
      </c>
      <c r="AD3" s="2">
        <v>0</v>
      </c>
      <c r="AE3" s="2">
        <v>0</v>
      </c>
      <c r="AF3" t="s">
        <v>694</v>
      </c>
      <c r="AG3" s="6">
        <v>5</v>
      </c>
      <c r="AH3"/>
    </row>
    <row r="4" spans="1:34" x14ac:dyDescent="0.25">
      <c r="A4" t="s">
        <v>35</v>
      </c>
      <c r="B4" t="s">
        <v>1643</v>
      </c>
      <c r="C4" t="s">
        <v>2007</v>
      </c>
      <c r="D4" t="s">
        <v>2303</v>
      </c>
      <c r="E4" s="2">
        <v>68.406593406593402</v>
      </c>
      <c r="F4" s="2">
        <f>Nurse[[#This Row],[Total Nurse Staff Hours]]/Nurse[[#This Row],[MDS Census]]</f>
        <v>4.0436144578313256</v>
      </c>
      <c r="G4" s="2">
        <f>Nurse[[#This Row],[Total Direct Care Staff Hours]]/Nurse[[#This Row],[MDS Census]]</f>
        <v>3.5010441767068281</v>
      </c>
      <c r="H4" s="2">
        <f>Nurse[[#This Row],[Total RN Hours (w/ Admin, DON)]]/Nurse[[#This Row],[MDS Census]]</f>
        <v>0.70891566265060246</v>
      </c>
      <c r="I4" s="2">
        <f>Nurse[[#This Row],[RN Hours (excl. Admin, DON)]]/Nurse[[#This Row],[MDS Census]]</f>
        <v>0.48542168674698799</v>
      </c>
      <c r="J4" s="2">
        <f>SUM(Nurse[[#This Row],[RN Hours (excl. Admin, DON)]], Nurse[[#This Row],[RN Admin Hours]], Nurse[[#This Row],[RN DON Hours]], Nurse[[#This Row],[LPN Hours (excl. Admin)]], Nurse[[#This Row],[LPN Admin Hours]], Nurse[[#This Row],[CNA Hours]], Nurse[[#This Row],[NA TR Hours]], Nurse[[#This Row],[Med Aide/Tech Hours]])</f>
        <v>276.6098901098901</v>
      </c>
      <c r="K4" s="2">
        <f>SUM(Nurse[[#This Row],[RN Hours (excl. Admin, DON)]], Nurse[[#This Row],[LPN Hours (excl. Admin)]], Nurse[[#This Row],[CNA Hours]], Nurse[[#This Row],[NA TR Hours]], Nurse[[#This Row],[Med Aide/Tech Hours]])</f>
        <v>239.49450549450552</v>
      </c>
      <c r="L4" s="2">
        <f>SUM(Nurse[[#This Row],[RN Hours (excl. Admin, DON)]], Nurse[[#This Row],[RN Admin Hours]], Nurse[[#This Row],[RN DON Hours]])</f>
        <v>48.494505494505496</v>
      </c>
      <c r="M4" s="2">
        <v>33.206043956043956</v>
      </c>
      <c r="N4" s="2">
        <v>9.5741758241758248</v>
      </c>
      <c r="O4" s="2">
        <v>5.7142857142857144</v>
      </c>
      <c r="P4" s="2">
        <f>SUM(Nurse[[#This Row],[LPN Hours (excl. Admin)]],Nurse[[#This Row],[LPN Admin Hours]])</f>
        <v>74.766483516483518</v>
      </c>
      <c r="Q4" s="2">
        <v>52.939560439560438</v>
      </c>
      <c r="R4" s="2">
        <v>21.826923076923077</v>
      </c>
      <c r="S4" s="2">
        <f>SUM(Nurse[[#This Row],[CNA Hours]], Nurse[[#This Row],[NA TR Hours]], Nurse[[#This Row],[Med Aide/Tech Hours]])</f>
        <v>153.34890109890111</v>
      </c>
      <c r="T4" s="2">
        <v>120.52197802197803</v>
      </c>
      <c r="U4" s="2">
        <v>32.82692307692308</v>
      </c>
      <c r="V4" s="2">
        <v>0</v>
      </c>
      <c r="W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0.26373626373626374</v>
      </c>
      <c r="X4" s="2">
        <v>0</v>
      </c>
      <c r="Y4" s="2">
        <v>0.26373626373626374</v>
      </c>
      <c r="Z4" s="2">
        <v>0</v>
      </c>
      <c r="AA4" s="2">
        <v>0</v>
      </c>
      <c r="AB4" s="2">
        <v>0</v>
      </c>
      <c r="AC4" s="2">
        <v>0</v>
      </c>
      <c r="AD4" s="2">
        <v>0</v>
      </c>
      <c r="AE4" s="2">
        <v>0</v>
      </c>
      <c r="AF4" t="s">
        <v>706</v>
      </c>
      <c r="AG4" s="6">
        <v>5</v>
      </c>
      <c r="AH4"/>
    </row>
    <row r="5" spans="1:34" x14ac:dyDescent="0.25">
      <c r="A5" t="s">
        <v>35</v>
      </c>
      <c r="B5" t="s">
        <v>1537</v>
      </c>
      <c r="C5" t="s">
        <v>2142</v>
      </c>
      <c r="D5" t="s">
        <v>2346</v>
      </c>
      <c r="E5" s="2">
        <v>40.868131868131869</v>
      </c>
      <c r="F5" s="2">
        <f>Nurse[[#This Row],[Total Nurse Staff Hours]]/Nurse[[#This Row],[MDS Census]]</f>
        <v>2.5085533745630544</v>
      </c>
      <c r="G5" s="2">
        <f>Nurse[[#This Row],[Total Direct Care Staff Hours]]/Nurse[[#This Row],[MDS Census]]</f>
        <v>2.3466872815272919</v>
      </c>
      <c r="H5" s="2">
        <f>Nurse[[#This Row],[Total RN Hours (w/ Admin, DON)]]/Nurse[[#This Row],[MDS Census]]</f>
        <v>0.42471363269696155</v>
      </c>
      <c r="I5" s="2">
        <f>Nurse[[#This Row],[RN Hours (excl. Admin, DON)]]/Nurse[[#This Row],[MDS Census]]</f>
        <v>0.2676821726270503</v>
      </c>
      <c r="J5" s="2">
        <f>SUM(Nurse[[#This Row],[RN Hours (excl. Admin, DON)]], Nurse[[#This Row],[RN Admin Hours]], Nurse[[#This Row],[RN DON Hours]], Nurse[[#This Row],[LPN Hours (excl. Admin)]], Nurse[[#This Row],[LPN Admin Hours]], Nurse[[#This Row],[CNA Hours]], Nurse[[#This Row],[NA TR Hours]], Nurse[[#This Row],[Med Aide/Tech Hours]])</f>
        <v>102.5198901098901</v>
      </c>
      <c r="K5" s="2">
        <f>SUM(Nurse[[#This Row],[RN Hours (excl. Admin, DON)]], Nurse[[#This Row],[LPN Hours (excl. Admin)]], Nurse[[#This Row],[CNA Hours]], Nurse[[#This Row],[NA TR Hours]], Nurse[[#This Row],[Med Aide/Tech Hours]])</f>
        <v>95.904725274725266</v>
      </c>
      <c r="L5" s="2">
        <f>SUM(Nurse[[#This Row],[RN Hours (excl. Admin, DON)]], Nurse[[#This Row],[RN Admin Hours]], Nurse[[#This Row],[RN DON Hours]])</f>
        <v>17.357252747252748</v>
      </c>
      <c r="M5" s="2">
        <v>10.93967032967033</v>
      </c>
      <c r="N5" s="2">
        <v>0.52747252747252749</v>
      </c>
      <c r="O5" s="2">
        <v>5.8901098901098905</v>
      </c>
      <c r="P5" s="2">
        <f>SUM(Nurse[[#This Row],[LPN Hours (excl. Admin)]],Nurse[[#This Row],[LPN Admin Hours]])</f>
        <v>35.805494505494501</v>
      </c>
      <c r="Q5" s="2">
        <v>35.607912087912084</v>
      </c>
      <c r="R5" s="2">
        <v>0.1975824175824176</v>
      </c>
      <c r="S5" s="2">
        <f>SUM(Nurse[[#This Row],[CNA Hours]], Nurse[[#This Row],[NA TR Hours]], Nurse[[#This Row],[Med Aide/Tech Hours]])</f>
        <v>49.357142857142854</v>
      </c>
      <c r="T5" s="2">
        <v>49.357142857142854</v>
      </c>
      <c r="U5" s="2">
        <v>0</v>
      </c>
      <c r="V5" s="2">
        <v>0</v>
      </c>
      <c r="W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 s="2">
        <v>0</v>
      </c>
      <c r="Y5" s="2">
        <v>0</v>
      </c>
      <c r="Z5" s="2">
        <v>0</v>
      </c>
      <c r="AA5" s="2">
        <v>0</v>
      </c>
      <c r="AB5" s="2">
        <v>0</v>
      </c>
      <c r="AC5" s="2">
        <v>0</v>
      </c>
      <c r="AD5" s="2">
        <v>0</v>
      </c>
      <c r="AE5" s="2">
        <v>0</v>
      </c>
      <c r="AF5" t="s">
        <v>599</v>
      </c>
      <c r="AG5" s="6">
        <v>5</v>
      </c>
      <c r="AH5"/>
    </row>
    <row r="6" spans="1:34" x14ac:dyDescent="0.25">
      <c r="A6" t="s">
        <v>35</v>
      </c>
      <c r="B6" t="s">
        <v>1574</v>
      </c>
      <c r="C6" t="s">
        <v>2211</v>
      </c>
      <c r="D6" t="s">
        <v>2325</v>
      </c>
      <c r="E6" s="2">
        <v>62.373626373626372</v>
      </c>
      <c r="F6" s="2">
        <f>Nurse[[#This Row],[Total Nurse Staff Hours]]/Nurse[[#This Row],[MDS Census]]</f>
        <v>2.9549929527836509</v>
      </c>
      <c r="G6" s="2">
        <f>Nurse[[#This Row],[Total Direct Care Staff Hours]]/Nurse[[#This Row],[MDS Census]]</f>
        <v>2.7362649753347426</v>
      </c>
      <c r="H6" s="2">
        <f>Nurse[[#This Row],[Total RN Hours (w/ Admin, DON)]]/Nurse[[#This Row],[MDS Census]]</f>
        <v>0.24978329809725161</v>
      </c>
      <c r="I6" s="2">
        <f>Nurse[[#This Row],[RN Hours (excl. Admin, DON)]]/Nurse[[#This Row],[MDS Census]]</f>
        <v>0.14442741367159972</v>
      </c>
      <c r="J6" s="2">
        <f>SUM(Nurse[[#This Row],[RN Hours (excl. Admin, DON)]], Nurse[[#This Row],[RN Admin Hours]], Nurse[[#This Row],[RN DON Hours]], Nurse[[#This Row],[LPN Hours (excl. Admin)]], Nurse[[#This Row],[LPN Admin Hours]], Nurse[[#This Row],[CNA Hours]], Nurse[[#This Row],[NA TR Hours]], Nurse[[#This Row],[Med Aide/Tech Hours]])</f>
        <v>184.31362637362639</v>
      </c>
      <c r="K6" s="2">
        <f>SUM(Nurse[[#This Row],[RN Hours (excl. Admin, DON)]], Nurse[[#This Row],[LPN Hours (excl. Admin)]], Nurse[[#This Row],[CNA Hours]], Nurse[[#This Row],[NA TR Hours]], Nurse[[#This Row],[Med Aide/Tech Hours]])</f>
        <v>170.67076923076922</v>
      </c>
      <c r="L6" s="2">
        <f>SUM(Nurse[[#This Row],[RN Hours (excl. Admin, DON)]], Nurse[[#This Row],[RN Admin Hours]], Nurse[[#This Row],[RN DON Hours]])</f>
        <v>15.579890109890112</v>
      </c>
      <c r="M6" s="2">
        <v>9.008461538461539</v>
      </c>
      <c r="N6" s="2">
        <v>1.9120879120879122</v>
      </c>
      <c r="O6" s="2">
        <v>4.6593406593406597</v>
      </c>
      <c r="P6" s="2">
        <f>SUM(Nurse[[#This Row],[LPN Hours (excl. Admin)]],Nurse[[#This Row],[LPN Admin Hours]])</f>
        <v>65.672967032967037</v>
      </c>
      <c r="Q6" s="2">
        <v>58.60153846153846</v>
      </c>
      <c r="R6" s="2">
        <v>7.0714285714285712</v>
      </c>
      <c r="S6" s="2">
        <f>SUM(Nurse[[#This Row],[CNA Hours]], Nurse[[#This Row],[NA TR Hours]], Nurse[[#This Row],[Med Aide/Tech Hours]])</f>
        <v>103.06076923076924</v>
      </c>
      <c r="T6" s="2">
        <v>103.06076923076924</v>
      </c>
      <c r="U6" s="2">
        <v>0</v>
      </c>
      <c r="V6" s="2">
        <v>0</v>
      </c>
      <c r="W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15.768021978021975</v>
      </c>
      <c r="X6" s="2">
        <v>0.15384615384615385</v>
      </c>
      <c r="Y6" s="2">
        <v>0</v>
      </c>
      <c r="Z6" s="2">
        <v>0</v>
      </c>
      <c r="AA6" s="2">
        <v>12.163626373626371</v>
      </c>
      <c r="AB6" s="2">
        <v>0</v>
      </c>
      <c r="AC6" s="2">
        <v>3.4505494505494507</v>
      </c>
      <c r="AD6" s="2">
        <v>0</v>
      </c>
      <c r="AE6" s="2">
        <v>0</v>
      </c>
      <c r="AF6" t="s">
        <v>636</v>
      </c>
      <c r="AG6" s="6">
        <v>5</v>
      </c>
      <c r="AH6"/>
    </row>
    <row r="7" spans="1:34" x14ac:dyDescent="0.25">
      <c r="A7" t="s">
        <v>35</v>
      </c>
      <c r="B7" t="s">
        <v>1520</v>
      </c>
      <c r="C7" t="s">
        <v>2212</v>
      </c>
      <c r="D7" t="s">
        <v>2328</v>
      </c>
      <c r="E7" s="2">
        <v>97.395604395604394</v>
      </c>
      <c r="F7" s="2">
        <f>Nurse[[#This Row],[Total Nurse Staff Hours]]/Nurse[[#This Row],[MDS Census]]</f>
        <v>2.4023186280040623</v>
      </c>
      <c r="G7" s="2">
        <f>Nurse[[#This Row],[Total Direct Care Staff Hours]]/Nurse[[#This Row],[MDS Census]]</f>
        <v>2.2389992101997067</v>
      </c>
      <c r="H7" s="2">
        <f>Nurse[[#This Row],[Total RN Hours (w/ Admin, DON)]]/Nurse[[#This Row],[MDS Census]]</f>
        <v>0.44821166647861899</v>
      </c>
      <c r="I7" s="2">
        <f>Nurse[[#This Row],[RN Hours (excl. Admin, DON)]]/Nurse[[#This Row],[MDS Census]]</f>
        <v>0.28630260634096805</v>
      </c>
      <c r="J7" s="2">
        <f>SUM(Nurse[[#This Row],[RN Hours (excl. Admin, DON)]], Nurse[[#This Row],[RN Admin Hours]], Nurse[[#This Row],[RN DON Hours]], Nurse[[#This Row],[LPN Hours (excl. Admin)]], Nurse[[#This Row],[LPN Admin Hours]], Nurse[[#This Row],[CNA Hours]], Nurse[[#This Row],[NA TR Hours]], Nurse[[#This Row],[Med Aide/Tech Hours]])</f>
        <v>233.97527472527474</v>
      </c>
      <c r="K7" s="2">
        <f>SUM(Nurse[[#This Row],[RN Hours (excl. Admin, DON)]], Nurse[[#This Row],[LPN Hours (excl. Admin)]], Nurse[[#This Row],[CNA Hours]], Nurse[[#This Row],[NA TR Hours]], Nurse[[#This Row],[Med Aide/Tech Hours]])</f>
        <v>218.06868131868131</v>
      </c>
      <c r="L7" s="2">
        <f>SUM(Nurse[[#This Row],[RN Hours (excl. Admin, DON)]], Nurse[[#This Row],[RN Admin Hours]], Nurse[[#This Row],[RN DON Hours]])</f>
        <v>43.653846153846153</v>
      </c>
      <c r="M7" s="2">
        <v>27.884615384615383</v>
      </c>
      <c r="N7" s="2">
        <v>10.582417582417582</v>
      </c>
      <c r="O7" s="2">
        <v>5.186813186813187</v>
      </c>
      <c r="P7" s="2">
        <f>SUM(Nurse[[#This Row],[LPN Hours (excl. Admin)]],Nurse[[#This Row],[LPN Admin Hours]])</f>
        <v>63.934065934065934</v>
      </c>
      <c r="Q7" s="2">
        <v>63.796703296703299</v>
      </c>
      <c r="R7" s="2">
        <v>0.13736263736263737</v>
      </c>
      <c r="S7" s="2">
        <f>SUM(Nurse[[#This Row],[CNA Hours]], Nurse[[#This Row],[NA TR Hours]], Nurse[[#This Row],[Med Aide/Tech Hours]])</f>
        <v>126.38736263736264</v>
      </c>
      <c r="T7" s="2">
        <v>118.22252747252747</v>
      </c>
      <c r="U7" s="2">
        <v>8.1648351648351642</v>
      </c>
      <c r="V7" s="2">
        <v>0</v>
      </c>
      <c r="W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 s="2">
        <v>0</v>
      </c>
      <c r="Y7" s="2">
        <v>0</v>
      </c>
      <c r="Z7" s="2">
        <v>0</v>
      </c>
      <c r="AA7" s="2">
        <v>0</v>
      </c>
      <c r="AB7" s="2">
        <v>0</v>
      </c>
      <c r="AC7" s="2">
        <v>0</v>
      </c>
      <c r="AD7" s="2">
        <v>0</v>
      </c>
      <c r="AE7" s="2">
        <v>0</v>
      </c>
      <c r="AF7" t="s">
        <v>582</v>
      </c>
      <c r="AG7" s="6">
        <v>5</v>
      </c>
      <c r="AH7"/>
    </row>
    <row r="8" spans="1:34" x14ac:dyDescent="0.25">
      <c r="A8" t="s">
        <v>35</v>
      </c>
      <c r="B8" t="s">
        <v>1347</v>
      </c>
      <c r="C8" t="s">
        <v>2016</v>
      </c>
      <c r="D8" t="s">
        <v>2325</v>
      </c>
      <c r="E8" s="2">
        <v>53.703296703296701</v>
      </c>
      <c r="F8" s="2">
        <f>Nurse[[#This Row],[Total Nurse Staff Hours]]/Nurse[[#This Row],[MDS Census]]</f>
        <v>2.1745917740945369</v>
      </c>
      <c r="G8" s="2">
        <f>Nurse[[#This Row],[Total Direct Care Staff Hours]]/Nurse[[#This Row],[MDS Census]]</f>
        <v>1.9517556783302641</v>
      </c>
      <c r="H8" s="2">
        <f>Nurse[[#This Row],[Total RN Hours (w/ Admin, DON)]]/Nurse[[#This Row],[MDS Census]]</f>
        <v>0.50448536934724786</v>
      </c>
      <c r="I8" s="2">
        <f>Nurse[[#This Row],[RN Hours (excl. Admin, DON)]]/Nurse[[#This Row],[MDS Census]]</f>
        <v>0.28819725803151219</v>
      </c>
      <c r="J8" s="2">
        <f>SUM(Nurse[[#This Row],[RN Hours (excl. Admin, DON)]], Nurse[[#This Row],[RN Admin Hours]], Nurse[[#This Row],[RN DON Hours]], Nurse[[#This Row],[LPN Hours (excl. Admin)]], Nurse[[#This Row],[LPN Admin Hours]], Nurse[[#This Row],[CNA Hours]], Nurse[[#This Row],[NA TR Hours]], Nurse[[#This Row],[Med Aide/Tech Hours]])</f>
        <v>116.78274725274726</v>
      </c>
      <c r="K8" s="2">
        <f>SUM(Nurse[[#This Row],[RN Hours (excl. Admin, DON)]], Nurse[[#This Row],[LPN Hours (excl. Admin)]], Nurse[[#This Row],[CNA Hours]], Nurse[[#This Row],[NA TR Hours]], Nurse[[#This Row],[Med Aide/Tech Hours]])</f>
        <v>104.81571428571429</v>
      </c>
      <c r="L8" s="2">
        <f>SUM(Nurse[[#This Row],[RN Hours (excl. Admin, DON)]], Nurse[[#This Row],[RN Admin Hours]], Nurse[[#This Row],[RN DON Hours]])</f>
        <v>27.092527472527472</v>
      </c>
      <c r="M8" s="2">
        <v>15.477142857142859</v>
      </c>
      <c r="N8" s="2">
        <v>7.2197802197802199</v>
      </c>
      <c r="O8" s="2">
        <v>4.395604395604396</v>
      </c>
      <c r="P8" s="2">
        <f>SUM(Nurse[[#This Row],[LPN Hours (excl. Admin)]],Nurse[[#This Row],[LPN Admin Hours]])</f>
        <v>30.212307692307704</v>
      </c>
      <c r="Q8" s="2">
        <v>29.860659340659353</v>
      </c>
      <c r="R8" s="2">
        <v>0.35164835164835168</v>
      </c>
      <c r="S8" s="2">
        <f>SUM(Nurse[[#This Row],[CNA Hours]], Nurse[[#This Row],[NA TR Hours]], Nurse[[#This Row],[Med Aide/Tech Hours]])</f>
        <v>59.477912087912088</v>
      </c>
      <c r="T8" s="2">
        <v>55.433956043956044</v>
      </c>
      <c r="U8" s="2">
        <v>0</v>
      </c>
      <c r="V8" s="2">
        <v>4.0439560439560438</v>
      </c>
      <c r="W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27.132637362637361</v>
      </c>
      <c r="X8" s="2">
        <v>0.13186813186813187</v>
      </c>
      <c r="Y8" s="2">
        <v>0.17582417582417584</v>
      </c>
      <c r="Z8" s="2">
        <v>0.17582417582417584</v>
      </c>
      <c r="AA8" s="2">
        <v>6.5392307692307696</v>
      </c>
      <c r="AB8" s="2">
        <v>0</v>
      </c>
      <c r="AC8" s="2">
        <v>20.109890109890109</v>
      </c>
      <c r="AD8" s="2">
        <v>0</v>
      </c>
      <c r="AE8" s="2">
        <v>0</v>
      </c>
      <c r="AF8" t="s">
        <v>404</v>
      </c>
      <c r="AG8" s="6">
        <v>5</v>
      </c>
      <c r="AH8"/>
    </row>
    <row r="9" spans="1:34" x14ac:dyDescent="0.25">
      <c r="A9" t="s">
        <v>35</v>
      </c>
      <c r="B9" t="s">
        <v>1770</v>
      </c>
      <c r="C9" t="s">
        <v>1978</v>
      </c>
      <c r="D9" t="s">
        <v>2331</v>
      </c>
      <c r="E9" s="2">
        <v>62.549450549450547</v>
      </c>
      <c r="F9" s="2">
        <f>Nurse[[#This Row],[Total Nurse Staff Hours]]/Nurse[[#This Row],[MDS Census]]</f>
        <v>3.1787385804638091</v>
      </c>
      <c r="G9" s="2">
        <f>Nurse[[#This Row],[Total Direct Care Staff Hours]]/Nurse[[#This Row],[MDS Census]]</f>
        <v>3.0235734364019677</v>
      </c>
      <c r="H9" s="2">
        <f>Nurse[[#This Row],[Total RN Hours (w/ Admin, DON)]]/Nurse[[#This Row],[MDS Census]]</f>
        <v>0.31681307097680966</v>
      </c>
      <c r="I9" s="2">
        <f>Nurse[[#This Row],[RN Hours (excl. Admin, DON)]]/Nurse[[#This Row],[MDS Census]]</f>
        <v>0.16164792691496838</v>
      </c>
      <c r="J9" s="2">
        <f>SUM(Nurse[[#This Row],[RN Hours (excl. Admin, DON)]], Nurse[[#This Row],[RN Admin Hours]], Nurse[[#This Row],[RN DON Hours]], Nurse[[#This Row],[LPN Hours (excl. Admin)]], Nurse[[#This Row],[LPN Admin Hours]], Nurse[[#This Row],[CNA Hours]], Nurse[[#This Row],[NA TR Hours]], Nurse[[#This Row],[Med Aide/Tech Hours]])</f>
        <v>198.82835164835166</v>
      </c>
      <c r="K9" s="2">
        <f>SUM(Nurse[[#This Row],[RN Hours (excl. Admin, DON)]], Nurse[[#This Row],[LPN Hours (excl. Admin)]], Nurse[[#This Row],[CNA Hours]], Nurse[[#This Row],[NA TR Hours]], Nurse[[#This Row],[Med Aide/Tech Hours]])</f>
        <v>189.12285714285713</v>
      </c>
      <c r="L9" s="2">
        <f>SUM(Nurse[[#This Row],[RN Hours (excl. Admin, DON)]], Nurse[[#This Row],[RN Admin Hours]], Nurse[[#This Row],[RN DON Hours]])</f>
        <v>19.816483516483522</v>
      </c>
      <c r="M9" s="2">
        <v>10.110989010989011</v>
      </c>
      <c r="N9" s="2">
        <v>4.9230769230769234</v>
      </c>
      <c r="O9" s="2">
        <v>4.7824175824175876</v>
      </c>
      <c r="P9" s="2">
        <f>SUM(Nurse[[#This Row],[LPN Hours (excl. Admin)]],Nurse[[#This Row],[LPN Admin Hours]])</f>
        <v>62.996593406593391</v>
      </c>
      <c r="Q9" s="2">
        <v>62.996593406593391</v>
      </c>
      <c r="R9" s="2">
        <v>0</v>
      </c>
      <c r="S9" s="2">
        <f>SUM(Nurse[[#This Row],[CNA Hours]], Nurse[[#This Row],[NA TR Hours]], Nurse[[#This Row],[Med Aide/Tech Hours]])</f>
        <v>116.01527472527474</v>
      </c>
      <c r="T9" s="2">
        <v>116.01527472527474</v>
      </c>
      <c r="U9" s="2">
        <v>0</v>
      </c>
      <c r="V9" s="2">
        <v>0</v>
      </c>
      <c r="W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 s="2">
        <v>0</v>
      </c>
      <c r="Y9" s="2">
        <v>0</v>
      </c>
      <c r="Z9" s="2">
        <v>0</v>
      </c>
      <c r="AA9" s="2">
        <v>0</v>
      </c>
      <c r="AB9" s="2">
        <v>0</v>
      </c>
      <c r="AC9" s="2">
        <v>0</v>
      </c>
      <c r="AD9" s="2">
        <v>0</v>
      </c>
      <c r="AE9" s="2">
        <v>0</v>
      </c>
      <c r="AF9" t="s">
        <v>836</v>
      </c>
      <c r="AG9" s="6">
        <v>5</v>
      </c>
      <c r="AH9"/>
    </row>
    <row r="10" spans="1:34" x14ac:dyDescent="0.25">
      <c r="A10" t="s">
        <v>35</v>
      </c>
      <c r="B10" t="s">
        <v>1219</v>
      </c>
      <c r="C10" t="s">
        <v>1949</v>
      </c>
      <c r="D10" t="s">
        <v>2298</v>
      </c>
      <c r="E10" s="2">
        <v>89.450549450549445</v>
      </c>
      <c r="F10" s="2">
        <f>Nurse[[#This Row],[Total Nurse Staff Hours]]/Nurse[[#This Row],[MDS Census]]</f>
        <v>2.325756756756757</v>
      </c>
      <c r="G10" s="2">
        <f>Nurse[[#This Row],[Total Direct Care Staff Hours]]/Nurse[[#This Row],[MDS Census]]</f>
        <v>2.1798108108108112</v>
      </c>
      <c r="H10" s="2">
        <f>Nurse[[#This Row],[Total RN Hours (w/ Admin, DON)]]/Nurse[[#This Row],[MDS Census]]</f>
        <v>0.3600270270270271</v>
      </c>
      <c r="I10" s="2">
        <f>Nurse[[#This Row],[RN Hours (excl. Admin, DON)]]/Nurse[[#This Row],[MDS Census]]</f>
        <v>0.2877911547911548</v>
      </c>
      <c r="J10" s="2">
        <f>SUM(Nurse[[#This Row],[RN Hours (excl. Admin, DON)]], Nurse[[#This Row],[RN Admin Hours]], Nurse[[#This Row],[RN DON Hours]], Nurse[[#This Row],[LPN Hours (excl. Admin)]], Nurse[[#This Row],[LPN Admin Hours]], Nurse[[#This Row],[CNA Hours]], Nurse[[#This Row],[NA TR Hours]], Nurse[[#This Row],[Med Aide/Tech Hours]])</f>
        <v>208.04021978021979</v>
      </c>
      <c r="K10" s="2">
        <f>SUM(Nurse[[#This Row],[RN Hours (excl. Admin, DON)]], Nurse[[#This Row],[LPN Hours (excl. Admin)]], Nurse[[#This Row],[CNA Hours]], Nurse[[#This Row],[NA TR Hours]], Nurse[[#This Row],[Med Aide/Tech Hours]])</f>
        <v>194.98527472527473</v>
      </c>
      <c r="L10" s="2">
        <f>SUM(Nurse[[#This Row],[RN Hours (excl. Admin, DON)]], Nurse[[#This Row],[RN Admin Hours]], Nurse[[#This Row],[RN DON Hours]])</f>
        <v>32.204615384615387</v>
      </c>
      <c r="M10" s="2">
        <v>25.743076923076924</v>
      </c>
      <c r="N10" s="2">
        <v>1.8901098901098901</v>
      </c>
      <c r="O10" s="2">
        <v>4.5714285714285712</v>
      </c>
      <c r="P10" s="2">
        <f>SUM(Nurse[[#This Row],[LPN Hours (excl. Admin)]],Nurse[[#This Row],[LPN Admin Hours]])</f>
        <v>57.724065934065948</v>
      </c>
      <c r="Q10" s="2">
        <v>51.130659340659356</v>
      </c>
      <c r="R10" s="2">
        <v>6.5934065934065931</v>
      </c>
      <c r="S10" s="2">
        <f>SUM(Nurse[[#This Row],[CNA Hours]], Nurse[[#This Row],[NA TR Hours]], Nurse[[#This Row],[Med Aide/Tech Hours]])</f>
        <v>118.11153846153846</v>
      </c>
      <c r="T10" s="2">
        <v>118.11153846153846</v>
      </c>
      <c r="U10" s="2">
        <v>0</v>
      </c>
      <c r="V10" s="2">
        <v>0</v>
      </c>
      <c r="W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16.975164835164836</v>
      </c>
      <c r="X10" s="2">
        <v>0.13186813186813187</v>
      </c>
      <c r="Y10" s="2">
        <v>0</v>
      </c>
      <c r="Z10" s="2">
        <v>0</v>
      </c>
      <c r="AA10" s="2">
        <v>10.656483516483517</v>
      </c>
      <c r="AB10" s="2">
        <v>0</v>
      </c>
      <c r="AC10" s="2">
        <v>6.186813186813187</v>
      </c>
      <c r="AD10" s="2">
        <v>0</v>
      </c>
      <c r="AE10" s="2">
        <v>0</v>
      </c>
      <c r="AF10" t="s">
        <v>275</v>
      </c>
      <c r="AG10" s="6">
        <v>5</v>
      </c>
      <c r="AH10"/>
    </row>
    <row r="11" spans="1:34" x14ac:dyDescent="0.25">
      <c r="A11" t="s">
        <v>35</v>
      </c>
      <c r="B11" t="s">
        <v>1024</v>
      </c>
      <c r="C11" t="s">
        <v>2076</v>
      </c>
      <c r="D11" t="s">
        <v>2331</v>
      </c>
      <c r="E11" s="2">
        <v>106.54945054945055</v>
      </c>
      <c r="F11" s="2">
        <f>Nurse[[#This Row],[Total Nurse Staff Hours]]/Nurse[[#This Row],[MDS Census]]</f>
        <v>3.8834839108910884</v>
      </c>
      <c r="G11" s="2">
        <f>Nurse[[#This Row],[Total Direct Care Staff Hours]]/Nurse[[#This Row],[MDS Census]]</f>
        <v>3.537903259075907</v>
      </c>
      <c r="H11" s="2">
        <f>Nurse[[#This Row],[Total RN Hours (w/ Admin, DON)]]/Nurse[[#This Row],[MDS Census]]</f>
        <v>0.76998452970297004</v>
      </c>
      <c r="I11" s="2">
        <f>Nurse[[#This Row],[RN Hours (excl. Admin, DON)]]/Nurse[[#This Row],[MDS Census]]</f>
        <v>0.55641707920792061</v>
      </c>
      <c r="J11" s="2">
        <f>SUM(Nurse[[#This Row],[RN Hours (excl. Admin, DON)]], Nurse[[#This Row],[RN Admin Hours]], Nurse[[#This Row],[RN DON Hours]], Nurse[[#This Row],[LPN Hours (excl. Admin)]], Nurse[[#This Row],[LPN Admin Hours]], Nurse[[#This Row],[CNA Hours]], Nurse[[#This Row],[NA TR Hours]], Nurse[[#This Row],[Med Aide/Tech Hours]])</f>
        <v>413.78307692307686</v>
      </c>
      <c r="K11" s="2">
        <f>SUM(Nurse[[#This Row],[RN Hours (excl. Admin, DON)]], Nurse[[#This Row],[LPN Hours (excl. Admin)]], Nurse[[#This Row],[CNA Hours]], Nurse[[#This Row],[NA TR Hours]], Nurse[[#This Row],[Med Aide/Tech Hours]])</f>
        <v>376.96164835164831</v>
      </c>
      <c r="L11" s="2">
        <f>SUM(Nurse[[#This Row],[RN Hours (excl. Admin, DON)]], Nurse[[#This Row],[RN Admin Hours]], Nurse[[#This Row],[RN DON Hours]])</f>
        <v>82.041428571428554</v>
      </c>
      <c r="M11" s="2">
        <v>59.28593406593405</v>
      </c>
      <c r="N11" s="2">
        <v>17.480769230769234</v>
      </c>
      <c r="O11" s="2">
        <v>5.2747252747252746</v>
      </c>
      <c r="P11" s="2">
        <f>SUM(Nurse[[#This Row],[LPN Hours (excl. Admin)]],Nurse[[#This Row],[LPN Admin Hours]])</f>
        <v>92.379340659340642</v>
      </c>
      <c r="Q11" s="2">
        <v>78.313406593406583</v>
      </c>
      <c r="R11" s="2">
        <v>14.065934065934066</v>
      </c>
      <c r="S11" s="2">
        <f>SUM(Nurse[[#This Row],[CNA Hours]], Nurse[[#This Row],[NA TR Hours]], Nurse[[#This Row],[Med Aide/Tech Hours]])</f>
        <v>239.36230769230767</v>
      </c>
      <c r="T11" s="2">
        <v>179.30351648351646</v>
      </c>
      <c r="U11" s="2">
        <v>60.058791208791206</v>
      </c>
      <c r="V11" s="2">
        <v>0</v>
      </c>
      <c r="W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17.472527472527471</v>
      </c>
      <c r="X11" s="2">
        <v>2.6483516483516483</v>
      </c>
      <c r="Y11" s="2">
        <v>0</v>
      </c>
      <c r="Z11" s="2">
        <v>0</v>
      </c>
      <c r="AA11" s="2">
        <v>0.17582417582417584</v>
      </c>
      <c r="AB11" s="2">
        <v>0</v>
      </c>
      <c r="AC11" s="2">
        <v>14.648351648351648</v>
      </c>
      <c r="AD11" s="2">
        <v>0</v>
      </c>
      <c r="AE11" s="2">
        <v>0</v>
      </c>
      <c r="AF11" t="s">
        <v>77</v>
      </c>
      <c r="AG11" s="6">
        <v>5</v>
      </c>
      <c r="AH11"/>
    </row>
    <row r="12" spans="1:34" x14ac:dyDescent="0.25">
      <c r="A12" t="s">
        <v>35</v>
      </c>
      <c r="B12" t="s">
        <v>1635</v>
      </c>
      <c r="C12" t="s">
        <v>2036</v>
      </c>
      <c r="D12" t="s">
        <v>2364</v>
      </c>
      <c r="E12" s="2">
        <v>34.956043956043956</v>
      </c>
      <c r="F12" s="2">
        <f>Nurse[[#This Row],[Total Nurse Staff Hours]]/Nurse[[#This Row],[MDS Census]]</f>
        <v>3.5661364350833069</v>
      </c>
      <c r="G12" s="2">
        <f>Nurse[[#This Row],[Total Direct Care Staff Hours]]/Nurse[[#This Row],[MDS Census]]</f>
        <v>3.2904369695064442</v>
      </c>
      <c r="H12" s="2">
        <f>Nurse[[#This Row],[Total RN Hours (w/ Admin, DON)]]/Nurse[[#This Row],[MDS Census]]</f>
        <v>0.7543759823954731</v>
      </c>
      <c r="I12" s="2">
        <f>Nurse[[#This Row],[RN Hours (excl. Admin, DON)]]/Nurse[[#This Row],[MDS Census]]</f>
        <v>0.47867651681861051</v>
      </c>
      <c r="J12" s="2">
        <f>SUM(Nurse[[#This Row],[RN Hours (excl. Admin, DON)]], Nurse[[#This Row],[RN Admin Hours]], Nurse[[#This Row],[RN DON Hours]], Nurse[[#This Row],[LPN Hours (excl. Admin)]], Nurse[[#This Row],[LPN Admin Hours]], Nurse[[#This Row],[CNA Hours]], Nurse[[#This Row],[NA TR Hours]], Nurse[[#This Row],[Med Aide/Tech Hours]])</f>
        <v>124.65802197802196</v>
      </c>
      <c r="K12" s="2">
        <f>SUM(Nurse[[#This Row],[RN Hours (excl. Admin, DON)]], Nurse[[#This Row],[LPN Hours (excl. Admin)]], Nurse[[#This Row],[CNA Hours]], Nurse[[#This Row],[NA TR Hours]], Nurse[[#This Row],[Med Aide/Tech Hours]])</f>
        <v>115.02065934065934</v>
      </c>
      <c r="L12" s="2">
        <f>SUM(Nurse[[#This Row],[RN Hours (excl. Admin, DON)]], Nurse[[#This Row],[RN Admin Hours]], Nurse[[#This Row],[RN DON Hours]])</f>
        <v>26.37</v>
      </c>
      <c r="M12" s="2">
        <v>16.732637362637362</v>
      </c>
      <c r="N12" s="2">
        <v>5.6813186813186816</v>
      </c>
      <c r="O12" s="2">
        <v>3.9560439560439562</v>
      </c>
      <c r="P12" s="2">
        <f>SUM(Nurse[[#This Row],[LPN Hours (excl. Admin)]],Nurse[[#This Row],[LPN Admin Hours]])</f>
        <v>38.201868131868132</v>
      </c>
      <c r="Q12" s="2">
        <v>38.201868131868132</v>
      </c>
      <c r="R12" s="2">
        <v>0</v>
      </c>
      <c r="S12" s="2">
        <f>SUM(Nurse[[#This Row],[CNA Hours]], Nurse[[#This Row],[NA TR Hours]], Nurse[[#This Row],[Med Aide/Tech Hours]])</f>
        <v>60.086153846153849</v>
      </c>
      <c r="T12" s="2">
        <v>58.341648351648352</v>
      </c>
      <c r="U12" s="2">
        <v>1.7445054945054945</v>
      </c>
      <c r="V12" s="2">
        <v>0</v>
      </c>
      <c r="W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3.8296703296703294</v>
      </c>
      <c r="X12" s="2">
        <v>0</v>
      </c>
      <c r="Y12" s="2">
        <v>0</v>
      </c>
      <c r="Z12" s="2">
        <v>0</v>
      </c>
      <c r="AA12" s="2">
        <v>1.9395604395604396</v>
      </c>
      <c r="AB12" s="2">
        <v>0</v>
      </c>
      <c r="AC12" s="2">
        <v>1.8901098901098901</v>
      </c>
      <c r="AD12" s="2">
        <v>0</v>
      </c>
      <c r="AE12" s="2">
        <v>0</v>
      </c>
      <c r="AF12" t="s">
        <v>698</v>
      </c>
      <c r="AG12" s="6">
        <v>5</v>
      </c>
      <c r="AH12"/>
    </row>
    <row r="13" spans="1:34" x14ac:dyDescent="0.25">
      <c r="A13" t="s">
        <v>35</v>
      </c>
      <c r="B13" t="s">
        <v>1480</v>
      </c>
      <c r="C13" t="s">
        <v>2203</v>
      </c>
      <c r="D13" t="s">
        <v>2366</v>
      </c>
      <c r="E13" s="2">
        <v>61.758241758241759</v>
      </c>
      <c r="F13" s="2">
        <f>Nurse[[#This Row],[Total Nurse Staff Hours]]/Nurse[[#This Row],[MDS Census]]</f>
        <v>3.6487544483985763</v>
      </c>
      <c r="G13" s="2">
        <f>Nurse[[#This Row],[Total Direct Care Staff Hours]]/Nurse[[#This Row],[MDS Census]]</f>
        <v>3.3105427046263345</v>
      </c>
      <c r="H13" s="2">
        <f>Nurse[[#This Row],[Total RN Hours (w/ Admin, DON)]]/Nurse[[#This Row],[MDS Census]]</f>
        <v>0.61232206405693945</v>
      </c>
      <c r="I13" s="2">
        <f>Nurse[[#This Row],[RN Hours (excl. Admin, DON)]]/Nurse[[#This Row],[MDS Census]]</f>
        <v>0.27411032028469751</v>
      </c>
      <c r="J13" s="2">
        <f>SUM(Nurse[[#This Row],[RN Hours (excl. Admin, DON)]], Nurse[[#This Row],[RN Admin Hours]], Nurse[[#This Row],[RN DON Hours]], Nurse[[#This Row],[LPN Hours (excl. Admin)]], Nurse[[#This Row],[LPN Admin Hours]], Nurse[[#This Row],[CNA Hours]], Nurse[[#This Row],[NA TR Hours]], Nurse[[#This Row],[Med Aide/Tech Hours]])</f>
        <v>225.34065934065933</v>
      </c>
      <c r="K13" s="2">
        <f>SUM(Nurse[[#This Row],[RN Hours (excl. Admin, DON)]], Nurse[[#This Row],[LPN Hours (excl. Admin)]], Nurse[[#This Row],[CNA Hours]], Nurse[[#This Row],[NA TR Hours]], Nurse[[#This Row],[Med Aide/Tech Hours]])</f>
        <v>204.4532967032967</v>
      </c>
      <c r="L13" s="2">
        <f>SUM(Nurse[[#This Row],[RN Hours (excl. Admin, DON)]], Nurse[[#This Row],[RN Admin Hours]], Nurse[[#This Row],[RN DON Hours]])</f>
        <v>37.815934065934066</v>
      </c>
      <c r="M13" s="2">
        <v>16.928571428571427</v>
      </c>
      <c r="N13" s="2">
        <v>15.656593406593407</v>
      </c>
      <c r="O13" s="2">
        <v>5.2307692307692308</v>
      </c>
      <c r="P13" s="2">
        <f>SUM(Nurse[[#This Row],[LPN Hours (excl. Admin)]],Nurse[[#This Row],[LPN Admin Hours]])</f>
        <v>58.093406593406591</v>
      </c>
      <c r="Q13" s="2">
        <v>58.093406593406591</v>
      </c>
      <c r="R13" s="2">
        <v>0</v>
      </c>
      <c r="S13" s="2">
        <f>SUM(Nurse[[#This Row],[CNA Hours]], Nurse[[#This Row],[NA TR Hours]], Nurse[[#This Row],[Med Aide/Tech Hours]])</f>
        <v>129.43131868131869</v>
      </c>
      <c r="T13" s="2">
        <v>121.84890109890109</v>
      </c>
      <c r="U13" s="2">
        <v>7.5824175824175821</v>
      </c>
      <c r="V13" s="2">
        <v>0</v>
      </c>
      <c r="W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3" s="2">
        <v>0</v>
      </c>
      <c r="Y13" s="2">
        <v>0</v>
      </c>
      <c r="Z13" s="2">
        <v>0</v>
      </c>
      <c r="AA13" s="2">
        <v>0</v>
      </c>
      <c r="AB13" s="2">
        <v>0</v>
      </c>
      <c r="AC13" s="2">
        <v>0</v>
      </c>
      <c r="AD13" s="2">
        <v>0</v>
      </c>
      <c r="AE13" s="2">
        <v>0</v>
      </c>
      <c r="AF13" t="s">
        <v>540</v>
      </c>
      <c r="AG13" s="6">
        <v>5</v>
      </c>
      <c r="AH13"/>
    </row>
    <row r="14" spans="1:34" x14ac:dyDescent="0.25">
      <c r="A14" t="s">
        <v>35</v>
      </c>
      <c r="B14" t="s">
        <v>1198</v>
      </c>
      <c r="C14" t="s">
        <v>1958</v>
      </c>
      <c r="D14" t="s">
        <v>2353</v>
      </c>
      <c r="E14" s="2">
        <v>55.07692307692308</v>
      </c>
      <c r="F14" s="2">
        <f>Nurse[[#This Row],[Total Nurse Staff Hours]]/Nurse[[#This Row],[MDS Census]]</f>
        <v>3.1367418196328813</v>
      </c>
      <c r="G14" s="2">
        <f>Nurse[[#This Row],[Total Direct Care Staff Hours]]/Nurse[[#This Row],[MDS Census]]</f>
        <v>2.9094373503591382</v>
      </c>
      <c r="H14" s="2">
        <f>Nurse[[#This Row],[Total RN Hours (w/ Admin, DON)]]/Nurse[[#This Row],[MDS Census]]</f>
        <v>0.47094972067039104</v>
      </c>
      <c r="I14" s="2">
        <f>Nurse[[#This Row],[RN Hours (excl. Admin, DON)]]/Nurse[[#This Row],[MDS Census]]</f>
        <v>0.29128092577813247</v>
      </c>
      <c r="J14" s="2">
        <f>SUM(Nurse[[#This Row],[RN Hours (excl. Admin, DON)]], Nurse[[#This Row],[RN Admin Hours]], Nurse[[#This Row],[RN DON Hours]], Nurse[[#This Row],[LPN Hours (excl. Admin)]], Nurse[[#This Row],[LPN Admin Hours]], Nurse[[#This Row],[CNA Hours]], Nurse[[#This Row],[NA TR Hours]], Nurse[[#This Row],[Med Aide/Tech Hours]])</f>
        <v>172.76208791208794</v>
      </c>
      <c r="K14" s="2">
        <f>SUM(Nurse[[#This Row],[RN Hours (excl. Admin, DON)]], Nurse[[#This Row],[LPN Hours (excl. Admin)]], Nurse[[#This Row],[CNA Hours]], Nurse[[#This Row],[NA TR Hours]], Nurse[[#This Row],[Med Aide/Tech Hours]])</f>
        <v>160.24285714285716</v>
      </c>
      <c r="L14" s="2">
        <f>SUM(Nurse[[#This Row],[RN Hours (excl. Admin, DON)]], Nurse[[#This Row],[RN Admin Hours]], Nurse[[#This Row],[RN DON Hours]])</f>
        <v>25.938461538461539</v>
      </c>
      <c r="M14" s="2">
        <v>16.042857142857144</v>
      </c>
      <c r="N14" s="2">
        <v>5.9340659340659343</v>
      </c>
      <c r="O14" s="2">
        <v>3.9615384615384617</v>
      </c>
      <c r="P14" s="2">
        <f>SUM(Nurse[[#This Row],[LPN Hours (excl. Admin)]],Nurse[[#This Row],[LPN Admin Hours]])</f>
        <v>35.506373626373623</v>
      </c>
      <c r="Q14" s="2">
        <v>32.882747252747251</v>
      </c>
      <c r="R14" s="2">
        <v>2.6236263736263736</v>
      </c>
      <c r="S14" s="2">
        <f>SUM(Nurse[[#This Row],[CNA Hours]], Nurse[[#This Row],[NA TR Hours]], Nurse[[#This Row],[Med Aide/Tech Hours]])</f>
        <v>111.31725274725275</v>
      </c>
      <c r="T14" s="2">
        <v>85.413406593406606</v>
      </c>
      <c r="U14" s="2">
        <v>25.903846153846153</v>
      </c>
      <c r="V14" s="2">
        <v>0</v>
      </c>
      <c r="W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6.4175824175824179</v>
      </c>
      <c r="X14" s="2">
        <v>0</v>
      </c>
      <c r="Y14" s="2">
        <v>0</v>
      </c>
      <c r="Z14" s="2">
        <v>0</v>
      </c>
      <c r="AA14" s="2">
        <v>0.26373626373626374</v>
      </c>
      <c r="AB14" s="2">
        <v>0</v>
      </c>
      <c r="AC14" s="2">
        <v>6.1538461538461542</v>
      </c>
      <c r="AD14" s="2">
        <v>0</v>
      </c>
      <c r="AE14" s="2">
        <v>0</v>
      </c>
      <c r="AF14" t="s">
        <v>253</v>
      </c>
      <c r="AG14" s="6">
        <v>5</v>
      </c>
      <c r="AH14"/>
    </row>
    <row r="15" spans="1:34" x14ac:dyDescent="0.25">
      <c r="A15" t="s">
        <v>35</v>
      </c>
      <c r="B15" t="s">
        <v>1682</v>
      </c>
      <c r="C15" t="s">
        <v>1958</v>
      </c>
      <c r="D15" t="s">
        <v>2353</v>
      </c>
      <c r="E15" s="2">
        <v>30.989010989010989</v>
      </c>
      <c r="F15" s="2">
        <f>Nurse[[#This Row],[Total Nurse Staff Hours]]/Nurse[[#This Row],[MDS Census]]</f>
        <v>3.5392730496453897</v>
      </c>
      <c r="G15" s="2">
        <f>Nurse[[#This Row],[Total Direct Care Staff Hours]]/Nurse[[#This Row],[MDS Census]]</f>
        <v>3.2951241134751768</v>
      </c>
      <c r="H15" s="2">
        <f>Nurse[[#This Row],[Total RN Hours (w/ Admin, DON)]]/Nurse[[#This Row],[MDS Census]]</f>
        <v>0.98271631205673726</v>
      </c>
      <c r="I15" s="2">
        <f>Nurse[[#This Row],[RN Hours (excl. Admin, DON)]]/Nurse[[#This Row],[MDS Census]]</f>
        <v>0.79149290780141812</v>
      </c>
      <c r="J15" s="2">
        <f>SUM(Nurse[[#This Row],[RN Hours (excl. Admin, DON)]], Nurse[[#This Row],[RN Admin Hours]], Nurse[[#This Row],[RN DON Hours]], Nurse[[#This Row],[LPN Hours (excl. Admin)]], Nurse[[#This Row],[LPN Admin Hours]], Nurse[[#This Row],[CNA Hours]], Nurse[[#This Row],[NA TR Hours]], Nurse[[#This Row],[Med Aide/Tech Hours]])</f>
        <v>109.67857142857142</v>
      </c>
      <c r="K15" s="2">
        <f>SUM(Nurse[[#This Row],[RN Hours (excl. Admin, DON)]], Nurse[[#This Row],[LPN Hours (excl. Admin)]], Nurse[[#This Row],[CNA Hours]], Nurse[[#This Row],[NA TR Hours]], Nurse[[#This Row],[Med Aide/Tech Hours]])</f>
        <v>102.11263736263734</v>
      </c>
      <c r="L15" s="2">
        <f>SUM(Nurse[[#This Row],[RN Hours (excl. Admin, DON)]], Nurse[[#This Row],[RN Admin Hours]], Nurse[[#This Row],[RN DON Hours]])</f>
        <v>30.453406593406584</v>
      </c>
      <c r="M15" s="2">
        <v>24.527582417582408</v>
      </c>
      <c r="N15" s="2">
        <v>2.1895604395604398</v>
      </c>
      <c r="O15" s="2">
        <v>3.7362637362637363</v>
      </c>
      <c r="P15" s="2">
        <f>SUM(Nurse[[#This Row],[LPN Hours (excl. Admin)]],Nurse[[#This Row],[LPN Admin Hours]])</f>
        <v>22.838351648351647</v>
      </c>
      <c r="Q15" s="2">
        <v>21.198241758241757</v>
      </c>
      <c r="R15" s="2">
        <v>1.6401098901098901</v>
      </c>
      <c r="S15" s="2">
        <f>SUM(Nurse[[#This Row],[CNA Hours]], Nurse[[#This Row],[NA TR Hours]], Nurse[[#This Row],[Med Aide/Tech Hours]])</f>
        <v>56.386813186813185</v>
      </c>
      <c r="T15" s="2">
        <v>47.183516483516485</v>
      </c>
      <c r="U15" s="2">
        <v>9.2032967032967026</v>
      </c>
      <c r="V15" s="2">
        <v>0</v>
      </c>
      <c r="W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2.8681318681318682</v>
      </c>
      <c r="X15" s="2">
        <v>0</v>
      </c>
      <c r="Y15" s="2">
        <v>0</v>
      </c>
      <c r="Z15" s="2">
        <v>0</v>
      </c>
      <c r="AA15" s="2">
        <v>0</v>
      </c>
      <c r="AB15" s="2">
        <v>0</v>
      </c>
      <c r="AC15" s="2">
        <v>2.8681318681318682</v>
      </c>
      <c r="AD15" s="2">
        <v>0</v>
      </c>
      <c r="AE15" s="2">
        <v>0</v>
      </c>
      <c r="AF15" t="s">
        <v>746</v>
      </c>
      <c r="AG15" s="6">
        <v>5</v>
      </c>
      <c r="AH15"/>
    </row>
    <row r="16" spans="1:34" x14ac:dyDescent="0.25">
      <c r="A16" t="s">
        <v>35</v>
      </c>
      <c r="B16" t="s">
        <v>1144</v>
      </c>
      <c r="C16" t="s">
        <v>2059</v>
      </c>
      <c r="D16" t="s">
        <v>2316</v>
      </c>
      <c r="E16" s="2">
        <v>64.516483516483518</v>
      </c>
      <c r="F16" s="2">
        <f>Nurse[[#This Row],[Total Nurse Staff Hours]]/Nurse[[#This Row],[MDS Census]]</f>
        <v>3.7363685913813658</v>
      </c>
      <c r="G16" s="2">
        <f>Nurse[[#This Row],[Total Direct Care Staff Hours]]/Nurse[[#This Row],[MDS Census]]</f>
        <v>3.4974399591211034</v>
      </c>
      <c r="H16" s="2">
        <f>Nurse[[#This Row],[Total RN Hours (w/ Admin, DON)]]/Nurse[[#This Row],[MDS Census]]</f>
        <v>0.57200647249190939</v>
      </c>
      <c r="I16" s="2">
        <f>Nurse[[#This Row],[RN Hours (excl. Admin, DON)]]/Nurse[[#This Row],[MDS Census]]</f>
        <v>0.33307784023164705</v>
      </c>
      <c r="J16" s="2">
        <f>SUM(Nurse[[#This Row],[RN Hours (excl. Admin, DON)]], Nurse[[#This Row],[RN Admin Hours]], Nurse[[#This Row],[RN DON Hours]], Nurse[[#This Row],[LPN Hours (excl. Admin)]], Nurse[[#This Row],[LPN Admin Hours]], Nurse[[#This Row],[CNA Hours]], Nurse[[#This Row],[NA TR Hours]], Nurse[[#This Row],[Med Aide/Tech Hours]])</f>
        <v>241.05736263736262</v>
      </c>
      <c r="K16" s="2">
        <f>SUM(Nurse[[#This Row],[RN Hours (excl. Admin, DON)]], Nurse[[#This Row],[LPN Hours (excl. Admin)]], Nurse[[#This Row],[CNA Hours]], Nurse[[#This Row],[NA TR Hours]], Nurse[[#This Row],[Med Aide/Tech Hours]])</f>
        <v>225.64252747252746</v>
      </c>
      <c r="L16" s="2">
        <f>SUM(Nurse[[#This Row],[RN Hours (excl. Admin, DON)]], Nurse[[#This Row],[RN Admin Hours]], Nurse[[#This Row],[RN DON Hours]])</f>
        <v>36.903846153846153</v>
      </c>
      <c r="M16" s="2">
        <v>21.489010989010989</v>
      </c>
      <c r="N16" s="2">
        <v>10.315934065934066</v>
      </c>
      <c r="O16" s="2">
        <v>5.0989010989010985</v>
      </c>
      <c r="P16" s="2">
        <f>SUM(Nurse[[#This Row],[LPN Hours (excl. Admin)]],Nurse[[#This Row],[LPN Admin Hours]])</f>
        <v>44.645274725274724</v>
      </c>
      <c r="Q16" s="2">
        <v>44.645274725274724</v>
      </c>
      <c r="R16" s="2">
        <v>0</v>
      </c>
      <c r="S16" s="2">
        <f>SUM(Nurse[[#This Row],[CNA Hours]], Nurse[[#This Row],[NA TR Hours]], Nurse[[#This Row],[Med Aide/Tech Hours]])</f>
        <v>159.50824175824175</v>
      </c>
      <c r="T16" s="2">
        <v>143.92032967032966</v>
      </c>
      <c r="U16" s="2">
        <v>15.587912087912088</v>
      </c>
      <c r="V16" s="2">
        <v>0</v>
      </c>
      <c r="W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6" s="2">
        <v>0</v>
      </c>
      <c r="Y16" s="2">
        <v>0</v>
      </c>
      <c r="Z16" s="2">
        <v>0</v>
      </c>
      <c r="AA16" s="2">
        <v>0</v>
      </c>
      <c r="AB16" s="2">
        <v>0</v>
      </c>
      <c r="AC16" s="2">
        <v>0</v>
      </c>
      <c r="AD16" s="2">
        <v>0</v>
      </c>
      <c r="AE16" s="2">
        <v>0</v>
      </c>
      <c r="AF16" t="s">
        <v>199</v>
      </c>
      <c r="AG16" s="6">
        <v>5</v>
      </c>
      <c r="AH16"/>
    </row>
    <row r="17" spans="1:34" x14ac:dyDescent="0.25">
      <c r="A17" t="s">
        <v>35</v>
      </c>
      <c r="B17" t="s">
        <v>1294</v>
      </c>
      <c r="C17" t="s">
        <v>2156</v>
      </c>
      <c r="D17" t="s">
        <v>2295</v>
      </c>
      <c r="E17" s="2">
        <v>67.164835164835168</v>
      </c>
      <c r="F17" s="2">
        <f>Nurse[[#This Row],[Total Nurse Staff Hours]]/Nurse[[#This Row],[MDS Census]]</f>
        <v>3.2169502617801045</v>
      </c>
      <c r="G17" s="2">
        <f>Nurse[[#This Row],[Total Direct Care Staff Hours]]/Nurse[[#This Row],[MDS Census]]</f>
        <v>2.9498085732984292</v>
      </c>
      <c r="H17" s="2">
        <f>Nurse[[#This Row],[Total RN Hours (w/ Admin, DON)]]/Nurse[[#This Row],[MDS Census]]</f>
        <v>0.54953370418848158</v>
      </c>
      <c r="I17" s="2">
        <f>Nurse[[#This Row],[RN Hours (excl. Admin, DON)]]/Nurse[[#This Row],[MDS Census]]</f>
        <v>0.3068520942408377</v>
      </c>
      <c r="J17" s="2">
        <f>SUM(Nurse[[#This Row],[RN Hours (excl. Admin, DON)]], Nurse[[#This Row],[RN Admin Hours]], Nurse[[#This Row],[RN DON Hours]], Nurse[[#This Row],[LPN Hours (excl. Admin)]], Nurse[[#This Row],[LPN Admin Hours]], Nurse[[#This Row],[CNA Hours]], Nurse[[#This Row],[NA TR Hours]], Nurse[[#This Row],[Med Aide/Tech Hours]])</f>
        <v>216.06593406593404</v>
      </c>
      <c r="K17" s="2">
        <f>SUM(Nurse[[#This Row],[RN Hours (excl. Admin, DON)]], Nurse[[#This Row],[LPN Hours (excl. Admin)]], Nurse[[#This Row],[CNA Hours]], Nurse[[#This Row],[NA TR Hours]], Nurse[[#This Row],[Med Aide/Tech Hours]])</f>
        <v>198.1234065934066</v>
      </c>
      <c r="L17" s="2">
        <f>SUM(Nurse[[#This Row],[RN Hours (excl. Admin, DON)]], Nurse[[#This Row],[RN Admin Hours]], Nurse[[#This Row],[RN DON Hours]])</f>
        <v>36.909340659340657</v>
      </c>
      <c r="M17" s="2">
        <v>20.60967032967033</v>
      </c>
      <c r="N17" s="2">
        <v>11.57967032967033</v>
      </c>
      <c r="O17" s="2">
        <v>4.72</v>
      </c>
      <c r="P17" s="2">
        <f>SUM(Nurse[[#This Row],[LPN Hours (excl. Admin)]],Nurse[[#This Row],[LPN Admin Hours]])</f>
        <v>46.406593406593409</v>
      </c>
      <c r="Q17" s="2">
        <v>44.763736263736263</v>
      </c>
      <c r="R17" s="2">
        <v>1.6428571428571428</v>
      </c>
      <c r="S17" s="2">
        <f>SUM(Nurse[[#This Row],[CNA Hours]], Nurse[[#This Row],[NA TR Hours]], Nurse[[#This Row],[Med Aide/Tech Hours]])</f>
        <v>132.75</v>
      </c>
      <c r="T17" s="2">
        <v>119.42307692307692</v>
      </c>
      <c r="U17" s="2">
        <v>13.326923076923077</v>
      </c>
      <c r="V17" s="2">
        <v>0</v>
      </c>
      <c r="W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7" s="2">
        <v>0</v>
      </c>
      <c r="Y17" s="2">
        <v>0</v>
      </c>
      <c r="Z17" s="2">
        <v>0</v>
      </c>
      <c r="AA17" s="2">
        <v>0</v>
      </c>
      <c r="AB17" s="2">
        <v>0</v>
      </c>
      <c r="AC17" s="2">
        <v>0</v>
      </c>
      <c r="AD17" s="2">
        <v>0</v>
      </c>
      <c r="AE17" s="2">
        <v>0</v>
      </c>
      <c r="AF17" t="s">
        <v>350</v>
      </c>
      <c r="AG17" s="6">
        <v>5</v>
      </c>
      <c r="AH17"/>
    </row>
    <row r="18" spans="1:34" x14ac:dyDescent="0.25">
      <c r="A18" t="s">
        <v>35</v>
      </c>
      <c r="B18" t="s">
        <v>1814</v>
      </c>
      <c r="C18" t="s">
        <v>2165</v>
      </c>
      <c r="D18" t="s">
        <v>2282</v>
      </c>
      <c r="E18" s="2">
        <v>66.92307692307692</v>
      </c>
      <c r="F18" s="2">
        <f>Nurse[[#This Row],[Total Nurse Staff Hours]]/Nurse[[#This Row],[MDS Census]]</f>
        <v>3.2072889983579644</v>
      </c>
      <c r="G18" s="2">
        <f>Nurse[[#This Row],[Total Direct Care Staff Hours]]/Nurse[[#This Row],[MDS Census]]</f>
        <v>2.8871330049261088</v>
      </c>
      <c r="H18" s="2">
        <f>Nurse[[#This Row],[Total RN Hours (w/ Admin, DON)]]/Nurse[[#This Row],[MDS Census]]</f>
        <v>0.69458128078817738</v>
      </c>
      <c r="I18" s="2">
        <f>Nurse[[#This Row],[RN Hours (excl. Admin, DON)]]/Nurse[[#This Row],[MDS Census]]</f>
        <v>0.37442528735632186</v>
      </c>
      <c r="J18" s="2">
        <f>SUM(Nurse[[#This Row],[RN Hours (excl. Admin, DON)]], Nurse[[#This Row],[RN Admin Hours]], Nurse[[#This Row],[RN DON Hours]], Nurse[[#This Row],[LPN Hours (excl. Admin)]], Nurse[[#This Row],[LPN Admin Hours]], Nurse[[#This Row],[CNA Hours]], Nurse[[#This Row],[NA TR Hours]], Nurse[[#This Row],[Med Aide/Tech Hours]])</f>
        <v>214.64164835164837</v>
      </c>
      <c r="K18" s="2">
        <f>SUM(Nurse[[#This Row],[RN Hours (excl. Admin, DON)]], Nurse[[#This Row],[LPN Hours (excl. Admin)]], Nurse[[#This Row],[CNA Hours]], Nurse[[#This Row],[NA TR Hours]], Nurse[[#This Row],[Med Aide/Tech Hours]])</f>
        <v>193.2158241758242</v>
      </c>
      <c r="L18" s="2">
        <f>SUM(Nurse[[#This Row],[RN Hours (excl. Admin, DON)]], Nurse[[#This Row],[RN Admin Hours]], Nurse[[#This Row],[RN DON Hours]])</f>
        <v>46.483516483516482</v>
      </c>
      <c r="M18" s="2">
        <v>25.057692307692307</v>
      </c>
      <c r="N18" s="2">
        <v>16.936813186813186</v>
      </c>
      <c r="O18" s="2">
        <v>4.4890109890109891</v>
      </c>
      <c r="P18" s="2">
        <f>SUM(Nurse[[#This Row],[LPN Hours (excl. Admin)]],Nurse[[#This Row],[LPN Admin Hours]])</f>
        <v>42.337032967032968</v>
      </c>
      <c r="Q18" s="2">
        <v>42.337032967032968</v>
      </c>
      <c r="R18" s="2">
        <v>0</v>
      </c>
      <c r="S18" s="2">
        <f>SUM(Nurse[[#This Row],[CNA Hours]], Nurse[[#This Row],[NA TR Hours]], Nurse[[#This Row],[Med Aide/Tech Hours]])</f>
        <v>125.82109890109891</v>
      </c>
      <c r="T18" s="2">
        <v>98.005164835164848</v>
      </c>
      <c r="U18" s="2">
        <v>27.815934065934066</v>
      </c>
      <c r="V18" s="2">
        <v>0</v>
      </c>
      <c r="W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23.664835164835164</v>
      </c>
      <c r="X18" s="2">
        <v>0</v>
      </c>
      <c r="Y18" s="2">
        <v>0</v>
      </c>
      <c r="Z18" s="2">
        <v>0</v>
      </c>
      <c r="AA18" s="2">
        <v>0.91758241758241754</v>
      </c>
      <c r="AB18" s="2">
        <v>0</v>
      </c>
      <c r="AC18" s="2">
        <v>22.747252747252748</v>
      </c>
      <c r="AD18" s="2">
        <v>0</v>
      </c>
      <c r="AE18" s="2">
        <v>0</v>
      </c>
      <c r="AF18" t="s">
        <v>881</v>
      </c>
      <c r="AG18" s="6">
        <v>5</v>
      </c>
      <c r="AH18"/>
    </row>
    <row r="19" spans="1:34" x14ac:dyDescent="0.25">
      <c r="A19" t="s">
        <v>35</v>
      </c>
      <c r="B19" t="s">
        <v>1074</v>
      </c>
      <c r="C19" t="s">
        <v>2092</v>
      </c>
      <c r="D19" t="s">
        <v>2333</v>
      </c>
      <c r="E19" s="2">
        <v>56.791208791208788</v>
      </c>
      <c r="F19" s="2">
        <f>Nurse[[#This Row],[Total Nurse Staff Hours]]/Nurse[[#This Row],[MDS Census]]</f>
        <v>3.7584210526315793</v>
      </c>
      <c r="G19" s="2">
        <f>Nurse[[#This Row],[Total Direct Care Staff Hours]]/Nurse[[#This Row],[MDS Census]]</f>
        <v>3.4931830495356038</v>
      </c>
      <c r="H19" s="2">
        <f>Nurse[[#This Row],[Total RN Hours (w/ Admin, DON)]]/Nurse[[#This Row],[MDS Census]]</f>
        <v>0.96130611455108361</v>
      </c>
      <c r="I19" s="2">
        <f>Nurse[[#This Row],[RN Hours (excl. Admin, DON)]]/Nurse[[#This Row],[MDS Census]]</f>
        <v>0.69606811145510838</v>
      </c>
      <c r="J19" s="2">
        <f>SUM(Nurse[[#This Row],[RN Hours (excl. Admin, DON)]], Nurse[[#This Row],[RN Admin Hours]], Nurse[[#This Row],[RN DON Hours]], Nurse[[#This Row],[LPN Hours (excl. Admin)]], Nurse[[#This Row],[LPN Admin Hours]], Nurse[[#This Row],[CNA Hours]], Nurse[[#This Row],[NA TR Hours]], Nurse[[#This Row],[Med Aide/Tech Hours]])</f>
        <v>213.44527472527474</v>
      </c>
      <c r="K19" s="2">
        <f>SUM(Nurse[[#This Row],[RN Hours (excl. Admin, DON)]], Nurse[[#This Row],[LPN Hours (excl. Admin)]], Nurse[[#This Row],[CNA Hours]], Nurse[[#This Row],[NA TR Hours]], Nurse[[#This Row],[Med Aide/Tech Hours]])</f>
        <v>198.38208791208791</v>
      </c>
      <c r="L19" s="2">
        <f>SUM(Nurse[[#This Row],[RN Hours (excl. Admin, DON)]], Nurse[[#This Row],[RN Admin Hours]], Nurse[[#This Row],[RN DON Hours]])</f>
        <v>54.593736263736261</v>
      </c>
      <c r="M19" s="2">
        <v>39.530549450549451</v>
      </c>
      <c r="N19" s="2">
        <v>9.0521978021978029</v>
      </c>
      <c r="O19" s="2">
        <v>6.0109890109890109</v>
      </c>
      <c r="P19" s="2">
        <f>SUM(Nurse[[#This Row],[LPN Hours (excl. Admin)]],Nurse[[#This Row],[LPN Admin Hours]])</f>
        <v>31.80736263736264</v>
      </c>
      <c r="Q19" s="2">
        <v>31.80736263736264</v>
      </c>
      <c r="R19" s="2">
        <v>0</v>
      </c>
      <c r="S19" s="2">
        <f>SUM(Nurse[[#This Row],[CNA Hours]], Nurse[[#This Row],[NA TR Hours]], Nurse[[#This Row],[Med Aide/Tech Hours]])</f>
        <v>127.04417582417582</v>
      </c>
      <c r="T19" s="2">
        <v>75.604615384615386</v>
      </c>
      <c r="U19" s="2">
        <v>51.439560439560438</v>
      </c>
      <c r="V19" s="2">
        <v>0</v>
      </c>
      <c r="W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28.98076923076923</v>
      </c>
      <c r="X19" s="2">
        <v>0.40659340659340659</v>
      </c>
      <c r="Y19" s="2">
        <v>0</v>
      </c>
      <c r="Z19" s="2">
        <v>0</v>
      </c>
      <c r="AA19" s="2">
        <v>3.3214285714285716</v>
      </c>
      <c r="AB19" s="2">
        <v>0</v>
      </c>
      <c r="AC19" s="2">
        <v>25.252747252747252</v>
      </c>
      <c r="AD19" s="2">
        <v>0</v>
      </c>
      <c r="AE19" s="2">
        <v>0</v>
      </c>
      <c r="AF19" t="s">
        <v>127</v>
      </c>
      <c r="AG19" s="6">
        <v>5</v>
      </c>
      <c r="AH19"/>
    </row>
    <row r="20" spans="1:34" x14ac:dyDescent="0.25">
      <c r="A20" t="s">
        <v>35</v>
      </c>
      <c r="B20" t="s">
        <v>1563</v>
      </c>
      <c r="C20" t="s">
        <v>2058</v>
      </c>
      <c r="D20" t="s">
        <v>2316</v>
      </c>
      <c r="E20" s="2">
        <v>74.835164835164832</v>
      </c>
      <c r="F20" s="2">
        <f>Nurse[[#This Row],[Total Nurse Staff Hours]]/Nurse[[#This Row],[MDS Census]]</f>
        <v>3.3638076358296622</v>
      </c>
      <c r="G20" s="2">
        <f>Nurse[[#This Row],[Total Direct Care Staff Hours]]/Nurse[[#This Row],[MDS Census]]</f>
        <v>3.0711497797356828</v>
      </c>
      <c r="H20" s="2">
        <f>Nurse[[#This Row],[Total RN Hours (w/ Admin, DON)]]/Nurse[[#This Row],[MDS Census]]</f>
        <v>0.83259911894273142</v>
      </c>
      <c r="I20" s="2">
        <f>Nurse[[#This Row],[RN Hours (excl. Admin, DON)]]/Nurse[[#This Row],[MDS Census]]</f>
        <v>0.58201174743024975</v>
      </c>
      <c r="J20" s="2">
        <f>SUM(Nurse[[#This Row],[RN Hours (excl. Admin, DON)]], Nurse[[#This Row],[RN Admin Hours]], Nurse[[#This Row],[RN DON Hours]], Nurse[[#This Row],[LPN Hours (excl. Admin)]], Nurse[[#This Row],[LPN Admin Hours]], Nurse[[#This Row],[CNA Hours]], Nurse[[#This Row],[NA TR Hours]], Nurse[[#This Row],[Med Aide/Tech Hours]])</f>
        <v>251.7310989010989</v>
      </c>
      <c r="K20" s="2">
        <f>SUM(Nurse[[#This Row],[RN Hours (excl. Admin, DON)]], Nurse[[#This Row],[LPN Hours (excl. Admin)]], Nurse[[#This Row],[CNA Hours]], Nurse[[#This Row],[NA TR Hours]], Nurse[[#This Row],[Med Aide/Tech Hours]])</f>
        <v>229.82999999999998</v>
      </c>
      <c r="L20" s="2">
        <f>SUM(Nurse[[#This Row],[RN Hours (excl. Admin, DON)]], Nurse[[#This Row],[RN Admin Hours]], Nurse[[#This Row],[RN DON Hours]])</f>
        <v>62.307692307692314</v>
      </c>
      <c r="M20" s="2">
        <v>43.554945054945058</v>
      </c>
      <c r="N20" s="2">
        <v>13.302197802197803</v>
      </c>
      <c r="O20" s="2">
        <v>5.4505494505494507</v>
      </c>
      <c r="P20" s="2">
        <f>SUM(Nurse[[#This Row],[LPN Hours (excl. Admin)]],Nurse[[#This Row],[LPN Admin Hours]])</f>
        <v>30.243076923076924</v>
      </c>
      <c r="Q20" s="2">
        <v>27.094725274725274</v>
      </c>
      <c r="R20" s="2">
        <v>3.1483516483516483</v>
      </c>
      <c r="S20" s="2">
        <f>SUM(Nurse[[#This Row],[CNA Hours]], Nurse[[#This Row],[NA TR Hours]], Nurse[[#This Row],[Med Aide/Tech Hours]])</f>
        <v>159.18032967032966</v>
      </c>
      <c r="T20" s="2">
        <v>137.85615384615383</v>
      </c>
      <c r="U20" s="2">
        <v>21.324175824175825</v>
      </c>
      <c r="V20" s="2">
        <v>0</v>
      </c>
      <c r="W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3.8461538461538463</v>
      </c>
      <c r="X20" s="2">
        <v>0</v>
      </c>
      <c r="Y20" s="2">
        <v>0</v>
      </c>
      <c r="Z20" s="2">
        <v>0</v>
      </c>
      <c r="AA20" s="2">
        <v>0</v>
      </c>
      <c r="AB20" s="2">
        <v>0</v>
      </c>
      <c r="AC20" s="2">
        <v>3.8461538461538463</v>
      </c>
      <c r="AD20" s="2">
        <v>0</v>
      </c>
      <c r="AE20" s="2">
        <v>0</v>
      </c>
      <c r="AF20" t="s">
        <v>625</v>
      </c>
      <c r="AG20" s="6">
        <v>5</v>
      </c>
      <c r="AH20"/>
    </row>
    <row r="21" spans="1:34" x14ac:dyDescent="0.25">
      <c r="A21" t="s">
        <v>35</v>
      </c>
      <c r="B21" t="s">
        <v>1538</v>
      </c>
      <c r="C21" t="s">
        <v>1948</v>
      </c>
      <c r="D21" t="s">
        <v>2316</v>
      </c>
      <c r="E21" s="2">
        <v>62.516483516483518</v>
      </c>
      <c r="F21" s="2">
        <f>Nurse[[#This Row],[Total Nurse Staff Hours]]/Nurse[[#This Row],[MDS Census]]</f>
        <v>2.9196220776937944</v>
      </c>
      <c r="G21" s="2">
        <f>Nurse[[#This Row],[Total Direct Care Staff Hours]]/Nurse[[#This Row],[MDS Census]]</f>
        <v>2.6595148532255228</v>
      </c>
      <c r="H21" s="2">
        <f>Nurse[[#This Row],[Total RN Hours (w/ Admin, DON)]]/Nurse[[#This Row],[MDS Census]]</f>
        <v>0.6685269818948848</v>
      </c>
      <c r="I21" s="2">
        <f>Nurse[[#This Row],[RN Hours (excl. Admin, DON)]]/Nurse[[#This Row],[MDS Census]]</f>
        <v>0.40841975742661274</v>
      </c>
      <c r="J21" s="2">
        <f>SUM(Nurse[[#This Row],[RN Hours (excl. Admin, DON)]], Nurse[[#This Row],[RN Admin Hours]], Nurse[[#This Row],[RN DON Hours]], Nurse[[#This Row],[LPN Hours (excl. Admin)]], Nurse[[#This Row],[LPN Admin Hours]], Nurse[[#This Row],[CNA Hours]], Nurse[[#This Row],[NA TR Hours]], Nurse[[#This Row],[Med Aide/Tech Hours]])</f>
        <v>182.52450549450546</v>
      </c>
      <c r="K21" s="2">
        <f>SUM(Nurse[[#This Row],[RN Hours (excl. Admin, DON)]], Nurse[[#This Row],[LPN Hours (excl. Admin)]], Nurse[[#This Row],[CNA Hours]], Nurse[[#This Row],[NA TR Hours]], Nurse[[#This Row],[Med Aide/Tech Hours]])</f>
        <v>166.26351648351647</v>
      </c>
      <c r="L21" s="2">
        <f>SUM(Nurse[[#This Row],[RN Hours (excl. Admin, DON)]], Nurse[[#This Row],[RN Admin Hours]], Nurse[[#This Row],[RN DON Hours]])</f>
        <v>41.793956043956044</v>
      </c>
      <c r="M21" s="2">
        <v>25.532967032967033</v>
      </c>
      <c r="N21" s="2">
        <v>10.546703296703297</v>
      </c>
      <c r="O21" s="2">
        <v>5.7142857142857144</v>
      </c>
      <c r="P21" s="2">
        <f>SUM(Nurse[[#This Row],[LPN Hours (excl. Admin)]],Nurse[[#This Row],[LPN Admin Hours]])</f>
        <v>31.444505494505488</v>
      </c>
      <c r="Q21" s="2">
        <v>31.444505494505488</v>
      </c>
      <c r="R21" s="2">
        <v>0</v>
      </c>
      <c r="S21" s="2">
        <f>SUM(Nurse[[#This Row],[CNA Hours]], Nurse[[#This Row],[NA TR Hours]], Nurse[[#This Row],[Med Aide/Tech Hours]])</f>
        <v>109.28604395604395</v>
      </c>
      <c r="T21" s="2">
        <v>93.83824175824175</v>
      </c>
      <c r="U21" s="2">
        <v>15.447802197802197</v>
      </c>
      <c r="V21" s="2">
        <v>0</v>
      </c>
      <c r="W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 s="2">
        <v>0</v>
      </c>
      <c r="Y21" s="2">
        <v>0</v>
      </c>
      <c r="Z21" s="2">
        <v>0</v>
      </c>
      <c r="AA21" s="2">
        <v>0</v>
      </c>
      <c r="AB21" s="2">
        <v>0</v>
      </c>
      <c r="AC21" s="2">
        <v>0</v>
      </c>
      <c r="AD21" s="2">
        <v>0</v>
      </c>
      <c r="AE21" s="2">
        <v>0</v>
      </c>
      <c r="AF21" t="s">
        <v>600</v>
      </c>
      <c r="AG21" s="6">
        <v>5</v>
      </c>
      <c r="AH21"/>
    </row>
    <row r="22" spans="1:34" x14ac:dyDescent="0.25">
      <c r="A22" t="s">
        <v>35</v>
      </c>
      <c r="B22" t="s">
        <v>1736</v>
      </c>
      <c r="C22" t="s">
        <v>2249</v>
      </c>
      <c r="D22" t="s">
        <v>2331</v>
      </c>
      <c r="E22" s="2">
        <v>39.395604395604394</v>
      </c>
      <c r="F22" s="2">
        <f>Nurse[[#This Row],[Total Nurse Staff Hours]]/Nurse[[#This Row],[MDS Census]]</f>
        <v>3.6488340306834037</v>
      </c>
      <c r="G22" s="2">
        <f>Nurse[[#This Row],[Total Direct Care Staff Hours]]/Nurse[[#This Row],[MDS Census]]</f>
        <v>3.3136178521617854</v>
      </c>
      <c r="H22" s="2">
        <f>Nurse[[#This Row],[Total RN Hours (w/ Admin, DON)]]/Nurse[[#This Row],[MDS Census]]</f>
        <v>1.1691743375174339</v>
      </c>
      <c r="I22" s="2">
        <f>Nurse[[#This Row],[RN Hours (excl. Admin, DON)]]/Nurse[[#This Row],[MDS Census]]</f>
        <v>0.83395815899581593</v>
      </c>
      <c r="J22" s="2">
        <f>SUM(Nurse[[#This Row],[RN Hours (excl. Admin, DON)]], Nurse[[#This Row],[RN Admin Hours]], Nurse[[#This Row],[RN DON Hours]], Nurse[[#This Row],[LPN Hours (excl. Admin)]], Nurse[[#This Row],[LPN Admin Hours]], Nurse[[#This Row],[CNA Hours]], Nurse[[#This Row],[NA TR Hours]], Nurse[[#This Row],[Med Aide/Tech Hours]])</f>
        <v>143.748021978022</v>
      </c>
      <c r="K22" s="2">
        <f>SUM(Nurse[[#This Row],[RN Hours (excl. Admin, DON)]], Nurse[[#This Row],[LPN Hours (excl. Admin)]], Nurse[[#This Row],[CNA Hours]], Nurse[[#This Row],[NA TR Hours]], Nurse[[#This Row],[Med Aide/Tech Hours]])</f>
        <v>130.54197802197803</v>
      </c>
      <c r="L22" s="2">
        <f>SUM(Nurse[[#This Row],[RN Hours (excl. Admin, DON)]], Nurse[[#This Row],[RN Admin Hours]], Nurse[[#This Row],[RN DON Hours]])</f>
        <v>46.060329670329672</v>
      </c>
      <c r="M22" s="2">
        <v>32.854285714285716</v>
      </c>
      <c r="N22" s="2">
        <v>9.7225274725274726</v>
      </c>
      <c r="O22" s="2">
        <v>3.4835164835164836</v>
      </c>
      <c r="P22" s="2">
        <f>SUM(Nurse[[#This Row],[LPN Hours (excl. Admin)]],Nurse[[#This Row],[LPN Admin Hours]])</f>
        <v>18.853296703296703</v>
      </c>
      <c r="Q22" s="2">
        <v>18.853296703296703</v>
      </c>
      <c r="R22" s="2">
        <v>0</v>
      </c>
      <c r="S22" s="2">
        <f>SUM(Nurse[[#This Row],[CNA Hours]], Nurse[[#This Row],[NA TR Hours]], Nurse[[#This Row],[Med Aide/Tech Hours]])</f>
        <v>78.83439560439561</v>
      </c>
      <c r="T22" s="2">
        <v>58.452527472527478</v>
      </c>
      <c r="U22" s="2">
        <v>20.381868131868131</v>
      </c>
      <c r="V22" s="2">
        <v>0</v>
      </c>
      <c r="W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7.6126373626373631</v>
      </c>
      <c r="X22" s="2">
        <v>1.1648351648351649</v>
      </c>
      <c r="Y22" s="2">
        <v>0</v>
      </c>
      <c r="Z22" s="2">
        <v>0</v>
      </c>
      <c r="AA22" s="2">
        <v>3.6126373626373627</v>
      </c>
      <c r="AB22" s="2">
        <v>0</v>
      </c>
      <c r="AC22" s="2">
        <v>2.8351648351648353</v>
      </c>
      <c r="AD22" s="2">
        <v>0</v>
      </c>
      <c r="AE22" s="2">
        <v>0</v>
      </c>
      <c r="AF22" t="s">
        <v>802</v>
      </c>
      <c r="AG22" s="6">
        <v>5</v>
      </c>
      <c r="AH22"/>
    </row>
    <row r="23" spans="1:34" x14ac:dyDescent="0.25">
      <c r="A23" t="s">
        <v>35</v>
      </c>
      <c r="B23" t="s">
        <v>1551</v>
      </c>
      <c r="C23" t="s">
        <v>2172</v>
      </c>
      <c r="D23" t="s">
        <v>2302</v>
      </c>
      <c r="E23" s="2">
        <v>92.769230769230774</v>
      </c>
      <c r="F23" s="2">
        <f>Nurse[[#This Row],[Total Nurse Staff Hours]]/Nurse[[#This Row],[MDS Census]]</f>
        <v>3.3313515754560532</v>
      </c>
      <c r="G23" s="2">
        <f>Nurse[[#This Row],[Total Direct Care Staff Hours]]/Nurse[[#This Row],[MDS Census]]</f>
        <v>3.0688249230040281</v>
      </c>
      <c r="H23" s="2">
        <f>Nurse[[#This Row],[Total RN Hours (w/ Admin, DON)]]/Nurse[[#This Row],[MDS Census]]</f>
        <v>0.55550817341862113</v>
      </c>
      <c r="I23" s="2">
        <f>Nurse[[#This Row],[RN Hours (excl. Admin, DON)]]/Nurse[[#This Row],[MDS Census]]</f>
        <v>0.29298152096659552</v>
      </c>
      <c r="J23" s="2">
        <f>SUM(Nurse[[#This Row],[RN Hours (excl. Admin, DON)]], Nurse[[#This Row],[RN Admin Hours]], Nurse[[#This Row],[RN DON Hours]], Nurse[[#This Row],[LPN Hours (excl. Admin)]], Nurse[[#This Row],[LPN Admin Hours]], Nurse[[#This Row],[CNA Hours]], Nurse[[#This Row],[NA TR Hours]], Nurse[[#This Row],[Med Aide/Tech Hours]])</f>
        <v>309.04692307692312</v>
      </c>
      <c r="K23" s="2">
        <f>SUM(Nurse[[#This Row],[RN Hours (excl. Admin, DON)]], Nurse[[#This Row],[LPN Hours (excl. Admin)]], Nurse[[#This Row],[CNA Hours]], Nurse[[#This Row],[NA TR Hours]], Nurse[[#This Row],[Med Aide/Tech Hours]])</f>
        <v>284.69252747252756</v>
      </c>
      <c r="L23" s="2">
        <f>SUM(Nurse[[#This Row],[RN Hours (excl. Admin, DON)]], Nurse[[#This Row],[RN Admin Hours]], Nurse[[#This Row],[RN DON Hours]])</f>
        <v>51.534065934065929</v>
      </c>
      <c r="M23" s="2">
        <v>27.179670329670323</v>
      </c>
      <c r="N23" s="2">
        <v>19.854395604395606</v>
      </c>
      <c r="O23" s="2">
        <v>4.5</v>
      </c>
      <c r="P23" s="2">
        <f>SUM(Nurse[[#This Row],[LPN Hours (excl. Admin)]],Nurse[[#This Row],[LPN Admin Hours]])</f>
        <v>72.917582417582423</v>
      </c>
      <c r="Q23" s="2">
        <v>72.917582417582423</v>
      </c>
      <c r="R23" s="2">
        <v>0</v>
      </c>
      <c r="S23" s="2">
        <f>SUM(Nurse[[#This Row],[CNA Hours]], Nurse[[#This Row],[NA TR Hours]], Nurse[[#This Row],[Med Aide/Tech Hours]])</f>
        <v>184.59527472527475</v>
      </c>
      <c r="T23" s="2">
        <v>159.22989010989014</v>
      </c>
      <c r="U23" s="2">
        <v>25.365384615384617</v>
      </c>
      <c r="V23" s="2">
        <v>0</v>
      </c>
      <c r="W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1.9340659340659341</v>
      </c>
      <c r="X23" s="2">
        <v>0</v>
      </c>
      <c r="Y23" s="2">
        <v>0</v>
      </c>
      <c r="Z23" s="2">
        <v>0</v>
      </c>
      <c r="AA23" s="2">
        <v>1.9340659340659341</v>
      </c>
      <c r="AB23" s="2">
        <v>0</v>
      </c>
      <c r="AC23" s="2">
        <v>0</v>
      </c>
      <c r="AD23" s="2">
        <v>0</v>
      </c>
      <c r="AE23" s="2">
        <v>0</v>
      </c>
      <c r="AF23" t="s">
        <v>613</v>
      </c>
      <c r="AG23" s="6">
        <v>5</v>
      </c>
      <c r="AH23"/>
    </row>
    <row r="24" spans="1:34" x14ac:dyDescent="0.25">
      <c r="A24" t="s">
        <v>35</v>
      </c>
      <c r="B24" t="s">
        <v>1199</v>
      </c>
      <c r="C24" t="s">
        <v>2129</v>
      </c>
      <c r="D24" t="s">
        <v>2316</v>
      </c>
      <c r="E24" s="2">
        <v>102.10989010989012</v>
      </c>
      <c r="F24" s="2">
        <f>Nurse[[#This Row],[Total Nurse Staff Hours]]/Nurse[[#This Row],[MDS Census]]</f>
        <v>3.4457802410675846</v>
      </c>
      <c r="G24" s="2">
        <f>Nurse[[#This Row],[Total Direct Care Staff Hours]]/Nurse[[#This Row],[MDS Census]]</f>
        <v>3.2733200602668959</v>
      </c>
      <c r="H24" s="2">
        <f>Nurse[[#This Row],[Total RN Hours (w/ Admin, DON)]]/Nurse[[#This Row],[MDS Census]]</f>
        <v>0.53976108480413254</v>
      </c>
      <c r="I24" s="2">
        <f>Nurse[[#This Row],[RN Hours (excl. Admin, DON)]]/Nurse[[#This Row],[MDS Census]]</f>
        <v>0.36902281532501074</v>
      </c>
      <c r="J24" s="2">
        <f>SUM(Nurse[[#This Row],[RN Hours (excl. Admin, DON)]], Nurse[[#This Row],[RN Admin Hours]], Nurse[[#This Row],[RN DON Hours]], Nurse[[#This Row],[LPN Hours (excl. Admin)]], Nurse[[#This Row],[LPN Admin Hours]], Nurse[[#This Row],[CNA Hours]], Nurse[[#This Row],[NA TR Hours]], Nurse[[#This Row],[Med Aide/Tech Hours]])</f>
        <v>351.84824175824173</v>
      </c>
      <c r="K24" s="2">
        <f>SUM(Nurse[[#This Row],[RN Hours (excl. Admin, DON)]], Nurse[[#This Row],[LPN Hours (excl. Admin)]], Nurse[[#This Row],[CNA Hours]], Nurse[[#This Row],[NA TR Hours]], Nurse[[#This Row],[Med Aide/Tech Hours]])</f>
        <v>334.23835164835162</v>
      </c>
      <c r="L24" s="2">
        <f>SUM(Nurse[[#This Row],[RN Hours (excl. Admin, DON)]], Nurse[[#This Row],[RN Admin Hours]], Nurse[[#This Row],[RN DON Hours]])</f>
        <v>55.114945054945053</v>
      </c>
      <c r="M24" s="2">
        <v>37.680879120879119</v>
      </c>
      <c r="N24" s="2">
        <v>14.098901098901099</v>
      </c>
      <c r="O24" s="2">
        <v>3.3351648351648353</v>
      </c>
      <c r="P24" s="2">
        <f>SUM(Nurse[[#This Row],[LPN Hours (excl. Admin)]],Nurse[[#This Row],[LPN Admin Hours]])</f>
        <v>71.724505494505493</v>
      </c>
      <c r="Q24" s="2">
        <v>71.548681318681318</v>
      </c>
      <c r="R24" s="2">
        <v>0.17582417582417584</v>
      </c>
      <c r="S24" s="2">
        <f>SUM(Nurse[[#This Row],[CNA Hours]], Nurse[[#This Row],[NA TR Hours]], Nurse[[#This Row],[Med Aide/Tech Hours]])</f>
        <v>225.00879120879119</v>
      </c>
      <c r="T24" s="2">
        <v>204.03901098901099</v>
      </c>
      <c r="U24" s="2">
        <v>20.969780219780219</v>
      </c>
      <c r="V24" s="2">
        <v>0</v>
      </c>
      <c r="W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18.043956043956044</v>
      </c>
      <c r="X24" s="2">
        <v>0.95604395604395609</v>
      </c>
      <c r="Y24" s="2">
        <v>0</v>
      </c>
      <c r="Z24" s="2">
        <v>0</v>
      </c>
      <c r="AA24" s="2">
        <v>15.516483516483516</v>
      </c>
      <c r="AB24" s="2">
        <v>0</v>
      </c>
      <c r="AC24" s="2">
        <v>1.5714285714285714</v>
      </c>
      <c r="AD24" s="2">
        <v>0</v>
      </c>
      <c r="AE24" s="2">
        <v>0</v>
      </c>
      <c r="AF24" t="s">
        <v>254</v>
      </c>
      <c r="AG24" s="6">
        <v>5</v>
      </c>
      <c r="AH24"/>
    </row>
    <row r="25" spans="1:34" x14ac:dyDescent="0.25">
      <c r="A25" t="s">
        <v>35</v>
      </c>
      <c r="B25" t="s">
        <v>1761</v>
      </c>
      <c r="C25" t="s">
        <v>1975</v>
      </c>
      <c r="D25" t="s">
        <v>2316</v>
      </c>
      <c r="E25" s="2">
        <v>60.18681318681319</v>
      </c>
      <c r="F25" s="2">
        <f>Nurse[[#This Row],[Total Nurse Staff Hours]]/Nurse[[#This Row],[MDS Census]]</f>
        <v>3.5459558152273147</v>
      </c>
      <c r="G25" s="2">
        <f>Nurse[[#This Row],[Total Direct Care Staff Hours]]/Nurse[[#This Row],[MDS Census]]</f>
        <v>3.1032408252693076</v>
      </c>
      <c r="H25" s="2">
        <f>Nurse[[#This Row],[Total RN Hours (w/ Admin, DON)]]/Nurse[[#This Row],[MDS Census]]</f>
        <v>1.0408909987219281</v>
      </c>
      <c r="I25" s="2">
        <f>Nurse[[#This Row],[RN Hours (excl. Admin, DON)]]/Nurse[[#This Row],[MDS Census]]</f>
        <v>0.68522183677195536</v>
      </c>
      <c r="J25" s="2">
        <f>SUM(Nurse[[#This Row],[RN Hours (excl. Admin, DON)]], Nurse[[#This Row],[RN Admin Hours]], Nurse[[#This Row],[RN DON Hours]], Nurse[[#This Row],[LPN Hours (excl. Admin)]], Nurse[[#This Row],[LPN Admin Hours]], Nurse[[#This Row],[CNA Hours]], Nurse[[#This Row],[NA TR Hours]], Nurse[[#This Row],[Med Aide/Tech Hours]])</f>
        <v>213.41978021978025</v>
      </c>
      <c r="K25" s="2">
        <f>SUM(Nurse[[#This Row],[RN Hours (excl. Admin, DON)]], Nurse[[#This Row],[LPN Hours (excl. Admin)]], Nurse[[#This Row],[CNA Hours]], Nurse[[#This Row],[NA TR Hours]], Nurse[[#This Row],[Med Aide/Tech Hours]])</f>
        <v>186.77417582417581</v>
      </c>
      <c r="L25" s="2">
        <f>SUM(Nurse[[#This Row],[RN Hours (excl. Admin, DON)]], Nurse[[#This Row],[RN Admin Hours]], Nurse[[#This Row],[RN DON Hours]])</f>
        <v>62.64791208791209</v>
      </c>
      <c r="M25" s="2">
        <v>41.241318681318681</v>
      </c>
      <c r="N25" s="2">
        <v>16.043956043956044</v>
      </c>
      <c r="O25" s="2">
        <v>5.3626373626373622</v>
      </c>
      <c r="P25" s="2">
        <f>SUM(Nurse[[#This Row],[LPN Hours (excl. Admin)]],Nurse[[#This Row],[LPN Admin Hours]])</f>
        <v>28.799230769230771</v>
      </c>
      <c r="Q25" s="2">
        <v>23.560219780219782</v>
      </c>
      <c r="R25" s="2">
        <v>5.2390109890109891</v>
      </c>
      <c r="S25" s="2">
        <f>SUM(Nurse[[#This Row],[CNA Hours]], Nurse[[#This Row],[NA TR Hours]], Nurse[[#This Row],[Med Aide/Tech Hours]])</f>
        <v>121.97263736263737</v>
      </c>
      <c r="T25" s="2">
        <v>69.648461538461547</v>
      </c>
      <c r="U25" s="2">
        <v>52.324175824175825</v>
      </c>
      <c r="V25" s="2">
        <v>0</v>
      </c>
      <c r="W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4.2637362637362637</v>
      </c>
      <c r="X25" s="2">
        <v>8.7912087912087919E-2</v>
      </c>
      <c r="Y25" s="2">
        <v>0</v>
      </c>
      <c r="Z25" s="2">
        <v>0</v>
      </c>
      <c r="AA25" s="2">
        <v>0</v>
      </c>
      <c r="AB25" s="2">
        <v>0</v>
      </c>
      <c r="AC25" s="2">
        <v>4.1758241758241761</v>
      </c>
      <c r="AD25" s="2">
        <v>0</v>
      </c>
      <c r="AE25" s="2">
        <v>0</v>
      </c>
      <c r="AF25" t="s">
        <v>827</v>
      </c>
      <c r="AG25" s="6">
        <v>5</v>
      </c>
      <c r="AH25"/>
    </row>
    <row r="26" spans="1:34" x14ac:dyDescent="0.25">
      <c r="A26" t="s">
        <v>35</v>
      </c>
      <c r="B26" t="s">
        <v>1064</v>
      </c>
      <c r="C26" t="s">
        <v>2089</v>
      </c>
      <c r="D26" t="s">
        <v>2335</v>
      </c>
      <c r="E26" s="2">
        <v>82.461538461538467</v>
      </c>
      <c r="F26" s="2">
        <f>Nurse[[#This Row],[Total Nurse Staff Hours]]/Nurse[[#This Row],[MDS Census]]</f>
        <v>3.5933622068230275</v>
      </c>
      <c r="G26" s="2">
        <f>Nurse[[#This Row],[Total Direct Care Staff Hours]]/Nurse[[#This Row],[MDS Census]]</f>
        <v>3.3274706823027715</v>
      </c>
      <c r="H26" s="2">
        <f>Nurse[[#This Row],[Total RN Hours (w/ Admin, DON)]]/Nurse[[#This Row],[MDS Census]]</f>
        <v>0.60031316631130061</v>
      </c>
      <c r="I26" s="2">
        <f>Nurse[[#This Row],[RN Hours (excl. Admin, DON)]]/Nurse[[#This Row],[MDS Census]]</f>
        <v>0.33442164179104478</v>
      </c>
      <c r="J26" s="2">
        <f>SUM(Nurse[[#This Row],[RN Hours (excl. Admin, DON)]], Nurse[[#This Row],[RN Admin Hours]], Nurse[[#This Row],[RN DON Hours]], Nurse[[#This Row],[LPN Hours (excl. Admin)]], Nurse[[#This Row],[LPN Admin Hours]], Nurse[[#This Row],[CNA Hours]], Nurse[[#This Row],[NA TR Hours]], Nurse[[#This Row],[Med Aide/Tech Hours]])</f>
        <v>296.31417582417583</v>
      </c>
      <c r="K26" s="2">
        <f>SUM(Nurse[[#This Row],[RN Hours (excl. Admin, DON)]], Nurse[[#This Row],[LPN Hours (excl. Admin)]], Nurse[[#This Row],[CNA Hours]], Nurse[[#This Row],[NA TR Hours]], Nurse[[#This Row],[Med Aide/Tech Hours]])</f>
        <v>274.38835164835166</v>
      </c>
      <c r="L26" s="2">
        <f>SUM(Nurse[[#This Row],[RN Hours (excl. Admin, DON)]], Nurse[[#This Row],[RN Admin Hours]], Nurse[[#This Row],[RN DON Hours]])</f>
        <v>49.502747252747255</v>
      </c>
      <c r="M26" s="2">
        <v>27.576923076923077</v>
      </c>
      <c r="N26" s="2">
        <v>16.739010989010989</v>
      </c>
      <c r="O26" s="2">
        <v>5.186813186813187</v>
      </c>
      <c r="P26" s="2">
        <f>SUM(Nurse[[#This Row],[LPN Hours (excl. Admin)]],Nurse[[#This Row],[LPN Admin Hours]])</f>
        <v>57.910329670329673</v>
      </c>
      <c r="Q26" s="2">
        <v>57.910329670329673</v>
      </c>
      <c r="R26" s="2">
        <v>0</v>
      </c>
      <c r="S26" s="2">
        <f>SUM(Nurse[[#This Row],[CNA Hours]], Nurse[[#This Row],[NA TR Hours]], Nurse[[#This Row],[Med Aide/Tech Hours]])</f>
        <v>188.90109890109892</v>
      </c>
      <c r="T26" s="2">
        <v>164.72802197802199</v>
      </c>
      <c r="U26" s="2">
        <v>24.173076923076923</v>
      </c>
      <c r="V26" s="2">
        <v>0</v>
      </c>
      <c r="W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0.39560439560439559</v>
      </c>
      <c r="X26" s="2">
        <v>0</v>
      </c>
      <c r="Y26" s="2">
        <v>0</v>
      </c>
      <c r="Z26" s="2">
        <v>0</v>
      </c>
      <c r="AA26" s="2">
        <v>0.39560439560439559</v>
      </c>
      <c r="AB26" s="2">
        <v>0</v>
      </c>
      <c r="AC26" s="2">
        <v>0</v>
      </c>
      <c r="AD26" s="2">
        <v>0</v>
      </c>
      <c r="AE26" s="2">
        <v>0</v>
      </c>
      <c r="AF26" t="s">
        <v>117</v>
      </c>
      <c r="AG26" s="6">
        <v>5</v>
      </c>
      <c r="AH26"/>
    </row>
    <row r="27" spans="1:34" x14ac:dyDescent="0.25">
      <c r="A27" t="s">
        <v>35</v>
      </c>
      <c r="B27" t="s">
        <v>1083</v>
      </c>
      <c r="C27" t="s">
        <v>2096</v>
      </c>
      <c r="D27" t="s">
        <v>2334</v>
      </c>
      <c r="E27" s="2">
        <v>68.626373626373621</v>
      </c>
      <c r="F27" s="2">
        <f>Nurse[[#This Row],[Total Nurse Staff Hours]]/Nurse[[#This Row],[MDS Census]]</f>
        <v>3.7546565252201765</v>
      </c>
      <c r="G27" s="2">
        <f>Nurse[[#This Row],[Total Direct Care Staff Hours]]/Nurse[[#This Row],[MDS Census]]</f>
        <v>3.3162257806244999</v>
      </c>
      <c r="H27" s="2">
        <f>Nurse[[#This Row],[Total RN Hours (w/ Admin, DON)]]/Nurse[[#This Row],[MDS Census]]</f>
        <v>1.1129991993594877</v>
      </c>
      <c r="I27" s="2">
        <f>Nurse[[#This Row],[RN Hours (excl. Admin, DON)]]/Nurse[[#This Row],[MDS Census]]</f>
        <v>0.74678622898318647</v>
      </c>
      <c r="J27" s="2">
        <f>SUM(Nurse[[#This Row],[RN Hours (excl. Admin, DON)]], Nurse[[#This Row],[RN Admin Hours]], Nurse[[#This Row],[RN DON Hours]], Nurse[[#This Row],[LPN Hours (excl. Admin)]], Nurse[[#This Row],[LPN Admin Hours]], Nurse[[#This Row],[CNA Hours]], Nurse[[#This Row],[NA TR Hours]], Nurse[[#This Row],[Med Aide/Tech Hours]])</f>
        <v>257.66846153846154</v>
      </c>
      <c r="K27" s="2">
        <f>SUM(Nurse[[#This Row],[RN Hours (excl. Admin, DON)]], Nurse[[#This Row],[LPN Hours (excl. Admin)]], Nurse[[#This Row],[CNA Hours]], Nurse[[#This Row],[NA TR Hours]], Nurse[[#This Row],[Med Aide/Tech Hours]])</f>
        <v>227.58054945054946</v>
      </c>
      <c r="L27" s="2">
        <f>SUM(Nurse[[#This Row],[RN Hours (excl. Admin, DON)]], Nurse[[#This Row],[RN Admin Hours]], Nurse[[#This Row],[RN DON Hours]])</f>
        <v>76.381098901098895</v>
      </c>
      <c r="M27" s="2">
        <v>51.249230769230763</v>
      </c>
      <c r="N27" s="2">
        <v>20.016483516483518</v>
      </c>
      <c r="O27" s="2">
        <v>5.115384615384615</v>
      </c>
      <c r="P27" s="2">
        <f>SUM(Nurse[[#This Row],[LPN Hours (excl. Admin)]],Nurse[[#This Row],[LPN Admin Hours]])</f>
        <v>26.439560439560438</v>
      </c>
      <c r="Q27" s="2">
        <v>21.483516483516482</v>
      </c>
      <c r="R27" s="2">
        <v>4.9560439560439562</v>
      </c>
      <c r="S27" s="2">
        <f>SUM(Nurse[[#This Row],[CNA Hours]], Nurse[[#This Row],[NA TR Hours]], Nurse[[#This Row],[Med Aide/Tech Hours]])</f>
        <v>154.8478021978022</v>
      </c>
      <c r="T27" s="2">
        <v>124.77637362637363</v>
      </c>
      <c r="U27" s="2">
        <v>30.071428571428573</v>
      </c>
      <c r="V27" s="2">
        <v>0</v>
      </c>
      <c r="W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6.3653846153846159</v>
      </c>
      <c r="X27" s="2">
        <v>0.27472527472527475</v>
      </c>
      <c r="Y27" s="2">
        <v>0</v>
      </c>
      <c r="Z27" s="2">
        <v>0</v>
      </c>
      <c r="AA27" s="2">
        <v>0.69505494505494503</v>
      </c>
      <c r="AB27" s="2">
        <v>0</v>
      </c>
      <c r="AC27" s="2">
        <v>5.395604395604396</v>
      </c>
      <c r="AD27" s="2">
        <v>0</v>
      </c>
      <c r="AE27" s="2">
        <v>0</v>
      </c>
      <c r="AF27" t="s">
        <v>136</v>
      </c>
      <c r="AG27" s="6">
        <v>5</v>
      </c>
      <c r="AH27"/>
    </row>
    <row r="28" spans="1:34" x14ac:dyDescent="0.25">
      <c r="A28" t="s">
        <v>35</v>
      </c>
      <c r="B28" t="s">
        <v>1383</v>
      </c>
      <c r="C28" t="s">
        <v>2032</v>
      </c>
      <c r="D28" t="s">
        <v>2284</v>
      </c>
      <c r="E28" s="2">
        <v>56.560439560439562</v>
      </c>
      <c r="F28" s="2">
        <f>Nurse[[#This Row],[Total Nurse Staff Hours]]/Nurse[[#This Row],[MDS Census]]</f>
        <v>3.4881154070332228</v>
      </c>
      <c r="G28" s="2">
        <f>Nurse[[#This Row],[Total Direct Care Staff Hours]]/Nurse[[#This Row],[MDS Census]]</f>
        <v>3.1808490382747232</v>
      </c>
      <c r="H28" s="2">
        <f>Nurse[[#This Row],[Total RN Hours (w/ Admin, DON)]]/Nurse[[#This Row],[MDS Census]]</f>
        <v>0.42719059646395957</v>
      </c>
      <c r="I28" s="2">
        <f>Nurse[[#This Row],[RN Hours (excl. Admin, DON)]]/Nurse[[#This Row],[MDS Census]]</f>
        <v>0.28497182824946571</v>
      </c>
      <c r="J28" s="2">
        <f>SUM(Nurse[[#This Row],[RN Hours (excl. Admin, DON)]], Nurse[[#This Row],[RN Admin Hours]], Nurse[[#This Row],[RN DON Hours]], Nurse[[#This Row],[LPN Hours (excl. Admin)]], Nurse[[#This Row],[LPN Admin Hours]], Nurse[[#This Row],[CNA Hours]], Nurse[[#This Row],[NA TR Hours]], Nurse[[#This Row],[Med Aide/Tech Hours]])</f>
        <v>197.28934065934064</v>
      </c>
      <c r="K28" s="2">
        <f>SUM(Nurse[[#This Row],[RN Hours (excl. Admin, DON)]], Nurse[[#This Row],[LPN Hours (excl. Admin)]], Nurse[[#This Row],[CNA Hours]], Nurse[[#This Row],[NA TR Hours]], Nurse[[#This Row],[Med Aide/Tech Hours]])</f>
        <v>179.91021978021979</v>
      </c>
      <c r="L28" s="2">
        <f>SUM(Nurse[[#This Row],[RN Hours (excl. Admin, DON)]], Nurse[[#This Row],[RN Admin Hours]], Nurse[[#This Row],[RN DON Hours]])</f>
        <v>24.162087912087912</v>
      </c>
      <c r="M28" s="2">
        <v>16.118131868131869</v>
      </c>
      <c r="N28" s="2">
        <v>3.6923076923076925</v>
      </c>
      <c r="O28" s="2">
        <v>4.3516483516483513</v>
      </c>
      <c r="P28" s="2">
        <f>SUM(Nurse[[#This Row],[LPN Hours (excl. Admin)]],Nurse[[#This Row],[LPN Admin Hours]])</f>
        <v>50.09</v>
      </c>
      <c r="Q28" s="2">
        <v>40.754835164835164</v>
      </c>
      <c r="R28" s="2">
        <v>9.3351648351648358</v>
      </c>
      <c r="S28" s="2">
        <f>SUM(Nurse[[#This Row],[CNA Hours]], Nurse[[#This Row],[NA TR Hours]], Nurse[[#This Row],[Med Aide/Tech Hours]])</f>
        <v>123.03725274725275</v>
      </c>
      <c r="T28" s="2">
        <v>97.820219780219787</v>
      </c>
      <c r="U28" s="2">
        <v>25.217032967032967</v>
      </c>
      <c r="V28" s="2">
        <v>0</v>
      </c>
      <c r="W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2.4505494505494503</v>
      </c>
      <c r="X28" s="2">
        <v>0</v>
      </c>
      <c r="Y28" s="2">
        <v>0</v>
      </c>
      <c r="Z28" s="2">
        <v>0</v>
      </c>
      <c r="AA28" s="2">
        <v>1.3296703296703296</v>
      </c>
      <c r="AB28" s="2">
        <v>0</v>
      </c>
      <c r="AC28" s="2">
        <v>0.74725274725274726</v>
      </c>
      <c r="AD28" s="2">
        <v>0.37362637362637363</v>
      </c>
      <c r="AE28" s="2">
        <v>0</v>
      </c>
      <c r="AF28" t="s">
        <v>441</v>
      </c>
      <c r="AG28" s="6">
        <v>5</v>
      </c>
      <c r="AH28"/>
    </row>
    <row r="29" spans="1:34" x14ac:dyDescent="0.25">
      <c r="A29" t="s">
        <v>35</v>
      </c>
      <c r="B29" t="s">
        <v>1816</v>
      </c>
      <c r="C29" t="s">
        <v>2263</v>
      </c>
      <c r="D29" t="s">
        <v>2284</v>
      </c>
      <c r="E29" s="2">
        <v>36.725274725274723</v>
      </c>
      <c r="F29" s="2">
        <f>Nurse[[#This Row],[Total Nurse Staff Hours]]/Nurse[[#This Row],[MDS Census]]</f>
        <v>3.992112507480551</v>
      </c>
      <c r="G29" s="2">
        <f>Nurse[[#This Row],[Total Direct Care Staff Hours]]/Nurse[[#This Row],[MDS Census]]</f>
        <v>3.6581059245960503</v>
      </c>
      <c r="H29" s="2">
        <f>Nurse[[#This Row],[Total RN Hours (w/ Admin, DON)]]/Nurse[[#This Row],[MDS Census]]</f>
        <v>1.1071962896469181</v>
      </c>
      <c r="I29" s="2">
        <f>Nurse[[#This Row],[RN Hours (excl. Admin, DON)]]/Nurse[[#This Row],[MDS Census]]</f>
        <v>0.77318970676241772</v>
      </c>
      <c r="J29" s="2">
        <f>SUM(Nurse[[#This Row],[RN Hours (excl. Admin, DON)]], Nurse[[#This Row],[RN Admin Hours]], Nurse[[#This Row],[RN DON Hours]], Nurse[[#This Row],[LPN Hours (excl. Admin)]], Nurse[[#This Row],[LPN Admin Hours]], Nurse[[#This Row],[CNA Hours]], Nurse[[#This Row],[NA TR Hours]], Nurse[[#This Row],[Med Aide/Tech Hours]])</f>
        <v>146.61142857142858</v>
      </c>
      <c r="K29" s="2">
        <f>SUM(Nurse[[#This Row],[RN Hours (excl. Admin, DON)]], Nurse[[#This Row],[LPN Hours (excl. Admin)]], Nurse[[#This Row],[CNA Hours]], Nurse[[#This Row],[NA TR Hours]], Nurse[[#This Row],[Med Aide/Tech Hours]])</f>
        <v>134.34494505494504</v>
      </c>
      <c r="L29" s="2">
        <f>SUM(Nurse[[#This Row],[RN Hours (excl. Admin, DON)]], Nurse[[#This Row],[RN Admin Hours]], Nurse[[#This Row],[RN DON Hours]])</f>
        <v>40.662087912087912</v>
      </c>
      <c r="M29" s="2">
        <v>28.395604395604394</v>
      </c>
      <c r="N29" s="2">
        <v>6.8159340659340657</v>
      </c>
      <c r="O29" s="2">
        <v>5.4505494505494507</v>
      </c>
      <c r="P29" s="2">
        <f>SUM(Nurse[[#This Row],[LPN Hours (excl. Admin)]],Nurse[[#This Row],[LPN Admin Hours]])</f>
        <v>21.21065934065934</v>
      </c>
      <c r="Q29" s="2">
        <v>21.21065934065934</v>
      </c>
      <c r="R29" s="2">
        <v>0</v>
      </c>
      <c r="S29" s="2">
        <f>SUM(Nurse[[#This Row],[CNA Hours]], Nurse[[#This Row],[NA TR Hours]], Nurse[[#This Row],[Med Aide/Tech Hours]])</f>
        <v>84.73868131868133</v>
      </c>
      <c r="T29" s="2">
        <v>61.730439560439564</v>
      </c>
      <c r="U29" s="2">
        <v>23.008241758241759</v>
      </c>
      <c r="V29" s="2">
        <v>0</v>
      </c>
      <c r="W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10.219780219780219</v>
      </c>
      <c r="X29" s="2">
        <v>0</v>
      </c>
      <c r="Y29" s="2">
        <v>0</v>
      </c>
      <c r="Z29" s="2">
        <v>0</v>
      </c>
      <c r="AA29" s="2">
        <v>2.6373626373626373</v>
      </c>
      <c r="AB29" s="2">
        <v>0</v>
      </c>
      <c r="AC29" s="2">
        <v>7.5824175824175821</v>
      </c>
      <c r="AD29" s="2">
        <v>0</v>
      </c>
      <c r="AE29" s="2">
        <v>0</v>
      </c>
      <c r="AF29" t="s">
        <v>883</v>
      </c>
      <c r="AG29" s="6">
        <v>5</v>
      </c>
      <c r="AH29"/>
    </row>
    <row r="30" spans="1:34" x14ac:dyDescent="0.25">
      <c r="A30" t="s">
        <v>35</v>
      </c>
      <c r="B30" t="s">
        <v>1875</v>
      </c>
      <c r="C30" t="s">
        <v>2180</v>
      </c>
      <c r="D30" t="s">
        <v>2333</v>
      </c>
      <c r="E30" s="2">
        <v>51.472527472527474</v>
      </c>
      <c r="F30" s="2">
        <f>Nurse[[#This Row],[Total Nurse Staff Hours]]/Nurse[[#This Row],[MDS Census]]</f>
        <v>3.5718936806148589</v>
      </c>
      <c r="G30" s="2">
        <f>Nurse[[#This Row],[Total Direct Care Staff Hours]]/Nurse[[#This Row],[MDS Census]]</f>
        <v>3.2463706233988043</v>
      </c>
      <c r="H30" s="2">
        <f>Nurse[[#This Row],[Total RN Hours (w/ Admin, DON)]]/Nurse[[#This Row],[MDS Census]]</f>
        <v>1.1229675491033304</v>
      </c>
      <c r="I30" s="2">
        <f>Nurse[[#This Row],[RN Hours (excl. Admin, DON)]]/Nurse[[#This Row],[MDS Census]]</f>
        <v>0.79744449188727584</v>
      </c>
      <c r="J30" s="2">
        <f>SUM(Nurse[[#This Row],[RN Hours (excl. Admin, DON)]], Nurse[[#This Row],[RN Admin Hours]], Nurse[[#This Row],[RN DON Hours]], Nurse[[#This Row],[LPN Hours (excl. Admin)]], Nurse[[#This Row],[LPN Admin Hours]], Nurse[[#This Row],[CNA Hours]], Nurse[[#This Row],[NA TR Hours]], Nurse[[#This Row],[Med Aide/Tech Hours]])</f>
        <v>183.85439560439559</v>
      </c>
      <c r="K30" s="2">
        <f>SUM(Nurse[[#This Row],[RN Hours (excl. Admin, DON)]], Nurse[[#This Row],[LPN Hours (excl. Admin)]], Nurse[[#This Row],[CNA Hours]], Nurse[[#This Row],[NA TR Hours]], Nurse[[#This Row],[Med Aide/Tech Hours]])</f>
        <v>167.09890109890111</v>
      </c>
      <c r="L30" s="2">
        <f>SUM(Nurse[[#This Row],[RN Hours (excl. Admin, DON)]], Nurse[[#This Row],[RN Admin Hours]], Nurse[[#This Row],[RN DON Hours]])</f>
        <v>57.801978021978023</v>
      </c>
      <c r="M30" s="2">
        <v>41.046483516483519</v>
      </c>
      <c r="N30" s="2">
        <v>12.359890109890109</v>
      </c>
      <c r="O30" s="2">
        <v>4.395604395604396</v>
      </c>
      <c r="P30" s="2">
        <f>SUM(Nurse[[#This Row],[LPN Hours (excl. Admin)]],Nurse[[#This Row],[LPN Admin Hours]])</f>
        <v>27.999120879120881</v>
      </c>
      <c r="Q30" s="2">
        <v>27.999120879120881</v>
      </c>
      <c r="R30" s="2">
        <v>0</v>
      </c>
      <c r="S30" s="2">
        <f>SUM(Nurse[[#This Row],[CNA Hours]], Nurse[[#This Row],[NA TR Hours]], Nurse[[#This Row],[Med Aide/Tech Hours]])</f>
        <v>98.053296703296709</v>
      </c>
      <c r="T30" s="2">
        <v>75.410439560439571</v>
      </c>
      <c r="U30" s="2">
        <v>22.642857142857142</v>
      </c>
      <c r="V30" s="2">
        <v>0</v>
      </c>
      <c r="W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3.697802197802198</v>
      </c>
      <c r="X30" s="2">
        <v>0.43956043956043955</v>
      </c>
      <c r="Y30" s="2">
        <v>0</v>
      </c>
      <c r="Z30" s="2">
        <v>0</v>
      </c>
      <c r="AA30" s="2">
        <v>1.456043956043956</v>
      </c>
      <c r="AB30" s="2">
        <v>0</v>
      </c>
      <c r="AC30" s="2">
        <v>1.5384615384615385</v>
      </c>
      <c r="AD30" s="2">
        <v>0.26373626373626374</v>
      </c>
      <c r="AE30" s="2">
        <v>0</v>
      </c>
      <c r="AF30" t="s">
        <v>942</v>
      </c>
      <c r="AG30" s="6">
        <v>5</v>
      </c>
      <c r="AH30"/>
    </row>
    <row r="31" spans="1:34" x14ac:dyDescent="0.25">
      <c r="A31" t="s">
        <v>35</v>
      </c>
      <c r="B31" t="s">
        <v>1870</v>
      </c>
      <c r="C31" t="s">
        <v>2114</v>
      </c>
      <c r="D31" t="s">
        <v>2352</v>
      </c>
      <c r="E31" s="2">
        <v>69.373626373626379</v>
      </c>
      <c r="F31" s="2">
        <f>Nurse[[#This Row],[Total Nurse Staff Hours]]/Nurse[[#This Row],[MDS Census]]</f>
        <v>3.6678837319816244</v>
      </c>
      <c r="G31" s="2">
        <f>Nurse[[#This Row],[Total Direct Care Staff Hours]]/Nurse[[#This Row],[MDS Census]]</f>
        <v>3.2838745445905269</v>
      </c>
      <c r="H31" s="2">
        <f>Nurse[[#This Row],[Total RN Hours (w/ Admin, DON)]]/Nurse[[#This Row],[MDS Census]]</f>
        <v>0.75180896562648503</v>
      </c>
      <c r="I31" s="2">
        <f>Nurse[[#This Row],[RN Hours (excl. Admin, DON)]]/Nurse[[#This Row],[MDS Census]]</f>
        <v>0.44613020750831611</v>
      </c>
      <c r="J31" s="2">
        <f>SUM(Nurse[[#This Row],[RN Hours (excl. Admin, DON)]], Nurse[[#This Row],[RN Admin Hours]], Nurse[[#This Row],[RN DON Hours]], Nurse[[#This Row],[LPN Hours (excl. Admin)]], Nurse[[#This Row],[LPN Admin Hours]], Nurse[[#This Row],[CNA Hours]], Nurse[[#This Row],[NA TR Hours]], Nurse[[#This Row],[Med Aide/Tech Hours]])</f>
        <v>254.45439560439556</v>
      </c>
      <c r="K31" s="2">
        <f>SUM(Nurse[[#This Row],[RN Hours (excl. Admin, DON)]], Nurse[[#This Row],[LPN Hours (excl. Admin)]], Nurse[[#This Row],[CNA Hours]], Nurse[[#This Row],[NA TR Hours]], Nurse[[#This Row],[Med Aide/Tech Hours]])</f>
        <v>227.81428571428569</v>
      </c>
      <c r="L31" s="2">
        <f>SUM(Nurse[[#This Row],[RN Hours (excl. Admin, DON)]], Nurse[[#This Row],[RN Admin Hours]], Nurse[[#This Row],[RN DON Hours]])</f>
        <v>52.155714285714289</v>
      </c>
      <c r="M31" s="2">
        <v>30.949670329670329</v>
      </c>
      <c r="N31" s="2">
        <v>15.667582417582418</v>
      </c>
      <c r="O31" s="2">
        <v>5.5384615384615383</v>
      </c>
      <c r="P31" s="2">
        <f>SUM(Nurse[[#This Row],[LPN Hours (excl. Admin)]],Nurse[[#This Row],[LPN Admin Hours]])</f>
        <v>51.983296703296702</v>
      </c>
      <c r="Q31" s="2">
        <v>46.549230769230768</v>
      </c>
      <c r="R31" s="2">
        <v>5.4340659340659343</v>
      </c>
      <c r="S31" s="2">
        <f>SUM(Nurse[[#This Row],[CNA Hours]], Nurse[[#This Row],[NA TR Hours]], Nurse[[#This Row],[Med Aide/Tech Hours]])</f>
        <v>150.31538461538457</v>
      </c>
      <c r="T31" s="2">
        <v>113.87032967032962</v>
      </c>
      <c r="U31" s="2">
        <v>36.445054945054942</v>
      </c>
      <c r="V31" s="2">
        <v>0</v>
      </c>
      <c r="W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17.010989010989011</v>
      </c>
      <c r="X31" s="2">
        <v>0</v>
      </c>
      <c r="Y31" s="2">
        <v>0</v>
      </c>
      <c r="Z31" s="2">
        <v>0</v>
      </c>
      <c r="AA31" s="2">
        <v>5.3516483516483513</v>
      </c>
      <c r="AB31" s="2">
        <v>0</v>
      </c>
      <c r="AC31" s="2">
        <v>11.659340659340659</v>
      </c>
      <c r="AD31" s="2">
        <v>0</v>
      </c>
      <c r="AE31" s="2">
        <v>0</v>
      </c>
      <c r="AF31" t="s">
        <v>937</v>
      </c>
      <c r="AG31" s="6">
        <v>5</v>
      </c>
      <c r="AH31"/>
    </row>
    <row r="32" spans="1:34" x14ac:dyDescent="0.25">
      <c r="A32" t="s">
        <v>35</v>
      </c>
      <c r="B32" t="s">
        <v>1726</v>
      </c>
      <c r="C32" t="s">
        <v>2079</v>
      </c>
      <c r="D32" t="s">
        <v>2339</v>
      </c>
      <c r="E32" s="2">
        <v>30.901098901098901</v>
      </c>
      <c r="F32" s="2">
        <f>Nurse[[#This Row],[Total Nurse Staff Hours]]/Nurse[[#This Row],[MDS Census]]</f>
        <v>3.9125782361308681</v>
      </c>
      <c r="G32" s="2">
        <f>Nurse[[#This Row],[Total Direct Care Staff Hours]]/Nurse[[#This Row],[MDS Census]]</f>
        <v>3.4274537695590328</v>
      </c>
      <c r="H32" s="2">
        <f>Nurse[[#This Row],[Total RN Hours (w/ Admin, DON)]]/Nurse[[#This Row],[MDS Census]]</f>
        <v>0.81736130867709822</v>
      </c>
      <c r="I32" s="2">
        <f>Nurse[[#This Row],[RN Hours (excl. Admin, DON)]]/Nurse[[#This Row],[MDS Census]]</f>
        <v>0.33223684210526316</v>
      </c>
      <c r="J32" s="2">
        <f>SUM(Nurse[[#This Row],[RN Hours (excl. Admin, DON)]], Nurse[[#This Row],[RN Admin Hours]], Nurse[[#This Row],[RN DON Hours]], Nurse[[#This Row],[LPN Hours (excl. Admin)]], Nurse[[#This Row],[LPN Admin Hours]], Nurse[[#This Row],[CNA Hours]], Nurse[[#This Row],[NA TR Hours]], Nurse[[#This Row],[Med Aide/Tech Hours]])</f>
        <v>120.90296703296704</v>
      </c>
      <c r="K32" s="2">
        <f>SUM(Nurse[[#This Row],[RN Hours (excl. Admin, DON)]], Nurse[[#This Row],[LPN Hours (excl. Admin)]], Nurse[[#This Row],[CNA Hours]], Nurse[[#This Row],[NA TR Hours]], Nurse[[#This Row],[Med Aide/Tech Hours]])</f>
        <v>105.91208791208791</v>
      </c>
      <c r="L32" s="2">
        <f>SUM(Nurse[[#This Row],[RN Hours (excl. Admin, DON)]], Nurse[[#This Row],[RN Admin Hours]], Nurse[[#This Row],[RN DON Hours]])</f>
        <v>25.25736263736264</v>
      </c>
      <c r="M32" s="2">
        <v>10.266483516483516</v>
      </c>
      <c r="N32" s="2">
        <v>6.302197802197802</v>
      </c>
      <c r="O32" s="2">
        <v>8.6886813186813203</v>
      </c>
      <c r="P32" s="2">
        <f>SUM(Nurse[[#This Row],[LPN Hours (excl. Admin)]],Nurse[[#This Row],[LPN Admin Hours]])</f>
        <v>34.467032967032964</v>
      </c>
      <c r="Q32" s="2">
        <v>34.467032967032964</v>
      </c>
      <c r="R32" s="2">
        <v>0</v>
      </c>
      <c r="S32" s="2">
        <f>SUM(Nurse[[#This Row],[CNA Hours]], Nurse[[#This Row],[NA TR Hours]], Nurse[[#This Row],[Med Aide/Tech Hours]])</f>
        <v>61.178571428571431</v>
      </c>
      <c r="T32" s="2">
        <v>59.956043956043956</v>
      </c>
      <c r="U32" s="2">
        <v>1.2225274725274726</v>
      </c>
      <c r="V32" s="2">
        <v>0</v>
      </c>
      <c r="W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4.6703296703296706</v>
      </c>
      <c r="X32" s="2">
        <v>0.26373626373626374</v>
      </c>
      <c r="Y32" s="2">
        <v>0</v>
      </c>
      <c r="Z32" s="2">
        <v>4.4065934065934069</v>
      </c>
      <c r="AA32" s="2">
        <v>0</v>
      </c>
      <c r="AB32" s="2">
        <v>0</v>
      </c>
      <c r="AC32" s="2">
        <v>0</v>
      </c>
      <c r="AD32" s="2">
        <v>0</v>
      </c>
      <c r="AE32" s="2">
        <v>0</v>
      </c>
      <c r="AF32" t="s">
        <v>792</v>
      </c>
      <c r="AG32" s="6">
        <v>5</v>
      </c>
      <c r="AH32"/>
    </row>
    <row r="33" spans="1:34" x14ac:dyDescent="0.25">
      <c r="A33" t="s">
        <v>35</v>
      </c>
      <c r="B33" t="s">
        <v>1496</v>
      </c>
      <c r="C33" t="s">
        <v>2039</v>
      </c>
      <c r="D33" t="s">
        <v>2340</v>
      </c>
      <c r="E33" s="2">
        <v>60.219780219780219</v>
      </c>
      <c r="F33" s="2">
        <f>Nurse[[#This Row],[Total Nurse Staff Hours]]/Nurse[[#This Row],[MDS Census]]</f>
        <v>4.0521624087591244</v>
      </c>
      <c r="G33" s="2">
        <f>Nurse[[#This Row],[Total Direct Care Staff Hours]]/Nurse[[#This Row],[MDS Census]]</f>
        <v>3.9149361313868618</v>
      </c>
      <c r="H33" s="2">
        <f>Nurse[[#This Row],[Total RN Hours (w/ Admin, DON)]]/Nurse[[#This Row],[MDS Census]]</f>
        <v>0.47857664233576652</v>
      </c>
      <c r="I33" s="2">
        <f>Nurse[[#This Row],[RN Hours (excl. Admin, DON)]]/Nurse[[#This Row],[MDS Census]]</f>
        <v>0.34135036496350374</v>
      </c>
      <c r="J33" s="2">
        <f>SUM(Nurse[[#This Row],[RN Hours (excl. Admin, DON)]], Nurse[[#This Row],[RN Admin Hours]], Nurse[[#This Row],[RN DON Hours]], Nurse[[#This Row],[LPN Hours (excl. Admin)]], Nurse[[#This Row],[LPN Admin Hours]], Nurse[[#This Row],[CNA Hours]], Nurse[[#This Row],[NA TR Hours]], Nurse[[#This Row],[Med Aide/Tech Hours]])</f>
        <v>244.02032967032969</v>
      </c>
      <c r="K33" s="2">
        <f>SUM(Nurse[[#This Row],[RN Hours (excl. Admin, DON)]], Nurse[[#This Row],[LPN Hours (excl. Admin)]], Nurse[[#This Row],[CNA Hours]], Nurse[[#This Row],[NA TR Hours]], Nurse[[#This Row],[Med Aide/Tech Hours]])</f>
        <v>235.75659340659342</v>
      </c>
      <c r="L33" s="2">
        <f>SUM(Nurse[[#This Row],[RN Hours (excl. Admin, DON)]], Nurse[[#This Row],[RN Admin Hours]], Nurse[[#This Row],[RN DON Hours]])</f>
        <v>28.819780219780224</v>
      </c>
      <c r="M33" s="2">
        <v>20.556043956043961</v>
      </c>
      <c r="N33" s="2">
        <v>3.0769230769230771</v>
      </c>
      <c r="O33" s="2">
        <v>5.186813186813187</v>
      </c>
      <c r="P33" s="2">
        <f>SUM(Nurse[[#This Row],[LPN Hours (excl. Admin)]],Nurse[[#This Row],[LPN Admin Hours]])</f>
        <v>84.801868131868133</v>
      </c>
      <c r="Q33" s="2">
        <v>84.801868131868133</v>
      </c>
      <c r="R33" s="2">
        <v>0</v>
      </c>
      <c r="S33" s="2">
        <f>SUM(Nurse[[#This Row],[CNA Hours]], Nurse[[#This Row],[NA TR Hours]], Nurse[[#This Row],[Med Aide/Tech Hours]])</f>
        <v>130.39868131868133</v>
      </c>
      <c r="T33" s="2">
        <v>130.19813186813187</v>
      </c>
      <c r="U33" s="2">
        <v>0.20054945054945056</v>
      </c>
      <c r="V33" s="2">
        <v>0</v>
      </c>
      <c r="W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38.552087912087906</v>
      </c>
      <c r="X33" s="2">
        <v>2.0769230769230771</v>
      </c>
      <c r="Y33" s="2">
        <v>0</v>
      </c>
      <c r="Z33" s="2">
        <v>0</v>
      </c>
      <c r="AA33" s="2">
        <v>16.59604395604395</v>
      </c>
      <c r="AB33" s="2">
        <v>0</v>
      </c>
      <c r="AC33" s="2">
        <v>19.87912087912088</v>
      </c>
      <c r="AD33" s="2">
        <v>0</v>
      </c>
      <c r="AE33" s="2">
        <v>0</v>
      </c>
      <c r="AF33" t="s">
        <v>557</v>
      </c>
      <c r="AG33" s="6">
        <v>5</v>
      </c>
      <c r="AH33"/>
    </row>
    <row r="34" spans="1:34" x14ac:dyDescent="0.25">
      <c r="A34" t="s">
        <v>35</v>
      </c>
      <c r="B34" t="s">
        <v>1750</v>
      </c>
      <c r="C34" t="s">
        <v>2093</v>
      </c>
      <c r="D34" t="s">
        <v>2316</v>
      </c>
      <c r="E34" s="2">
        <v>56.857142857142854</v>
      </c>
      <c r="F34" s="2">
        <f>Nurse[[#This Row],[Total Nurse Staff Hours]]/Nurse[[#This Row],[MDS Census]]</f>
        <v>3.2008948589099351</v>
      </c>
      <c r="G34" s="2">
        <f>Nurse[[#This Row],[Total Direct Care Staff Hours]]/Nurse[[#This Row],[MDS Census]]</f>
        <v>3.1617568612292235</v>
      </c>
      <c r="H34" s="2">
        <f>Nurse[[#This Row],[Total RN Hours (w/ Admin, DON)]]/Nurse[[#This Row],[MDS Census]]</f>
        <v>0.76192887514495555</v>
      </c>
      <c r="I34" s="2">
        <f>Nurse[[#This Row],[RN Hours (excl. Admin, DON)]]/Nurse[[#This Row],[MDS Census]]</f>
        <v>0.72279087746424431</v>
      </c>
      <c r="J34" s="2">
        <f>SUM(Nurse[[#This Row],[RN Hours (excl. Admin, DON)]], Nurse[[#This Row],[RN Admin Hours]], Nurse[[#This Row],[RN DON Hours]], Nurse[[#This Row],[LPN Hours (excl. Admin)]], Nurse[[#This Row],[LPN Admin Hours]], Nurse[[#This Row],[CNA Hours]], Nurse[[#This Row],[NA TR Hours]], Nurse[[#This Row],[Med Aide/Tech Hours]])</f>
        <v>181.99373626373631</v>
      </c>
      <c r="K34" s="2">
        <f>SUM(Nurse[[#This Row],[RN Hours (excl. Admin, DON)]], Nurse[[#This Row],[LPN Hours (excl. Admin)]], Nurse[[#This Row],[CNA Hours]], Nurse[[#This Row],[NA TR Hours]], Nurse[[#This Row],[Med Aide/Tech Hours]])</f>
        <v>179.76846153846157</v>
      </c>
      <c r="L34" s="2">
        <f>SUM(Nurse[[#This Row],[RN Hours (excl. Admin, DON)]], Nurse[[#This Row],[RN Admin Hours]], Nurse[[#This Row],[RN DON Hours]])</f>
        <v>43.3210989010989</v>
      </c>
      <c r="M34" s="2">
        <v>41.095824175824177</v>
      </c>
      <c r="N34" s="2">
        <v>0</v>
      </c>
      <c r="O34" s="2">
        <v>2.2252747252747254</v>
      </c>
      <c r="P34" s="2">
        <f>SUM(Nurse[[#This Row],[LPN Hours (excl. Admin)]],Nurse[[#This Row],[LPN Admin Hours]])</f>
        <v>37.73780219780221</v>
      </c>
      <c r="Q34" s="2">
        <v>37.73780219780221</v>
      </c>
      <c r="R34" s="2">
        <v>0</v>
      </c>
      <c r="S34" s="2">
        <f>SUM(Nurse[[#This Row],[CNA Hours]], Nurse[[#This Row],[NA TR Hours]], Nurse[[#This Row],[Med Aide/Tech Hours]])</f>
        <v>100.93483516483518</v>
      </c>
      <c r="T34" s="2">
        <v>100.93483516483518</v>
      </c>
      <c r="U34" s="2">
        <v>0</v>
      </c>
      <c r="V34" s="2">
        <v>0</v>
      </c>
      <c r="W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4" s="2">
        <v>0</v>
      </c>
      <c r="Y34" s="2">
        <v>0</v>
      </c>
      <c r="Z34" s="2">
        <v>0</v>
      </c>
      <c r="AA34" s="2">
        <v>0</v>
      </c>
      <c r="AB34" s="2">
        <v>0</v>
      </c>
      <c r="AC34" s="2">
        <v>0</v>
      </c>
      <c r="AD34" s="2">
        <v>0</v>
      </c>
      <c r="AE34" s="2">
        <v>0</v>
      </c>
      <c r="AF34" t="s">
        <v>816</v>
      </c>
      <c r="AG34" s="6">
        <v>5</v>
      </c>
      <c r="AH34"/>
    </row>
    <row r="35" spans="1:34" x14ac:dyDescent="0.25">
      <c r="A35" t="s">
        <v>35</v>
      </c>
      <c r="B35" t="s">
        <v>1521</v>
      </c>
      <c r="C35" t="s">
        <v>2140</v>
      </c>
      <c r="D35" t="s">
        <v>2340</v>
      </c>
      <c r="E35" s="2">
        <v>76.395604395604394</v>
      </c>
      <c r="F35" s="2">
        <f>Nurse[[#This Row],[Total Nurse Staff Hours]]/Nurse[[#This Row],[MDS Census]]</f>
        <v>3.1803035097813575</v>
      </c>
      <c r="G35" s="2">
        <f>Nurse[[#This Row],[Total Direct Care Staff Hours]]/Nurse[[#This Row],[MDS Census]]</f>
        <v>3.0493368814729571</v>
      </c>
      <c r="H35" s="2">
        <f>Nurse[[#This Row],[Total RN Hours (w/ Admin, DON)]]/Nurse[[#This Row],[MDS Census]]</f>
        <v>0.41015535097813588</v>
      </c>
      <c r="I35" s="2">
        <f>Nurse[[#This Row],[RN Hours (excl. Admin, DON)]]/Nurse[[#This Row],[MDS Census]]</f>
        <v>0.35146720368239365</v>
      </c>
      <c r="J35" s="2">
        <f>SUM(Nurse[[#This Row],[RN Hours (excl. Admin, DON)]], Nurse[[#This Row],[RN Admin Hours]], Nurse[[#This Row],[RN DON Hours]], Nurse[[#This Row],[LPN Hours (excl. Admin)]], Nurse[[#This Row],[LPN Admin Hours]], Nurse[[#This Row],[CNA Hours]], Nurse[[#This Row],[NA TR Hours]], Nurse[[#This Row],[Med Aide/Tech Hours]])</f>
        <v>242.96120879120875</v>
      </c>
      <c r="K35" s="2">
        <f>SUM(Nurse[[#This Row],[RN Hours (excl. Admin, DON)]], Nurse[[#This Row],[LPN Hours (excl. Admin)]], Nurse[[#This Row],[CNA Hours]], Nurse[[#This Row],[NA TR Hours]], Nurse[[#This Row],[Med Aide/Tech Hours]])</f>
        <v>232.95593406593403</v>
      </c>
      <c r="L35" s="2">
        <f>SUM(Nurse[[#This Row],[RN Hours (excl. Admin, DON)]], Nurse[[#This Row],[RN Admin Hours]], Nurse[[#This Row],[RN DON Hours]])</f>
        <v>31.33406593406594</v>
      </c>
      <c r="M35" s="2">
        <v>26.850549450549458</v>
      </c>
      <c r="N35" s="2">
        <v>0</v>
      </c>
      <c r="O35" s="2">
        <v>4.4835164835164836</v>
      </c>
      <c r="P35" s="2">
        <f>SUM(Nurse[[#This Row],[LPN Hours (excl. Admin)]],Nurse[[#This Row],[LPN Admin Hours]])</f>
        <v>73.601648351648379</v>
      </c>
      <c r="Q35" s="2">
        <v>68.07989010989013</v>
      </c>
      <c r="R35" s="2">
        <v>5.5217582417582429</v>
      </c>
      <c r="S35" s="2">
        <f>SUM(Nurse[[#This Row],[CNA Hours]], Nurse[[#This Row],[NA TR Hours]], Nurse[[#This Row],[Med Aide/Tech Hours]])</f>
        <v>138.02549450549444</v>
      </c>
      <c r="T35" s="2">
        <v>137.88538461538454</v>
      </c>
      <c r="U35" s="2">
        <v>0.14010989010989011</v>
      </c>
      <c r="V35" s="2">
        <v>0</v>
      </c>
      <c r="W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44.907692307692308</v>
      </c>
      <c r="X35" s="2">
        <v>0</v>
      </c>
      <c r="Y35" s="2">
        <v>0</v>
      </c>
      <c r="Z35" s="2">
        <v>0</v>
      </c>
      <c r="AA35" s="2">
        <v>12.95164835164835</v>
      </c>
      <c r="AB35" s="2">
        <v>0</v>
      </c>
      <c r="AC35" s="2">
        <v>31.956043956043956</v>
      </c>
      <c r="AD35" s="2">
        <v>0</v>
      </c>
      <c r="AE35" s="2">
        <v>0</v>
      </c>
      <c r="AF35" t="s">
        <v>583</v>
      </c>
      <c r="AG35" s="6">
        <v>5</v>
      </c>
      <c r="AH35"/>
    </row>
    <row r="36" spans="1:34" x14ac:dyDescent="0.25">
      <c r="A36" t="s">
        <v>35</v>
      </c>
      <c r="B36" t="s">
        <v>1657</v>
      </c>
      <c r="C36" t="s">
        <v>2068</v>
      </c>
      <c r="D36" t="s">
        <v>2307</v>
      </c>
      <c r="E36" s="2">
        <v>73.065934065934073</v>
      </c>
      <c r="F36" s="2">
        <f>Nurse[[#This Row],[Total Nurse Staff Hours]]/Nurse[[#This Row],[MDS Census]]</f>
        <v>3.7446743871258845</v>
      </c>
      <c r="G36" s="2">
        <f>Nurse[[#This Row],[Total Direct Care Staff Hours]]/Nurse[[#This Row],[MDS Census]]</f>
        <v>3.634038201233269</v>
      </c>
      <c r="H36" s="2">
        <f>Nurse[[#This Row],[Total RN Hours (w/ Admin, DON)]]/Nurse[[#This Row],[MDS Census]]</f>
        <v>0.38950518875018786</v>
      </c>
      <c r="I36" s="2">
        <f>Nurse[[#This Row],[RN Hours (excl. Admin, DON)]]/Nurse[[#This Row],[MDS Census]]</f>
        <v>0.35019551812302591</v>
      </c>
      <c r="J36" s="2">
        <f>SUM(Nurse[[#This Row],[RN Hours (excl. Admin, DON)]], Nurse[[#This Row],[RN Admin Hours]], Nurse[[#This Row],[RN DON Hours]], Nurse[[#This Row],[LPN Hours (excl. Admin)]], Nurse[[#This Row],[LPN Admin Hours]], Nurse[[#This Row],[CNA Hours]], Nurse[[#This Row],[NA TR Hours]], Nurse[[#This Row],[Med Aide/Tech Hours]])</f>
        <v>273.60813186813198</v>
      </c>
      <c r="K36" s="2">
        <f>SUM(Nurse[[#This Row],[RN Hours (excl. Admin, DON)]], Nurse[[#This Row],[LPN Hours (excl. Admin)]], Nurse[[#This Row],[CNA Hours]], Nurse[[#This Row],[NA TR Hours]], Nurse[[#This Row],[Med Aide/Tech Hours]])</f>
        <v>265.52439560439569</v>
      </c>
      <c r="L36" s="2">
        <f>SUM(Nurse[[#This Row],[RN Hours (excl. Admin, DON)]], Nurse[[#This Row],[RN Admin Hours]], Nurse[[#This Row],[RN DON Hours]])</f>
        <v>28.459560439560434</v>
      </c>
      <c r="M36" s="2">
        <v>25.587362637362631</v>
      </c>
      <c r="N36" s="2">
        <v>0</v>
      </c>
      <c r="O36" s="2">
        <v>2.8721978021978023</v>
      </c>
      <c r="P36" s="2">
        <f>SUM(Nurse[[#This Row],[LPN Hours (excl. Admin)]],Nurse[[#This Row],[LPN Admin Hours]])</f>
        <v>104.24208791208791</v>
      </c>
      <c r="Q36" s="2">
        <v>99.030549450549458</v>
      </c>
      <c r="R36" s="2">
        <v>5.211538461538459</v>
      </c>
      <c r="S36" s="2">
        <f>SUM(Nurse[[#This Row],[CNA Hours]], Nurse[[#This Row],[NA TR Hours]], Nurse[[#This Row],[Med Aide/Tech Hours]])</f>
        <v>140.9064835164836</v>
      </c>
      <c r="T36" s="2">
        <v>140.9064835164836</v>
      </c>
      <c r="U36" s="2">
        <v>0</v>
      </c>
      <c r="V36" s="2">
        <v>0</v>
      </c>
      <c r="W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2.4268131868131864</v>
      </c>
      <c r="X36" s="2">
        <v>8.7912087912087919E-2</v>
      </c>
      <c r="Y36" s="2">
        <v>0</v>
      </c>
      <c r="Z36" s="2">
        <v>0</v>
      </c>
      <c r="AA36" s="2">
        <v>1.6905494505494503</v>
      </c>
      <c r="AB36" s="2">
        <v>0</v>
      </c>
      <c r="AC36" s="2">
        <v>0.64835164835164838</v>
      </c>
      <c r="AD36" s="2">
        <v>0</v>
      </c>
      <c r="AE36" s="2">
        <v>0</v>
      </c>
      <c r="AF36" t="s">
        <v>721</v>
      </c>
      <c r="AG36" s="6">
        <v>5</v>
      </c>
      <c r="AH36"/>
    </row>
    <row r="37" spans="1:34" x14ac:dyDescent="0.25">
      <c r="A37" t="s">
        <v>35</v>
      </c>
      <c r="B37" t="s">
        <v>1151</v>
      </c>
      <c r="C37" t="s">
        <v>2021</v>
      </c>
      <c r="D37" t="s">
        <v>2344</v>
      </c>
      <c r="E37" s="2">
        <v>69.362637362637358</v>
      </c>
      <c r="F37" s="2">
        <f>Nurse[[#This Row],[Total Nurse Staff Hours]]/Nurse[[#This Row],[MDS Census]]</f>
        <v>4.3976552598225602</v>
      </c>
      <c r="G37" s="2">
        <f>Nurse[[#This Row],[Total Direct Care Staff Hours]]/Nurse[[#This Row],[MDS Census]]</f>
        <v>3.9166666666666674</v>
      </c>
      <c r="H37" s="2">
        <f>Nurse[[#This Row],[Total RN Hours (w/ Admin, DON)]]/Nurse[[#This Row],[MDS Census]]</f>
        <v>0.70219423320659069</v>
      </c>
      <c r="I37" s="2">
        <f>Nurse[[#This Row],[RN Hours (excl. Admin, DON)]]/Nurse[[#This Row],[MDS Census]]</f>
        <v>0.46154150823827633</v>
      </c>
      <c r="J37" s="2">
        <f>SUM(Nurse[[#This Row],[RN Hours (excl. Admin, DON)]], Nurse[[#This Row],[RN Admin Hours]], Nurse[[#This Row],[RN DON Hours]], Nurse[[#This Row],[LPN Hours (excl. Admin)]], Nurse[[#This Row],[LPN Admin Hours]], Nurse[[#This Row],[CNA Hours]], Nurse[[#This Row],[NA TR Hours]], Nurse[[#This Row],[Med Aide/Tech Hours]])</f>
        <v>305.03296703296701</v>
      </c>
      <c r="K37" s="2">
        <f>SUM(Nurse[[#This Row],[RN Hours (excl. Admin, DON)]], Nurse[[#This Row],[LPN Hours (excl. Admin)]], Nurse[[#This Row],[CNA Hours]], Nurse[[#This Row],[NA TR Hours]], Nurse[[#This Row],[Med Aide/Tech Hours]])</f>
        <v>271.67032967032969</v>
      </c>
      <c r="L37" s="2">
        <f>SUM(Nurse[[#This Row],[RN Hours (excl. Admin, DON)]], Nurse[[#This Row],[RN Admin Hours]], Nurse[[#This Row],[RN DON Hours]])</f>
        <v>48.706043956043956</v>
      </c>
      <c r="M37" s="2">
        <v>32.013736263736263</v>
      </c>
      <c r="N37" s="2">
        <v>11.063186813186814</v>
      </c>
      <c r="O37" s="2">
        <v>5.6291208791208796</v>
      </c>
      <c r="P37" s="2">
        <f>SUM(Nurse[[#This Row],[LPN Hours (excl. Admin)]],Nurse[[#This Row],[LPN Admin Hours]])</f>
        <v>80.646483516483514</v>
      </c>
      <c r="Q37" s="2">
        <v>63.976153846153842</v>
      </c>
      <c r="R37" s="2">
        <v>16.670329670329672</v>
      </c>
      <c r="S37" s="2">
        <f>SUM(Nurse[[#This Row],[CNA Hours]], Nurse[[#This Row],[NA TR Hours]], Nurse[[#This Row],[Med Aide/Tech Hours]])</f>
        <v>175.68043956043957</v>
      </c>
      <c r="T37" s="2">
        <v>175.68043956043957</v>
      </c>
      <c r="U37" s="2">
        <v>0</v>
      </c>
      <c r="V37" s="2">
        <v>0</v>
      </c>
      <c r="W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7" s="2">
        <v>0</v>
      </c>
      <c r="Y37" s="2">
        <v>0</v>
      </c>
      <c r="Z37" s="2">
        <v>0</v>
      </c>
      <c r="AA37" s="2">
        <v>0</v>
      </c>
      <c r="AB37" s="2">
        <v>0</v>
      </c>
      <c r="AC37" s="2">
        <v>0</v>
      </c>
      <c r="AD37" s="2">
        <v>0</v>
      </c>
      <c r="AE37" s="2">
        <v>0</v>
      </c>
      <c r="AF37" t="s">
        <v>206</v>
      </c>
      <c r="AG37" s="6">
        <v>5</v>
      </c>
      <c r="AH37"/>
    </row>
    <row r="38" spans="1:34" x14ac:dyDescent="0.25">
      <c r="A38" t="s">
        <v>35</v>
      </c>
      <c r="B38" t="s">
        <v>1015</v>
      </c>
      <c r="C38" t="s">
        <v>1943</v>
      </c>
      <c r="D38" t="s">
        <v>2334</v>
      </c>
      <c r="E38" s="2">
        <v>88.219780219780219</v>
      </c>
      <c r="F38" s="2">
        <f>Nurse[[#This Row],[Total Nurse Staff Hours]]/Nurse[[#This Row],[MDS Census]]</f>
        <v>3.8630019930244148</v>
      </c>
      <c r="G38" s="2">
        <f>Nurse[[#This Row],[Total Direct Care Staff Hours]]/Nurse[[#This Row],[MDS Census]]</f>
        <v>3.5290769805680124</v>
      </c>
      <c r="H38" s="2">
        <f>Nurse[[#This Row],[Total RN Hours (w/ Admin, DON)]]/Nurse[[#This Row],[MDS Census]]</f>
        <v>0.54611983059292479</v>
      </c>
      <c r="I38" s="2">
        <f>Nurse[[#This Row],[RN Hours (excl. Admin, DON)]]/Nurse[[#This Row],[MDS Census]]</f>
        <v>0.37017314399601398</v>
      </c>
      <c r="J38" s="2">
        <f>SUM(Nurse[[#This Row],[RN Hours (excl. Admin, DON)]], Nurse[[#This Row],[RN Admin Hours]], Nurse[[#This Row],[RN DON Hours]], Nurse[[#This Row],[LPN Hours (excl. Admin)]], Nurse[[#This Row],[LPN Admin Hours]], Nurse[[#This Row],[CNA Hours]], Nurse[[#This Row],[NA TR Hours]], Nurse[[#This Row],[Med Aide/Tech Hours]])</f>
        <v>340.79318681318682</v>
      </c>
      <c r="K38" s="2">
        <f>SUM(Nurse[[#This Row],[RN Hours (excl. Admin, DON)]], Nurse[[#This Row],[LPN Hours (excl. Admin)]], Nurse[[#This Row],[CNA Hours]], Nurse[[#This Row],[NA TR Hours]], Nurse[[#This Row],[Med Aide/Tech Hours]])</f>
        <v>311.33439560439564</v>
      </c>
      <c r="L38" s="2">
        <f>SUM(Nurse[[#This Row],[RN Hours (excl. Admin, DON)]], Nurse[[#This Row],[RN Admin Hours]], Nurse[[#This Row],[RN DON Hours]])</f>
        <v>48.178571428571431</v>
      </c>
      <c r="M38" s="2">
        <v>32.656593406593409</v>
      </c>
      <c r="N38" s="2">
        <v>10.906593406593407</v>
      </c>
      <c r="O38" s="2">
        <v>4.615384615384615</v>
      </c>
      <c r="P38" s="2">
        <f>SUM(Nurse[[#This Row],[LPN Hours (excl. Admin)]],Nurse[[#This Row],[LPN Admin Hours]])</f>
        <v>75.519230769230774</v>
      </c>
      <c r="Q38" s="2">
        <v>61.582417582417584</v>
      </c>
      <c r="R38" s="2">
        <v>13.936813186813186</v>
      </c>
      <c r="S38" s="2">
        <f>SUM(Nurse[[#This Row],[CNA Hours]], Nurse[[#This Row],[NA TR Hours]], Nurse[[#This Row],[Med Aide/Tech Hours]])</f>
        <v>217.0953846153846</v>
      </c>
      <c r="T38" s="2">
        <v>209.07615384615386</v>
      </c>
      <c r="U38" s="2">
        <v>7.854395604395604</v>
      </c>
      <c r="V38" s="2">
        <v>0.16483516483516483</v>
      </c>
      <c r="W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20.747252747252748</v>
      </c>
      <c r="X38" s="2">
        <v>0</v>
      </c>
      <c r="Y38" s="2">
        <v>0</v>
      </c>
      <c r="Z38" s="2">
        <v>0</v>
      </c>
      <c r="AA38" s="2">
        <v>0</v>
      </c>
      <c r="AB38" s="2">
        <v>0</v>
      </c>
      <c r="AC38" s="2">
        <v>20.582417582417584</v>
      </c>
      <c r="AD38" s="2">
        <v>0</v>
      </c>
      <c r="AE38" s="2">
        <v>0.16483516483516483</v>
      </c>
      <c r="AF38" t="s">
        <v>68</v>
      </c>
      <c r="AG38" s="6">
        <v>5</v>
      </c>
      <c r="AH38"/>
    </row>
    <row r="39" spans="1:34" x14ac:dyDescent="0.25">
      <c r="A39" t="s">
        <v>35</v>
      </c>
      <c r="B39" t="s">
        <v>1721</v>
      </c>
      <c r="C39" t="s">
        <v>2144</v>
      </c>
      <c r="D39" t="s">
        <v>2311</v>
      </c>
      <c r="E39" s="2">
        <v>55.670329670329672</v>
      </c>
      <c r="F39" s="2">
        <f>Nurse[[#This Row],[Total Nurse Staff Hours]]/Nurse[[#This Row],[MDS Census]]</f>
        <v>4.7617943150414526</v>
      </c>
      <c r="G39" s="2">
        <f>Nurse[[#This Row],[Total Direct Care Staff Hours]]/Nurse[[#This Row],[MDS Census]]</f>
        <v>3.9382649032767474</v>
      </c>
      <c r="H39" s="2">
        <f>Nurse[[#This Row],[Total RN Hours (w/ Admin, DON)]]/Nurse[[#This Row],[MDS Census]]</f>
        <v>0.82797078562968818</v>
      </c>
      <c r="I39" s="2">
        <f>Nurse[[#This Row],[RN Hours (excl. Admin, DON)]]/Nurse[[#This Row],[MDS Census]]</f>
        <v>0.27442755625740228</v>
      </c>
      <c r="J39" s="2">
        <f>SUM(Nurse[[#This Row],[RN Hours (excl. Admin, DON)]], Nurse[[#This Row],[RN Admin Hours]], Nurse[[#This Row],[RN DON Hours]], Nurse[[#This Row],[LPN Hours (excl. Admin)]], Nurse[[#This Row],[LPN Admin Hours]], Nurse[[#This Row],[CNA Hours]], Nurse[[#This Row],[NA TR Hours]], Nurse[[#This Row],[Med Aide/Tech Hours]])</f>
        <v>265.09065934065933</v>
      </c>
      <c r="K39" s="2">
        <f>SUM(Nurse[[#This Row],[RN Hours (excl. Admin, DON)]], Nurse[[#This Row],[LPN Hours (excl. Admin)]], Nurse[[#This Row],[CNA Hours]], Nurse[[#This Row],[NA TR Hours]], Nurse[[#This Row],[Med Aide/Tech Hours]])</f>
        <v>219.24450549450552</v>
      </c>
      <c r="L39" s="2">
        <f>SUM(Nurse[[#This Row],[RN Hours (excl. Admin, DON)]], Nurse[[#This Row],[RN Admin Hours]], Nurse[[#This Row],[RN DON Hours]])</f>
        <v>46.093406593406598</v>
      </c>
      <c r="M39" s="2">
        <v>15.277472527472527</v>
      </c>
      <c r="N39" s="2">
        <v>25.607142857142858</v>
      </c>
      <c r="O39" s="2">
        <v>5.2087912087912089</v>
      </c>
      <c r="P39" s="2">
        <f>SUM(Nurse[[#This Row],[LPN Hours (excl. Admin)]],Nurse[[#This Row],[LPN Admin Hours]])</f>
        <v>77.579670329670336</v>
      </c>
      <c r="Q39" s="2">
        <v>62.549450549450547</v>
      </c>
      <c r="R39" s="2">
        <v>15.030219780219781</v>
      </c>
      <c r="S39" s="2">
        <f>SUM(Nurse[[#This Row],[CNA Hours]], Nurse[[#This Row],[NA TR Hours]], Nurse[[#This Row],[Med Aide/Tech Hours]])</f>
        <v>141.41758241758242</v>
      </c>
      <c r="T39" s="2">
        <v>141.41758241758242</v>
      </c>
      <c r="U39" s="2">
        <v>0</v>
      </c>
      <c r="V39" s="2">
        <v>0</v>
      </c>
      <c r="W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 s="2">
        <v>0</v>
      </c>
      <c r="Y39" s="2">
        <v>0</v>
      </c>
      <c r="Z39" s="2">
        <v>0</v>
      </c>
      <c r="AA39" s="2">
        <v>0</v>
      </c>
      <c r="AB39" s="2">
        <v>0</v>
      </c>
      <c r="AC39" s="2">
        <v>0</v>
      </c>
      <c r="AD39" s="2">
        <v>0</v>
      </c>
      <c r="AE39" s="2">
        <v>0</v>
      </c>
      <c r="AF39" t="s">
        <v>787</v>
      </c>
      <c r="AG39" s="6">
        <v>5</v>
      </c>
      <c r="AH39"/>
    </row>
    <row r="40" spans="1:34" x14ac:dyDescent="0.25">
      <c r="A40" t="s">
        <v>35</v>
      </c>
      <c r="B40" t="s">
        <v>1194</v>
      </c>
      <c r="C40" t="s">
        <v>2010</v>
      </c>
      <c r="D40" t="s">
        <v>2304</v>
      </c>
      <c r="E40" s="2">
        <v>70.945054945054949</v>
      </c>
      <c r="F40" s="2">
        <f>Nurse[[#This Row],[Total Nurse Staff Hours]]/Nurse[[#This Row],[MDS Census]]</f>
        <v>3.4137500000000007</v>
      </c>
      <c r="G40" s="2">
        <f>Nurse[[#This Row],[Total Direct Care Staff Hours]]/Nurse[[#This Row],[MDS Census]]</f>
        <v>3.2187236679058246</v>
      </c>
      <c r="H40" s="2">
        <f>Nurse[[#This Row],[Total RN Hours (w/ Admin, DON)]]/Nurse[[#This Row],[MDS Census]]</f>
        <v>0.40275247831474598</v>
      </c>
      <c r="I40" s="2">
        <f>Nurse[[#This Row],[RN Hours (excl. Admin, DON)]]/Nurse[[#This Row],[MDS Census]]</f>
        <v>0.24575278810408918</v>
      </c>
      <c r="J40" s="2">
        <f>SUM(Nurse[[#This Row],[RN Hours (excl. Admin, DON)]], Nurse[[#This Row],[RN Admin Hours]], Nurse[[#This Row],[RN DON Hours]], Nurse[[#This Row],[LPN Hours (excl. Admin)]], Nurse[[#This Row],[LPN Admin Hours]], Nurse[[#This Row],[CNA Hours]], Nurse[[#This Row],[NA TR Hours]], Nurse[[#This Row],[Med Aide/Tech Hours]])</f>
        <v>242.18868131868138</v>
      </c>
      <c r="K40" s="2">
        <f>SUM(Nurse[[#This Row],[RN Hours (excl. Admin, DON)]], Nurse[[#This Row],[LPN Hours (excl. Admin)]], Nurse[[#This Row],[CNA Hours]], Nurse[[#This Row],[NA TR Hours]], Nurse[[#This Row],[Med Aide/Tech Hours]])</f>
        <v>228.35252747252753</v>
      </c>
      <c r="L40" s="2">
        <f>SUM(Nurse[[#This Row],[RN Hours (excl. Admin, DON)]], Nurse[[#This Row],[RN Admin Hours]], Nurse[[#This Row],[RN DON Hours]])</f>
        <v>28.573296703296705</v>
      </c>
      <c r="M40" s="2">
        <v>17.434945054945054</v>
      </c>
      <c r="N40" s="2">
        <v>7.533956043956044</v>
      </c>
      <c r="O40" s="2">
        <v>3.6043956043956045</v>
      </c>
      <c r="P40" s="2">
        <f>SUM(Nurse[[#This Row],[LPN Hours (excl. Admin)]],Nurse[[#This Row],[LPN Admin Hours]])</f>
        <v>50.920549450549451</v>
      </c>
      <c r="Q40" s="2">
        <v>48.222747252747254</v>
      </c>
      <c r="R40" s="2">
        <v>2.697802197802198</v>
      </c>
      <c r="S40" s="2">
        <f>SUM(Nurse[[#This Row],[CNA Hours]], Nurse[[#This Row],[NA TR Hours]], Nurse[[#This Row],[Med Aide/Tech Hours]])</f>
        <v>162.69483516483521</v>
      </c>
      <c r="T40" s="2">
        <v>162.69483516483521</v>
      </c>
      <c r="U40" s="2">
        <v>0</v>
      </c>
      <c r="V40" s="2">
        <v>0</v>
      </c>
      <c r="W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4.104395604395604</v>
      </c>
      <c r="X40" s="2">
        <v>1.098901098901099</v>
      </c>
      <c r="Y40" s="2">
        <v>0</v>
      </c>
      <c r="Z40" s="2">
        <v>0</v>
      </c>
      <c r="AA40" s="2">
        <v>1.6868131868131868</v>
      </c>
      <c r="AB40" s="2">
        <v>5.4945054945054944E-2</v>
      </c>
      <c r="AC40" s="2">
        <v>1.2637362637362637</v>
      </c>
      <c r="AD40" s="2">
        <v>0</v>
      </c>
      <c r="AE40" s="2">
        <v>0</v>
      </c>
      <c r="AF40" t="s">
        <v>249</v>
      </c>
      <c r="AG40" s="6">
        <v>5</v>
      </c>
      <c r="AH40"/>
    </row>
    <row r="41" spans="1:34" x14ac:dyDescent="0.25">
      <c r="A41" t="s">
        <v>35</v>
      </c>
      <c r="B41" t="s">
        <v>1149</v>
      </c>
      <c r="C41" t="s">
        <v>2118</v>
      </c>
      <c r="D41" t="s">
        <v>2320</v>
      </c>
      <c r="E41" s="2">
        <v>69.065934065934073</v>
      </c>
      <c r="F41" s="2">
        <f>Nurse[[#This Row],[Total Nurse Staff Hours]]/Nurse[[#This Row],[MDS Census]]</f>
        <v>2.722049323786794</v>
      </c>
      <c r="G41" s="2">
        <f>Nurse[[#This Row],[Total Direct Care Staff Hours]]/Nurse[[#This Row],[MDS Census]]</f>
        <v>2.5170246618933976</v>
      </c>
      <c r="H41" s="2">
        <f>Nurse[[#This Row],[Total RN Hours (w/ Admin, DON)]]/Nurse[[#This Row],[MDS Census]]</f>
        <v>0.32527128082736673</v>
      </c>
      <c r="I41" s="2">
        <f>Nurse[[#This Row],[RN Hours (excl. Admin, DON)]]/Nurse[[#This Row],[MDS Census]]</f>
        <v>0.12024661893396975</v>
      </c>
      <c r="J41" s="2">
        <f>SUM(Nurse[[#This Row],[RN Hours (excl. Admin, DON)]], Nurse[[#This Row],[RN Admin Hours]], Nurse[[#This Row],[RN DON Hours]], Nurse[[#This Row],[LPN Hours (excl. Admin)]], Nurse[[#This Row],[LPN Admin Hours]], Nurse[[#This Row],[CNA Hours]], Nurse[[#This Row],[NA TR Hours]], Nurse[[#This Row],[Med Aide/Tech Hours]])</f>
        <v>188.00087912087915</v>
      </c>
      <c r="K41" s="2">
        <f>SUM(Nurse[[#This Row],[RN Hours (excl. Admin, DON)]], Nurse[[#This Row],[LPN Hours (excl. Admin)]], Nurse[[#This Row],[CNA Hours]], Nurse[[#This Row],[NA TR Hours]], Nurse[[#This Row],[Med Aide/Tech Hours]])</f>
        <v>173.84065934065939</v>
      </c>
      <c r="L41" s="2">
        <f>SUM(Nurse[[#This Row],[RN Hours (excl. Admin, DON)]], Nurse[[#This Row],[RN Admin Hours]], Nurse[[#This Row],[RN DON Hours]])</f>
        <v>22.465164835164835</v>
      </c>
      <c r="M41" s="2">
        <v>8.3049450549450547</v>
      </c>
      <c r="N41" s="2">
        <v>12.138241758241758</v>
      </c>
      <c r="O41" s="2">
        <v>2.0219780219780219</v>
      </c>
      <c r="P41" s="2">
        <f>SUM(Nurse[[#This Row],[LPN Hours (excl. Admin)]],Nurse[[#This Row],[LPN Admin Hours]])</f>
        <v>55.458571428571396</v>
      </c>
      <c r="Q41" s="2">
        <v>55.458571428571396</v>
      </c>
      <c r="R41" s="2">
        <v>0</v>
      </c>
      <c r="S41" s="2">
        <f>SUM(Nurse[[#This Row],[CNA Hours]], Nurse[[#This Row],[NA TR Hours]], Nurse[[#This Row],[Med Aide/Tech Hours]])</f>
        <v>110.07714285714292</v>
      </c>
      <c r="T41" s="2">
        <v>110.07714285714292</v>
      </c>
      <c r="U41" s="2">
        <v>0</v>
      </c>
      <c r="V41" s="2">
        <v>0</v>
      </c>
      <c r="W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10.351648351648352</v>
      </c>
      <c r="X41" s="2">
        <v>0.52747252747252749</v>
      </c>
      <c r="Y41" s="2">
        <v>0</v>
      </c>
      <c r="Z41" s="2">
        <v>0</v>
      </c>
      <c r="AA41" s="2">
        <v>1.8131868131868132</v>
      </c>
      <c r="AB41" s="2">
        <v>0</v>
      </c>
      <c r="AC41" s="2">
        <v>8.0109890109890109</v>
      </c>
      <c r="AD41" s="2">
        <v>0</v>
      </c>
      <c r="AE41" s="2">
        <v>0</v>
      </c>
      <c r="AF41" t="s">
        <v>204</v>
      </c>
      <c r="AG41" s="6">
        <v>5</v>
      </c>
      <c r="AH41"/>
    </row>
    <row r="42" spans="1:34" x14ac:dyDescent="0.25">
      <c r="A42" t="s">
        <v>35</v>
      </c>
      <c r="B42" t="s">
        <v>1338</v>
      </c>
      <c r="C42" t="s">
        <v>2063</v>
      </c>
      <c r="D42" t="s">
        <v>2333</v>
      </c>
      <c r="E42" s="2">
        <v>46.329670329670328</v>
      </c>
      <c r="F42" s="2">
        <f>Nurse[[#This Row],[Total Nurse Staff Hours]]/Nurse[[#This Row],[MDS Census]]</f>
        <v>3.5530384250474394</v>
      </c>
      <c r="G42" s="2">
        <f>Nurse[[#This Row],[Total Direct Care Staff Hours]]/Nurse[[#This Row],[MDS Census]]</f>
        <v>3.1516010436432649</v>
      </c>
      <c r="H42" s="2">
        <f>Nurse[[#This Row],[Total RN Hours (w/ Admin, DON)]]/Nurse[[#This Row],[MDS Census]]</f>
        <v>0.50075189753320681</v>
      </c>
      <c r="I42" s="2">
        <f>Nurse[[#This Row],[RN Hours (excl. Admin, DON)]]/Nurse[[#This Row],[MDS Census]]</f>
        <v>0.18704222011385199</v>
      </c>
      <c r="J42" s="2">
        <f>SUM(Nurse[[#This Row],[RN Hours (excl. Admin, DON)]], Nurse[[#This Row],[RN Admin Hours]], Nurse[[#This Row],[RN DON Hours]], Nurse[[#This Row],[LPN Hours (excl. Admin)]], Nurse[[#This Row],[LPN Admin Hours]], Nurse[[#This Row],[CNA Hours]], Nurse[[#This Row],[NA TR Hours]], Nurse[[#This Row],[Med Aide/Tech Hours]])</f>
        <v>164.61109890109896</v>
      </c>
      <c r="K42" s="2">
        <f>SUM(Nurse[[#This Row],[RN Hours (excl. Admin, DON)]], Nurse[[#This Row],[LPN Hours (excl. Admin)]], Nurse[[#This Row],[CNA Hours]], Nurse[[#This Row],[NA TR Hours]], Nurse[[#This Row],[Med Aide/Tech Hours]])</f>
        <v>146.01263736263741</v>
      </c>
      <c r="L42" s="2">
        <f>SUM(Nurse[[#This Row],[RN Hours (excl. Admin, DON)]], Nurse[[#This Row],[RN Admin Hours]], Nurse[[#This Row],[RN DON Hours]])</f>
        <v>23.199670329670329</v>
      </c>
      <c r="M42" s="2">
        <v>8.6656043956043955</v>
      </c>
      <c r="N42" s="2">
        <v>10.487472527472528</v>
      </c>
      <c r="O42" s="2">
        <v>4.0465934065934066</v>
      </c>
      <c r="P42" s="2">
        <f>SUM(Nurse[[#This Row],[LPN Hours (excl. Admin)]],Nurse[[#This Row],[LPN Admin Hours]])</f>
        <v>44.219670329670322</v>
      </c>
      <c r="Q42" s="2">
        <v>40.155274725274715</v>
      </c>
      <c r="R42" s="2">
        <v>4.0643956043956031</v>
      </c>
      <c r="S42" s="2">
        <f>SUM(Nurse[[#This Row],[CNA Hours]], Nurse[[#This Row],[NA TR Hours]], Nurse[[#This Row],[Med Aide/Tech Hours]])</f>
        <v>97.191758241758293</v>
      </c>
      <c r="T42" s="2">
        <v>97.191758241758293</v>
      </c>
      <c r="U42" s="2">
        <v>0</v>
      </c>
      <c r="V42" s="2">
        <v>0</v>
      </c>
      <c r="W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0.64010989010989006</v>
      </c>
      <c r="X42" s="2">
        <v>0</v>
      </c>
      <c r="Y42" s="2">
        <v>0</v>
      </c>
      <c r="Z42" s="2">
        <v>0</v>
      </c>
      <c r="AA42" s="2">
        <v>0.64010989010989006</v>
      </c>
      <c r="AB42" s="2">
        <v>0</v>
      </c>
      <c r="AC42" s="2">
        <v>0</v>
      </c>
      <c r="AD42" s="2">
        <v>0</v>
      </c>
      <c r="AE42" s="2">
        <v>0</v>
      </c>
      <c r="AF42" t="s">
        <v>395</v>
      </c>
      <c r="AG42" s="6">
        <v>5</v>
      </c>
      <c r="AH42"/>
    </row>
    <row r="43" spans="1:34" x14ac:dyDescent="0.25">
      <c r="A43" t="s">
        <v>35</v>
      </c>
      <c r="B43" t="s">
        <v>1113</v>
      </c>
      <c r="C43" t="s">
        <v>2105</v>
      </c>
      <c r="D43" t="s">
        <v>2349</v>
      </c>
      <c r="E43" s="2">
        <v>67.989010989010993</v>
      </c>
      <c r="F43" s="2">
        <f>Nurse[[#This Row],[Total Nurse Staff Hours]]/Nurse[[#This Row],[MDS Census]]</f>
        <v>3.6240132535962508</v>
      </c>
      <c r="G43" s="2">
        <f>Nurse[[#This Row],[Total Direct Care Staff Hours]]/Nurse[[#This Row],[MDS Census]]</f>
        <v>3.2220817843866176</v>
      </c>
      <c r="H43" s="2">
        <f>Nurse[[#This Row],[Total RN Hours (w/ Admin, DON)]]/Nurse[[#This Row],[MDS Census]]</f>
        <v>0.63701955713593039</v>
      </c>
      <c r="I43" s="2">
        <f>Nurse[[#This Row],[RN Hours (excl. Admin, DON)]]/Nurse[[#This Row],[MDS Census]]</f>
        <v>0.39554549862615179</v>
      </c>
      <c r="J43" s="2">
        <f>SUM(Nurse[[#This Row],[RN Hours (excl. Admin, DON)]], Nurse[[#This Row],[RN Admin Hours]], Nurse[[#This Row],[RN DON Hours]], Nurse[[#This Row],[LPN Hours (excl. Admin)]], Nurse[[#This Row],[LPN Admin Hours]], Nurse[[#This Row],[CNA Hours]], Nurse[[#This Row],[NA TR Hours]], Nurse[[#This Row],[Med Aide/Tech Hours]])</f>
        <v>246.39307692307699</v>
      </c>
      <c r="K43" s="2">
        <f>SUM(Nurse[[#This Row],[RN Hours (excl. Admin, DON)]], Nurse[[#This Row],[LPN Hours (excl. Admin)]], Nurse[[#This Row],[CNA Hours]], Nurse[[#This Row],[NA TR Hours]], Nurse[[#This Row],[Med Aide/Tech Hours]])</f>
        <v>219.0661538461539</v>
      </c>
      <c r="L43" s="2">
        <f>SUM(Nurse[[#This Row],[RN Hours (excl. Admin, DON)]], Nurse[[#This Row],[RN Admin Hours]], Nurse[[#This Row],[RN DON Hours]])</f>
        <v>43.310329670329686</v>
      </c>
      <c r="M43" s="2">
        <v>26.892747252747267</v>
      </c>
      <c r="N43" s="2">
        <v>11.37912087912088</v>
      </c>
      <c r="O43" s="2">
        <v>5.0384615384615383</v>
      </c>
      <c r="P43" s="2">
        <f>SUM(Nurse[[#This Row],[LPN Hours (excl. Admin)]],Nurse[[#This Row],[LPN Admin Hours]])</f>
        <v>56.741758241758248</v>
      </c>
      <c r="Q43" s="2">
        <v>45.832417582417591</v>
      </c>
      <c r="R43" s="2">
        <v>10.909340659340659</v>
      </c>
      <c r="S43" s="2">
        <f>SUM(Nurse[[#This Row],[CNA Hours]], Nurse[[#This Row],[NA TR Hours]], Nurse[[#This Row],[Med Aide/Tech Hours]])</f>
        <v>146.34098901098903</v>
      </c>
      <c r="T43" s="2">
        <v>146.34098901098903</v>
      </c>
      <c r="U43" s="2">
        <v>0</v>
      </c>
      <c r="V43" s="2">
        <v>0</v>
      </c>
      <c r="W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 s="2">
        <v>0</v>
      </c>
      <c r="Y43" s="2">
        <v>0</v>
      </c>
      <c r="Z43" s="2">
        <v>0</v>
      </c>
      <c r="AA43" s="2">
        <v>0</v>
      </c>
      <c r="AB43" s="2">
        <v>0</v>
      </c>
      <c r="AC43" s="2">
        <v>0</v>
      </c>
      <c r="AD43" s="2">
        <v>0</v>
      </c>
      <c r="AE43" s="2">
        <v>0</v>
      </c>
      <c r="AF43" t="s">
        <v>167</v>
      </c>
      <c r="AG43" s="6">
        <v>5</v>
      </c>
      <c r="AH43"/>
    </row>
    <row r="44" spans="1:34" x14ac:dyDescent="0.25">
      <c r="A44" t="s">
        <v>35</v>
      </c>
      <c r="B44" t="s">
        <v>1337</v>
      </c>
      <c r="C44" t="s">
        <v>1966</v>
      </c>
      <c r="D44" t="s">
        <v>2286</v>
      </c>
      <c r="E44" s="2">
        <v>117.2967032967033</v>
      </c>
      <c r="F44" s="2">
        <f>Nurse[[#This Row],[Total Nurse Staff Hours]]/Nurse[[#This Row],[MDS Census]]</f>
        <v>3.9730157391793148</v>
      </c>
      <c r="G44" s="2">
        <f>Nurse[[#This Row],[Total Direct Care Staff Hours]]/Nurse[[#This Row],[MDS Census]]</f>
        <v>3.701166385609894</v>
      </c>
      <c r="H44" s="2">
        <f>Nurse[[#This Row],[Total RN Hours (w/ Admin, DON)]]/Nurse[[#This Row],[MDS Census]]</f>
        <v>0.58668353007307483</v>
      </c>
      <c r="I44" s="2">
        <f>Nurse[[#This Row],[RN Hours (excl. Admin, DON)]]/Nurse[[#This Row],[MDS Census]]</f>
        <v>0.40116451189807018</v>
      </c>
      <c r="J44" s="2">
        <f>SUM(Nurse[[#This Row],[RN Hours (excl. Admin, DON)]], Nurse[[#This Row],[RN Admin Hours]], Nurse[[#This Row],[RN DON Hours]], Nurse[[#This Row],[LPN Hours (excl. Admin)]], Nurse[[#This Row],[LPN Admin Hours]], Nurse[[#This Row],[CNA Hours]], Nurse[[#This Row],[NA TR Hours]], Nurse[[#This Row],[Med Aide/Tech Hours]])</f>
        <v>466.02164835164842</v>
      </c>
      <c r="K44" s="2">
        <f>SUM(Nurse[[#This Row],[RN Hours (excl. Admin, DON)]], Nurse[[#This Row],[LPN Hours (excl. Admin)]], Nurse[[#This Row],[CNA Hours]], Nurse[[#This Row],[NA TR Hours]], Nurse[[#This Row],[Med Aide/Tech Hours]])</f>
        <v>434.13461538461547</v>
      </c>
      <c r="L44" s="2">
        <f>SUM(Nurse[[#This Row],[RN Hours (excl. Admin, DON)]], Nurse[[#This Row],[RN Admin Hours]], Nurse[[#This Row],[RN DON Hours]])</f>
        <v>68.81604395604397</v>
      </c>
      <c r="M44" s="2">
        <v>47.055274725274735</v>
      </c>
      <c r="N44" s="2">
        <v>17.277252747252746</v>
      </c>
      <c r="O44" s="2">
        <v>4.4835164835164836</v>
      </c>
      <c r="P44" s="2">
        <f>SUM(Nurse[[#This Row],[LPN Hours (excl. Admin)]],Nurse[[#This Row],[LPN Admin Hours]])</f>
        <v>96.024175824175813</v>
      </c>
      <c r="Q44" s="2">
        <v>85.897912087912076</v>
      </c>
      <c r="R44" s="2">
        <v>10.126263736263736</v>
      </c>
      <c r="S44" s="2">
        <f>SUM(Nurse[[#This Row],[CNA Hours]], Nurse[[#This Row],[NA TR Hours]], Nurse[[#This Row],[Med Aide/Tech Hours]])</f>
        <v>301.18142857142863</v>
      </c>
      <c r="T44" s="2">
        <v>301.18142857142863</v>
      </c>
      <c r="U44" s="2">
        <v>0</v>
      </c>
      <c r="V44" s="2">
        <v>0</v>
      </c>
      <c r="W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 s="2">
        <v>0</v>
      </c>
      <c r="Y44" s="2">
        <v>0</v>
      </c>
      <c r="Z44" s="2">
        <v>0</v>
      </c>
      <c r="AA44" s="2">
        <v>0</v>
      </c>
      <c r="AB44" s="2">
        <v>0</v>
      </c>
      <c r="AC44" s="2">
        <v>0</v>
      </c>
      <c r="AD44" s="2">
        <v>0</v>
      </c>
      <c r="AE44" s="2">
        <v>0</v>
      </c>
      <c r="AF44" t="s">
        <v>394</v>
      </c>
      <c r="AG44" s="6">
        <v>5</v>
      </c>
      <c r="AH44"/>
    </row>
    <row r="45" spans="1:34" x14ac:dyDescent="0.25">
      <c r="A45" t="s">
        <v>35</v>
      </c>
      <c r="B45" t="s">
        <v>1393</v>
      </c>
      <c r="C45" t="s">
        <v>1955</v>
      </c>
      <c r="D45" t="s">
        <v>2313</v>
      </c>
      <c r="E45" s="2">
        <v>67</v>
      </c>
      <c r="F45" s="2">
        <f>Nurse[[#This Row],[Total Nurse Staff Hours]]/Nurse[[#This Row],[MDS Census]]</f>
        <v>3.9609496473675581</v>
      </c>
      <c r="G45" s="2">
        <f>Nurse[[#This Row],[Total Direct Care Staff Hours]]/Nurse[[#This Row],[MDS Census]]</f>
        <v>3.4536099721174347</v>
      </c>
      <c r="H45" s="2">
        <f>Nurse[[#This Row],[Total RN Hours (w/ Admin, DON)]]/Nurse[[#This Row],[MDS Census]]</f>
        <v>0.72521403969165155</v>
      </c>
      <c r="I45" s="2">
        <f>Nurse[[#This Row],[RN Hours (excl. Admin, DON)]]/Nurse[[#This Row],[MDS Census]]</f>
        <v>0.37819911431851727</v>
      </c>
      <c r="J45" s="2">
        <f>SUM(Nurse[[#This Row],[RN Hours (excl. Admin, DON)]], Nurse[[#This Row],[RN Admin Hours]], Nurse[[#This Row],[RN DON Hours]], Nurse[[#This Row],[LPN Hours (excl. Admin)]], Nurse[[#This Row],[LPN Admin Hours]], Nurse[[#This Row],[CNA Hours]], Nurse[[#This Row],[NA TR Hours]], Nurse[[#This Row],[Med Aide/Tech Hours]])</f>
        <v>265.38362637362638</v>
      </c>
      <c r="K45" s="2">
        <f>SUM(Nurse[[#This Row],[RN Hours (excl. Admin, DON)]], Nurse[[#This Row],[LPN Hours (excl. Admin)]], Nurse[[#This Row],[CNA Hours]], Nurse[[#This Row],[NA TR Hours]], Nurse[[#This Row],[Med Aide/Tech Hours]])</f>
        <v>231.39186813186814</v>
      </c>
      <c r="L45" s="2">
        <f>SUM(Nurse[[#This Row],[RN Hours (excl. Admin, DON)]], Nurse[[#This Row],[RN Admin Hours]], Nurse[[#This Row],[RN DON Hours]])</f>
        <v>48.589340659340657</v>
      </c>
      <c r="M45" s="2">
        <v>25.339340659340657</v>
      </c>
      <c r="N45" s="2">
        <v>18.063186813186814</v>
      </c>
      <c r="O45" s="2">
        <v>5.186813186813187</v>
      </c>
      <c r="P45" s="2">
        <f>SUM(Nurse[[#This Row],[LPN Hours (excl. Admin)]],Nurse[[#This Row],[LPN Admin Hours]])</f>
        <v>61.640000000000015</v>
      </c>
      <c r="Q45" s="2">
        <v>50.898241758241774</v>
      </c>
      <c r="R45" s="2">
        <v>10.741758241758241</v>
      </c>
      <c r="S45" s="2">
        <f>SUM(Nurse[[#This Row],[CNA Hours]], Nurse[[#This Row],[NA TR Hours]], Nurse[[#This Row],[Med Aide/Tech Hours]])</f>
        <v>155.15428571428569</v>
      </c>
      <c r="T45" s="2">
        <v>155.15428571428569</v>
      </c>
      <c r="U45" s="2">
        <v>0</v>
      </c>
      <c r="V45" s="2">
        <v>0</v>
      </c>
      <c r="W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 s="2">
        <v>0</v>
      </c>
      <c r="Y45" s="2">
        <v>0</v>
      </c>
      <c r="Z45" s="2">
        <v>0</v>
      </c>
      <c r="AA45" s="2">
        <v>0</v>
      </c>
      <c r="AB45" s="2">
        <v>0</v>
      </c>
      <c r="AC45" s="2">
        <v>0</v>
      </c>
      <c r="AD45" s="2">
        <v>0</v>
      </c>
      <c r="AE45" s="2">
        <v>0</v>
      </c>
      <c r="AF45" t="s">
        <v>451</v>
      </c>
      <c r="AG45" s="6">
        <v>5</v>
      </c>
      <c r="AH45"/>
    </row>
    <row r="46" spans="1:34" x14ac:dyDescent="0.25">
      <c r="A46" t="s">
        <v>35</v>
      </c>
      <c r="B46" t="s">
        <v>1329</v>
      </c>
      <c r="C46" t="s">
        <v>1950</v>
      </c>
      <c r="D46" t="s">
        <v>2355</v>
      </c>
      <c r="E46" s="2">
        <v>72.64835164835165</v>
      </c>
      <c r="F46" s="2">
        <f>Nurse[[#This Row],[Total Nurse Staff Hours]]/Nurse[[#This Row],[MDS Census]]</f>
        <v>3.5877552563908637</v>
      </c>
      <c r="G46" s="2">
        <f>Nurse[[#This Row],[Total Direct Care Staff Hours]]/Nurse[[#This Row],[MDS Census]]</f>
        <v>3.1171002873997882</v>
      </c>
      <c r="H46" s="2">
        <f>Nurse[[#This Row],[Total RN Hours (w/ Admin, DON)]]/Nurse[[#This Row],[MDS Census]]</f>
        <v>0.96089245197398276</v>
      </c>
      <c r="I46" s="2">
        <f>Nurse[[#This Row],[RN Hours (excl. Admin, DON)]]/Nurse[[#This Row],[MDS Census]]</f>
        <v>0.55607472394494029</v>
      </c>
      <c r="J46" s="2">
        <f>SUM(Nurse[[#This Row],[RN Hours (excl. Admin, DON)]], Nurse[[#This Row],[RN Admin Hours]], Nurse[[#This Row],[RN DON Hours]], Nurse[[#This Row],[LPN Hours (excl. Admin)]], Nurse[[#This Row],[LPN Admin Hours]], Nurse[[#This Row],[CNA Hours]], Nurse[[#This Row],[NA TR Hours]], Nurse[[#This Row],[Med Aide/Tech Hours]])</f>
        <v>260.64450549450549</v>
      </c>
      <c r="K46" s="2">
        <f>SUM(Nurse[[#This Row],[RN Hours (excl. Admin, DON)]], Nurse[[#This Row],[LPN Hours (excl. Admin)]], Nurse[[#This Row],[CNA Hours]], Nurse[[#This Row],[NA TR Hours]], Nurse[[#This Row],[Med Aide/Tech Hours]])</f>
        <v>226.45219780219782</v>
      </c>
      <c r="L46" s="2">
        <f>SUM(Nurse[[#This Row],[RN Hours (excl. Admin, DON)]], Nurse[[#This Row],[RN Admin Hours]], Nurse[[#This Row],[RN DON Hours]])</f>
        <v>69.807252747252747</v>
      </c>
      <c r="M46" s="2">
        <v>40.39791208791209</v>
      </c>
      <c r="N46" s="2">
        <v>23.782967032967033</v>
      </c>
      <c r="O46" s="2">
        <v>5.6263736263736268</v>
      </c>
      <c r="P46" s="2">
        <f>SUM(Nurse[[#This Row],[LPN Hours (excl. Admin)]],Nurse[[#This Row],[LPN Admin Hours]])</f>
        <v>48.776483516483509</v>
      </c>
      <c r="Q46" s="2">
        <v>43.99351648351648</v>
      </c>
      <c r="R46" s="2">
        <v>4.7829670329670328</v>
      </c>
      <c r="S46" s="2">
        <f>SUM(Nurse[[#This Row],[CNA Hours]], Nurse[[#This Row],[NA TR Hours]], Nurse[[#This Row],[Med Aide/Tech Hours]])</f>
        <v>142.06076923076924</v>
      </c>
      <c r="T46" s="2">
        <v>142.06076923076924</v>
      </c>
      <c r="U46" s="2">
        <v>0</v>
      </c>
      <c r="V46" s="2">
        <v>0</v>
      </c>
      <c r="W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13.86923076923077</v>
      </c>
      <c r="X46" s="2">
        <v>0.31868131868131866</v>
      </c>
      <c r="Y46" s="2">
        <v>0</v>
      </c>
      <c r="Z46" s="2">
        <v>0</v>
      </c>
      <c r="AA46" s="2">
        <v>3.2208791208791205</v>
      </c>
      <c r="AB46" s="2">
        <v>0</v>
      </c>
      <c r="AC46" s="2">
        <v>10.32967032967033</v>
      </c>
      <c r="AD46" s="2">
        <v>0</v>
      </c>
      <c r="AE46" s="2">
        <v>0</v>
      </c>
      <c r="AF46" t="s">
        <v>386</v>
      </c>
      <c r="AG46" s="6">
        <v>5</v>
      </c>
      <c r="AH46"/>
    </row>
    <row r="47" spans="1:34" x14ac:dyDescent="0.25">
      <c r="A47" t="s">
        <v>35</v>
      </c>
      <c r="B47" t="s">
        <v>1328</v>
      </c>
      <c r="C47" t="s">
        <v>2169</v>
      </c>
      <c r="D47" t="s">
        <v>2300</v>
      </c>
      <c r="E47" s="2">
        <v>52.241758241758241</v>
      </c>
      <c r="F47" s="2">
        <f>Nurse[[#This Row],[Total Nurse Staff Hours]]/Nurse[[#This Row],[MDS Census]]</f>
        <v>3.2481468237273878</v>
      </c>
      <c r="G47" s="2">
        <f>Nurse[[#This Row],[Total Direct Care Staff Hours]]/Nurse[[#This Row],[MDS Census]]</f>
        <v>2.9231888935633159</v>
      </c>
      <c r="H47" s="2">
        <f>Nurse[[#This Row],[Total RN Hours (w/ Admin, DON)]]/Nurse[[#This Row],[MDS Census]]</f>
        <v>0.56627681952040387</v>
      </c>
      <c r="I47" s="2">
        <f>Nurse[[#This Row],[RN Hours (excl. Admin, DON)]]/Nurse[[#This Row],[MDS Census]]</f>
        <v>0.24147665124106013</v>
      </c>
      <c r="J47" s="2">
        <f>SUM(Nurse[[#This Row],[RN Hours (excl. Admin, DON)]], Nurse[[#This Row],[RN Admin Hours]], Nurse[[#This Row],[RN DON Hours]], Nurse[[#This Row],[LPN Hours (excl. Admin)]], Nurse[[#This Row],[LPN Admin Hours]], Nurse[[#This Row],[CNA Hours]], Nurse[[#This Row],[NA TR Hours]], Nurse[[#This Row],[Med Aide/Tech Hours]])</f>
        <v>169.68890109890111</v>
      </c>
      <c r="K47" s="2">
        <f>SUM(Nurse[[#This Row],[RN Hours (excl. Admin, DON)]], Nurse[[#This Row],[LPN Hours (excl. Admin)]], Nurse[[#This Row],[CNA Hours]], Nurse[[#This Row],[NA TR Hours]], Nurse[[#This Row],[Med Aide/Tech Hours]])</f>
        <v>152.71252747252751</v>
      </c>
      <c r="L47" s="2">
        <f>SUM(Nurse[[#This Row],[RN Hours (excl. Admin, DON)]], Nurse[[#This Row],[RN Admin Hours]], Nurse[[#This Row],[RN DON Hours]])</f>
        <v>29.583296703296703</v>
      </c>
      <c r="M47" s="2">
        <v>12.615164835164833</v>
      </c>
      <c r="N47" s="2">
        <v>12.297802197802199</v>
      </c>
      <c r="O47" s="2">
        <v>4.6703296703296706</v>
      </c>
      <c r="P47" s="2">
        <f>SUM(Nurse[[#This Row],[LPN Hours (excl. Admin)]],Nurse[[#This Row],[LPN Admin Hours]])</f>
        <v>39.429560439560454</v>
      </c>
      <c r="Q47" s="2">
        <v>39.421318681318695</v>
      </c>
      <c r="R47" s="2">
        <v>8.241758241758242E-3</v>
      </c>
      <c r="S47" s="2">
        <f>SUM(Nurse[[#This Row],[CNA Hours]], Nurse[[#This Row],[NA TR Hours]], Nurse[[#This Row],[Med Aide/Tech Hours]])</f>
        <v>100.67604395604398</v>
      </c>
      <c r="T47" s="2">
        <v>100.67604395604398</v>
      </c>
      <c r="U47" s="2">
        <v>0</v>
      </c>
      <c r="V47" s="2">
        <v>0</v>
      </c>
      <c r="W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7" s="2">
        <v>0</v>
      </c>
      <c r="Y47" s="2">
        <v>0</v>
      </c>
      <c r="Z47" s="2">
        <v>0</v>
      </c>
      <c r="AA47" s="2">
        <v>0</v>
      </c>
      <c r="AB47" s="2">
        <v>0</v>
      </c>
      <c r="AC47" s="2">
        <v>0</v>
      </c>
      <c r="AD47" s="2">
        <v>0</v>
      </c>
      <c r="AE47" s="2">
        <v>0</v>
      </c>
      <c r="AF47" t="s">
        <v>385</v>
      </c>
      <c r="AG47" s="6">
        <v>5</v>
      </c>
      <c r="AH47"/>
    </row>
    <row r="48" spans="1:34" x14ac:dyDescent="0.25">
      <c r="A48" t="s">
        <v>35</v>
      </c>
      <c r="B48" t="s">
        <v>1224</v>
      </c>
      <c r="C48" t="s">
        <v>1991</v>
      </c>
      <c r="D48" t="s">
        <v>2325</v>
      </c>
      <c r="E48" s="2">
        <v>57.549450549450547</v>
      </c>
      <c r="F48" s="2">
        <f>Nurse[[#This Row],[Total Nurse Staff Hours]]/Nurse[[#This Row],[MDS Census]]</f>
        <v>3.4373649035707454</v>
      </c>
      <c r="G48" s="2">
        <f>Nurse[[#This Row],[Total Direct Care Staff Hours]]/Nurse[[#This Row],[MDS Census]]</f>
        <v>3.0084323085736093</v>
      </c>
      <c r="H48" s="2">
        <f>Nurse[[#This Row],[Total RN Hours (w/ Admin, DON)]]/Nurse[[#This Row],[MDS Census]]</f>
        <v>0.86362039335497442</v>
      </c>
      <c r="I48" s="2">
        <f>Nurse[[#This Row],[RN Hours (excl. Admin, DON)]]/Nurse[[#This Row],[MDS Census]]</f>
        <v>0.49735917510024835</v>
      </c>
      <c r="J48" s="2">
        <f>SUM(Nurse[[#This Row],[RN Hours (excl. Admin, DON)]], Nurse[[#This Row],[RN Admin Hours]], Nurse[[#This Row],[RN DON Hours]], Nurse[[#This Row],[LPN Hours (excl. Admin)]], Nurse[[#This Row],[LPN Admin Hours]], Nurse[[#This Row],[CNA Hours]], Nurse[[#This Row],[NA TR Hours]], Nurse[[#This Row],[Med Aide/Tech Hours]])</f>
        <v>197.81846153846146</v>
      </c>
      <c r="K48" s="2">
        <f>SUM(Nurse[[#This Row],[RN Hours (excl. Admin, DON)]], Nurse[[#This Row],[LPN Hours (excl. Admin)]], Nurse[[#This Row],[CNA Hours]], Nurse[[#This Row],[NA TR Hours]], Nurse[[#This Row],[Med Aide/Tech Hours]])</f>
        <v>173.13362637362627</v>
      </c>
      <c r="L48" s="2">
        <f>SUM(Nurse[[#This Row],[RN Hours (excl. Admin, DON)]], Nurse[[#This Row],[RN Admin Hours]], Nurse[[#This Row],[RN DON Hours]])</f>
        <v>49.700879120879129</v>
      </c>
      <c r="M48" s="2">
        <v>28.62274725274726</v>
      </c>
      <c r="N48" s="2">
        <v>15.803406593406594</v>
      </c>
      <c r="O48" s="2">
        <v>5.2747252747252746</v>
      </c>
      <c r="P48" s="2">
        <f>SUM(Nurse[[#This Row],[LPN Hours (excl. Admin)]],Nurse[[#This Row],[LPN Admin Hours]])</f>
        <v>51.306153846153833</v>
      </c>
      <c r="Q48" s="2">
        <v>47.699450549450539</v>
      </c>
      <c r="R48" s="2">
        <v>3.606703296703297</v>
      </c>
      <c r="S48" s="2">
        <f>SUM(Nurse[[#This Row],[CNA Hours]], Nurse[[#This Row],[NA TR Hours]], Nurse[[#This Row],[Med Aide/Tech Hours]])</f>
        <v>96.811428571428493</v>
      </c>
      <c r="T48" s="2">
        <v>96.811428571428493</v>
      </c>
      <c r="U48" s="2">
        <v>0</v>
      </c>
      <c r="V48" s="2">
        <v>0</v>
      </c>
      <c r="W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8" s="2">
        <v>0</v>
      </c>
      <c r="Y48" s="2">
        <v>0</v>
      </c>
      <c r="Z48" s="2">
        <v>0</v>
      </c>
      <c r="AA48" s="2">
        <v>0</v>
      </c>
      <c r="AB48" s="2">
        <v>0</v>
      </c>
      <c r="AC48" s="2">
        <v>0</v>
      </c>
      <c r="AD48" s="2">
        <v>0</v>
      </c>
      <c r="AE48" s="2">
        <v>0</v>
      </c>
      <c r="AF48" t="s">
        <v>280</v>
      </c>
      <c r="AG48" s="6">
        <v>5</v>
      </c>
      <c r="AH48"/>
    </row>
    <row r="49" spans="1:34" x14ac:dyDescent="0.25">
      <c r="A49" t="s">
        <v>35</v>
      </c>
      <c r="B49" t="s">
        <v>1179</v>
      </c>
      <c r="C49" t="s">
        <v>2013</v>
      </c>
      <c r="D49" t="s">
        <v>2356</v>
      </c>
      <c r="E49" s="2">
        <v>60.087912087912088</v>
      </c>
      <c r="F49" s="2">
        <f>Nurse[[#This Row],[Total Nurse Staff Hours]]/Nurse[[#This Row],[MDS Census]]</f>
        <v>3.735801024140454</v>
      </c>
      <c r="G49" s="2">
        <f>Nurse[[#This Row],[Total Direct Care Staff Hours]]/Nurse[[#This Row],[MDS Census]]</f>
        <v>3.3380321872713972</v>
      </c>
      <c r="H49" s="2">
        <f>Nurse[[#This Row],[Total RN Hours (w/ Admin, DON)]]/Nurse[[#This Row],[MDS Census]]</f>
        <v>0.62687637161667897</v>
      </c>
      <c r="I49" s="2">
        <f>Nurse[[#This Row],[RN Hours (excl. Admin, DON)]]/Nurse[[#This Row],[MDS Census]]</f>
        <v>0.43923920994879301</v>
      </c>
      <c r="J49" s="2">
        <f>SUM(Nurse[[#This Row],[RN Hours (excl. Admin, DON)]], Nurse[[#This Row],[RN Admin Hours]], Nurse[[#This Row],[RN DON Hours]], Nurse[[#This Row],[LPN Hours (excl. Admin)]], Nurse[[#This Row],[LPN Admin Hours]], Nurse[[#This Row],[CNA Hours]], Nurse[[#This Row],[NA TR Hours]], Nurse[[#This Row],[Med Aide/Tech Hours]])</f>
        <v>224.47648351648354</v>
      </c>
      <c r="K49" s="2">
        <f>SUM(Nurse[[#This Row],[RN Hours (excl. Admin, DON)]], Nurse[[#This Row],[LPN Hours (excl. Admin)]], Nurse[[#This Row],[CNA Hours]], Nurse[[#This Row],[NA TR Hours]], Nurse[[#This Row],[Med Aide/Tech Hours]])</f>
        <v>200.57538461538462</v>
      </c>
      <c r="L49" s="2">
        <f>SUM(Nurse[[#This Row],[RN Hours (excl. Admin, DON)]], Nurse[[#This Row],[RN Admin Hours]], Nurse[[#This Row],[RN DON Hours]])</f>
        <v>37.667692307692313</v>
      </c>
      <c r="M49" s="2">
        <v>26.392967032967036</v>
      </c>
      <c r="N49" s="2">
        <v>5.6483516483516487</v>
      </c>
      <c r="O49" s="2">
        <v>5.6263736263736268</v>
      </c>
      <c r="P49" s="2">
        <f>SUM(Nurse[[#This Row],[LPN Hours (excl. Admin)]],Nurse[[#This Row],[LPN Admin Hours]])</f>
        <v>50.170219780219774</v>
      </c>
      <c r="Q49" s="2">
        <v>37.543846153846147</v>
      </c>
      <c r="R49" s="2">
        <v>12.626373626373626</v>
      </c>
      <c r="S49" s="2">
        <f>SUM(Nurse[[#This Row],[CNA Hours]], Nurse[[#This Row],[NA TR Hours]], Nurse[[#This Row],[Med Aide/Tech Hours]])</f>
        <v>136.63857142857145</v>
      </c>
      <c r="T49" s="2">
        <v>136.63857142857145</v>
      </c>
      <c r="U49" s="2">
        <v>0</v>
      </c>
      <c r="V49" s="2">
        <v>0</v>
      </c>
      <c r="W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9" s="2">
        <v>0</v>
      </c>
      <c r="Y49" s="2">
        <v>0</v>
      </c>
      <c r="Z49" s="2">
        <v>0</v>
      </c>
      <c r="AA49" s="2">
        <v>0</v>
      </c>
      <c r="AB49" s="2">
        <v>0</v>
      </c>
      <c r="AC49" s="2">
        <v>0</v>
      </c>
      <c r="AD49" s="2">
        <v>0</v>
      </c>
      <c r="AE49" s="2">
        <v>0</v>
      </c>
      <c r="AF49" t="s">
        <v>234</v>
      </c>
      <c r="AG49" s="6">
        <v>5</v>
      </c>
      <c r="AH49"/>
    </row>
    <row r="50" spans="1:34" x14ac:dyDescent="0.25">
      <c r="A50" t="s">
        <v>35</v>
      </c>
      <c r="B50" t="s">
        <v>1226</v>
      </c>
      <c r="C50" t="s">
        <v>1949</v>
      </c>
      <c r="D50" t="s">
        <v>2298</v>
      </c>
      <c r="E50" s="2">
        <v>28.164835164835164</v>
      </c>
      <c r="F50" s="2">
        <f>Nurse[[#This Row],[Total Nurse Staff Hours]]/Nurse[[#This Row],[MDS Census]]</f>
        <v>4.8795552087397587</v>
      </c>
      <c r="G50" s="2">
        <f>Nurse[[#This Row],[Total Direct Care Staff Hours]]/Nurse[[#This Row],[MDS Census]]</f>
        <v>4.4160397971127594</v>
      </c>
      <c r="H50" s="2">
        <f>Nurse[[#This Row],[Total RN Hours (w/ Admin, DON)]]/Nurse[[#This Row],[MDS Census]]</f>
        <v>1.5023449083105733</v>
      </c>
      <c r="I50" s="2">
        <f>Nurse[[#This Row],[RN Hours (excl. Admin, DON)]]/Nurse[[#This Row],[MDS Census]]</f>
        <v>1.1699258681232927</v>
      </c>
      <c r="J50" s="2">
        <f>SUM(Nurse[[#This Row],[RN Hours (excl. Admin, DON)]], Nurse[[#This Row],[RN Admin Hours]], Nurse[[#This Row],[RN DON Hours]], Nurse[[#This Row],[LPN Hours (excl. Admin)]], Nurse[[#This Row],[LPN Admin Hours]], Nurse[[#This Row],[CNA Hours]], Nurse[[#This Row],[NA TR Hours]], Nurse[[#This Row],[Med Aide/Tech Hours]])</f>
        <v>137.43186813186816</v>
      </c>
      <c r="K50" s="2">
        <f>SUM(Nurse[[#This Row],[RN Hours (excl. Admin, DON)]], Nurse[[#This Row],[LPN Hours (excl. Admin)]], Nurse[[#This Row],[CNA Hours]], Nurse[[#This Row],[NA TR Hours]], Nurse[[#This Row],[Med Aide/Tech Hours]])</f>
        <v>124.37703296703299</v>
      </c>
      <c r="L50" s="2">
        <f>SUM(Nurse[[#This Row],[RN Hours (excl. Admin, DON)]], Nurse[[#This Row],[RN Admin Hours]], Nurse[[#This Row],[RN DON Hours]])</f>
        <v>42.313296703296693</v>
      </c>
      <c r="M50" s="2">
        <v>32.950769230769218</v>
      </c>
      <c r="N50" s="2">
        <v>5.7581318681318683</v>
      </c>
      <c r="O50" s="2">
        <v>3.6043956043956045</v>
      </c>
      <c r="P50" s="2">
        <f>SUM(Nurse[[#This Row],[LPN Hours (excl. Admin)]],Nurse[[#This Row],[LPN Admin Hours]])</f>
        <v>27.384285714285713</v>
      </c>
      <c r="Q50" s="2">
        <v>23.69197802197802</v>
      </c>
      <c r="R50" s="2">
        <v>3.6923076923076925</v>
      </c>
      <c r="S50" s="2">
        <f>SUM(Nurse[[#This Row],[CNA Hours]], Nurse[[#This Row],[NA TR Hours]], Nurse[[#This Row],[Med Aide/Tech Hours]])</f>
        <v>67.734285714285747</v>
      </c>
      <c r="T50" s="2">
        <v>67.734285714285747</v>
      </c>
      <c r="U50" s="2">
        <v>0</v>
      </c>
      <c r="V50" s="2">
        <v>0</v>
      </c>
      <c r="W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0" s="2">
        <v>0</v>
      </c>
      <c r="Y50" s="2">
        <v>0</v>
      </c>
      <c r="Z50" s="2">
        <v>0</v>
      </c>
      <c r="AA50" s="2">
        <v>0</v>
      </c>
      <c r="AB50" s="2">
        <v>0</v>
      </c>
      <c r="AC50" s="2">
        <v>0</v>
      </c>
      <c r="AD50" s="2">
        <v>0</v>
      </c>
      <c r="AE50" s="2">
        <v>0</v>
      </c>
      <c r="AF50" t="s">
        <v>282</v>
      </c>
      <c r="AG50" s="6">
        <v>5</v>
      </c>
      <c r="AH50"/>
    </row>
    <row r="51" spans="1:34" x14ac:dyDescent="0.25">
      <c r="A51" t="s">
        <v>35</v>
      </c>
      <c r="B51" t="s">
        <v>1360</v>
      </c>
      <c r="C51" t="s">
        <v>2180</v>
      </c>
      <c r="D51" t="s">
        <v>2333</v>
      </c>
      <c r="E51" s="2">
        <v>102.25274725274726</v>
      </c>
      <c r="F51" s="2">
        <f>Nurse[[#This Row],[Total Nurse Staff Hours]]/Nurse[[#This Row],[MDS Census]]</f>
        <v>3.4275690488984409</v>
      </c>
      <c r="G51" s="2">
        <f>Nurse[[#This Row],[Total Direct Care Staff Hours]]/Nurse[[#This Row],[MDS Census]]</f>
        <v>3.06976249328318</v>
      </c>
      <c r="H51" s="2">
        <f>Nurse[[#This Row],[Total RN Hours (w/ Admin, DON)]]/Nurse[[#This Row],[MDS Census]]</f>
        <v>0.35683073616335287</v>
      </c>
      <c r="I51" s="2">
        <f>Nurse[[#This Row],[RN Hours (excl. Admin, DON)]]/Nurse[[#This Row],[MDS Census]]</f>
        <v>0.18919075765717347</v>
      </c>
      <c r="J51" s="2">
        <f>SUM(Nurse[[#This Row],[RN Hours (excl. Admin, DON)]], Nurse[[#This Row],[RN Admin Hours]], Nurse[[#This Row],[RN DON Hours]], Nurse[[#This Row],[LPN Hours (excl. Admin)]], Nurse[[#This Row],[LPN Admin Hours]], Nurse[[#This Row],[CNA Hours]], Nurse[[#This Row],[NA TR Hours]], Nurse[[#This Row],[Med Aide/Tech Hours]])</f>
        <v>350.47835164835158</v>
      </c>
      <c r="K51" s="2">
        <f>SUM(Nurse[[#This Row],[RN Hours (excl. Admin, DON)]], Nurse[[#This Row],[LPN Hours (excl. Admin)]], Nurse[[#This Row],[CNA Hours]], Nurse[[#This Row],[NA TR Hours]], Nurse[[#This Row],[Med Aide/Tech Hours]])</f>
        <v>313.89164835164826</v>
      </c>
      <c r="L51" s="2">
        <f>SUM(Nurse[[#This Row],[RN Hours (excl. Admin, DON)]], Nurse[[#This Row],[RN Admin Hours]], Nurse[[#This Row],[RN DON Hours]])</f>
        <v>36.486923076923063</v>
      </c>
      <c r="M51" s="2">
        <v>19.345274725274717</v>
      </c>
      <c r="N51" s="2">
        <v>12.218571428571428</v>
      </c>
      <c r="O51" s="2">
        <v>4.9230769230769234</v>
      </c>
      <c r="P51" s="2">
        <f>SUM(Nurse[[#This Row],[LPN Hours (excl. Admin)]],Nurse[[#This Row],[LPN Admin Hours]])</f>
        <v>116.30593406593401</v>
      </c>
      <c r="Q51" s="2">
        <v>96.860879120879062</v>
      </c>
      <c r="R51" s="2">
        <v>19.445054945054945</v>
      </c>
      <c r="S51" s="2">
        <f>SUM(Nurse[[#This Row],[CNA Hours]], Nurse[[#This Row],[NA TR Hours]], Nurse[[#This Row],[Med Aide/Tech Hours]])</f>
        <v>197.68549450549449</v>
      </c>
      <c r="T51" s="2">
        <v>197.68549450549449</v>
      </c>
      <c r="U51" s="2">
        <v>0</v>
      </c>
      <c r="V51" s="2">
        <v>0</v>
      </c>
      <c r="W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 s="2">
        <v>0</v>
      </c>
      <c r="Y51" s="2">
        <v>0</v>
      </c>
      <c r="Z51" s="2">
        <v>0</v>
      </c>
      <c r="AA51" s="2">
        <v>0</v>
      </c>
      <c r="AB51" s="2">
        <v>0</v>
      </c>
      <c r="AC51" s="2">
        <v>0</v>
      </c>
      <c r="AD51" s="2">
        <v>0</v>
      </c>
      <c r="AE51" s="2">
        <v>0</v>
      </c>
      <c r="AF51" t="s">
        <v>417</v>
      </c>
      <c r="AG51" s="6">
        <v>5</v>
      </c>
      <c r="AH51"/>
    </row>
    <row r="52" spans="1:34" x14ac:dyDescent="0.25">
      <c r="A52" t="s">
        <v>35</v>
      </c>
      <c r="B52" t="s">
        <v>1359</v>
      </c>
      <c r="C52" t="s">
        <v>2179</v>
      </c>
      <c r="D52" t="s">
        <v>2334</v>
      </c>
      <c r="E52" s="2">
        <v>52.384615384615387</v>
      </c>
      <c r="F52" s="2">
        <f>Nurse[[#This Row],[Total Nurse Staff Hours]]/Nurse[[#This Row],[MDS Census]]</f>
        <v>3.0879714705265369</v>
      </c>
      <c r="G52" s="2">
        <f>Nurse[[#This Row],[Total Direct Care Staff Hours]]/Nurse[[#This Row],[MDS Census]]</f>
        <v>2.7406649884623451</v>
      </c>
      <c r="H52" s="2">
        <f>Nurse[[#This Row],[Total RN Hours (w/ Admin, DON)]]/Nurse[[#This Row],[MDS Census]]</f>
        <v>0.49831969792322212</v>
      </c>
      <c r="I52" s="2">
        <f>Nurse[[#This Row],[RN Hours (excl. Admin, DON)]]/Nurse[[#This Row],[MDS Census]]</f>
        <v>0.34127963079504925</v>
      </c>
      <c r="J52" s="2">
        <f>SUM(Nurse[[#This Row],[RN Hours (excl. Admin, DON)]], Nurse[[#This Row],[RN Admin Hours]], Nurse[[#This Row],[RN DON Hours]], Nurse[[#This Row],[LPN Hours (excl. Admin)]], Nurse[[#This Row],[LPN Admin Hours]], Nurse[[#This Row],[CNA Hours]], Nurse[[#This Row],[NA TR Hours]], Nurse[[#This Row],[Med Aide/Tech Hours]])</f>
        <v>161.76219780219782</v>
      </c>
      <c r="K52" s="2">
        <f>SUM(Nurse[[#This Row],[RN Hours (excl. Admin, DON)]], Nurse[[#This Row],[LPN Hours (excl. Admin)]], Nurse[[#This Row],[CNA Hours]], Nurse[[#This Row],[NA TR Hours]], Nurse[[#This Row],[Med Aide/Tech Hours]])</f>
        <v>143.56868131868131</v>
      </c>
      <c r="L52" s="2">
        <f>SUM(Nurse[[#This Row],[RN Hours (excl. Admin, DON)]], Nurse[[#This Row],[RN Admin Hours]], Nurse[[#This Row],[RN DON Hours]])</f>
        <v>26.104285714285712</v>
      </c>
      <c r="M52" s="2">
        <v>17.877802197802197</v>
      </c>
      <c r="N52" s="2">
        <v>3.0396703296703298</v>
      </c>
      <c r="O52" s="2">
        <v>5.186813186813187</v>
      </c>
      <c r="P52" s="2">
        <f>SUM(Nurse[[#This Row],[LPN Hours (excl. Admin)]],Nurse[[#This Row],[LPN Admin Hours]])</f>
        <v>40.493076923076927</v>
      </c>
      <c r="Q52" s="2">
        <v>30.526043956043956</v>
      </c>
      <c r="R52" s="2">
        <v>9.9670329670329672</v>
      </c>
      <c r="S52" s="2">
        <f>SUM(Nurse[[#This Row],[CNA Hours]], Nurse[[#This Row],[NA TR Hours]], Nurse[[#This Row],[Med Aide/Tech Hours]])</f>
        <v>95.164835164835168</v>
      </c>
      <c r="T52" s="2">
        <v>95.164835164835168</v>
      </c>
      <c r="U52" s="2">
        <v>0</v>
      </c>
      <c r="V52" s="2">
        <v>0</v>
      </c>
      <c r="W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0.87912087912087911</v>
      </c>
      <c r="X52" s="2">
        <v>0</v>
      </c>
      <c r="Y52" s="2">
        <v>0</v>
      </c>
      <c r="Z52" s="2">
        <v>0</v>
      </c>
      <c r="AA52" s="2">
        <v>0</v>
      </c>
      <c r="AB52" s="2">
        <v>0</v>
      </c>
      <c r="AC52" s="2">
        <v>0.87912087912087911</v>
      </c>
      <c r="AD52" s="2">
        <v>0</v>
      </c>
      <c r="AE52" s="2">
        <v>0</v>
      </c>
      <c r="AF52" t="s">
        <v>416</v>
      </c>
      <c r="AG52" s="6">
        <v>5</v>
      </c>
      <c r="AH52"/>
    </row>
    <row r="53" spans="1:34" x14ac:dyDescent="0.25">
      <c r="A53" t="s">
        <v>35</v>
      </c>
      <c r="B53" t="s">
        <v>1587</v>
      </c>
      <c r="C53" t="s">
        <v>2016</v>
      </c>
      <c r="D53" t="s">
        <v>2325</v>
      </c>
      <c r="E53" s="2">
        <v>58.439560439560438</v>
      </c>
      <c r="F53" s="2">
        <f>Nurse[[#This Row],[Total Nurse Staff Hours]]/Nurse[[#This Row],[MDS Census]]</f>
        <v>3.121250470101542</v>
      </c>
      <c r="G53" s="2">
        <f>Nurse[[#This Row],[Total Direct Care Staff Hours]]/Nurse[[#This Row],[MDS Census]]</f>
        <v>2.5844622038360283</v>
      </c>
      <c r="H53" s="2">
        <f>Nurse[[#This Row],[Total RN Hours (w/ Admin, DON)]]/Nurse[[#This Row],[MDS Census]]</f>
        <v>0.6567130500188042</v>
      </c>
      <c r="I53" s="2">
        <f>Nurse[[#This Row],[RN Hours (excl. Admin, DON)]]/Nurse[[#This Row],[MDS Census]]</f>
        <v>0.20614140654381352</v>
      </c>
      <c r="J53" s="2">
        <f>SUM(Nurse[[#This Row],[RN Hours (excl. Admin, DON)]], Nurse[[#This Row],[RN Admin Hours]], Nurse[[#This Row],[RN DON Hours]], Nurse[[#This Row],[LPN Hours (excl. Admin)]], Nurse[[#This Row],[LPN Admin Hours]], Nurse[[#This Row],[CNA Hours]], Nurse[[#This Row],[NA TR Hours]], Nurse[[#This Row],[Med Aide/Tech Hours]])</f>
        <v>182.40450549450549</v>
      </c>
      <c r="K53" s="2">
        <f>SUM(Nurse[[#This Row],[RN Hours (excl. Admin, DON)]], Nurse[[#This Row],[LPN Hours (excl. Admin)]], Nurse[[#This Row],[CNA Hours]], Nurse[[#This Row],[NA TR Hours]], Nurse[[#This Row],[Med Aide/Tech Hours]])</f>
        <v>151.03483516483516</v>
      </c>
      <c r="L53" s="2">
        <f>SUM(Nurse[[#This Row],[RN Hours (excl. Admin, DON)]], Nurse[[#This Row],[RN Admin Hours]], Nurse[[#This Row],[RN DON Hours]])</f>
        <v>38.378021978021984</v>
      </c>
      <c r="M53" s="2">
        <v>12.046813186813189</v>
      </c>
      <c r="N53" s="2">
        <v>20.616923076923076</v>
      </c>
      <c r="O53" s="2">
        <v>5.7142857142857144</v>
      </c>
      <c r="P53" s="2">
        <f>SUM(Nurse[[#This Row],[LPN Hours (excl. Admin)]],Nurse[[#This Row],[LPN Admin Hours]])</f>
        <v>53.39274725274727</v>
      </c>
      <c r="Q53" s="2">
        <v>48.35428571428573</v>
      </c>
      <c r="R53" s="2">
        <v>5.0384615384615383</v>
      </c>
      <c r="S53" s="2">
        <f>SUM(Nurse[[#This Row],[CNA Hours]], Nurse[[#This Row],[NA TR Hours]], Nurse[[#This Row],[Med Aide/Tech Hours]])</f>
        <v>90.633736263736225</v>
      </c>
      <c r="T53" s="2">
        <v>90.633736263736225</v>
      </c>
      <c r="U53" s="2">
        <v>0</v>
      </c>
      <c r="V53" s="2">
        <v>0</v>
      </c>
      <c r="W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 s="2">
        <v>0</v>
      </c>
      <c r="Y53" s="2">
        <v>0</v>
      </c>
      <c r="Z53" s="2">
        <v>0</v>
      </c>
      <c r="AA53" s="2">
        <v>0</v>
      </c>
      <c r="AB53" s="2">
        <v>0</v>
      </c>
      <c r="AC53" s="2">
        <v>0</v>
      </c>
      <c r="AD53" s="2">
        <v>0</v>
      </c>
      <c r="AE53" s="2">
        <v>0</v>
      </c>
      <c r="AF53" t="s">
        <v>649</v>
      </c>
      <c r="AG53" s="6">
        <v>5</v>
      </c>
      <c r="AH53"/>
    </row>
    <row r="54" spans="1:34" x14ac:dyDescent="0.25">
      <c r="A54" t="s">
        <v>35</v>
      </c>
      <c r="B54" t="s">
        <v>1209</v>
      </c>
      <c r="C54" t="s">
        <v>2133</v>
      </c>
      <c r="D54" t="s">
        <v>2293</v>
      </c>
      <c r="E54" s="2">
        <v>48.417582417582416</v>
      </c>
      <c r="F54" s="2">
        <f>Nurse[[#This Row],[Total Nurse Staff Hours]]/Nurse[[#This Row],[MDS Census]]</f>
        <v>3.6992305946436677</v>
      </c>
      <c r="G54" s="2">
        <f>Nurse[[#This Row],[Total Direct Care Staff Hours]]/Nurse[[#This Row],[MDS Census]]</f>
        <v>3.3715524285065817</v>
      </c>
      <c r="H54" s="2">
        <f>Nurse[[#This Row],[Total RN Hours (w/ Admin, DON)]]/Nurse[[#This Row],[MDS Census]]</f>
        <v>0.8186223331820246</v>
      </c>
      <c r="I54" s="2">
        <f>Nurse[[#This Row],[RN Hours (excl. Admin, DON)]]/Nurse[[#This Row],[MDS Census]]</f>
        <v>0.49111438946890607</v>
      </c>
      <c r="J54" s="2">
        <f>SUM(Nurse[[#This Row],[RN Hours (excl. Admin, DON)]], Nurse[[#This Row],[RN Admin Hours]], Nurse[[#This Row],[RN DON Hours]], Nurse[[#This Row],[LPN Hours (excl. Admin)]], Nurse[[#This Row],[LPN Admin Hours]], Nurse[[#This Row],[CNA Hours]], Nurse[[#This Row],[NA TR Hours]], Nurse[[#This Row],[Med Aide/Tech Hours]])</f>
        <v>179.10780219780219</v>
      </c>
      <c r="K54" s="2">
        <f>SUM(Nurse[[#This Row],[RN Hours (excl. Admin, DON)]], Nurse[[#This Row],[LPN Hours (excl. Admin)]], Nurse[[#This Row],[CNA Hours]], Nurse[[#This Row],[NA TR Hours]], Nurse[[#This Row],[Med Aide/Tech Hours]])</f>
        <v>163.24241758241757</v>
      </c>
      <c r="L54" s="2">
        <f>SUM(Nurse[[#This Row],[RN Hours (excl. Admin, DON)]], Nurse[[#This Row],[RN Admin Hours]], Nurse[[#This Row],[RN DON Hours]])</f>
        <v>39.635714285714286</v>
      </c>
      <c r="M54" s="2">
        <v>23.778571428571428</v>
      </c>
      <c r="N54" s="2">
        <v>10.494505494505495</v>
      </c>
      <c r="O54" s="2">
        <v>5.3626373626373622</v>
      </c>
      <c r="P54" s="2">
        <f>SUM(Nurse[[#This Row],[LPN Hours (excl. Admin)]],Nurse[[#This Row],[LPN Admin Hours]])</f>
        <v>28.346483516483509</v>
      </c>
      <c r="Q54" s="2">
        <v>28.33824175824175</v>
      </c>
      <c r="R54" s="2">
        <v>8.241758241758242E-3</v>
      </c>
      <c r="S54" s="2">
        <f>SUM(Nurse[[#This Row],[CNA Hours]], Nurse[[#This Row],[NA TR Hours]], Nurse[[#This Row],[Med Aide/Tech Hours]])</f>
        <v>111.1256043956044</v>
      </c>
      <c r="T54" s="2">
        <v>111.1256043956044</v>
      </c>
      <c r="U54" s="2">
        <v>0</v>
      </c>
      <c r="V54" s="2">
        <v>0</v>
      </c>
      <c r="W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 s="2">
        <v>0</v>
      </c>
      <c r="Y54" s="2">
        <v>0</v>
      </c>
      <c r="Z54" s="2">
        <v>0</v>
      </c>
      <c r="AA54" s="2">
        <v>0</v>
      </c>
      <c r="AB54" s="2">
        <v>0</v>
      </c>
      <c r="AC54" s="2">
        <v>0</v>
      </c>
      <c r="AD54" s="2">
        <v>0</v>
      </c>
      <c r="AE54" s="2">
        <v>0</v>
      </c>
      <c r="AF54" t="s">
        <v>265</v>
      </c>
      <c r="AG54" s="6">
        <v>5</v>
      </c>
      <c r="AH54"/>
    </row>
    <row r="55" spans="1:34" x14ac:dyDescent="0.25">
      <c r="A55" t="s">
        <v>35</v>
      </c>
      <c r="B55" t="s">
        <v>1160</v>
      </c>
      <c r="C55" t="s">
        <v>2120</v>
      </c>
      <c r="D55" t="s">
        <v>2285</v>
      </c>
      <c r="E55" s="2">
        <v>63.92307692307692</v>
      </c>
      <c r="F55" s="2">
        <f>Nurse[[#This Row],[Total Nurse Staff Hours]]/Nurse[[#This Row],[MDS Census]]</f>
        <v>3.3127230531201644</v>
      </c>
      <c r="G55" s="2">
        <f>Nurse[[#This Row],[Total Direct Care Staff Hours]]/Nurse[[#This Row],[MDS Census]]</f>
        <v>3.0136977823620414</v>
      </c>
      <c r="H55" s="2">
        <f>Nurse[[#This Row],[Total RN Hours (w/ Admin, DON)]]/Nurse[[#This Row],[MDS Census]]</f>
        <v>0.39827230531201646</v>
      </c>
      <c r="I55" s="2">
        <f>Nurse[[#This Row],[RN Hours (excl. Admin, DON)]]/Nurse[[#This Row],[MDS Census]]</f>
        <v>0.24502664603747637</v>
      </c>
      <c r="J55" s="2">
        <f>SUM(Nurse[[#This Row],[RN Hours (excl. Admin, DON)]], Nurse[[#This Row],[RN Admin Hours]], Nurse[[#This Row],[RN DON Hours]], Nurse[[#This Row],[LPN Hours (excl. Admin)]], Nurse[[#This Row],[LPN Admin Hours]], Nurse[[#This Row],[CNA Hours]], Nurse[[#This Row],[NA TR Hours]], Nurse[[#This Row],[Med Aide/Tech Hours]])</f>
        <v>211.75945054945049</v>
      </c>
      <c r="K55" s="2">
        <f>SUM(Nurse[[#This Row],[RN Hours (excl. Admin, DON)]], Nurse[[#This Row],[LPN Hours (excl. Admin)]], Nurse[[#This Row],[CNA Hours]], Nurse[[#This Row],[NA TR Hours]], Nurse[[#This Row],[Med Aide/Tech Hours]])</f>
        <v>192.64483516483511</v>
      </c>
      <c r="L55" s="2">
        <f>SUM(Nurse[[#This Row],[RN Hours (excl. Admin, DON)]], Nurse[[#This Row],[RN Admin Hours]], Nurse[[#This Row],[RN DON Hours]])</f>
        <v>25.458791208791204</v>
      </c>
      <c r="M55" s="2">
        <v>15.662857142857142</v>
      </c>
      <c r="N55" s="2">
        <v>5.3563736263736255</v>
      </c>
      <c r="O55" s="2">
        <v>4.4395604395604398</v>
      </c>
      <c r="P55" s="2">
        <f>SUM(Nurse[[#This Row],[LPN Hours (excl. Admin)]],Nurse[[#This Row],[LPN Admin Hours]])</f>
        <v>49.336813186813167</v>
      </c>
      <c r="Q55" s="2">
        <v>40.018131868131846</v>
      </c>
      <c r="R55" s="2">
        <v>9.3186813186813193</v>
      </c>
      <c r="S55" s="2">
        <f>SUM(Nurse[[#This Row],[CNA Hours]], Nurse[[#This Row],[NA TR Hours]], Nurse[[#This Row],[Med Aide/Tech Hours]])</f>
        <v>136.96384615384613</v>
      </c>
      <c r="T55" s="2">
        <v>136.96384615384613</v>
      </c>
      <c r="U55" s="2">
        <v>0</v>
      </c>
      <c r="V55" s="2">
        <v>0</v>
      </c>
      <c r="W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0.74725274725274726</v>
      </c>
      <c r="X55" s="2">
        <v>0.74725274725274726</v>
      </c>
      <c r="Y55" s="2">
        <v>0</v>
      </c>
      <c r="Z55" s="2">
        <v>0</v>
      </c>
      <c r="AA55" s="2">
        <v>0</v>
      </c>
      <c r="AB55" s="2">
        <v>0</v>
      </c>
      <c r="AC55" s="2">
        <v>0</v>
      </c>
      <c r="AD55" s="2">
        <v>0</v>
      </c>
      <c r="AE55" s="2">
        <v>0</v>
      </c>
      <c r="AF55" t="s">
        <v>215</v>
      </c>
      <c r="AG55" s="6">
        <v>5</v>
      </c>
      <c r="AH55"/>
    </row>
    <row r="56" spans="1:34" x14ac:dyDescent="0.25">
      <c r="A56" t="s">
        <v>35</v>
      </c>
      <c r="B56" t="s">
        <v>1267</v>
      </c>
      <c r="C56" t="s">
        <v>2152</v>
      </c>
      <c r="D56" t="s">
        <v>2361</v>
      </c>
      <c r="E56" s="2">
        <v>47.406593406593409</v>
      </c>
      <c r="F56" s="2">
        <f>Nurse[[#This Row],[Total Nurse Staff Hours]]/Nurse[[#This Row],[MDS Census]]</f>
        <v>2.9480968938340291</v>
      </c>
      <c r="G56" s="2">
        <f>Nurse[[#This Row],[Total Direct Care Staff Hours]]/Nurse[[#This Row],[MDS Census]]</f>
        <v>2.7546615669911914</v>
      </c>
      <c r="H56" s="2">
        <f>Nurse[[#This Row],[Total RN Hours (w/ Admin, DON)]]/Nurse[[#This Row],[MDS Census]]</f>
        <v>0.58177097821047741</v>
      </c>
      <c r="I56" s="2">
        <f>Nurse[[#This Row],[RN Hours (excl. Admin, DON)]]/Nurse[[#This Row],[MDS Census]]</f>
        <v>0.38833565136764014</v>
      </c>
      <c r="J56" s="2">
        <f>SUM(Nurse[[#This Row],[RN Hours (excl. Admin, DON)]], Nurse[[#This Row],[RN Admin Hours]], Nurse[[#This Row],[RN DON Hours]], Nurse[[#This Row],[LPN Hours (excl. Admin)]], Nurse[[#This Row],[LPN Admin Hours]], Nurse[[#This Row],[CNA Hours]], Nurse[[#This Row],[NA TR Hours]], Nurse[[#This Row],[Med Aide/Tech Hours]])</f>
        <v>139.75923076923078</v>
      </c>
      <c r="K56" s="2">
        <f>SUM(Nurse[[#This Row],[RN Hours (excl. Admin, DON)]], Nurse[[#This Row],[LPN Hours (excl. Admin)]], Nurse[[#This Row],[CNA Hours]], Nurse[[#This Row],[NA TR Hours]], Nurse[[#This Row],[Med Aide/Tech Hours]])</f>
        <v>130.58912087912088</v>
      </c>
      <c r="L56" s="2">
        <f>SUM(Nurse[[#This Row],[RN Hours (excl. Admin, DON)]], Nurse[[#This Row],[RN Admin Hours]], Nurse[[#This Row],[RN DON Hours]])</f>
        <v>27.579780219780215</v>
      </c>
      <c r="M56" s="2">
        <v>18.409670329670327</v>
      </c>
      <c r="N56" s="2">
        <v>3.7470329670329665</v>
      </c>
      <c r="O56" s="2">
        <v>5.4230769230769234</v>
      </c>
      <c r="P56" s="2">
        <f>SUM(Nurse[[#This Row],[LPN Hours (excl. Admin)]],Nurse[[#This Row],[LPN Admin Hours]])</f>
        <v>33.296373626373637</v>
      </c>
      <c r="Q56" s="2">
        <v>33.296373626373637</v>
      </c>
      <c r="R56" s="2">
        <v>0</v>
      </c>
      <c r="S56" s="2">
        <f>SUM(Nurse[[#This Row],[CNA Hours]], Nurse[[#This Row],[NA TR Hours]], Nurse[[#This Row],[Med Aide/Tech Hours]])</f>
        <v>78.883076923076914</v>
      </c>
      <c r="T56" s="2">
        <v>48.405054945054943</v>
      </c>
      <c r="U56" s="2">
        <v>30.478021978021975</v>
      </c>
      <c r="V56" s="2">
        <v>0</v>
      </c>
      <c r="W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6" s="2">
        <v>0</v>
      </c>
      <c r="Y56" s="2">
        <v>0</v>
      </c>
      <c r="Z56" s="2">
        <v>0</v>
      </c>
      <c r="AA56" s="2">
        <v>0</v>
      </c>
      <c r="AB56" s="2">
        <v>0</v>
      </c>
      <c r="AC56" s="2">
        <v>0</v>
      </c>
      <c r="AD56" s="2">
        <v>0</v>
      </c>
      <c r="AE56" s="2">
        <v>0</v>
      </c>
      <c r="AF56" t="s">
        <v>323</v>
      </c>
      <c r="AG56" s="6">
        <v>5</v>
      </c>
      <c r="AH56"/>
    </row>
    <row r="57" spans="1:34" x14ac:dyDescent="0.25">
      <c r="A57" t="s">
        <v>35</v>
      </c>
      <c r="B57" t="s">
        <v>1776</v>
      </c>
      <c r="C57" t="s">
        <v>2068</v>
      </c>
      <c r="D57" t="s">
        <v>2307</v>
      </c>
      <c r="E57" s="2">
        <v>39.230769230769234</v>
      </c>
      <c r="F57" s="2">
        <f>Nurse[[#This Row],[Total Nurse Staff Hours]]/Nurse[[#This Row],[MDS Census]]</f>
        <v>6.7249075630252095</v>
      </c>
      <c r="G57" s="2">
        <f>Nurse[[#This Row],[Total Direct Care Staff Hours]]/Nurse[[#This Row],[MDS Census]]</f>
        <v>6.1772885154061621</v>
      </c>
      <c r="H57" s="2">
        <f>Nurse[[#This Row],[Total RN Hours (w/ Admin, DON)]]/Nurse[[#This Row],[MDS Census]]</f>
        <v>1.5661736694677868</v>
      </c>
      <c r="I57" s="2">
        <f>Nurse[[#This Row],[RN Hours (excl. Admin, DON)]]/Nurse[[#This Row],[MDS Census]]</f>
        <v>1.0476862745098037</v>
      </c>
      <c r="J57" s="2">
        <f>SUM(Nurse[[#This Row],[RN Hours (excl. Admin, DON)]], Nurse[[#This Row],[RN Admin Hours]], Nurse[[#This Row],[RN DON Hours]], Nurse[[#This Row],[LPN Hours (excl. Admin)]], Nurse[[#This Row],[LPN Admin Hours]], Nurse[[#This Row],[CNA Hours]], Nurse[[#This Row],[NA TR Hours]], Nurse[[#This Row],[Med Aide/Tech Hours]])</f>
        <v>263.82329670329671</v>
      </c>
      <c r="K57" s="2">
        <f>SUM(Nurse[[#This Row],[RN Hours (excl. Admin, DON)]], Nurse[[#This Row],[LPN Hours (excl. Admin)]], Nurse[[#This Row],[CNA Hours]], Nurse[[#This Row],[NA TR Hours]], Nurse[[#This Row],[Med Aide/Tech Hours]])</f>
        <v>242.33978021978021</v>
      </c>
      <c r="L57" s="2">
        <f>SUM(Nurse[[#This Row],[RN Hours (excl. Admin, DON)]], Nurse[[#This Row],[RN Admin Hours]], Nurse[[#This Row],[RN DON Hours]])</f>
        <v>61.442197802197796</v>
      </c>
      <c r="M57" s="2">
        <v>41.101538461538453</v>
      </c>
      <c r="N57" s="2">
        <v>15.148351648351648</v>
      </c>
      <c r="O57" s="2">
        <v>5.1923076923076925</v>
      </c>
      <c r="P57" s="2">
        <f>SUM(Nurse[[#This Row],[LPN Hours (excl. Admin)]],Nurse[[#This Row],[LPN Admin Hours]])</f>
        <v>44.483406593406592</v>
      </c>
      <c r="Q57" s="2">
        <v>43.340549450549446</v>
      </c>
      <c r="R57" s="2">
        <v>1.1428571428571428</v>
      </c>
      <c r="S57" s="2">
        <f>SUM(Nurse[[#This Row],[CNA Hours]], Nurse[[#This Row],[NA TR Hours]], Nurse[[#This Row],[Med Aide/Tech Hours]])</f>
        <v>157.89769230769232</v>
      </c>
      <c r="T57" s="2">
        <v>157.89769230769232</v>
      </c>
      <c r="U57" s="2">
        <v>0</v>
      </c>
      <c r="V57" s="2">
        <v>0</v>
      </c>
      <c r="W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30.788241758241757</v>
      </c>
      <c r="X57" s="2">
        <v>5.4505494505494507</v>
      </c>
      <c r="Y57" s="2">
        <v>0</v>
      </c>
      <c r="Z57" s="2">
        <v>0</v>
      </c>
      <c r="AA57" s="2">
        <v>3.9640659340659341</v>
      </c>
      <c r="AB57" s="2">
        <v>0</v>
      </c>
      <c r="AC57" s="2">
        <v>21.373626373626372</v>
      </c>
      <c r="AD57" s="2">
        <v>0</v>
      </c>
      <c r="AE57" s="2">
        <v>0</v>
      </c>
      <c r="AF57" t="s">
        <v>842</v>
      </c>
      <c r="AG57" s="6">
        <v>5</v>
      </c>
      <c r="AH57"/>
    </row>
    <row r="58" spans="1:34" x14ac:dyDescent="0.25">
      <c r="A58" t="s">
        <v>35</v>
      </c>
      <c r="B58" t="s">
        <v>1282</v>
      </c>
      <c r="C58" t="s">
        <v>2031</v>
      </c>
      <c r="D58" t="s">
        <v>2331</v>
      </c>
      <c r="E58" s="2">
        <v>140.15384615384616</v>
      </c>
      <c r="F58" s="2">
        <f>Nurse[[#This Row],[Total Nurse Staff Hours]]/Nurse[[#This Row],[MDS Census]]</f>
        <v>2.7470166222361612</v>
      </c>
      <c r="G58" s="2">
        <f>Nurse[[#This Row],[Total Direct Care Staff Hours]]/Nurse[[#This Row],[MDS Census]]</f>
        <v>2.3957542731692016</v>
      </c>
      <c r="H58" s="2">
        <f>Nurse[[#This Row],[Total RN Hours (w/ Admin, DON)]]/Nurse[[#This Row],[MDS Census]]</f>
        <v>0.48584757723067273</v>
      </c>
      <c r="I58" s="2">
        <f>Nurse[[#This Row],[RN Hours (excl. Admin, DON)]]/Nurse[[#This Row],[MDS Census]]</f>
        <v>0.21299200250901676</v>
      </c>
      <c r="J58" s="2">
        <f>SUM(Nurse[[#This Row],[RN Hours (excl. Admin, DON)]], Nurse[[#This Row],[RN Admin Hours]], Nurse[[#This Row],[RN DON Hours]], Nurse[[#This Row],[LPN Hours (excl. Admin)]], Nurse[[#This Row],[LPN Admin Hours]], Nurse[[#This Row],[CNA Hours]], Nurse[[#This Row],[NA TR Hours]], Nurse[[#This Row],[Med Aide/Tech Hours]])</f>
        <v>385.0049450549451</v>
      </c>
      <c r="K58" s="2">
        <f>SUM(Nurse[[#This Row],[RN Hours (excl. Admin, DON)]], Nurse[[#This Row],[LPN Hours (excl. Admin)]], Nurse[[#This Row],[CNA Hours]], Nurse[[#This Row],[NA TR Hours]], Nurse[[#This Row],[Med Aide/Tech Hours]])</f>
        <v>335.77417582417581</v>
      </c>
      <c r="L58" s="2">
        <f>SUM(Nurse[[#This Row],[RN Hours (excl. Admin, DON)]], Nurse[[#This Row],[RN Admin Hours]], Nurse[[#This Row],[RN DON Hours]])</f>
        <v>68.093406593406598</v>
      </c>
      <c r="M58" s="2">
        <v>29.85164835164835</v>
      </c>
      <c r="N58" s="2">
        <v>38.241758241758241</v>
      </c>
      <c r="O58" s="2">
        <v>0</v>
      </c>
      <c r="P58" s="2">
        <f>SUM(Nurse[[#This Row],[LPN Hours (excl. Admin)]],Nurse[[#This Row],[LPN Admin Hours]])</f>
        <v>124.25769230769232</v>
      </c>
      <c r="Q58" s="2">
        <v>113.26868131868133</v>
      </c>
      <c r="R58" s="2">
        <v>10.989010989010989</v>
      </c>
      <c r="S58" s="2">
        <f>SUM(Nurse[[#This Row],[CNA Hours]], Nurse[[#This Row],[NA TR Hours]], Nurse[[#This Row],[Med Aide/Tech Hours]])</f>
        <v>192.65384615384616</v>
      </c>
      <c r="T58" s="2">
        <v>192.65384615384616</v>
      </c>
      <c r="U58" s="2">
        <v>0</v>
      </c>
      <c r="V58" s="2">
        <v>0</v>
      </c>
      <c r="W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 s="2">
        <v>0</v>
      </c>
      <c r="Y58" s="2">
        <v>0</v>
      </c>
      <c r="Z58" s="2">
        <v>0</v>
      </c>
      <c r="AA58" s="2">
        <v>0</v>
      </c>
      <c r="AB58" s="2">
        <v>0</v>
      </c>
      <c r="AC58" s="2">
        <v>0</v>
      </c>
      <c r="AD58" s="2">
        <v>0</v>
      </c>
      <c r="AE58" s="2">
        <v>0</v>
      </c>
      <c r="AF58" t="s">
        <v>338</v>
      </c>
      <c r="AG58" s="6">
        <v>5</v>
      </c>
      <c r="AH58"/>
    </row>
    <row r="59" spans="1:34" x14ac:dyDescent="0.25">
      <c r="A59" t="s">
        <v>35</v>
      </c>
      <c r="B59" t="s">
        <v>1171</v>
      </c>
      <c r="C59" t="s">
        <v>1958</v>
      </c>
      <c r="D59" t="s">
        <v>2353</v>
      </c>
      <c r="E59" s="2">
        <v>111.74725274725274</v>
      </c>
      <c r="F59" s="2">
        <f>Nurse[[#This Row],[Total Nurse Staff Hours]]/Nurse[[#This Row],[MDS Census]]</f>
        <v>2.9624102664962138</v>
      </c>
      <c r="G59" s="2">
        <f>Nurse[[#This Row],[Total Direct Care Staff Hours]]/Nurse[[#This Row],[MDS Census]]</f>
        <v>2.6512685613137967</v>
      </c>
      <c r="H59" s="2">
        <f>Nurse[[#This Row],[Total RN Hours (w/ Admin, DON)]]/Nurse[[#This Row],[MDS Census]]</f>
        <v>0.31763201888091253</v>
      </c>
      <c r="I59" s="2">
        <f>Nurse[[#This Row],[RN Hours (excl. Admin, DON)]]/Nurse[[#This Row],[MDS Census]]</f>
        <v>0.22401416068443308</v>
      </c>
      <c r="J59" s="2">
        <f>SUM(Nurse[[#This Row],[RN Hours (excl. Admin, DON)]], Nurse[[#This Row],[RN Admin Hours]], Nurse[[#This Row],[RN DON Hours]], Nurse[[#This Row],[LPN Hours (excl. Admin)]], Nurse[[#This Row],[LPN Admin Hours]], Nurse[[#This Row],[CNA Hours]], Nurse[[#This Row],[NA TR Hours]], Nurse[[#This Row],[Med Aide/Tech Hours]])</f>
        <v>331.04120879120876</v>
      </c>
      <c r="K59" s="2">
        <f>SUM(Nurse[[#This Row],[RN Hours (excl. Admin, DON)]], Nurse[[#This Row],[LPN Hours (excl. Admin)]], Nurse[[#This Row],[CNA Hours]], Nurse[[#This Row],[NA TR Hours]], Nurse[[#This Row],[Med Aide/Tech Hours]])</f>
        <v>296.27197802197799</v>
      </c>
      <c r="L59" s="2">
        <f>SUM(Nurse[[#This Row],[RN Hours (excl. Admin, DON)]], Nurse[[#This Row],[RN Admin Hours]], Nurse[[#This Row],[RN DON Hours]])</f>
        <v>35.494505494505489</v>
      </c>
      <c r="M59" s="2">
        <v>25.032967032967033</v>
      </c>
      <c r="N59" s="2">
        <v>5.5384615384615383</v>
      </c>
      <c r="O59" s="2">
        <v>4.9230769230769234</v>
      </c>
      <c r="P59" s="2">
        <f>SUM(Nurse[[#This Row],[LPN Hours (excl. Admin)]],Nurse[[#This Row],[LPN Admin Hours]])</f>
        <v>109.78846153846153</v>
      </c>
      <c r="Q59" s="2">
        <v>85.480769230769226</v>
      </c>
      <c r="R59" s="2">
        <v>24.307692307692307</v>
      </c>
      <c r="S59" s="2">
        <f>SUM(Nurse[[#This Row],[CNA Hours]], Nurse[[#This Row],[NA TR Hours]], Nurse[[#This Row],[Med Aide/Tech Hours]])</f>
        <v>185.75824175824175</v>
      </c>
      <c r="T59" s="2">
        <v>177.56593406593407</v>
      </c>
      <c r="U59" s="2">
        <v>8.1923076923076916</v>
      </c>
      <c r="V59" s="2">
        <v>0</v>
      </c>
      <c r="W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9" s="2">
        <v>0</v>
      </c>
      <c r="Y59" s="2">
        <v>0</v>
      </c>
      <c r="Z59" s="2">
        <v>0</v>
      </c>
      <c r="AA59" s="2">
        <v>0</v>
      </c>
      <c r="AB59" s="2">
        <v>0</v>
      </c>
      <c r="AC59" s="2">
        <v>0</v>
      </c>
      <c r="AD59" s="2">
        <v>0</v>
      </c>
      <c r="AE59" s="2">
        <v>0</v>
      </c>
      <c r="AF59" t="s">
        <v>226</v>
      </c>
      <c r="AG59" s="6">
        <v>5</v>
      </c>
      <c r="AH59"/>
    </row>
    <row r="60" spans="1:34" x14ac:dyDescent="0.25">
      <c r="A60" t="s">
        <v>35</v>
      </c>
      <c r="B60" t="s">
        <v>1513</v>
      </c>
      <c r="C60" t="s">
        <v>1965</v>
      </c>
      <c r="D60" t="s">
        <v>2282</v>
      </c>
      <c r="E60" s="2">
        <v>70.681318681318686</v>
      </c>
      <c r="F60" s="2">
        <f>Nurse[[#This Row],[Total Nurse Staff Hours]]/Nurse[[#This Row],[MDS Census]]</f>
        <v>3.5052394278606962</v>
      </c>
      <c r="G60" s="2">
        <f>Nurse[[#This Row],[Total Direct Care Staff Hours]]/Nurse[[#This Row],[MDS Census]]</f>
        <v>3.1204057835820893</v>
      </c>
      <c r="H60" s="2">
        <f>Nurse[[#This Row],[Total RN Hours (w/ Admin, DON)]]/Nurse[[#This Row],[MDS Census]]</f>
        <v>0.40302394278606962</v>
      </c>
      <c r="I60" s="2">
        <f>Nurse[[#This Row],[RN Hours (excl. Admin, DON)]]/Nurse[[#This Row],[MDS Census]]</f>
        <v>0.1905705845771144</v>
      </c>
      <c r="J60" s="2">
        <f>SUM(Nurse[[#This Row],[RN Hours (excl. Admin, DON)]], Nurse[[#This Row],[RN Admin Hours]], Nurse[[#This Row],[RN DON Hours]], Nurse[[#This Row],[LPN Hours (excl. Admin)]], Nurse[[#This Row],[LPN Admin Hours]], Nurse[[#This Row],[CNA Hours]], Nurse[[#This Row],[NA TR Hours]], Nurse[[#This Row],[Med Aide/Tech Hours]])</f>
        <v>247.75494505494504</v>
      </c>
      <c r="K60" s="2">
        <f>SUM(Nurse[[#This Row],[RN Hours (excl. Admin, DON)]], Nurse[[#This Row],[LPN Hours (excl. Admin)]], Nurse[[#This Row],[CNA Hours]], Nurse[[#This Row],[NA TR Hours]], Nurse[[#This Row],[Med Aide/Tech Hours]])</f>
        <v>220.55439560439561</v>
      </c>
      <c r="L60" s="2">
        <f>SUM(Nurse[[#This Row],[RN Hours (excl. Admin, DON)]], Nurse[[#This Row],[RN Admin Hours]], Nurse[[#This Row],[RN DON Hours]])</f>
        <v>28.486263736263737</v>
      </c>
      <c r="M60" s="2">
        <v>13.469780219780219</v>
      </c>
      <c r="N60" s="2">
        <v>9.5659340659340657</v>
      </c>
      <c r="O60" s="2">
        <v>5.4505494505494507</v>
      </c>
      <c r="P60" s="2">
        <f>SUM(Nurse[[#This Row],[LPN Hours (excl. Admin)]],Nurse[[#This Row],[LPN Admin Hours]])</f>
        <v>106.96538461538461</v>
      </c>
      <c r="Q60" s="2">
        <v>94.78131868131868</v>
      </c>
      <c r="R60" s="2">
        <v>12.184065934065934</v>
      </c>
      <c r="S60" s="2">
        <f>SUM(Nurse[[#This Row],[CNA Hours]], Nurse[[#This Row],[NA TR Hours]], Nurse[[#This Row],[Med Aide/Tech Hours]])</f>
        <v>112.30329670329671</v>
      </c>
      <c r="T60" s="2">
        <v>112.30329670329671</v>
      </c>
      <c r="U60" s="2">
        <v>0</v>
      </c>
      <c r="V60" s="2">
        <v>0</v>
      </c>
      <c r="W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34.652197802197804</v>
      </c>
      <c r="X60" s="2">
        <v>5.2747252747252746</v>
      </c>
      <c r="Y60" s="2">
        <v>0</v>
      </c>
      <c r="Z60" s="2">
        <v>0</v>
      </c>
      <c r="AA60" s="2">
        <v>7.2785714285714285</v>
      </c>
      <c r="AB60" s="2">
        <v>0</v>
      </c>
      <c r="AC60" s="2">
        <v>22.098901098901099</v>
      </c>
      <c r="AD60" s="2">
        <v>0</v>
      </c>
      <c r="AE60" s="2">
        <v>0</v>
      </c>
      <c r="AF60" t="s">
        <v>575</v>
      </c>
      <c r="AG60" s="6">
        <v>5</v>
      </c>
      <c r="AH60"/>
    </row>
    <row r="61" spans="1:34" x14ac:dyDescent="0.25">
      <c r="A61" t="s">
        <v>35</v>
      </c>
      <c r="B61" t="s">
        <v>1478</v>
      </c>
      <c r="C61" t="s">
        <v>2040</v>
      </c>
      <c r="D61" t="s">
        <v>2310</v>
      </c>
      <c r="E61" s="2">
        <v>29.318681318681318</v>
      </c>
      <c r="F61" s="2">
        <f>Nurse[[#This Row],[Total Nurse Staff Hours]]/Nurse[[#This Row],[MDS Census]]</f>
        <v>3.0684220389805099</v>
      </c>
      <c r="G61" s="2">
        <f>Nurse[[#This Row],[Total Direct Care Staff Hours]]/Nurse[[#This Row],[MDS Census]]</f>
        <v>2.9007871064467765</v>
      </c>
      <c r="H61" s="2">
        <f>Nurse[[#This Row],[Total RN Hours (w/ Admin, DON)]]/Nurse[[#This Row],[MDS Census]]</f>
        <v>0.70238005997001518</v>
      </c>
      <c r="I61" s="2">
        <f>Nurse[[#This Row],[RN Hours (excl. Admin, DON)]]/Nurse[[#This Row],[MDS Census]]</f>
        <v>0.534745127436282</v>
      </c>
      <c r="J61" s="2">
        <f>SUM(Nurse[[#This Row],[RN Hours (excl. Admin, DON)]], Nurse[[#This Row],[RN Admin Hours]], Nurse[[#This Row],[RN DON Hours]], Nurse[[#This Row],[LPN Hours (excl. Admin)]], Nurse[[#This Row],[LPN Admin Hours]], Nurse[[#This Row],[CNA Hours]], Nurse[[#This Row],[NA TR Hours]], Nurse[[#This Row],[Med Aide/Tech Hours]])</f>
        <v>89.96208791208791</v>
      </c>
      <c r="K61" s="2">
        <f>SUM(Nurse[[#This Row],[RN Hours (excl. Admin, DON)]], Nurse[[#This Row],[LPN Hours (excl. Admin)]], Nurse[[#This Row],[CNA Hours]], Nurse[[#This Row],[NA TR Hours]], Nurse[[#This Row],[Med Aide/Tech Hours]])</f>
        <v>85.047252747252742</v>
      </c>
      <c r="L61" s="2">
        <f>SUM(Nurse[[#This Row],[RN Hours (excl. Admin, DON)]], Nurse[[#This Row],[RN Admin Hours]], Nurse[[#This Row],[RN DON Hours]])</f>
        <v>20.592857142857149</v>
      </c>
      <c r="M61" s="2">
        <v>15.678021978021983</v>
      </c>
      <c r="N61" s="2">
        <v>7.9670329670329665E-2</v>
      </c>
      <c r="O61" s="2">
        <v>4.8351648351648349</v>
      </c>
      <c r="P61" s="2">
        <f>SUM(Nurse[[#This Row],[LPN Hours (excl. Admin)]],Nurse[[#This Row],[LPN Admin Hours]])</f>
        <v>13.08967032967033</v>
      </c>
      <c r="Q61" s="2">
        <v>13.08967032967033</v>
      </c>
      <c r="R61" s="2">
        <v>0</v>
      </c>
      <c r="S61" s="2">
        <f>SUM(Nurse[[#This Row],[CNA Hours]], Nurse[[#This Row],[NA TR Hours]], Nurse[[#This Row],[Med Aide/Tech Hours]])</f>
        <v>56.279560439560427</v>
      </c>
      <c r="T61" s="2">
        <v>52.367472527472515</v>
      </c>
      <c r="U61" s="2">
        <v>0</v>
      </c>
      <c r="V61" s="2">
        <v>3.912087912087912</v>
      </c>
      <c r="W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1" s="2">
        <v>0</v>
      </c>
      <c r="Y61" s="2">
        <v>0</v>
      </c>
      <c r="Z61" s="2">
        <v>0</v>
      </c>
      <c r="AA61" s="2">
        <v>0</v>
      </c>
      <c r="AB61" s="2">
        <v>0</v>
      </c>
      <c r="AC61" s="2">
        <v>0</v>
      </c>
      <c r="AD61" s="2">
        <v>0</v>
      </c>
      <c r="AE61" s="2">
        <v>0</v>
      </c>
      <c r="AF61" t="s">
        <v>538</v>
      </c>
      <c r="AG61" s="6">
        <v>5</v>
      </c>
      <c r="AH61"/>
    </row>
    <row r="62" spans="1:34" x14ac:dyDescent="0.25">
      <c r="A62" t="s">
        <v>35</v>
      </c>
      <c r="B62" t="s">
        <v>1878</v>
      </c>
      <c r="C62" t="s">
        <v>1951</v>
      </c>
      <c r="D62" t="s">
        <v>2291</v>
      </c>
      <c r="E62" s="2">
        <v>70.758241758241752</v>
      </c>
      <c r="F62" s="2">
        <f>Nurse[[#This Row],[Total Nurse Staff Hours]]/Nurse[[#This Row],[MDS Census]]</f>
        <v>3.6745348656623706</v>
      </c>
      <c r="G62" s="2">
        <f>Nurse[[#This Row],[Total Direct Care Staff Hours]]/Nurse[[#This Row],[MDS Census]]</f>
        <v>3.6018527721695919</v>
      </c>
      <c r="H62" s="2">
        <f>Nurse[[#This Row],[Total RN Hours (w/ Admin, DON)]]/Nurse[[#This Row],[MDS Census]]</f>
        <v>0.6391147693741267</v>
      </c>
      <c r="I62" s="2">
        <f>Nurse[[#This Row],[RN Hours (excl. Admin, DON)]]/Nurse[[#This Row],[MDS Census]]</f>
        <v>0.56643267588134827</v>
      </c>
      <c r="J62" s="2">
        <f>SUM(Nurse[[#This Row],[RN Hours (excl. Admin, DON)]], Nurse[[#This Row],[RN Admin Hours]], Nurse[[#This Row],[RN DON Hours]], Nurse[[#This Row],[LPN Hours (excl. Admin)]], Nurse[[#This Row],[LPN Admin Hours]], Nurse[[#This Row],[CNA Hours]], Nurse[[#This Row],[NA TR Hours]], Nurse[[#This Row],[Med Aide/Tech Hours]])</f>
        <v>260.00362637362639</v>
      </c>
      <c r="K62" s="2">
        <f>SUM(Nurse[[#This Row],[RN Hours (excl. Admin, DON)]], Nurse[[#This Row],[LPN Hours (excl. Admin)]], Nurse[[#This Row],[CNA Hours]], Nurse[[#This Row],[NA TR Hours]], Nurse[[#This Row],[Med Aide/Tech Hours]])</f>
        <v>254.86076923076922</v>
      </c>
      <c r="L62" s="2">
        <f>SUM(Nurse[[#This Row],[RN Hours (excl. Admin, DON)]], Nurse[[#This Row],[RN Admin Hours]], Nurse[[#This Row],[RN DON Hours]])</f>
        <v>45.222637362637379</v>
      </c>
      <c r="M62" s="2">
        <v>40.079780219780233</v>
      </c>
      <c r="N62" s="2">
        <v>0</v>
      </c>
      <c r="O62" s="2">
        <v>5.1428571428571432</v>
      </c>
      <c r="P62" s="2">
        <f>SUM(Nurse[[#This Row],[LPN Hours (excl. Admin)]],Nurse[[#This Row],[LPN Admin Hours]])</f>
        <v>95.786263736263734</v>
      </c>
      <c r="Q62" s="2">
        <v>95.786263736263734</v>
      </c>
      <c r="R62" s="2">
        <v>0</v>
      </c>
      <c r="S62" s="2">
        <f>SUM(Nurse[[#This Row],[CNA Hours]], Nurse[[#This Row],[NA TR Hours]], Nurse[[#This Row],[Med Aide/Tech Hours]])</f>
        <v>118.99472527472525</v>
      </c>
      <c r="T62" s="2">
        <v>118.99472527472525</v>
      </c>
      <c r="U62" s="2">
        <v>0</v>
      </c>
      <c r="V62" s="2">
        <v>0</v>
      </c>
      <c r="W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0.98901098901098894</v>
      </c>
      <c r="X62" s="2">
        <v>8.7912087912087919E-2</v>
      </c>
      <c r="Y62" s="2">
        <v>0</v>
      </c>
      <c r="Z62" s="2">
        <v>0</v>
      </c>
      <c r="AA62" s="2">
        <v>4.3956043956043959E-2</v>
      </c>
      <c r="AB62" s="2">
        <v>0</v>
      </c>
      <c r="AC62" s="2">
        <v>0.8571428571428571</v>
      </c>
      <c r="AD62" s="2">
        <v>0</v>
      </c>
      <c r="AE62" s="2">
        <v>0</v>
      </c>
      <c r="AF62" t="s">
        <v>945</v>
      </c>
      <c r="AG62" s="6">
        <v>5</v>
      </c>
      <c r="AH62"/>
    </row>
    <row r="63" spans="1:34" x14ac:dyDescent="0.25">
      <c r="A63" t="s">
        <v>35</v>
      </c>
      <c r="B63" t="s">
        <v>1376</v>
      </c>
      <c r="C63" t="s">
        <v>2183</v>
      </c>
      <c r="D63" t="s">
        <v>2344</v>
      </c>
      <c r="E63" s="2">
        <v>100.30769230769231</v>
      </c>
      <c r="F63" s="2">
        <f>Nurse[[#This Row],[Total Nurse Staff Hours]]/Nurse[[#This Row],[MDS Census]]</f>
        <v>3.5809848816827334</v>
      </c>
      <c r="G63" s="2">
        <f>Nurse[[#This Row],[Total Direct Care Staff Hours]]/Nurse[[#This Row],[MDS Census]]</f>
        <v>3.0003812445223486</v>
      </c>
      <c r="H63" s="2">
        <f>Nurse[[#This Row],[Total RN Hours (w/ Admin, DON)]]/Nurse[[#This Row],[MDS Census]]</f>
        <v>0.57835780017528482</v>
      </c>
      <c r="I63" s="2">
        <f>Nurse[[#This Row],[RN Hours (excl. Admin, DON)]]/Nurse[[#This Row],[MDS Census]]</f>
        <v>0.17764022787028921</v>
      </c>
      <c r="J63" s="2">
        <f>SUM(Nurse[[#This Row],[RN Hours (excl. Admin, DON)]], Nurse[[#This Row],[RN Admin Hours]], Nurse[[#This Row],[RN DON Hours]], Nurse[[#This Row],[LPN Hours (excl. Admin)]], Nurse[[#This Row],[LPN Admin Hours]], Nurse[[#This Row],[CNA Hours]], Nurse[[#This Row],[NA TR Hours]], Nurse[[#This Row],[Med Aide/Tech Hours]])</f>
        <v>359.20032967032955</v>
      </c>
      <c r="K63" s="2">
        <f>SUM(Nurse[[#This Row],[RN Hours (excl. Admin, DON)]], Nurse[[#This Row],[LPN Hours (excl. Admin)]], Nurse[[#This Row],[CNA Hours]], Nurse[[#This Row],[NA TR Hours]], Nurse[[#This Row],[Med Aide/Tech Hours]])</f>
        <v>300.96131868131863</v>
      </c>
      <c r="L63" s="2">
        <f>SUM(Nurse[[#This Row],[RN Hours (excl. Admin, DON)]], Nurse[[#This Row],[RN Admin Hours]], Nurse[[#This Row],[RN DON Hours]])</f>
        <v>58.013736263736263</v>
      </c>
      <c r="M63" s="2">
        <v>17.818681318681318</v>
      </c>
      <c r="N63" s="2">
        <v>36.39835164835165</v>
      </c>
      <c r="O63" s="2">
        <v>3.7967032967032965</v>
      </c>
      <c r="P63" s="2">
        <f>SUM(Nurse[[#This Row],[LPN Hours (excl. Admin)]],Nurse[[#This Row],[LPN Admin Hours]])</f>
        <v>92.35659340659339</v>
      </c>
      <c r="Q63" s="2">
        <v>74.312637362637346</v>
      </c>
      <c r="R63" s="2">
        <v>18.043956043956044</v>
      </c>
      <c r="S63" s="2">
        <f>SUM(Nurse[[#This Row],[CNA Hours]], Nurse[[#This Row],[NA TR Hours]], Nurse[[#This Row],[Med Aide/Tech Hours]])</f>
        <v>208.82999999999996</v>
      </c>
      <c r="T63" s="2">
        <v>208.82999999999996</v>
      </c>
      <c r="U63" s="2">
        <v>0</v>
      </c>
      <c r="V63" s="2">
        <v>0</v>
      </c>
      <c r="W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30.219230769230769</v>
      </c>
      <c r="X63" s="2">
        <v>0</v>
      </c>
      <c r="Y63" s="2">
        <v>0</v>
      </c>
      <c r="Z63" s="2">
        <v>0</v>
      </c>
      <c r="AA63" s="2">
        <v>19.636813186813185</v>
      </c>
      <c r="AB63" s="2">
        <v>0</v>
      </c>
      <c r="AC63" s="2">
        <v>10.582417582417582</v>
      </c>
      <c r="AD63" s="2">
        <v>0</v>
      </c>
      <c r="AE63" s="2">
        <v>0</v>
      </c>
      <c r="AF63" t="s">
        <v>433</v>
      </c>
      <c r="AG63" s="6">
        <v>5</v>
      </c>
      <c r="AH63"/>
    </row>
    <row r="64" spans="1:34" x14ac:dyDescent="0.25">
      <c r="A64" t="s">
        <v>35</v>
      </c>
      <c r="B64" t="s">
        <v>1408</v>
      </c>
      <c r="C64" t="s">
        <v>2177</v>
      </c>
      <c r="D64" t="s">
        <v>2338</v>
      </c>
      <c r="E64" s="2">
        <v>107.34065934065934</v>
      </c>
      <c r="F64" s="2">
        <f>Nurse[[#This Row],[Total Nurse Staff Hours]]/Nurse[[#This Row],[MDS Census]]</f>
        <v>4.6596334971334974</v>
      </c>
      <c r="G64" s="2">
        <f>Nurse[[#This Row],[Total Direct Care Staff Hours]]/Nurse[[#This Row],[MDS Census]]</f>
        <v>4.3489762489762489</v>
      </c>
      <c r="H64" s="2">
        <f>Nurse[[#This Row],[Total RN Hours (w/ Admin, DON)]]/Nurse[[#This Row],[MDS Census]]</f>
        <v>0.6348791973791974</v>
      </c>
      <c r="I64" s="2">
        <f>Nurse[[#This Row],[RN Hours (excl. Admin, DON)]]/Nurse[[#This Row],[MDS Census]]</f>
        <v>0.3668099918099918</v>
      </c>
      <c r="J64" s="2">
        <f>SUM(Nurse[[#This Row],[RN Hours (excl. Admin, DON)]], Nurse[[#This Row],[RN Admin Hours]], Nurse[[#This Row],[RN DON Hours]], Nurse[[#This Row],[LPN Hours (excl. Admin)]], Nurse[[#This Row],[LPN Admin Hours]], Nurse[[#This Row],[CNA Hours]], Nurse[[#This Row],[NA TR Hours]], Nurse[[#This Row],[Med Aide/Tech Hours]])</f>
        <v>500.16813186813187</v>
      </c>
      <c r="K64" s="2">
        <f>SUM(Nurse[[#This Row],[RN Hours (excl. Admin, DON)]], Nurse[[#This Row],[LPN Hours (excl. Admin)]], Nurse[[#This Row],[CNA Hours]], Nurse[[#This Row],[NA TR Hours]], Nurse[[#This Row],[Med Aide/Tech Hours]])</f>
        <v>466.821978021978</v>
      </c>
      <c r="L64" s="2">
        <f>SUM(Nurse[[#This Row],[RN Hours (excl. Admin, DON)]], Nurse[[#This Row],[RN Admin Hours]], Nurse[[#This Row],[RN DON Hours]])</f>
        <v>68.14835164835165</v>
      </c>
      <c r="M64" s="2">
        <v>39.373626373626372</v>
      </c>
      <c r="N64" s="2">
        <v>23.763736263736263</v>
      </c>
      <c r="O64" s="2">
        <v>5.0109890109890109</v>
      </c>
      <c r="P64" s="2">
        <f>SUM(Nurse[[#This Row],[LPN Hours (excl. Admin)]],Nurse[[#This Row],[LPN Admin Hours]])</f>
        <v>152.47373626373627</v>
      </c>
      <c r="Q64" s="2">
        <v>147.90230769230769</v>
      </c>
      <c r="R64" s="2">
        <v>4.5714285714285712</v>
      </c>
      <c r="S64" s="2">
        <f>SUM(Nurse[[#This Row],[CNA Hours]], Nurse[[#This Row],[NA TR Hours]], Nurse[[#This Row],[Med Aide/Tech Hours]])</f>
        <v>279.54604395604395</v>
      </c>
      <c r="T64" s="2">
        <v>261.55703296703297</v>
      </c>
      <c r="U64" s="2">
        <v>17.989010989010989</v>
      </c>
      <c r="V64" s="2">
        <v>0</v>
      </c>
      <c r="W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25.260989010989011</v>
      </c>
      <c r="X64" s="2">
        <v>0</v>
      </c>
      <c r="Y64" s="2">
        <v>0</v>
      </c>
      <c r="Z64" s="2">
        <v>0</v>
      </c>
      <c r="AA64" s="2">
        <v>6.1401098901098905</v>
      </c>
      <c r="AB64" s="2">
        <v>0</v>
      </c>
      <c r="AC64" s="2">
        <v>19.12087912087912</v>
      </c>
      <c r="AD64" s="2">
        <v>0</v>
      </c>
      <c r="AE64" s="2">
        <v>0</v>
      </c>
      <c r="AF64" t="s">
        <v>467</v>
      </c>
      <c r="AG64" s="6">
        <v>5</v>
      </c>
      <c r="AH64"/>
    </row>
    <row r="65" spans="1:34" x14ac:dyDescent="0.25">
      <c r="A65" t="s">
        <v>35</v>
      </c>
      <c r="B65" t="s">
        <v>1756</v>
      </c>
      <c r="C65" t="s">
        <v>2256</v>
      </c>
      <c r="D65" t="s">
        <v>2281</v>
      </c>
      <c r="E65" s="2">
        <v>34.615384615384613</v>
      </c>
      <c r="F65" s="2">
        <f>Nurse[[#This Row],[Total Nurse Staff Hours]]/Nurse[[#This Row],[MDS Census]]</f>
        <v>2.8465079365079369</v>
      </c>
      <c r="G65" s="2">
        <f>Nurse[[#This Row],[Total Direct Care Staff Hours]]/Nurse[[#This Row],[MDS Census]]</f>
        <v>2.5457936507936507</v>
      </c>
      <c r="H65" s="2">
        <f>Nurse[[#This Row],[Total RN Hours (w/ Admin, DON)]]/Nurse[[#This Row],[MDS Census]]</f>
        <v>0.71412698412698417</v>
      </c>
      <c r="I65" s="2">
        <f>Nurse[[#This Row],[RN Hours (excl. Admin, DON)]]/Nurse[[#This Row],[MDS Census]]</f>
        <v>0.41341269841269845</v>
      </c>
      <c r="J65" s="2">
        <f>SUM(Nurse[[#This Row],[RN Hours (excl. Admin, DON)]], Nurse[[#This Row],[RN Admin Hours]], Nurse[[#This Row],[RN DON Hours]], Nurse[[#This Row],[LPN Hours (excl. Admin)]], Nurse[[#This Row],[LPN Admin Hours]], Nurse[[#This Row],[CNA Hours]], Nurse[[#This Row],[NA TR Hours]], Nurse[[#This Row],[Med Aide/Tech Hours]])</f>
        <v>98.532967032967036</v>
      </c>
      <c r="K65" s="2">
        <f>SUM(Nurse[[#This Row],[RN Hours (excl. Admin, DON)]], Nurse[[#This Row],[LPN Hours (excl. Admin)]], Nurse[[#This Row],[CNA Hours]], Nurse[[#This Row],[NA TR Hours]], Nurse[[#This Row],[Med Aide/Tech Hours]])</f>
        <v>88.123626373626365</v>
      </c>
      <c r="L65" s="2">
        <f>SUM(Nurse[[#This Row],[RN Hours (excl. Admin, DON)]], Nurse[[#This Row],[RN Admin Hours]], Nurse[[#This Row],[RN DON Hours]])</f>
        <v>24.719780219780219</v>
      </c>
      <c r="M65" s="2">
        <v>14.31043956043956</v>
      </c>
      <c r="N65" s="2">
        <v>4.6950549450549453</v>
      </c>
      <c r="O65" s="2">
        <v>5.7142857142857144</v>
      </c>
      <c r="P65" s="2">
        <f>SUM(Nurse[[#This Row],[LPN Hours (excl. Admin)]],Nurse[[#This Row],[LPN Admin Hours]])</f>
        <v>14.315934065934066</v>
      </c>
      <c r="Q65" s="2">
        <v>14.315934065934066</v>
      </c>
      <c r="R65" s="2">
        <v>0</v>
      </c>
      <c r="S65" s="2">
        <f>SUM(Nurse[[#This Row],[CNA Hours]], Nurse[[#This Row],[NA TR Hours]], Nurse[[#This Row],[Med Aide/Tech Hours]])</f>
        <v>59.497252747252752</v>
      </c>
      <c r="T65" s="2">
        <v>47.252747252747255</v>
      </c>
      <c r="U65" s="2">
        <v>12.244505494505495</v>
      </c>
      <c r="V65" s="2">
        <v>0</v>
      </c>
      <c r="W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0.61538461538461542</v>
      </c>
      <c r="X65" s="2">
        <v>0</v>
      </c>
      <c r="Y65" s="2">
        <v>0</v>
      </c>
      <c r="Z65" s="2">
        <v>0</v>
      </c>
      <c r="AA65" s="2">
        <v>0</v>
      </c>
      <c r="AB65" s="2">
        <v>0</v>
      </c>
      <c r="AC65" s="2">
        <v>0.61538461538461542</v>
      </c>
      <c r="AD65" s="2">
        <v>0</v>
      </c>
      <c r="AE65" s="2">
        <v>0</v>
      </c>
      <c r="AF65" t="s">
        <v>822</v>
      </c>
      <c r="AG65" s="6">
        <v>5</v>
      </c>
      <c r="AH65"/>
    </row>
    <row r="66" spans="1:34" x14ac:dyDescent="0.25">
      <c r="A66" t="s">
        <v>35</v>
      </c>
      <c r="B66" t="s">
        <v>1742</v>
      </c>
      <c r="C66" t="s">
        <v>2036</v>
      </c>
      <c r="D66" t="s">
        <v>2364</v>
      </c>
      <c r="E66" s="2">
        <v>34.967032967032964</v>
      </c>
      <c r="F66" s="2">
        <f>Nurse[[#This Row],[Total Nurse Staff Hours]]/Nurse[[#This Row],[MDS Census]]</f>
        <v>1.8856693903205535</v>
      </c>
      <c r="G66" s="2">
        <f>Nurse[[#This Row],[Total Direct Care Staff Hours]]/Nurse[[#This Row],[MDS Census]]</f>
        <v>1.8353865493400379</v>
      </c>
      <c r="H66" s="2">
        <f>Nurse[[#This Row],[Total RN Hours (w/ Admin, DON)]]/Nurse[[#This Row],[MDS Census]]</f>
        <v>0.5544060339409177</v>
      </c>
      <c r="I66" s="2">
        <f>Nurse[[#This Row],[RN Hours (excl. Admin, DON)]]/Nurse[[#This Row],[MDS Census]]</f>
        <v>0.50412319296040231</v>
      </c>
      <c r="J66" s="2">
        <f>SUM(Nurse[[#This Row],[RN Hours (excl. Admin, DON)]], Nurse[[#This Row],[RN Admin Hours]], Nurse[[#This Row],[RN DON Hours]], Nurse[[#This Row],[LPN Hours (excl. Admin)]], Nurse[[#This Row],[LPN Admin Hours]], Nurse[[#This Row],[CNA Hours]], Nurse[[#This Row],[NA TR Hours]], Nurse[[#This Row],[Med Aide/Tech Hours]])</f>
        <v>65.93626373626374</v>
      </c>
      <c r="K66" s="2">
        <f>SUM(Nurse[[#This Row],[RN Hours (excl. Admin, DON)]], Nurse[[#This Row],[LPN Hours (excl. Admin)]], Nurse[[#This Row],[CNA Hours]], Nurse[[#This Row],[NA TR Hours]], Nurse[[#This Row],[Med Aide/Tech Hours]])</f>
        <v>64.178021978021974</v>
      </c>
      <c r="L66" s="2">
        <f>SUM(Nurse[[#This Row],[RN Hours (excl. Admin, DON)]], Nurse[[#This Row],[RN Admin Hours]], Nurse[[#This Row],[RN DON Hours]])</f>
        <v>19.385934065934066</v>
      </c>
      <c r="M66" s="2">
        <v>17.627692307692307</v>
      </c>
      <c r="N66" s="2">
        <v>0</v>
      </c>
      <c r="O66" s="2">
        <v>1.7582417582417582</v>
      </c>
      <c r="P66" s="2">
        <f>SUM(Nurse[[#This Row],[LPN Hours (excl. Admin)]],Nurse[[#This Row],[LPN Admin Hours]])</f>
        <v>11.91032967032967</v>
      </c>
      <c r="Q66" s="2">
        <v>11.91032967032967</v>
      </c>
      <c r="R66" s="2">
        <v>0</v>
      </c>
      <c r="S66" s="2">
        <f>SUM(Nurse[[#This Row],[CNA Hours]], Nurse[[#This Row],[NA TR Hours]], Nurse[[#This Row],[Med Aide/Tech Hours]])</f>
        <v>34.64</v>
      </c>
      <c r="T66" s="2">
        <v>34.64</v>
      </c>
      <c r="U66" s="2">
        <v>0</v>
      </c>
      <c r="V66" s="2">
        <v>0</v>
      </c>
      <c r="W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6" s="2">
        <v>0</v>
      </c>
      <c r="Y66" s="2">
        <v>0</v>
      </c>
      <c r="Z66" s="2">
        <v>0</v>
      </c>
      <c r="AA66" s="2">
        <v>0</v>
      </c>
      <c r="AB66" s="2">
        <v>0</v>
      </c>
      <c r="AC66" s="2">
        <v>0</v>
      </c>
      <c r="AD66" s="2">
        <v>0</v>
      </c>
      <c r="AE66" s="2">
        <v>0</v>
      </c>
      <c r="AF66" t="s">
        <v>808</v>
      </c>
      <c r="AG66" s="6">
        <v>5</v>
      </c>
      <c r="AH66"/>
    </row>
    <row r="67" spans="1:34" x14ac:dyDescent="0.25">
      <c r="A67" t="s">
        <v>35</v>
      </c>
      <c r="B67" t="s">
        <v>1375</v>
      </c>
      <c r="C67" t="s">
        <v>2025</v>
      </c>
      <c r="D67" t="s">
        <v>2337</v>
      </c>
      <c r="E67" s="2">
        <v>50.450549450549453</v>
      </c>
      <c r="F67" s="2">
        <f>Nurse[[#This Row],[Total Nurse Staff Hours]]/Nurse[[#This Row],[MDS Census]]</f>
        <v>2.3691461555216731</v>
      </c>
      <c r="G67" s="2">
        <f>Nurse[[#This Row],[Total Direct Care Staff Hours]]/Nurse[[#This Row],[MDS Census]]</f>
        <v>2.1461010673055978</v>
      </c>
      <c r="H67" s="2">
        <f>Nurse[[#This Row],[Total RN Hours (w/ Admin, DON)]]/Nurse[[#This Row],[MDS Census]]</f>
        <v>0.48012415595730773</v>
      </c>
      <c r="I67" s="2">
        <f>Nurse[[#This Row],[RN Hours (excl. Admin, DON)]]/Nurse[[#This Row],[MDS Census]]</f>
        <v>0.48012415595730773</v>
      </c>
      <c r="J67" s="2">
        <f>SUM(Nurse[[#This Row],[RN Hours (excl. Admin, DON)]], Nurse[[#This Row],[RN Admin Hours]], Nurse[[#This Row],[RN DON Hours]], Nurse[[#This Row],[LPN Hours (excl. Admin)]], Nurse[[#This Row],[LPN Admin Hours]], Nurse[[#This Row],[CNA Hours]], Nurse[[#This Row],[NA TR Hours]], Nurse[[#This Row],[Med Aide/Tech Hours]])</f>
        <v>119.52472527472528</v>
      </c>
      <c r="K67" s="2">
        <f>SUM(Nurse[[#This Row],[RN Hours (excl. Admin, DON)]], Nurse[[#This Row],[LPN Hours (excl. Admin)]], Nurse[[#This Row],[CNA Hours]], Nurse[[#This Row],[NA TR Hours]], Nurse[[#This Row],[Med Aide/Tech Hours]])</f>
        <v>108.27197802197801</v>
      </c>
      <c r="L67" s="2">
        <f>SUM(Nurse[[#This Row],[RN Hours (excl. Admin, DON)]], Nurse[[#This Row],[RN Admin Hours]], Nurse[[#This Row],[RN DON Hours]])</f>
        <v>24.222527472527471</v>
      </c>
      <c r="M67" s="2">
        <v>24.222527472527471</v>
      </c>
      <c r="N67" s="2">
        <v>0</v>
      </c>
      <c r="O67" s="2">
        <v>0</v>
      </c>
      <c r="P67" s="2">
        <f>SUM(Nurse[[#This Row],[LPN Hours (excl. Admin)]],Nurse[[#This Row],[LPN Admin Hours]])</f>
        <v>46.752747252747255</v>
      </c>
      <c r="Q67" s="2">
        <v>35.5</v>
      </c>
      <c r="R67" s="2">
        <v>11.252747252747254</v>
      </c>
      <c r="S67" s="2">
        <f>SUM(Nurse[[#This Row],[CNA Hours]], Nurse[[#This Row],[NA TR Hours]], Nurse[[#This Row],[Med Aide/Tech Hours]])</f>
        <v>48.549450549450547</v>
      </c>
      <c r="T67" s="2">
        <v>48.549450549450547</v>
      </c>
      <c r="U67" s="2">
        <v>0</v>
      </c>
      <c r="V67" s="2">
        <v>0</v>
      </c>
      <c r="W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0.73626373626373631</v>
      </c>
      <c r="X67" s="2">
        <v>0</v>
      </c>
      <c r="Y67" s="2">
        <v>0</v>
      </c>
      <c r="Z67" s="2">
        <v>0</v>
      </c>
      <c r="AA67" s="2">
        <v>0</v>
      </c>
      <c r="AB67" s="2">
        <v>0</v>
      </c>
      <c r="AC67" s="2">
        <v>0.73626373626373631</v>
      </c>
      <c r="AD67" s="2">
        <v>0</v>
      </c>
      <c r="AE67" s="2">
        <v>0</v>
      </c>
      <c r="AF67" t="s">
        <v>432</v>
      </c>
      <c r="AG67" s="6">
        <v>5</v>
      </c>
      <c r="AH67"/>
    </row>
    <row r="68" spans="1:34" x14ac:dyDescent="0.25">
      <c r="A68" t="s">
        <v>35</v>
      </c>
      <c r="B68" t="s">
        <v>1381</v>
      </c>
      <c r="C68" t="s">
        <v>2035</v>
      </c>
      <c r="D68" t="s">
        <v>2325</v>
      </c>
      <c r="E68" s="2">
        <v>70.956043956043956</v>
      </c>
      <c r="F68" s="2">
        <f>Nurse[[#This Row],[Total Nurse Staff Hours]]/Nurse[[#This Row],[MDS Census]]</f>
        <v>3.0758479169893138</v>
      </c>
      <c r="G68" s="2">
        <f>Nurse[[#This Row],[Total Direct Care Staff Hours]]/Nurse[[#This Row],[MDS Census]]</f>
        <v>2.9284110267926282</v>
      </c>
      <c r="H68" s="2">
        <f>Nurse[[#This Row],[Total RN Hours (w/ Admin, DON)]]/Nurse[[#This Row],[MDS Census]]</f>
        <v>0.56605234629084722</v>
      </c>
      <c r="I68" s="2">
        <f>Nurse[[#This Row],[RN Hours (excl. Admin, DON)]]/Nurse[[#This Row],[MDS Census]]</f>
        <v>0.4186154560941614</v>
      </c>
      <c r="J68" s="2">
        <f>SUM(Nurse[[#This Row],[RN Hours (excl. Admin, DON)]], Nurse[[#This Row],[RN Admin Hours]], Nurse[[#This Row],[RN DON Hours]], Nurse[[#This Row],[LPN Hours (excl. Admin)]], Nurse[[#This Row],[LPN Admin Hours]], Nurse[[#This Row],[CNA Hours]], Nurse[[#This Row],[NA TR Hours]], Nurse[[#This Row],[Med Aide/Tech Hours]])</f>
        <v>218.25</v>
      </c>
      <c r="K68" s="2">
        <f>SUM(Nurse[[#This Row],[RN Hours (excl. Admin, DON)]], Nurse[[#This Row],[LPN Hours (excl. Admin)]], Nurse[[#This Row],[CNA Hours]], Nurse[[#This Row],[NA TR Hours]], Nurse[[#This Row],[Med Aide/Tech Hours]])</f>
        <v>207.78846153846155</v>
      </c>
      <c r="L68" s="2">
        <f>SUM(Nurse[[#This Row],[RN Hours (excl. Admin, DON)]], Nurse[[#This Row],[RN Admin Hours]], Nurse[[#This Row],[RN DON Hours]])</f>
        <v>40.164835164835168</v>
      </c>
      <c r="M68" s="2">
        <v>29.703296703296704</v>
      </c>
      <c r="N68" s="2">
        <v>4.8351648351648349</v>
      </c>
      <c r="O68" s="2">
        <v>5.6263736263736268</v>
      </c>
      <c r="P68" s="2">
        <f>SUM(Nurse[[#This Row],[LPN Hours (excl. Admin)]],Nurse[[#This Row],[LPN Admin Hours]])</f>
        <v>57.115384615384613</v>
      </c>
      <c r="Q68" s="2">
        <v>57.115384615384613</v>
      </c>
      <c r="R68" s="2">
        <v>0</v>
      </c>
      <c r="S68" s="2">
        <f>SUM(Nurse[[#This Row],[CNA Hours]], Nurse[[#This Row],[NA TR Hours]], Nurse[[#This Row],[Med Aide/Tech Hours]])</f>
        <v>120.96978021978022</v>
      </c>
      <c r="T68" s="2">
        <v>120.96978021978022</v>
      </c>
      <c r="U68" s="2">
        <v>0</v>
      </c>
      <c r="V68" s="2">
        <v>0</v>
      </c>
      <c r="W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8" s="2">
        <v>0</v>
      </c>
      <c r="Y68" s="2">
        <v>0</v>
      </c>
      <c r="Z68" s="2">
        <v>0</v>
      </c>
      <c r="AA68" s="2">
        <v>0</v>
      </c>
      <c r="AB68" s="2">
        <v>0</v>
      </c>
      <c r="AC68" s="2">
        <v>0</v>
      </c>
      <c r="AD68" s="2">
        <v>0</v>
      </c>
      <c r="AE68" s="2">
        <v>0</v>
      </c>
      <c r="AF68" t="s">
        <v>439</v>
      </c>
      <c r="AG68" s="6">
        <v>5</v>
      </c>
      <c r="AH68"/>
    </row>
    <row r="69" spans="1:34" x14ac:dyDescent="0.25">
      <c r="A69" t="s">
        <v>35</v>
      </c>
      <c r="B69" t="s">
        <v>1836</v>
      </c>
      <c r="C69" t="s">
        <v>1975</v>
      </c>
      <c r="D69" t="s">
        <v>2316</v>
      </c>
      <c r="E69" s="2">
        <v>64.07692307692308</v>
      </c>
      <c r="F69" s="2">
        <f>Nurse[[#This Row],[Total Nurse Staff Hours]]/Nurse[[#This Row],[MDS Census]]</f>
        <v>2.7564242839993138</v>
      </c>
      <c r="G69" s="2">
        <f>Nurse[[#This Row],[Total Direct Care Staff Hours]]/Nurse[[#This Row],[MDS Census]]</f>
        <v>2.4818058652032238</v>
      </c>
      <c r="H69" s="2">
        <f>Nurse[[#This Row],[Total RN Hours (w/ Admin, DON)]]/Nurse[[#This Row],[MDS Census]]</f>
        <v>0.36742239753044076</v>
      </c>
      <c r="I69" s="2">
        <f>Nurse[[#This Row],[RN Hours (excl. Admin, DON)]]/Nurse[[#This Row],[MDS Census]]</f>
        <v>0.1786897616189333</v>
      </c>
      <c r="J69" s="2">
        <f>SUM(Nurse[[#This Row],[RN Hours (excl. Admin, DON)]], Nurse[[#This Row],[RN Admin Hours]], Nurse[[#This Row],[RN DON Hours]], Nurse[[#This Row],[LPN Hours (excl. Admin)]], Nurse[[#This Row],[LPN Admin Hours]], Nurse[[#This Row],[CNA Hours]], Nurse[[#This Row],[NA TR Hours]], Nurse[[#This Row],[Med Aide/Tech Hours]])</f>
        <v>176.62318681318681</v>
      </c>
      <c r="K69" s="2">
        <f>SUM(Nurse[[#This Row],[RN Hours (excl. Admin, DON)]], Nurse[[#This Row],[LPN Hours (excl. Admin)]], Nurse[[#This Row],[CNA Hours]], Nurse[[#This Row],[NA TR Hours]], Nurse[[#This Row],[Med Aide/Tech Hours]])</f>
        <v>159.02648351648349</v>
      </c>
      <c r="L69" s="2">
        <f>SUM(Nurse[[#This Row],[RN Hours (excl. Admin, DON)]], Nurse[[#This Row],[RN Admin Hours]], Nurse[[#This Row],[RN DON Hours]])</f>
        <v>23.543296703296704</v>
      </c>
      <c r="M69" s="2">
        <v>11.449890109890111</v>
      </c>
      <c r="N69" s="2">
        <v>6.0274725274725274</v>
      </c>
      <c r="O69" s="2">
        <v>6.0659340659340657</v>
      </c>
      <c r="P69" s="2">
        <f>SUM(Nurse[[#This Row],[LPN Hours (excl. Admin)]],Nurse[[#This Row],[LPN Admin Hours]])</f>
        <v>60.742087912087911</v>
      </c>
      <c r="Q69" s="2">
        <v>55.238791208791206</v>
      </c>
      <c r="R69" s="2">
        <v>5.5032967032967033</v>
      </c>
      <c r="S69" s="2">
        <f>SUM(Nurse[[#This Row],[CNA Hours]], Nurse[[#This Row],[NA TR Hours]], Nurse[[#This Row],[Med Aide/Tech Hours]])</f>
        <v>92.337802197802191</v>
      </c>
      <c r="T69" s="2">
        <v>92.337802197802191</v>
      </c>
      <c r="U69" s="2">
        <v>0</v>
      </c>
      <c r="V69" s="2">
        <v>0</v>
      </c>
      <c r="W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21.181318681318682</v>
      </c>
      <c r="X69" s="2">
        <v>0</v>
      </c>
      <c r="Y69" s="2">
        <v>0</v>
      </c>
      <c r="Z69" s="2">
        <v>0</v>
      </c>
      <c r="AA69" s="2">
        <v>1.7637362637362637</v>
      </c>
      <c r="AB69" s="2">
        <v>0.8351648351648352</v>
      </c>
      <c r="AC69" s="2">
        <v>18.582417582417584</v>
      </c>
      <c r="AD69" s="2">
        <v>0</v>
      </c>
      <c r="AE69" s="2">
        <v>0</v>
      </c>
      <c r="AF69" t="s">
        <v>903</v>
      </c>
      <c r="AG69" s="6">
        <v>5</v>
      </c>
      <c r="AH69"/>
    </row>
    <row r="70" spans="1:34" x14ac:dyDescent="0.25">
      <c r="A70" t="s">
        <v>35</v>
      </c>
      <c r="B70" t="s">
        <v>1851</v>
      </c>
      <c r="C70" t="s">
        <v>2068</v>
      </c>
      <c r="D70" t="s">
        <v>2355</v>
      </c>
      <c r="E70" s="2">
        <v>17.846153846153847</v>
      </c>
      <c r="F70" s="2">
        <f>Nurse[[#This Row],[Total Nurse Staff Hours]]/Nurse[[#This Row],[MDS Census]]</f>
        <v>6.5417179802955658</v>
      </c>
      <c r="G70" s="2">
        <f>Nurse[[#This Row],[Total Direct Care Staff Hours]]/Nurse[[#This Row],[MDS Census]]</f>
        <v>6.2067426108374377</v>
      </c>
      <c r="H70" s="2">
        <f>Nurse[[#This Row],[Total RN Hours (w/ Admin, DON)]]/Nurse[[#This Row],[MDS Census]]</f>
        <v>1.2370689655172413</v>
      </c>
      <c r="I70" s="2">
        <f>Nurse[[#This Row],[RN Hours (excl. Admin, DON)]]/Nurse[[#This Row],[MDS Census]]</f>
        <v>0.90209359605911321</v>
      </c>
      <c r="J70" s="2">
        <f>SUM(Nurse[[#This Row],[RN Hours (excl. Admin, DON)]], Nurse[[#This Row],[RN Admin Hours]], Nurse[[#This Row],[RN DON Hours]], Nurse[[#This Row],[LPN Hours (excl. Admin)]], Nurse[[#This Row],[LPN Admin Hours]], Nurse[[#This Row],[CNA Hours]], Nurse[[#This Row],[NA TR Hours]], Nurse[[#This Row],[Med Aide/Tech Hours]])</f>
        <v>116.74450549450549</v>
      </c>
      <c r="K70" s="2">
        <f>SUM(Nurse[[#This Row],[RN Hours (excl. Admin, DON)]], Nurse[[#This Row],[LPN Hours (excl. Admin)]], Nurse[[#This Row],[CNA Hours]], Nurse[[#This Row],[NA TR Hours]], Nurse[[#This Row],[Med Aide/Tech Hours]])</f>
        <v>110.7664835164835</v>
      </c>
      <c r="L70" s="2">
        <f>SUM(Nurse[[#This Row],[RN Hours (excl. Admin, DON)]], Nurse[[#This Row],[RN Admin Hours]], Nurse[[#This Row],[RN DON Hours]])</f>
        <v>22.076923076923077</v>
      </c>
      <c r="M70" s="2">
        <v>16.098901098901099</v>
      </c>
      <c r="N70" s="2">
        <v>0.26373626373626374</v>
      </c>
      <c r="O70" s="2">
        <v>5.7142857142857144</v>
      </c>
      <c r="P70" s="2">
        <f>SUM(Nurse[[#This Row],[LPN Hours (excl. Admin)]],Nurse[[#This Row],[LPN Admin Hours]])</f>
        <v>44.587912087912088</v>
      </c>
      <c r="Q70" s="2">
        <v>44.587912087912088</v>
      </c>
      <c r="R70" s="2">
        <v>0</v>
      </c>
      <c r="S70" s="2">
        <f>SUM(Nurse[[#This Row],[CNA Hours]], Nurse[[#This Row],[NA TR Hours]], Nurse[[#This Row],[Med Aide/Tech Hours]])</f>
        <v>50.079670329670328</v>
      </c>
      <c r="T70" s="2">
        <v>50.079670329670328</v>
      </c>
      <c r="U70" s="2">
        <v>0</v>
      </c>
      <c r="V70" s="2">
        <v>0</v>
      </c>
      <c r="W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0.64835164835164838</v>
      </c>
      <c r="X70" s="2">
        <v>0</v>
      </c>
      <c r="Y70" s="2">
        <v>0.26373626373626374</v>
      </c>
      <c r="Z70" s="2">
        <v>0</v>
      </c>
      <c r="AA70" s="2">
        <v>0</v>
      </c>
      <c r="AB70" s="2">
        <v>0</v>
      </c>
      <c r="AC70" s="2">
        <v>0.38461538461538464</v>
      </c>
      <c r="AD70" s="2">
        <v>0</v>
      </c>
      <c r="AE70" s="2">
        <v>0</v>
      </c>
      <c r="AF70" t="s">
        <v>918</v>
      </c>
      <c r="AG70" s="6">
        <v>5</v>
      </c>
      <c r="AH70"/>
    </row>
    <row r="71" spans="1:34" x14ac:dyDescent="0.25">
      <c r="A71" t="s">
        <v>35</v>
      </c>
      <c r="B71" t="s">
        <v>1696</v>
      </c>
      <c r="C71" t="s">
        <v>1933</v>
      </c>
      <c r="D71" t="s">
        <v>2363</v>
      </c>
      <c r="E71" s="2">
        <v>40.373626373626372</v>
      </c>
      <c r="F71" s="2">
        <f>Nurse[[#This Row],[Total Nurse Staff Hours]]/Nurse[[#This Row],[MDS Census]]</f>
        <v>3.1265187806205774</v>
      </c>
      <c r="G71" s="2">
        <f>Nurse[[#This Row],[Total Direct Care Staff Hours]]/Nurse[[#This Row],[MDS Census]]</f>
        <v>2.5887534022863363</v>
      </c>
      <c r="H71" s="2">
        <f>Nurse[[#This Row],[Total RN Hours (w/ Admin, DON)]]/Nurse[[#This Row],[MDS Census]]</f>
        <v>0.52803483941208496</v>
      </c>
      <c r="I71" s="2">
        <f>Nurse[[#This Row],[RN Hours (excl. Admin, DON)]]/Nurse[[#This Row],[MDS Census]]</f>
        <v>0.31083287969515516</v>
      </c>
      <c r="J71" s="2">
        <f>SUM(Nurse[[#This Row],[RN Hours (excl. Admin, DON)]], Nurse[[#This Row],[RN Admin Hours]], Nurse[[#This Row],[RN DON Hours]], Nurse[[#This Row],[LPN Hours (excl. Admin)]], Nurse[[#This Row],[LPN Admin Hours]], Nurse[[#This Row],[CNA Hours]], Nurse[[#This Row],[NA TR Hours]], Nurse[[#This Row],[Med Aide/Tech Hours]])</f>
        <v>126.2289010989011</v>
      </c>
      <c r="K71" s="2">
        <f>SUM(Nurse[[#This Row],[RN Hours (excl. Admin, DON)]], Nurse[[#This Row],[LPN Hours (excl. Admin)]], Nurse[[#This Row],[CNA Hours]], Nurse[[#This Row],[NA TR Hours]], Nurse[[#This Row],[Med Aide/Tech Hours]])</f>
        <v>104.51736263736264</v>
      </c>
      <c r="L71" s="2">
        <f>SUM(Nurse[[#This Row],[RN Hours (excl. Admin, DON)]], Nurse[[#This Row],[RN Admin Hours]], Nurse[[#This Row],[RN DON Hours]])</f>
        <v>21.318681318681321</v>
      </c>
      <c r="M71" s="2">
        <v>12.549450549450549</v>
      </c>
      <c r="N71" s="2">
        <v>4.1538461538461542</v>
      </c>
      <c r="O71" s="2">
        <v>4.615384615384615</v>
      </c>
      <c r="P71" s="2">
        <f>SUM(Nurse[[#This Row],[LPN Hours (excl. Admin)]],Nurse[[#This Row],[LPN Admin Hours]])</f>
        <v>45.069560439560441</v>
      </c>
      <c r="Q71" s="2">
        <v>32.127252747252747</v>
      </c>
      <c r="R71" s="2">
        <v>12.942307692307692</v>
      </c>
      <c r="S71" s="2">
        <f>SUM(Nurse[[#This Row],[CNA Hours]], Nurse[[#This Row],[NA TR Hours]], Nurse[[#This Row],[Med Aide/Tech Hours]])</f>
        <v>59.840659340659336</v>
      </c>
      <c r="T71" s="2">
        <v>53.777472527472526</v>
      </c>
      <c r="U71" s="2">
        <v>6.063186813186813</v>
      </c>
      <c r="V71" s="2">
        <v>0</v>
      </c>
      <c r="W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71" s="2">
        <v>0</v>
      </c>
      <c r="Y71" s="2">
        <v>8.7912087912087919E-2</v>
      </c>
      <c r="Z71" s="2">
        <v>0</v>
      </c>
      <c r="AA71" s="2">
        <v>0</v>
      </c>
      <c r="AB71" s="2">
        <v>0.43956043956043955</v>
      </c>
      <c r="AC71" s="2">
        <v>0</v>
      </c>
      <c r="AD71" s="2">
        <v>0</v>
      </c>
      <c r="AE71" s="2">
        <v>0</v>
      </c>
      <c r="AF71" t="s">
        <v>761</v>
      </c>
      <c r="AG71" s="6">
        <v>5</v>
      </c>
      <c r="AH71"/>
    </row>
    <row r="72" spans="1:34" x14ac:dyDescent="0.25">
      <c r="A72" t="s">
        <v>35</v>
      </c>
      <c r="B72" t="s">
        <v>1720</v>
      </c>
      <c r="C72" t="s">
        <v>2085</v>
      </c>
      <c r="D72" t="s">
        <v>2342</v>
      </c>
      <c r="E72" s="2">
        <v>26.098901098901099</v>
      </c>
      <c r="F72" s="2">
        <f>Nurse[[#This Row],[Total Nurse Staff Hours]]/Nurse[[#This Row],[MDS Census]]</f>
        <v>3.0272673684210534</v>
      </c>
      <c r="G72" s="2">
        <f>Nurse[[#This Row],[Total Direct Care Staff Hours]]/Nurse[[#This Row],[MDS Census]]</f>
        <v>2.7443200000000005</v>
      </c>
      <c r="H72" s="2">
        <f>Nurse[[#This Row],[Total RN Hours (w/ Admin, DON)]]/Nurse[[#This Row],[MDS Census]]</f>
        <v>1.0505178947368423</v>
      </c>
      <c r="I72" s="2">
        <f>Nurse[[#This Row],[RN Hours (excl. Admin, DON)]]/Nurse[[#This Row],[MDS Census]]</f>
        <v>0.76757052631578959</v>
      </c>
      <c r="J72" s="2">
        <f>SUM(Nurse[[#This Row],[RN Hours (excl. Admin, DON)]], Nurse[[#This Row],[RN Admin Hours]], Nurse[[#This Row],[RN DON Hours]], Nurse[[#This Row],[LPN Hours (excl. Admin)]], Nurse[[#This Row],[LPN Admin Hours]], Nurse[[#This Row],[CNA Hours]], Nurse[[#This Row],[NA TR Hours]], Nurse[[#This Row],[Med Aide/Tech Hours]])</f>
        <v>79.008351648351663</v>
      </c>
      <c r="K72" s="2">
        <f>SUM(Nurse[[#This Row],[RN Hours (excl. Admin, DON)]], Nurse[[#This Row],[LPN Hours (excl. Admin)]], Nurse[[#This Row],[CNA Hours]], Nurse[[#This Row],[NA TR Hours]], Nurse[[#This Row],[Med Aide/Tech Hours]])</f>
        <v>71.623736263736276</v>
      </c>
      <c r="L72" s="2">
        <f>SUM(Nurse[[#This Row],[RN Hours (excl. Admin, DON)]], Nurse[[#This Row],[RN Admin Hours]], Nurse[[#This Row],[RN DON Hours]])</f>
        <v>27.417362637362643</v>
      </c>
      <c r="M72" s="2">
        <v>20.032747252747257</v>
      </c>
      <c r="N72" s="2">
        <v>1.6703296703296704</v>
      </c>
      <c r="O72" s="2">
        <v>5.7142857142857144</v>
      </c>
      <c r="P72" s="2">
        <f>SUM(Nurse[[#This Row],[LPN Hours (excl. Admin)]],Nurse[[#This Row],[LPN Admin Hours]])</f>
        <v>3.4065934065934065</v>
      </c>
      <c r="Q72" s="2">
        <v>3.4065934065934065</v>
      </c>
      <c r="R72" s="2">
        <v>0</v>
      </c>
      <c r="S72" s="2">
        <f>SUM(Nurse[[#This Row],[CNA Hours]], Nurse[[#This Row],[NA TR Hours]], Nurse[[#This Row],[Med Aide/Tech Hours]])</f>
        <v>48.184395604395618</v>
      </c>
      <c r="T72" s="2">
        <v>48.184395604395618</v>
      </c>
      <c r="U72" s="2">
        <v>0</v>
      </c>
      <c r="V72" s="2">
        <v>0</v>
      </c>
      <c r="W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19.815934065934066</v>
      </c>
      <c r="X72" s="2">
        <v>0</v>
      </c>
      <c r="Y72" s="2">
        <v>1.6703296703296704</v>
      </c>
      <c r="Z72" s="2">
        <v>2.8131868131868134</v>
      </c>
      <c r="AA72" s="2">
        <v>0.21153846153846154</v>
      </c>
      <c r="AB72" s="2">
        <v>0</v>
      </c>
      <c r="AC72" s="2">
        <v>15.12087912087912</v>
      </c>
      <c r="AD72" s="2">
        <v>0</v>
      </c>
      <c r="AE72" s="2">
        <v>0</v>
      </c>
      <c r="AF72" t="s">
        <v>786</v>
      </c>
      <c r="AG72" s="6">
        <v>5</v>
      </c>
      <c r="AH72"/>
    </row>
    <row r="73" spans="1:34" x14ac:dyDescent="0.25">
      <c r="A73" t="s">
        <v>35</v>
      </c>
      <c r="B73" t="s">
        <v>1594</v>
      </c>
      <c r="C73" t="s">
        <v>1975</v>
      </c>
      <c r="D73" t="s">
        <v>2316</v>
      </c>
      <c r="E73" s="2">
        <v>44.560439560439562</v>
      </c>
      <c r="F73" s="2">
        <f>Nurse[[#This Row],[Total Nurse Staff Hours]]/Nurse[[#This Row],[MDS Census]]</f>
        <v>6.8980098643649814</v>
      </c>
      <c r="G73" s="2">
        <f>Nurse[[#This Row],[Total Direct Care Staff Hours]]/Nurse[[#This Row],[MDS Census]]</f>
        <v>6.2567768187422921</v>
      </c>
      <c r="H73" s="2">
        <f>Nurse[[#This Row],[Total RN Hours (w/ Admin, DON)]]/Nurse[[#This Row],[MDS Census]]</f>
        <v>2.8582564734895191</v>
      </c>
      <c r="I73" s="2">
        <f>Nurse[[#This Row],[RN Hours (excl. Admin, DON)]]/Nurse[[#This Row],[MDS Census]]</f>
        <v>2.217023427866831</v>
      </c>
      <c r="J73" s="2">
        <f>SUM(Nurse[[#This Row],[RN Hours (excl. Admin, DON)]], Nurse[[#This Row],[RN Admin Hours]], Nurse[[#This Row],[RN DON Hours]], Nurse[[#This Row],[LPN Hours (excl. Admin)]], Nurse[[#This Row],[LPN Admin Hours]], Nurse[[#This Row],[CNA Hours]], Nurse[[#This Row],[NA TR Hours]], Nurse[[#This Row],[Med Aide/Tech Hours]])</f>
        <v>307.37835164835167</v>
      </c>
      <c r="K73" s="2">
        <f>SUM(Nurse[[#This Row],[RN Hours (excl. Admin, DON)]], Nurse[[#This Row],[LPN Hours (excl. Admin)]], Nurse[[#This Row],[CNA Hours]], Nurse[[#This Row],[NA TR Hours]], Nurse[[#This Row],[Med Aide/Tech Hours]])</f>
        <v>278.80472527472523</v>
      </c>
      <c r="L73" s="2">
        <f>SUM(Nurse[[#This Row],[RN Hours (excl. Admin, DON)]], Nurse[[#This Row],[RN Admin Hours]], Nurse[[#This Row],[RN DON Hours]])</f>
        <v>127.36516483516483</v>
      </c>
      <c r="M73" s="2">
        <v>98.791538461538465</v>
      </c>
      <c r="N73" s="2">
        <v>22.771428571428569</v>
      </c>
      <c r="O73" s="2">
        <v>5.802197802197802</v>
      </c>
      <c r="P73" s="2">
        <f>SUM(Nurse[[#This Row],[LPN Hours (excl. Admin)]],Nurse[[#This Row],[LPN Admin Hours]])</f>
        <v>50.609890109890109</v>
      </c>
      <c r="Q73" s="2">
        <v>50.609890109890109</v>
      </c>
      <c r="R73" s="2">
        <v>0</v>
      </c>
      <c r="S73" s="2">
        <f>SUM(Nurse[[#This Row],[CNA Hours]], Nurse[[#This Row],[NA TR Hours]], Nurse[[#This Row],[Med Aide/Tech Hours]])</f>
        <v>129.40329670329669</v>
      </c>
      <c r="T73" s="2">
        <v>129.40329670329669</v>
      </c>
      <c r="U73" s="2">
        <v>0</v>
      </c>
      <c r="V73" s="2">
        <v>0</v>
      </c>
      <c r="W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 s="2">
        <v>0</v>
      </c>
      <c r="Y73" s="2">
        <v>0</v>
      </c>
      <c r="Z73" s="2">
        <v>0</v>
      </c>
      <c r="AA73" s="2">
        <v>0</v>
      </c>
      <c r="AB73" s="2">
        <v>0</v>
      </c>
      <c r="AC73" s="2">
        <v>0</v>
      </c>
      <c r="AD73" s="2">
        <v>0</v>
      </c>
      <c r="AE73" s="2">
        <v>0</v>
      </c>
      <c r="AF73" t="s">
        <v>656</v>
      </c>
      <c r="AG73" s="6">
        <v>5</v>
      </c>
      <c r="AH73"/>
    </row>
    <row r="74" spans="1:34" x14ac:dyDescent="0.25">
      <c r="A74" t="s">
        <v>35</v>
      </c>
      <c r="B74" t="s">
        <v>1452</v>
      </c>
      <c r="C74" t="s">
        <v>1943</v>
      </c>
      <c r="D74" t="s">
        <v>2334</v>
      </c>
      <c r="E74" s="2">
        <v>48.945054945054942</v>
      </c>
      <c r="F74" s="2">
        <f>Nurse[[#This Row],[Total Nurse Staff Hours]]/Nurse[[#This Row],[MDS Census]]</f>
        <v>2.7924000898069159</v>
      </c>
      <c r="G74" s="2">
        <f>Nurse[[#This Row],[Total Direct Care Staff Hours]]/Nurse[[#This Row],[MDS Census]]</f>
        <v>2.5484620565783564</v>
      </c>
      <c r="H74" s="2">
        <f>Nurse[[#This Row],[Total RN Hours (w/ Admin, DON)]]/Nurse[[#This Row],[MDS Census]]</f>
        <v>0.61388639425235747</v>
      </c>
      <c r="I74" s="2">
        <f>Nurse[[#This Row],[RN Hours (excl. Admin, DON)]]/Nurse[[#This Row],[MDS Census]]</f>
        <v>0.36994836102379886</v>
      </c>
      <c r="J74" s="2">
        <f>SUM(Nurse[[#This Row],[RN Hours (excl. Admin, DON)]], Nurse[[#This Row],[RN Admin Hours]], Nurse[[#This Row],[RN DON Hours]], Nurse[[#This Row],[LPN Hours (excl. Admin)]], Nurse[[#This Row],[LPN Admin Hours]], Nurse[[#This Row],[CNA Hours]], Nurse[[#This Row],[NA TR Hours]], Nurse[[#This Row],[Med Aide/Tech Hours]])</f>
        <v>136.67417582417585</v>
      </c>
      <c r="K74" s="2">
        <f>SUM(Nurse[[#This Row],[RN Hours (excl. Admin, DON)]], Nurse[[#This Row],[LPN Hours (excl. Admin)]], Nurse[[#This Row],[CNA Hours]], Nurse[[#This Row],[NA TR Hours]], Nurse[[#This Row],[Med Aide/Tech Hours]])</f>
        <v>124.73461538461538</v>
      </c>
      <c r="L74" s="2">
        <f>SUM(Nurse[[#This Row],[RN Hours (excl. Admin, DON)]], Nurse[[#This Row],[RN Admin Hours]], Nurse[[#This Row],[RN DON Hours]])</f>
        <v>30.046703296703299</v>
      </c>
      <c r="M74" s="2">
        <v>18.107142857142858</v>
      </c>
      <c r="N74" s="2">
        <v>6.4010989010989015</v>
      </c>
      <c r="O74" s="2">
        <v>5.5384615384615383</v>
      </c>
      <c r="P74" s="2">
        <f>SUM(Nurse[[#This Row],[LPN Hours (excl. Admin)]],Nurse[[#This Row],[LPN Admin Hours]])</f>
        <v>33.934065934065934</v>
      </c>
      <c r="Q74" s="2">
        <v>33.934065934065934</v>
      </c>
      <c r="R74" s="2">
        <v>0</v>
      </c>
      <c r="S74" s="2">
        <f>SUM(Nurse[[#This Row],[CNA Hours]], Nurse[[#This Row],[NA TR Hours]], Nurse[[#This Row],[Med Aide/Tech Hours]])</f>
        <v>72.693406593406593</v>
      </c>
      <c r="T74" s="2">
        <v>67.127472527472534</v>
      </c>
      <c r="U74" s="2">
        <v>5.5659340659340657</v>
      </c>
      <c r="V74" s="2">
        <v>0</v>
      </c>
      <c r="W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5.1318681318681314</v>
      </c>
      <c r="X74" s="2">
        <v>0</v>
      </c>
      <c r="Y74" s="2">
        <v>0</v>
      </c>
      <c r="Z74" s="2">
        <v>0</v>
      </c>
      <c r="AA74" s="2">
        <v>7.6923076923076927E-2</v>
      </c>
      <c r="AB74" s="2">
        <v>0</v>
      </c>
      <c r="AC74" s="2">
        <v>2.5604395604395602</v>
      </c>
      <c r="AD74" s="2">
        <v>2.4945054945054945</v>
      </c>
      <c r="AE74" s="2">
        <v>0</v>
      </c>
      <c r="AF74" t="s">
        <v>511</v>
      </c>
      <c r="AG74" s="6">
        <v>5</v>
      </c>
      <c r="AH74"/>
    </row>
    <row r="75" spans="1:34" x14ac:dyDescent="0.25">
      <c r="A75" t="s">
        <v>35</v>
      </c>
      <c r="B75" t="s">
        <v>1906</v>
      </c>
      <c r="C75" t="s">
        <v>2003</v>
      </c>
      <c r="D75" t="s">
        <v>2281</v>
      </c>
      <c r="E75" s="2">
        <v>38.637362637362635</v>
      </c>
      <c r="F75" s="2">
        <f>Nurse[[#This Row],[Total Nurse Staff Hours]]/Nurse[[#This Row],[MDS Census]]</f>
        <v>4.0767207053469843</v>
      </c>
      <c r="G75" s="2">
        <f>Nurse[[#This Row],[Total Direct Care Staff Hours]]/Nurse[[#This Row],[MDS Census]]</f>
        <v>3.5994027303754264</v>
      </c>
      <c r="H75" s="2">
        <f>Nurse[[#This Row],[Total RN Hours (w/ Admin, DON)]]/Nurse[[#This Row],[MDS Census]]</f>
        <v>0.71807451649601817</v>
      </c>
      <c r="I75" s="2">
        <f>Nurse[[#This Row],[RN Hours (excl. Admin, DON)]]/Nurse[[#This Row],[MDS Census]]</f>
        <v>0.49452502844141072</v>
      </c>
      <c r="J75" s="2">
        <f>SUM(Nurse[[#This Row],[RN Hours (excl. Admin, DON)]], Nurse[[#This Row],[RN Admin Hours]], Nurse[[#This Row],[RN DON Hours]], Nurse[[#This Row],[LPN Hours (excl. Admin)]], Nurse[[#This Row],[LPN Admin Hours]], Nurse[[#This Row],[CNA Hours]], Nurse[[#This Row],[NA TR Hours]], Nurse[[#This Row],[Med Aide/Tech Hours]])</f>
        <v>157.51373626373623</v>
      </c>
      <c r="K75" s="2">
        <f>SUM(Nurse[[#This Row],[RN Hours (excl. Admin, DON)]], Nurse[[#This Row],[LPN Hours (excl. Admin)]], Nurse[[#This Row],[CNA Hours]], Nurse[[#This Row],[NA TR Hours]], Nurse[[#This Row],[Med Aide/Tech Hours]])</f>
        <v>139.07142857142856</v>
      </c>
      <c r="L75" s="2">
        <f>SUM(Nurse[[#This Row],[RN Hours (excl. Admin, DON)]], Nurse[[#This Row],[RN Admin Hours]], Nurse[[#This Row],[RN DON Hours]])</f>
        <v>27.744505494505493</v>
      </c>
      <c r="M75" s="2">
        <v>19.107142857142858</v>
      </c>
      <c r="N75" s="2">
        <v>4.3296703296703294</v>
      </c>
      <c r="O75" s="2">
        <v>4.3076923076923075</v>
      </c>
      <c r="P75" s="2">
        <f>SUM(Nurse[[#This Row],[LPN Hours (excl. Admin)]],Nurse[[#This Row],[LPN Admin Hours]])</f>
        <v>49.019230769230774</v>
      </c>
      <c r="Q75" s="2">
        <v>39.214285714285715</v>
      </c>
      <c r="R75" s="2">
        <v>9.8049450549450547</v>
      </c>
      <c r="S75" s="2">
        <f>SUM(Nurse[[#This Row],[CNA Hours]], Nurse[[#This Row],[NA TR Hours]], Nurse[[#This Row],[Med Aide/Tech Hours]])</f>
        <v>80.75</v>
      </c>
      <c r="T75" s="2">
        <v>71.464285714285708</v>
      </c>
      <c r="U75" s="2">
        <v>9.2857142857142865</v>
      </c>
      <c r="V75" s="2">
        <v>0</v>
      </c>
      <c r="W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5" s="2">
        <v>0</v>
      </c>
      <c r="Y75" s="2">
        <v>0</v>
      </c>
      <c r="Z75" s="2">
        <v>0</v>
      </c>
      <c r="AA75" s="2">
        <v>0</v>
      </c>
      <c r="AB75" s="2">
        <v>0</v>
      </c>
      <c r="AC75" s="2">
        <v>0</v>
      </c>
      <c r="AD75" s="2">
        <v>0</v>
      </c>
      <c r="AE75" s="2">
        <v>0</v>
      </c>
      <c r="AF75" t="s">
        <v>973</v>
      </c>
      <c r="AG75" s="6">
        <v>5</v>
      </c>
      <c r="AH75"/>
    </row>
    <row r="76" spans="1:34" x14ac:dyDescent="0.25">
      <c r="A76" t="s">
        <v>35</v>
      </c>
      <c r="B76" t="s">
        <v>1603</v>
      </c>
      <c r="C76" t="s">
        <v>2227</v>
      </c>
      <c r="D76" t="s">
        <v>2344</v>
      </c>
      <c r="E76" s="2">
        <v>70.978021978021971</v>
      </c>
      <c r="F76" s="2">
        <f>Nurse[[#This Row],[Total Nurse Staff Hours]]/Nurse[[#This Row],[MDS Census]]</f>
        <v>3.321952314599784</v>
      </c>
      <c r="G76" s="2">
        <f>Nurse[[#This Row],[Total Direct Care Staff Hours]]/Nurse[[#This Row],[MDS Census]]</f>
        <v>3.0296470041802146</v>
      </c>
      <c r="H76" s="2">
        <f>Nurse[[#This Row],[Total RN Hours (w/ Admin, DON)]]/Nurse[[#This Row],[MDS Census]]</f>
        <v>0.53628270630128516</v>
      </c>
      <c r="I76" s="2">
        <f>Nurse[[#This Row],[RN Hours (excl. Admin, DON)]]/Nurse[[#This Row],[MDS Census]]</f>
        <v>0.24397739588171549</v>
      </c>
      <c r="J76" s="2">
        <f>SUM(Nurse[[#This Row],[RN Hours (excl. Admin, DON)]], Nurse[[#This Row],[RN Admin Hours]], Nurse[[#This Row],[RN DON Hours]], Nurse[[#This Row],[LPN Hours (excl. Admin)]], Nurse[[#This Row],[LPN Admin Hours]], Nurse[[#This Row],[CNA Hours]], Nurse[[#This Row],[NA TR Hours]], Nurse[[#This Row],[Med Aide/Tech Hours]])</f>
        <v>235.78560439560442</v>
      </c>
      <c r="K76" s="2">
        <f>SUM(Nurse[[#This Row],[RN Hours (excl. Admin, DON)]], Nurse[[#This Row],[LPN Hours (excl. Admin)]], Nurse[[#This Row],[CNA Hours]], Nurse[[#This Row],[NA TR Hours]], Nurse[[#This Row],[Med Aide/Tech Hours]])</f>
        <v>215.03835164835169</v>
      </c>
      <c r="L76" s="2">
        <f>SUM(Nurse[[#This Row],[RN Hours (excl. Admin, DON)]], Nurse[[#This Row],[RN Admin Hours]], Nurse[[#This Row],[RN DON Hours]])</f>
        <v>38.064285714285717</v>
      </c>
      <c r="M76" s="2">
        <v>17.317032967032969</v>
      </c>
      <c r="N76" s="2">
        <v>16.175824175824175</v>
      </c>
      <c r="O76" s="2">
        <v>4.5714285714285712</v>
      </c>
      <c r="P76" s="2">
        <f>SUM(Nurse[[#This Row],[LPN Hours (excl. Admin)]],Nurse[[#This Row],[LPN Admin Hours]])</f>
        <v>83.632087912087911</v>
      </c>
      <c r="Q76" s="2">
        <v>83.632087912087911</v>
      </c>
      <c r="R76" s="2">
        <v>0</v>
      </c>
      <c r="S76" s="2">
        <f>SUM(Nurse[[#This Row],[CNA Hours]], Nurse[[#This Row],[NA TR Hours]], Nurse[[#This Row],[Med Aide/Tech Hours]])</f>
        <v>114.0892307692308</v>
      </c>
      <c r="T76" s="2">
        <v>96.709560439560462</v>
      </c>
      <c r="U76" s="2">
        <v>17.379670329670333</v>
      </c>
      <c r="V76" s="2">
        <v>0</v>
      </c>
      <c r="W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0.26373626373626374</v>
      </c>
      <c r="X76" s="2">
        <v>0.13186813186813187</v>
      </c>
      <c r="Y76" s="2">
        <v>0</v>
      </c>
      <c r="Z76" s="2">
        <v>0</v>
      </c>
      <c r="AA76" s="2">
        <v>0.13186813186813187</v>
      </c>
      <c r="AB76" s="2">
        <v>0</v>
      </c>
      <c r="AC76" s="2">
        <v>0</v>
      </c>
      <c r="AD76" s="2">
        <v>0</v>
      </c>
      <c r="AE76" s="2">
        <v>0</v>
      </c>
      <c r="AF76" t="s">
        <v>666</v>
      </c>
      <c r="AG76" s="6">
        <v>5</v>
      </c>
      <c r="AH76"/>
    </row>
    <row r="77" spans="1:34" x14ac:dyDescent="0.25">
      <c r="A77" t="s">
        <v>35</v>
      </c>
      <c r="B77" t="s">
        <v>1368</v>
      </c>
      <c r="C77" t="s">
        <v>2077</v>
      </c>
      <c r="D77" t="s">
        <v>2338</v>
      </c>
      <c r="E77" s="2">
        <v>61.021978021978022</v>
      </c>
      <c r="F77" s="2">
        <f>Nurse[[#This Row],[Total Nurse Staff Hours]]/Nurse[[#This Row],[MDS Census]]</f>
        <v>2.824401224563299</v>
      </c>
      <c r="G77" s="2">
        <f>Nurse[[#This Row],[Total Direct Care Staff Hours]]/Nurse[[#This Row],[MDS Census]]</f>
        <v>2.6920403385557354</v>
      </c>
      <c r="H77" s="2">
        <f>Nurse[[#This Row],[Total RN Hours (w/ Admin, DON)]]/Nurse[[#This Row],[MDS Census]]</f>
        <v>0.71330812173599856</v>
      </c>
      <c r="I77" s="2">
        <f>Nurse[[#This Row],[RN Hours (excl. Admin, DON)]]/Nurse[[#This Row],[MDS Census]]</f>
        <v>0.5809472357284351</v>
      </c>
      <c r="J77" s="2">
        <f>SUM(Nurse[[#This Row],[RN Hours (excl. Admin, DON)]], Nurse[[#This Row],[RN Admin Hours]], Nurse[[#This Row],[RN DON Hours]], Nurse[[#This Row],[LPN Hours (excl. Admin)]], Nurse[[#This Row],[LPN Admin Hours]], Nurse[[#This Row],[CNA Hours]], Nurse[[#This Row],[NA TR Hours]], Nurse[[#This Row],[Med Aide/Tech Hours]])</f>
        <v>172.35054945054944</v>
      </c>
      <c r="K77" s="2">
        <f>SUM(Nurse[[#This Row],[RN Hours (excl. Admin, DON)]], Nurse[[#This Row],[LPN Hours (excl. Admin)]], Nurse[[#This Row],[CNA Hours]], Nurse[[#This Row],[NA TR Hours]], Nurse[[#This Row],[Med Aide/Tech Hours]])</f>
        <v>164.27362637362637</v>
      </c>
      <c r="L77" s="2">
        <f>SUM(Nurse[[#This Row],[RN Hours (excl. Admin, DON)]], Nurse[[#This Row],[RN Admin Hours]], Nurse[[#This Row],[RN DON Hours]])</f>
        <v>43.527472527472526</v>
      </c>
      <c r="M77" s="2">
        <v>35.450549450549453</v>
      </c>
      <c r="N77" s="2">
        <v>2.3956043956043955</v>
      </c>
      <c r="O77" s="2">
        <v>5.6813186813186816</v>
      </c>
      <c r="P77" s="2">
        <f>SUM(Nurse[[#This Row],[LPN Hours (excl. Admin)]],Nurse[[#This Row],[LPN Admin Hours]])</f>
        <v>30.635604395604386</v>
      </c>
      <c r="Q77" s="2">
        <v>30.635604395604386</v>
      </c>
      <c r="R77" s="2">
        <v>0</v>
      </c>
      <c r="S77" s="2">
        <f>SUM(Nurse[[#This Row],[CNA Hours]], Nurse[[#This Row],[NA TR Hours]], Nurse[[#This Row],[Med Aide/Tech Hours]])</f>
        <v>98.187472527472522</v>
      </c>
      <c r="T77" s="2">
        <v>98.187472527472522</v>
      </c>
      <c r="U77" s="2">
        <v>0</v>
      </c>
      <c r="V77" s="2">
        <v>0</v>
      </c>
      <c r="W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7" s="2">
        <v>0</v>
      </c>
      <c r="Y77" s="2">
        <v>0</v>
      </c>
      <c r="Z77" s="2">
        <v>0</v>
      </c>
      <c r="AA77" s="2">
        <v>0</v>
      </c>
      <c r="AB77" s="2">
        <v>0</v>
      </c>
      <c r="AC77" s="2">
        <v>0</v>
      </c>
      <c r="AD77" s="2">
        <v>0</v>
      </c>
      <c r="AE77" s="2">
        <v>0</v>
      </c>
      <c r="AF77" t="s">
        <v>425</v>
      </c>
      <c r="AG77" s="6">
        <v>5</v>
      </c>
      <c r="AH77"/>
    </row>
    <row r="78" spans="1:34" x14ac:dyDescent="0.25">
      <c r="A78" t="s">
        <v>35</v>
      </c>
      <c r="B78" t="s">
        <v>1313</v>
      </c>
      <c r="C78" t="s">
        <v>2167</v>
      </c>
      <c r="D78" t="s">
        <v>2338</v>
      </c>
      <c r="E78" s="2">
        <v>74.736263736263737</v>
      </c>
      <c r="F78" s="2">
        <f>Nurse[[#This Row],[Total Nurse Staff Hours]]/Nurse[[#This Row],[MDS Census]]</f>
        <v>4.4897809145713863</v>
      </c>
      <c r="G78" s="2">
        <f>Nurse[[#This Row],[Total Direct Care Staff Hours]]/Nurse[[#This Row],[MDS Census]]</f>
        <v>4.2509925011027789</v>
      </c>
      <c r="H78" s="2">
        <f>Nurse[[#This Row],[Total RN Hours (w/ Admin, DON)]]/Nurse[[#This Row],[MDS Census]]</f>
        <v>0.28488457579767684</v>
      </c>
      <c r="I78" s="2">
        <f>Nurse[[#This Row],[RN Hours (excl. Admin, DON)]]/Nurse[[#This Row],[MDS Census]]</f>
        <v>0.20574180267607703</v>
      </c>
      <c r="J78" s="2">
        <f>SUM(Nurse[[#This Row],[RN Hours (excl. Admin, DON)]], Nurse[[#This Row],[RN Admin Hours]], Nurse[[#This Row],[RN DON Hours]], Nurse[[#This Row],[LPN Hours (excl. Admin)]], Nurse[[#This Row],[LPN Admin Hours]], Nurse[[#This Row],[CNA Hours]], Nurse[[#This Row],[NA TR Hours]], Nurse[[#This Row],[Med Aide/Tech Hours]])</f>
        <v>335.54945054945051</v>
      </c>
      <c r="K78" s="2">
        <f>SUM(Nurse[[#This Row],[RN Hours (excl. Admin, DON)]], Nurse[[#This Row],[LPN Hours (excl. Admin)]], Nurse[[#This Row],[CNA Hours]], Nurse[[#This Row],[NA TR Hours]], Nurse[[#This Row],[Med Aide/Tech Hours]])</f>
        <v>317.7032967032967</v>
      </c>
      <c r="L78" s="2">
        <f>SUM(Nurse[[#This Row],[RN Hours (excl. Admin, DON)]], Nurse[[#This Row],[RN Admin Hours]], Nurse[[#This Row],[RN DON Hours]])</f>
        <v>21.291208791208792</v>
      </c>
      <c r="M78" s="2">
        <v>15.376373626373626</v>
      </c>
      <c r="N78" s="2">
        <v>5.9148351648351651</v>
      </c>
      <c r="O78" s="2">
        <v>0</v>
      </c>
      <c r="P78" s="2">
        <f>SUM(Nurse[[#This Row],[LPN Hours (excl. Admin)]],Nurse[[#This Row],[LPN Admin Hours]])</f>
        <v>117.43131868131869</v>
      </c>
      <c r="Q78" s="2">
        <v>105.5</v>
      </c>
      <c r="R78" s="2">
        <v>11.931318681318681</v>
      </c>
      <c r="S78" s="2">
        <f>SUM(Nurse[[#This Row],[CNA Hours]], Nurse[[#This Row],[NA TR Hours]], Nurse[[#This Row],[Med Aide/Tech Hours]])</f>
        <v>196.82692307692307</v>
      </c>
      <c r="T78" s="2">
        <v>196.82692307692307</v>
      </c>
      <c r="U78" s="2">
        <v>0</v>
      </c>
      <c r="V78" s="2">
        <v>0</v>
      </c>
      <c r="W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8" s="2">
        <v>0</v>
      </c>
      <c r="Y78" s="2">
        <v>0</v>
      </c>
      <c r="Z78" s="2">
        <v>0</v>
      </c>
      <c r="AA78" s="2">
        <v>0</v>
      </c>
      <c r="AB78" s="2">
        <v>0</v>
      </c>
      <c r="AC78" s="2">
        <v>0</v>
      </c>
      <c r="AD78" s="2">
        <v>0</v>
      </c>
      <c r="AE78" s="2">
        <v>0</v>
      </c>
      <c r="AF78" t="s">
        <v>370</v>
      </c>
      <c r="AG78" s="6">
        <v>5</v>
      </c>
      <c r="AH78"/>
    </row>
    <row r="79" spans="1:34" x14ac:dyDescent="0.25">
      <c r="A79" t="s">
        <v>35</v>
      </c>
      <c r="B79" t="s">
        <v>1507</v>
      </c>
      <c r="C79" t="s">
        <v>2140</v>
      </c>
      <c r="D79" t="s">
        <v>2340</v>
      </c>
      <c r="E79" s="2">
        <v>64.285714285714292</v>
      </c>
      <c r="F79" s="2">
        <f>Nurse[[#This Row],[Total Nurse Staff Hours]]/Nurse[[#This Row],[MDS Census]]</f>
        <v>3.5856820512820518</v>
      </c>
      <c r="G79" s="2">
        <f>Nurse[[#This Row],[Total Direct Care Staff Hours]]/Nurse[[#This Row],[MDS Census]]</f>
        <v>3.4259811965811968</v>
      </c>
      <c r="H79" s="2">
        <f>Nurse[[#This Row],[Total RN Hours (w/ Admin, DON)]]/Nurse[[#This Row],[MDS Census]]</f>
        <v>0.34217435897435894</v>
      </c>
      <c r="I79" s="2">
        <f>Nurse[[#This Row],[RN Hours (excl. Admin, DON)]]/Nurse[[#This Row],[MDS Census]]</f>
        <v>0.264225641025641</v>
      </c>
      <c r="J79" s="2">
        <f>SUM(Nurse[[#This Row],[RN Hours (excl. Admin, DON)]], Nurse[[#This Row],[RN Admin Hours]], Nurse[[#This Row],[RN DON Hours]], Nurse[[#This Row],[LPN Hours (excl. Admin)]], Nurse[[#This Row],[LPN Admin Hours]], Nurse[[#This Row],[CNA Hours]], Nurse[[#This Row],[NA TR Hours]], Nurse[[#This Row],[Med Aide/Tech Hours]])</f>
        <v>230.50813186813193</v>
      </c>
      <c r="K79" s="2">
        <f>SUM(Nurse[[#This Row],[RN Hours (excl. Admin, DON)]], Nurse[[#This Row],[LPN Hours (excl. Admin)]], Nurse[[#This Row],[CNA Hours]], Nurse[[#This Row],[NA TR Hours]], Nurse[[#This Row],[Med Aide/Tech Hours]])</f>
        <v>220.24164835164839</v>
      </c>
      <c r="L79" s="2">
        <f>SUM(Nurse[[#This Row],[RN Hours (excl. Admin, DON)]], Nurse[[#This Row],[RN Admin Hours]], Nurse[[#This Row],[RN DON Hours]])</f>
        <v>21.996923076923078</v>
      </c>
      <c r="M79" s="2">
        <v>16.985934065934067</v>
      </c>
      <c r="N79" s="2">
        <v>0</v>
      </c>
      <c r="O79" s="2">
        <v>5.0109890109890109</v>
      </c>
      <c r="P79" s="2">
        <f>SUM(Nurse[[#This Row],[LPN Hours (excl. Admin)]],Nurse[[#This Row],[LPN Admin Hours]])</f>
        <v>65.355054945054974</v>
      </c>
      <c r="Q79" s="2">
        <v>60.099560439560463</v>
      </c>
      <c r="R79" s="2">
        <v>5.2554945054945055</v>
      </c>
      <c r="S79" s="2">
        <f>SUM(Nurse[[#This Row],[CNA Hours]], Nurse[[#This Row],[NA TR Hours]], Nurse[[#This Row],[Med Aide/Tech Hours]])</f>
        <v>143.15615384615387</v>
      </c>
      <c r="T79" s="2">
        <v>143.15615384615387</v>
      </c>
      <c r="U79" s="2">
        <v>0</v>
      </c>
      <c r="V79" s="2">
        <v>0</v>
      </c>
      <c r="W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9" s="2">
        <v>0</v>
      </c>
      <c r="Y79" s="2">
        <v>0</v>
      </c>
      <c r="Z79" s="2">
        <v>0</v>
      </c>
      <c r="AA79" s="2">
        <v>0</v>
      </c>
      <c r="AB79" s="2">
        <v>0</v>
      </c>
      <c r="AC79" s="2">
        <v>0</v>
      </c>
      <c r="AD79" s="2">
        <v>0</v>
      </c>
      <c r="AE79" s="2">
        <v>0</v>
      </c>
      <c r="AF79" t="s">
        <v>569</v>
      </c>
      <c r="AG79" s="6">
        <v>5</v>
      </c>
      <c r="AH79"/>
    </row>
    <row r="80" spans="1:34" x14ac:dyDescent="0.25">
      <c r="A80" t="s">
        <v>35</v>
      </c>
      <c r="B80" t="s">
        <v>1695</v>
      </c>
      <c r="C80" t="s">
        <v>1990</v>
      </c>
      <c r="D80" t="s">
        <v>2306</v>
      </c>
      <c r="E80" s="2">
        <v>43.362637362637365</v>
      </c>
      <c r="F80" s="2">
        <f>Nurse[[#This Row],[Total Nurse Staff Hours]]/Nurse[[#This Row],[MDS Census]]</f>
        <v>3.2636213887480992</v>
      </c>
      <c r="G80" s="2">
        <f>Nurse[[#This Row],[Total Direct Care Staff Hours]]/Nurse[[#This Row],[MDS Census]]</f>
        <v>3.0079827673593509</v>
      </c>
      <c r="H80" s="2">
        <f>Nurse[[#This Row],[Total RN Hours (w/ Admin, DON)]]/Nurse[[#This Row],[MDS Census]]</f>
        <v>0.55746325392802831</v>
      </c>
      <c r="I80" s="2">
        <f>Nurse[[#This Row],[RN Hours (excl. Admin, DON)]]/Nurse[[#This Row],[MDS Census]]</f>
        <v>0.36220223010643687</v>
      </c>
      <c r="J80" s="2">
        <f>SUM(Nurse[[#This Row],[RN Hours (excl. Admin, DON)]], Nurse[[#This Row],[RN Admin Hours]], Nurse[[#This Row],[RN DON Hours]], Nurse[[#This Row],[LPN Hours (excl. Admin)]], Nurse[[#This Row],[LPN Admin Hours]], Nurse[[#This Row],[CNA Hours]], Nurse[[#This Row],[NA TR Hours]], Nurse[[#This Row],[Med Aide/Tech Hours]])</f>
        <v>141.51923076923077</v>
      </c>
      <c r="K80" s="2">
        <f>SUM(Nurse[[#This Row],[RN Hours (excl. Admin, DON)]], Nurse[[#This Row],[LPN Hours (excl. Admin)]], Nurse[[#This Row],[CNA Hours]], Nurse[[#This Row],[NA TR Hours]], Nurse[[#This Row],[Med Aide/Tech Hours]])</f>
        <v>130.43406593406593</v>
      </c>
      <c r="L80" s="2">
        <f>SUM(Nurse[[#This Row],[RN Hours (excl. Admin, DON)]], Nurse[[#This Row],[RN Admin Hours]], Nurse[[#This Row],[RN DON Hours]])</f>
        <v>24.173076923076923</v>
      </c>
      <c r="M80" s="2">
        <v>15.706043956043956</v>
      </c>
      <c r="N80" s="2">
        <v>3.9313186813186811</v>
      </c>
      <c r="O80" s="2">
        <v>4.5357142857142856</v>
      </c>
      <c r="P80" s="2">
        <f>SUM(Nurse[[#This Row],[LPN Hours (excl. Admin)]],Nurse[[#This Row],[LPN Admin Hours]])</f>
        <v>40.85164835164835</v>
      </c>
      <c r="Q80" s="2">
        <v>38.233516483516482</v>
      </c>
      <c r="R80" s="2">
        <v>2.6181318681318682</v>
      </c>
      <c r="S80" s="2">
        <f>SUM(Nurse[[#This Row],[CNA Hours]], Nurse[[#This Row],[NA TR Hours]], Nurse[[#This Row],[Med Aide/Tech Hours]])</f>
        <v>76.494505494505489</v>
      </c>
      <c r="T80" s="2">
        <v>76.494505494505489</v>
      </c>
      <c r="U80" s="2">
        <v>0</v>
      </c>
      <c r="V80" s="2">
        <v>0</v>
      </c>
      <c r="W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1.4203296703296702</v>
      </c>
      <c r="X80" s="2">
        <v>0</v>
      </c>
      <c r="Y80" s="2">
        <v>0.87912087912087911</v>
      </c>
      <c r="Z80" s="2">
        <v>0</v>
      </c>
      <c r="AA80" s="2">
        <v>0.54120879120879117</v>
      </c>
      <c r="AB80" s="2">
        <v>0</v>
      </c>
      <c r="AC80" s="2">
        <v>0</v>
      </c>
      <c r="AD80" s="2">
        <v>0</v>
      </c>
      <c r="AE80" s="2">
        <v>0</v>
      </c>
      <c r="AF80" t="s">
        <v>760</v>
      </c>
      <c r="AG80" s="6">
        <v>5</v>
      </c>
      <c r="AH80"/>
    </row>
    <row r="81" spans="1:34" x14ac:dyDescent="0.25">
      <c r="A81" t="s">
        <v>35</v>
      </c>
      <c r="B81" t="s">
        <v>1326</v>
      </c>
      <c r="C81" t="s">
        <v>1987</v>
      </c>
      <c r="D81" t="s">
        <v>2346</v>
      </c>
      <c r="E81" s="2">
        <v>95.010989010989007</v>
      </c>
      <c r="F81" s="2">
        <f>Nurse[[#This Row],[Total Nurse Staff Hours]]/Nurse[[#This Row],[MDS Census]]</f>
        <v>2.6689393939393939</v>
      </c>
      <c r="G81" s="2">
        <f>Nurse[[#This Row],[Total Direct Care Staff Hours]]/Nurse[[#This Row],[MDS Census]]</f>
        <v>2.4189983807541058</v>
      </c>
      <c r="H81" s="2">
        <f>Nurse[[#This Row],[Total RN Hours (w/ Admin, DON)]]/Nurse[[#This Row],[MDS Census]]</f>
        <v>0.29154869303724273</v>
      </c>
      <c r="I81" s="2">
        <f>Nurse[[#This Row],[RN Hours (excl. Admin, DON)]]/Nurse[[#This Row],[MDS Census]]</f>
        <v>0.14135554013416612</v>
      </c>
      <c r="J81" s="2">
        <f>SUM(Nurse[[#This Row],[RN Hours (excl. Admin, DON)]], Nurse[[#This Row],[RN Admin Hours]], Nurse[[#This Row],[RN DON Hours]], Nurse[[#This Row],[LPN Hours (excl. Admin)]], Nurse[[#This Row],[LPN Admin Hours]], Nurse[[#This Row],[CNA Hours]], Nurse[[#This Row],[NA TR Hours]], Nurse[[#This Row],[Med Aide/Tech Hours]])</f>
        <v>253.57857142857142</v>
      </c>
      <c r="K81" s="2">
        <f>SUM(Nurse[[#This Row],[RN Hours (excl. Admin, DON)]], Nurse[[#This Row],[LPN Hours (excl. Admin)]], Nurse[[#This Row],[CNA Hours]], Nurse[[#This Row],[NA TR Hours]], Nurse[[#This Row],[Med Aide/Tech Hours]])</f>
        <v>229.83142857142855</v>
      </c>
      <c r="L81" s="2">
        <f>SUM(Nurse[[#This Row],[RN Hours (excl. Admin, DON)]], Nurse[[#This Row],[RN Admin Hours]], Nurse[[#This Row],[RN DON Hours]])</f>
        <v>27.700329670329676</v>
      </c>
      <c r="M81" s="2">
        <v>13.430329670329673</v>
      </c>
      <c r="N81" s="2">
        <v>8.1161538461538498</v>
      </c>
      <c r="O81" s="2">
        <v>6.1538461538461542</v>
      </c>
      <c r="P81" s="2">
        <f>SUM(Nurse[[#This Row],[LPN Hours (excl. Admin)]],Nurse[[#This Row],[LPN Admin Hours]])</f>
        <v>92.284175824175819</v>
      </c>
      <c r="Q81" s="2">
        <v>82.807032967032967</v>
      </c>
      <c r="R81" s="2">
        <v>9.4771428571428533</v>
      </c>
      <c r="S81" s="2">
        <f>SUM(Nurse[[#This Row],[CNA Hours]], Nurse[[#This Row],[NA TR Hours]], Nurse[[#This Row],[Med Aide/Tech Hours]])</f>
        <v>133.59406593406592</v>
      </c>
      <c r="T81" s="2">
        <v>131.49098901098901</v>
      </c>
      <c r="U81" s="2">
        <v>2.1030769230769231</v>
      </c>
      <c r="V81" s="2">
        <v>0</v>
      </c>
      <c r="W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1" s="2">
        <v>0</v>
      </c>
      <c r="Y81" s="2">
        <v>0</v>
      </c>
      <c r="Z81" s="2">
        <v>0</v>
      </c>
      <c r="AA81" s="2">
        <v>0</v>
      </c>
      <c r="AB81" s="2">
        <v>0</v>
      </c>
      <c r="AC81" s="2">
        <v>0</v>
      </c>
      <c r="AD81" s="2">
        <v>0</v>
      </c>
      <c r="AE81" s="2">
        <v>0</v>
      </c>
      <c r="AF81" t="s">
        <v>383</v>
      </c>
      <c r="AG81" s="6">
        <v>5</v>
      </c>
      <c r="AH81"/>
    </row>
    <row r="82" spans="1:34" x14ac:dyDescent="0.25">
      <c r="A82" t="s">
        <v>35</v>
      </c>
      <c r="B82" t="s">
        <v>1604</v>
      </c>
      <c r="C82" t="s">
        <v>2228</v>
      </c>
      <c r="D82" t="s">
        <v>2315</v>
      </c>
      <c r="E82" s="2">
        <v>30.439560439560438</v>
      </c>
      <c r="F82" s="2">
        <f>Nurse[[#This Row],[Total Nurse Staff Hours]]/Nurse[[#This Row],[MDS Census]]</f>
        <v>3.4927364620938639</v>
      </c>
      <c r="G82" s="2">
        <f>Nurse[[#This Row],[Total Direct Care Staff Hours]]/Nurse[[#This Row],[MDS Census]]</f>
        <v>3.1750469314079428</v>
      </c>
      <c r="H82" s="2">
        <f>Nurse[[#This Row],[Total RN Hours (w/ Admin, DON)]]/Nurse[[#This Row],[MDS Census]]</f>
        <v>0.80669675090252724</v>
      </c>
      <c r="I82" s="2">
        <f>Nurse[[#This Row],[RN Hours (excl. Admin, DON)]]/Nurse[[#This Row],[MDS Census]]</f>
        <v>0.48900722021660659</v>
      </c>
      <c r="J82" s="2">
        <f>SUM(Nurse[[#This Row],[RN Hours (excl. Admin, DON)]], Nurse[[#This Row],[RN Admin Hours]], Nurse[[#This Row],[RN DON Hours]], Nurse[[#This Row],[LPN Hours (excl. Admin)]], Nurse[[#This Row],[LPN Admin Hours]], Nurse[[#This Row],[CNA Hours]], Nurse[[#This Row],[NA TR Hours]], Nurse[[#This Row],[Med Aide/Tech Hours]])</f>
        <v>106.31736263736266</v>
      </c>
      <c r="K82" s="2">
        <f>SUM(Nurse[[#This Row],[RN Hours (excl. Admin, DON)]], Nurse[[#This Row],[LPN Hours (excl. Admin)]], Nurse[[#This Row],[CNA Hours]], Nurse[[#This Row],[NA TR Hours]], Nurse[[#This Row],[Med Aide/Tech Hours]])</f>
        <v>96.647032967032985</v>
      </c>
      <c r="L82" s="2">
        <f>SUM(Nurse[[#This Row],[RN Hours (excl. Admin, DON)]], Nurse[[#This Row],[RN Admin Hours]], Nurse[[#This Row],[RN DON Hours]])</f>
        <v>24.555494505494508</v>
      </c>
      <c r="M82" s="2">
        <v>14.885164835164836</v>
      </c>
      <c r="N82" s="2">
        <v>3.9560439560439562</v>
      </c>
      <c r="O82" s="2">
        <v>5.7142857142857144</v>
      </c>
      <c r="P82" s="2">
        <f>SUM(Nurse[[#This Row],[LPN Hours (excl. Admin)]],Nurse[[#This Row],[LPN Admin Hours]])</f>
        <v>21.658021978021988</v>
      </c>
      <c r="Q82" s="2">
        <v>21.658021978021988</v>
      </c>
      <c r="R82" s="2">
        <v>0</v>
      </c>
      <c r="S82" s="2">
        <f>SUM(Nurse[[#This Row],[CNA Hours]], Nurse[[#This Row],[NA TR Hours]], Nurse[[#This Row],[Med Aide/Tech Hours]])</f>
        <v>60.103846153846163</v>
      </c>
      <c r="T82" s="2">
        <v>60.103846153846163</v>
      </c>
      <c r="U82" s="2">
        <v>0</v>
      </c>
      <c r="V82" s="2">
        <v>0</v>
      </c>
      <c r="W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2" s="2">
        <v>0</v>
      </c>
      <c r="Y82" s="2">
        <v>0</v>
      </c>
      <c r="Z82" s="2">
        <v>0</v>
      </c>
      <c r="AA82" s="2">
        <v>0</v>
      </c>
      <c r="AB82" s="2">
        <v>0</v>
      </c>
      <c r="AC82" s="2">
        <v>0</v>
      </c>
      <c r="AD82" s="2">
        <v>0</v>
      </c>
      <c r="AE82" s="2">
        <v>0</v>
      </c>
      <c r="AF82" t="s">
        <v>667</v>
      </c>
      <c r="AG82" s="6">
        <v>5</v>
      </c>
      <c r="AH82"/>
    </row>
    <row r="83" spans="1:34" x14ac:dyDescent="0.25">
      <c r="A83" t="s">
        <v>35</v>
      </c>
      <c r="B83" t="s">
        <v>1131</v>
      </c>
      <c r="C83" t="s">
        <v>2110</v>
      </c>
      <c r="D83" t="s">
        <v>2329</v>
      </c>
      <c r="E83" s="2">
        <v>69.857142857142861</v>
      </c>
      <c r="F83" s="2">
        <f>Nurse[[#This Row],[Total Nurse Staff Hours]]/Nurse[[#This Row],[MDS Census]]</f>
        <v>3.4392480729904049</v>
      </c>
      <c r="G83" s="2">
        <f>Nurse[[#This Row],[Total Direct Care Staff Hours]]/Nurse[[#This Row],[MDS Census]]</f>
        <v>3.1256142834670446</v>
      </c>
      <c r="H83" s="2">
        <f>Nurse[[#This Row],[Total RN Hours (w/ Admin, DON)]]/Nurse[[#This Row],[MDS Census]]</f>
        <v>0.58496460594620103</v>
      </c>
      <c r="I83" s="2">
        <f>Nurse[[#This Row],[RN Hours (excl. Admin, DON)]]/Nurse[[#This Row],[MDS Census]]</f>
        <v>0.33454774264590209</v>
      </c>
      <c r="J83" s="2">
        <f>SUM(Nurse[[#This Row],[RN Hours (excl. Admin, DON)]], Nurse[[#This Row],[RN Admin Hours]], Nurse[[#This Row],[RN DON Hours]], Nurse[[#This Row],[LPN Hours (excl. Admin)]], Nurse[[#This Row],[LPN Admin Hours]], Nurse[[#This Row],[CNA Hours]], Nurse[[#This Row],[NA TR Hours]], Nurse[[#This Row],[Med Aide/Tech Hours]])</f>
        <v>240.25604395604401</v>
      </c>
      <c r="K83" s="2">
        <f>SUM(Nurse[[#This Row],[RN Hours (excl. Admin, DON)]], Nurse[[#This Row],[LPN Hours (excl. Admin)]], Nurse[[#This Row],[CNA Hours]], Nurse[[#This Row],[NA TR Hours]], Nurse[[#This Row],[Med Aide/Tech Hours]])</f>
        <v>218.34648351648357</v>
      </c>
      <c r="L83" s="2">
        <f>SUM(Nurse[[#This Row],[RN Hours (excl. Admin, DON)]], Nurse[[#This Row],[RN Admin Hours]], Nurse[[#This Row],[RN DON Hours]])</f>
        <v>40.863956043956044</v>
      </c>
      <c r="M83" s="2">
        <v>23.370549450549447</v>
      </c>
      <c r="N83" s="2">
        <v>13.328571428571429</v>
      </c>
      <c r="O83" s="2">
        <v>4.1648351648351651</v>
      </c>
      <c r="P83" s="2">
        <f>SUM(Nurse[[#This Row],[LPN Hours (excl. Admin)]],Nurse[[#This Row],[LPN Admin Hours]])</f>
        <v>64.442527472527473</v>
      </c>
      <c r="Q83" s="2">
        <v>60.026373626373633</v>
      </c>
      <c r="R83" s="2">
        <v>4.4161538461538461</v>
      </c>
      <c r="S83" s="2">
        <f>SUM(Nurse[[#This Row],[CNA Hours]], Nurse[[#This Row],[NA TR Hours]], Nurse[[#This Row],[Med Aide/Tech Hours]])</f>
        <v>134.94956043956049</v>
      </c>
      <c r="T83" s="2">
        <v>134.94956043956049</v>
      </c>
      <c r="U83" s="2">
        <v>0</v>
      </c>
      <c r="V83" s="2">
        <v>0</v>
      </c>
      <c r="W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4.3956043956043959E-2</v>
      </c>
      <c r="X83" s="2">
        <v>4.3956043956043959E-2</v>
      </c>
      <c r="Y83" s="2">
        <v>0</v>
      </c>
      <c r="Z83" s="2">
        <v>0</v>
      </c>
      <c r="AA83" s="2">
        <v>0</v>
      </c>
      <c r="AB83" s="2">
        <v>0</v>
      </c>
      <c r="AC83" s="2">
        <v>0</v>
      </c>
      <c r="AD83" s="2">
        <v>0</v>
      </c>
      <c r="AE83" s="2">
        <v>0</v>
      </c>
      <c r="AF83" t="s">
        <v>186</v>
      </c>
      <c r="AG83" s="6">
        <v>5</v>
      </c>
      <c r="AH83"/>
    </row>
    <row r="84" spans="1:34" x14ac:dyDescent="0.25">
      <c r="A84" t="s">
        <v>35</v>
      </c>
      <c r="B84" t="s">
        <v>1248</v>
      </c>
      <c r="C84" t="s">
        <v>2144</v>
      </c>
      <c r="D84" t="s">
        <v>2311</v>
      </c>
      <c r="E84" s="2">
        <v>54.010989010989015</v>
      </c>
      <c r="F84" s="2">
        <f>Nurse[[#This Row],[Total Nurse Staff Hours]]/Nurse[[#This Row],[MDS Census]]</f>
        <v>3.1433916581892163</v>
      </c>
      <c r="G84" s="2">
        <f>Nurse[[#This Row],[Total Direct Care Staff Hours]]/Nurse[[#This Row],[MDS Census]]</f>
        <v>2.8319979654120035</v>
      </c>
      <c r="H84" s="2">
        <f>Nurse[[#This Row],[Total RN Hours (w/ Admin, DON)]]/Nurse[[#This Row],[MDS Census]]</f>
        <v>0.28128789420142419</v>
      </c>
      <c r="I84" s="2">
        <f>Nurse[[#This Row],[RN Hours (excl. Admin, DON)]]/Nurse[[#This Row],[MDS Census]]</f>
        <v>0.18149135300101729</v>
      </c>
      <c r="J84" s="2">
        <f>SUM(Nurse[[#This Row],[RN Hours (excl. Admin, DON)]], Nurse[[#This Row],[RN Admin Hours]], Nurse[[#This Row],[RN DON Hours]], Nurse[[#This Row],[LPN Hours (excl. Admin)]], Nurse[[#This Row],[LPN Admin Hours]], Nurse[[#This Row],[CNA Hours]], Nurse[[#This Row],[NA TR Hours]], Nurse[[#This Row],[Med Aide/Tech Hours]])</f>
        <v>169.77769230769229</v>
      </c>
      <c r="K84" s="2">
        <f>SUM(Nurse[[#This Row],[RN Hours (excl. Admin, DON)]], Nurse[[#This Row],[LPN Hours (excl. Admin)]], Nurse[[#This Row],[CNA Hours]], Nurse[[#This Row],[NA TR Hours]], Nurse[[#This Row],[Med Aide/Tech Hours]])</f>
        <v>152.95901098901098</v>
      </c>
      <c r="L84" s="2">
        <f>SUM(Nurse[[#This Row],[RN Hours (excl. Admin, DON)]], Nurse[[#This Row],[RN Admin Hours]], Nurse[[#This Row],[RN DON Hours]])</f>
        <v>15.192637362637363</v>
      </c>
      <c r="M84" s="2">
        <v>9.8025274725274727</v>
      </c>
      <c r="N84" s="2">
        <v>0</v>
      </c>
      <c r="O84" s="2">
        <v>5.3901098901098905</v>
      </c>
      <c r="P84" s="2">
        <f>SUM(Nurse[[#This Row],[LPN Hours (excl. Admin)]],Nurse[[#This Row],[LPN Admin Hours]])</f>
        <v>53.920989010989011</v>
      </c>
      <c r="Q84" s="2">
        <v>42.49241758241758</v>
      </c>
      <c r="R84" s="2">
        <v>11.428571428571429</v>
      </c>
      <c r="S84" s="2">
        <f>SUM(Nurse[[#This Row],[CNA Hours]], Nurse[[#This Row],[NA TR Hours]], Nurse[[#This Row],[Med Aide/Tech Hours]])</f>
        <v>100.66406593406593</v>
      </c>
      <c r="T84" s="2">
        <v>100.66406593406593</v>
      </c>
      <c r="U84" s="2">
        <v>0</v>
      </c>
      <c r="V84" s="2">
        <v>0</v>
      </c>
      <c r="W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12.822307692307692</v>
      </c>
      <c r="X84" s="2">
        <v>0.13186813186813187</v>
      </c>
      <c r="Y84" s="2">
        <v>0</v>
      </c>
      <c r="Z84" s="2">
        <v>0</v>
      </c>
      <c r="AA84" s="2">
        <v>1.3387912087912086</v>
      </c>
      <c r="AB84" s="2">
        <v>0</v>
      </c>
      <c r="AC84" s="2">
        <v>11.351648351648352</v>
      </c>
      <c r="AD84" s="2">
        <v>0</v>
      </c>
      <c r="AE84" s="2">
        <v>0</v>
      </c>
      <c r="AF84" t="s">
        <v>304</v>
      </c>
      <c r="AG84" s="6">
        <v>5</v>
      </c>
      <c r="AH84"/>
    </row>
    <row r="85" spans="1:34" x14ac:dyDescent="0.25">
      <c r="A85" t="s">
        <v>35</v>
      </c>
      <c r="B85" t="s">
        <v>1803</v>
      </c>
      <c r="C85" t="s">
        <v>2138</v>
      </c>
      <c r="D85" t="s">
        <v>2348</v>
      </c>
      <c r="E85" s="2">
        <v>45.846153846153847</v>
      </c>
      <c r="F85" s="2">
        <f>Nurse[[#This Row],[Total Nurse Staff Hours]]/Nurse[[#This Row],[MDS Census]]</f>
        <v>4.7409587727708535</v>
      </c>
      <c r="G85" s="2">
        <f>Nurse[[#This Row],[Total Direct Care Staff Hours]]/Nurse[[#This Row],[MDS Census]]</f>
        <v>4.4993480345158199</v>
      </c>
      <c r="H85" s="2">
        <f>Nurse[[#This Row],[Total RN Hours (w/ Admin, DON)]]/Nurse[[#This Row],[MDS Census]]</f>
        <v>0.26190795781399806</v>
      </c>
      <c r="I85" s="2">
        <f>Nurse[[#This Row],[RN Hours (excl. Admin, DON)]]/Nurse[[#This Row],[MDS Census]]</f>
        <v>0.13918504314477467</v>
      </c>
      <c r="J85" s="2">
        <f>SUM(Nurse[[#This Row],[RN Hours (excl. Admin, DON)]], Nurse[[#This Row],[RN Admin Hours]], Nurse[[#This Row],[RN DON Hours]], Nurse[[#This Row],[LPN Hours (excl. Admin)]], Nurse[[#This Row],[LPN Admin Hours]], Nurse[[#This Row],[CNA Hours]], Nurse[[#This Row],[NA TR Hours]], Nurse[[#This Row],[Med Aide/Tech Hours]])</f>
        <v>217.35472527472527</v>
      </c>
      <c r="K85" s="2">
        <f>SUM(Nurse[[#This Row],[RN Hours (excl. Admin, DON)]], Nurse[[#This Row],[LPN Hours (excl. Admin)]], Nurse[[#This Row],[CNA Hours]], Nurse[[#This Row],[NA TR Hours]], Nurse[[#This Row],[Med Aide/Tech Hours]])</f>
        <v>206.2778021978022</v>
      </c>
      <c r="L85" s="2">
        <f>SUM(Nurse[[#This Row],[RN Hours (excl. Admin, DON)]], Nurse[[#This Row],[RN Admin Hours]], Nurse[[#This Row],[RN DON Hours]])</f>
        <v>12.007472527472526</v>
      </c>
      <c r="M85" s="2">
        <v>6.381098901098901</v>
      </c>
      <c r="N85" s="2">
        <v>0.26373626373626374</v>
      </c>
      <c r="O85" s="2">
        <v>5.3626373626373622</v>
      </c>
      <c r="P85" s="2">
        <f>SUM(Nurse[[#This Row],[LPN Hours (excl. Admin)]],Nurse[[#This Row],[LPN Admin Hours]])</f>
        <v>45.050329670329674</v>
      </c>
      <c r="Q85" s="2">
        <v>39.599780219780222</v>
      </c>
      <c r="R85" s="2">
        <v>5.4505494505494507</v>
      </c>
      <c r="S85" s="2">
        <f>SUM(Nurse[[#This Row],[CNA Hours]], Nurse[[#This Row],[NA TR Hours]], Nurse[[#This Row],[Med Aide/Tech Hours]])</f>
        <v>160.29692307692306</v>
      </c>
      <c r="T85" s="2">
        <v>159.23373626373626</v>
      </c>
      <c r="U85" s="2">
        <v>1.0631868131868132</v>
      </c>
      <c r="V85" s="2">
        <v>0</v>
      </c>
      <c r="W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11.055824175824176</v>
      </c>
      <c r="X85" s="2">
        <v>2.1868131868131866</v>
      </c>
      <c r="Y85" s="2">
        <v>0</v>
      </c>
      <c r="Z85" s="2">
        <v>0</v>
      </c>
      <c r="AA85" s="2">
        <v>8.8690109890109898</v>
      </c>
      <c r="AB85" s="2">
        <v>0</v>
      </c>
      <c r="AC85" s="2">
        <v>0</v>
      </c>
      <c r="AD85" s="2">
        <v>0</v>
      </c>
      <c r="AE85" s="2">
        <v>0</v>
      </c>
      <c r="AF85" t="s">
        <v>870</v>
      </c>
      <c r="AG85" s="6">
        <v>5</v>
      </c>
      <c r="AH85"/>
    </row>
    <row r="86" spans="1:34" x14ac:dyDescent="0.25">
      <c r="A86" t="s">
        <v>35</v>
      </c>
      <c r="B86" t="s">
        <v>1872</v>
      </c>
      <c r="C86" t="s">
        <v>1943</v>
      </c>
      <c r="D86" t="s">
        <v>2334</v>
      </c>
      <c r="E86" s="2">
        <v>76.406593406593402</v>
      </c>
      <c r="F86" s="2">
        <f>Nurse[[#This Row],[Total Nurse Staff Hours]]/Nurse[[#This Row],[MDS Census]]</f>
        <v>4.0308629368617863</v>
      </c>
      <c r="G86" s="2">
        <f>Nurse[[#This Row],[Total Direct Care Staff Hours]]/Nurse[[#This Row],[MDS Census]]</f>
        <v>3.9572256579893574</v>
      </c>
      <c r="H86" s="2">
        <f>Nurse[[#This Row],[Total RN Hours (w/ Admin, DON)]]/Nurse[[#This Row],[MDS Census]]</f>
        <v>0.68376671940169709</v>
      </c>
      <c r="I86" s="2">
        <f>Nurse[[#This Row],[RN Hours (excl. Admin, DON)]]/Nurse[[#This Row],[MDS Census]]</f>
        <v>0.61012944052926787</v>
      </c>
      <c r="J86" s="2">
        <f>SUM(Nurse[[#This Row],[RN Hours (excl. Admin, DON)]], Nurse[[#This Row],[RN Admin Hours]], Nurse[[#This Row],[RN DON Hours]], Nurse[[#This Row],[LPN Hours (excl. Admin)]], Nurse[[#This Row],[LPN Admin Hours]], Nurse[[#This Row],[CNA Hours]], Nurse[[#This Row],[NA TR Hours]], Nurse[[#This Row],[Med Aide/Tech Hours]])</f>
        <v>307.98450549450547</v>
      </c>
      <c r="K86" s="2">
        <f>SUM(Nurse[[#This Row],[RN Hours (excl. Admin, DON)]], Nurse[[#This Row],[LPN Hours (excl. Admin)]], Nurse[[#This Row],[CNA Hours]], Nurse[[#This Row],[NA TR Hours]], Nurse[[#This Row],[Med Aide/Tech Hours]])</f>
        <v>302.35813186813186</v>
      </c>
      <c r="L86" s="2">
        <f>SUM(Nurse[[#This Row],[RN Hours (excl. Admin, DON)]], Nurse[[#This Row],[RN Admin Hours]], Nurse[[#This Row],[RN DON Hours]])</f>
        <v>52.244285714285709</v>
      </c>
      <c r="M86" s="2">
        <v>46.617912087912082</v>
      </c>
      <c r="N86" s="2">
        <v>0</v>
      </c>
      <c r="O86" s="2">
        <v>5.6263736263736268</v>
      </c>
      <c r="P86" s="2">
        <f>SUM(Nurse[[#This Row],[LPN Hours (excl. Admin)]],Nurse[[#This Row],[LPN Admin Hours]])</f>
        <v>97.916923076923084</v>
      </c>
      <c r="Q86" s="2">
        <v>97.916923076923084</v>
      </c>
      <c r="R86" s="2">
        <v>0</v>
      </c>
      <c r="S86" s="2">
        <f>SUM(Nurse[[#This Row],[CNA Hours]], Nurse[[#This Row],[NA TR Hours]], Nurse[[#This Row],[Med Aide/Tech Hours]])</f>
        <v>157.82329670329668</v>
      </c>
      <c r="T86" s="2">
        <v>157.82329670329668</v>
      </c>
      <c r="U86" s="2">
        <v>0</v>
      </c>
      <c r="V86" s="2">
        <v>0</v>
      </c>
      <c r="W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3.3976923076923073</v>
      </c>
      <c r="X86" s="2">
        <v>0.24175824175824176</v>
      </c>
      <c r="Y86" s="2">
        <v>0</v>
      </c>
      <c r="Z86" s="2">
        <v>0</v>
      </c>
      <c r="AA86" s="2">
        <v>1.8812087912087911</v>
      </c>
      <c r="AB86" s="2">
        <v>0</v>
      </c>
      <c r="AC86" s="2">
        <v>1.2747252747252746</v>
      </c>
      <c r="AD86" s="2">
        <v>0</v>
      </c>
      <c r="AE86" s="2">
        <v>0</v>
      </c>
      <c r="AF86" t="s">
        <v>939</v>
      </c>
      <c r="AG86" s="6">
        <v>5</v>
      </c>
      <c r="AH86"/>
    </row>
    <row r="87" spans="1:34" x14ac:dyDescent="0.25">
      <c r="A87" t="s">
        <v>35</v>
      </c>
      <c r="B87" t="s">
        <v>1911</v>
      </c>
      <c r="C87" t="s">
        <v>2168</v>
      </c>
      <c r="D87" t="s">
        <v>2331</v>
      </c>
      <c r="E87" s="2">
        <v>31.197802197802197</v>
      </c>
      <c r="F87" s="2">
        <f>Nurse[[#This Row],[Total Nurse Staff Hours]]/Nurse[[#This Row],[MDS Census]]</f>
        <v>4.179802747446284</v>
      </c>
      <c r="G87" s="2">
        <f>Nurse[[#This Row],[Total Direct Care Staff Hours]]/Nurse[[#This Row],[MDS Census]]</f>
        <v>3.8191123635082773</v>
      </c>
      <c r="H87" s="2">
        <f>Nurse[[#This Row],[Total RN Hours (w/ Admin, DON)]]/Nurse[[#This Row],[MDS Census]]</f>
        <v>1.0517787953504756</v>
      </c>
      <c r="I87" s="2">
        <f>Nurse[[#This Row],[RN Hours (excl. Admin, DON)]]/Nurse[[#This Row],[MDS Census]]</f>
        <v>0.69108841141246924</v>
      </c>
      <c r="J87" s="2">
        <f>SUM(Nurse[[#This Row],[RN Hours (excl. Admin, DON)]], Nurse[[#This Row],[RN Admin Hours]], Nurse[[#This Row],[RN DON Hours]], Nurse[[#This Row],[LPN Hours (excl. Admin)]], Nurse[[#This Row],[LPN Admin Hours]], Nurse[[#This Row],[CNA Hours]], Nurse[[#This Row],[NA TR Hours]], Nurse[[#This Row],[Med Aide/Tech Hours]])</f>
        <v>130.40065934065933</v>
      </c>
      <c r="K87" s="2">
        <f>SUM(Nurse[[#This Row],[RN Hours (excl. Admin, DON)]], Nurse[[#This Row],[LPN Hours (excl. Admin)]], Nurse[[#This Row],[CNA Hours]], Nurse[[#This Row],[NA TR Hours]], Nurse[[#This Row],[Med Aide/Tech Hours]])</f>
        <v>119.14791208791208</v>
      </c>
      <c r="L87" s="2">
        <f>SUM(Nurse[[#This Row],[RN Hours (excl. Admin, DON)]], Nurse[[#This Row],[RN Admin Hours]], Nurse[[#This Row],[RN DON Hours]])</f>
        <v>32.813186813186817</v>
      </c>
      <c r="M87" s="2">
        <v>21.560439560439562</v>
      </c>
      <c r="N87" s="2">
        <v>5.6263736263736268</v>
      </c>
      <c r="O87" s="2">
        <v>5.6263736263736268</v>
      </c>
      <c r="P87" s="2">
        <f>SUM(Nurse[[#This Row],[LPN Hours (excl. Admin)]],Nurse[[#This Row],[LPN Admin Hours]])</f>
        <v>36.817692307692312</v>
      </c>
      <c r="Q87" s="2">
        <v>36.817692307692312</v>
      </c>
      <c r="R87" s="2">
        <v>0</v>
      </c>
      <c r="S87" s="2">
        <f>SUM(Nurse[[#This Row],[CNA Hours]], Nurse[[#This Row],[NA TR Hours]], Nurse[[#This Row],[Med Aide/Tech Hours]])</f>
        <v>60.769780219780202</v>
      </c>
      <c r="T87" s="2">
        <v>60.769780219780202</v>
      </c>
      <c r="U87" s="2">
        <v>0</v>
      </c>
      <c r="V87" s="2">
        <v>0</v>
      </c>
      <c r="W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67.669340659340648</v>
      </c>
      <c r="X87" s="2">
        <v>0</v>
      </c>
      <c r="Y87" s="2">
        <v>0</v>
      </c>
      <c r="Z87" s="2">
        <v>0</v>
      </c>
      <c r="AA87" s="2">
        <v>23.834175824175812</v>
      </c>
      <c r="AB87" s="2">
        <v>0</v>
      </c>
      <c r="AC87" s="2">
        <v>43.835164835164832</v>
      </c>
      <c r="AD87" s="2">
        <v>0</v>
      </c>
      <c r="AE87" s="2">
        <v>0</v>
      </c>
      <c r="AF87" t="s">
        <v>978</v>
      </c>
      <c r="AG87" s="6">
        <v>5</v>
      </c>
      <c r="AH87"/>
    </row>
    <row r="88" spans="1:34" x14ac:dyDescent="0.25">
      <c r="A88" t="s">
        <v>35</v>
      </c>
      <c r="B88" t="s">
        <v>1894</v>
      </c>
      <c r="C88" t="s">
        <v>2275</v>
      </c>
      <c r="D88" t="s">
        <v>2333</v>
      </c>
      <c r="E88" s="2">
        <v>65.285714285714292</v>
      </c>
      <c r="F88" s="2">
        <f>Nurse[[#This Row],[Total Nurse Staff Hours]]/Nurse[[#This Row],[MDS Census]]</f>
        <v>3.9897576165628683</v>
      </c>
      <c r="G88" s="2">
        <f>Nurse[[#This Row],[Total Direct Care Staff Hours]]/Nurse[[#This Row],[MDS Census]]</f>
        <v>3.9035768389160079</v>
      </c>
      <c r="H88" s="2">
        <f>Nurse[[#This Row],[Total RN Hours (w/ Admin, DON)]]/Nurse[[#This Row],[MDS Census]]</f>
        <v>0.28002356505638776</v>
      </c>
      <c r="I88" s="2">
        <f>Nurse[[#This Row],[RN Hours (excl. Admin, DON)]]/Nurse[[#This Row],[MDS Census]]</f>
        <v>0.19384278740952698</v>
      </c>
      <c r="J88" s="2">
        <f>SUM(Nurse[[#This Row],[RN Hours (excl. Admin, DON)]], Nurse[[#This Row],[RN Admin Hours]], Nurse[[#This Row],[RN DON Hours]], Nurse[[#This Row],[LPN Hours (excl. Admin)]], Nurse[[#This Row],[LPN Admin Hours]], Nurse[[#This Row],[CNA Hours]], Nurse[[#This Row],[NA TR Hours]], Nurse[[#This Row],[Med Aide/Tech Hours]])</f>
        <v>260.47417582417586</v>
      </c>
      <c r="K88" s="2">
        <f>SUM(Nurse[[#This Row],[RN Hours (excl. Admin, DON)]], Nurse[[#This Row],[LPN Hours (excl. Admin)]], Nurse[[#This Row],[CNA Hours]], Nurse[[#This Row],[NA TR Hours]], Nurse[[#This Row],[Med Aide/Tech Hours]])</f>
        <v>254.84780219780225</v>
      </c>
      <c r="L88" s="2">
        <f>SUM(Nurse[[#This Row],[RN Hours (excl. Admin, DON)]], Nurse[[#This Row],[RN Admin Hours]], Nurse[[#This Row],[RN DON Hours]])</f>
        <v>18.28153846153846</v>
      </c>
      <c r="M88" s="2">
        <v>12.655164835164834</v>
      </c>
      <c r="N88" s="2">
        <v>0</v>
      </c>
      <c r="O88" s="2">
        <v>5.6263736263736268</v>
      </c>
      <c r="P88" s="2">
        <f>SUM(Nurse[[#This Row],[LPN Hours (excl. Admin)]],Nurse[[#This Row],[LPN Admin Hours]])</f>
        <v>93.65901098901098</v>
      </c>
      <c r="Q88" s="2">
        <v>93.65901098901098</v>
      </c>
      <c r="R88" s="2">
        <v>0</v>
      </c>
      <c r="S88" s="2">
        <f>SUM(Nurse[[#This Row],[CNA Hours]], Nurse[[#This Row],[NA TR Hours]], Nurse[[#This Row],[Med Aide/Tech Hours]])</f>
        <v>148.53362637362645</v>
      </c>
      <c r="T88" s="2">
        <v>148.53362637362645</v>
      </c>
      <c r="U88" s="2">
        <v>0</v>
      </c>
      <c r="V88" s="2">
        <v>0</v>
      </c>
      <c r="W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158.91725274725275</v>
      </c>
      <c r="X88" s="2">
        <v>0.2087912087912088</v>
      </c>
      <c r="Y88" s="2">
        <v>0</v>
      </c>
      <c r="Z88" s="2">
        <v>0</v>
      </c>
      <c r="AA88" s="2">
        <v>47.686483516483513</v>
      </c>
      <c r="AB88" s="2">
        <v>0</v>
      </c>
      <c r="AC88" s="2">
        <v>111.02197802197803</v>
      </c>
      <c r="AD88" s="2">
        <v>0</v>
      </c>
      <c r="AE88" s="2">
        <v>0</v>
      </c>
      <c r="AF88" t="s">
        <v>961</v>
      </c>
      <c r="AG88" s="6">
        <v>5</v>
      </c>
      <c r="AH88"/>
    </row>
    <row r="89" spans="1:34" x14ac:dyDescent="0.25">
      <c r="A89" t="s">
        <v>35</v>
      </c>
      <c r="B89" t="s">
        <v>1850</v>
      </c>
      <c r="C89" t="s">
        <v>2065</v>
      </c>
      <c r="D89" t="s">
        <v>2335</v>
      </c>
      <c r="E89" s="2">
        <v>58.780219780219781</v>
      </c>
      <c r="F89" s="2">
        <f>Nurse[[#This Row],[Total Nurse Staff Hours]]/Nurse[[#This Row],[MDS Census]]</f>
        <v>3.4630865582351844</v>
      </c>
      <c r="G89" s="2">
        <f>Nurse[[#This Row],[Total Direct Care Staff Hours]]/Nurse[[#This Row],[MDS Census]]</f>
        <v>3.3698448308094968</v>
      </c>
      <c r="H89" s="2">
        <f>Nurse[[#This Row],[Total RN Hours (w/ Admin, DON)]]/Nurse[[#This Row],[MDS Census]]</f>
        <v>0.84959805571134794</v>
      </c>
      <c r="I89" s="2">
        <f>Nurse[[#This Row],[RN Hours (excl. Admin, DON)]]/Nurse[[#This Row],[MDS Census]]</f>
        <v>0.75635632828566091</v>
      </c>
      <c r="J89" s="2">
        <f>SUM(Nurse[[#This Row],[RN Hours (excl. Admin, DON)]], Nurse[[#This Row],[RN Admin Hours]], Nurse[[#This Row],[RN DON Hours]], Nurse[[#This Row],[LPN Hours (excl. Admin)]], Nurse[[#This Row],[LPN Admin Hours]], Nurse[[#This Row],[CNA Hours]], Nurse[[#This Row],[NA TR Hours]], Nurse[[#This Row],[Med Aide/Tech Hours]])</f>
        <v>203.56098901098903</v>
      </c>
      <c r="K89" s="2">
        <f>SUM(Nurse[[#This Row],[RN Hours (excl. Admin, DON)]], Nurse[[#This Row],[LPN Hours (excl. Admin)]], Nurse[[#This Row],[CNA Hours]], Nurse[[#This Row],[NA TR Hours]], Nurse[[#This Row],[Med Aide/Tech Hours]])</f>
        <v>198.08021978021978</v>
      </c>
      <c r="L89" s="2">
        <f>SUM(Nurse[[#This Row],[RN Hours (excl. Admin, DON)]], Nurse[[#This Row],[RN Admin Hours]], Nurse[[#This Row],[RN DON Hours]])</f>
        <v>49.939560439560445</v>
      </c>
      <c r="M89" s="2">
        <v>44.458791208791212</v>
      </c>
      <c r="N89" s="2">
        <v>0</v>
      </c>
      <c r="O89" s="2">
        <v>5.4807692307692308</v>
      </c>
      <c r="P89" s="2">
        <f>SUM(Nurse[[#This Row],[LPN Hours (excl. Admin)]],Nurse[[#This Row],[LPN Admin Hours]])</f>
        <v>48.230000000000004</v>
      </c>
      <c r="Q89" s="2">
        <v>48.230000000000004</v>
      </c>
      <c r="R89" s="2">
        <v>0</v>
      </c>
      <c r="S89" s="2">
        <f>SUM(Nurse[[#This Row],[CNA Hours]], Nurse[[#This Row],[NA TR Hours]], Nurse[[#This Row],[Med Aide/Tech Hours]])</f>
        <v>105.39142857142856</v>
      </c>
      <c r="T89" s="2">
        <v>105.39142857142856</v>
      </c>
      <c r="U89" s="2">
        <v>0</v>
      </c>
      <c r="V89" s="2">
        <v>0</v>
      </c>
      <c r="W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32.359120879120873</v>
      </c>
      <c r="X89" s="2">
        <v>0.36263736263736263</v>
      </c>
      <c r="Y89" s="2">
        <v>0</v>
      </c>
      <c r="Z89" s="2">
        <v>0</v>
      </c>
      <c r="AA89" s="2">
        <v>11.908571428571422</v>
      </c>
      <c r="AB89" s="2">
        <v>0</v>
      </c>
      <c r="AC89" s="2">
        <v>20.087912087912088</v>
      </c>
      <c r="AD89" s="2">
        <v>0</v>
      </c>
      <c r="AE89" s="2">
        <v>0</v>
      </c>
      <c r="AF89" t="s">
        <v>917</v>
      </c>
      <c r="AG89" s="6">
        <v>5</v>
      </c>
      <c r="AH89"/>
    </row>
    <row r="90" spans="1:34" x14ac:dyDescent="0.25">
      <c r="A90" t="s">
        <v>35</v>
      </c>
      <c r="B90" t="s">
        <v>1913</v>
      </c>
      <c r="C90" t="s">
        <v>2166</v>
      </c>
      <c r="D90" t="s">
        <v>2340</v>
      </c>
      <c r="E90" s="2">
        <v>30.252747252747252</v>
      </c>
      <c r="F90" s="2">
        <f>Nurse[[#This Row],[Total Nurse Staff Hours]]/Nurse[[#This Row],[MDS Census]]</f>
        <v>3.5642608063930261</v>
      </c>
      <c r="G90" s="2">
        <f>Nurse[[#This Row],[Total Direct Care Staff Hours]]/Nurse[[#This Row],[MDS Census]]</f>
        <v>3.198932074100981</v>
      </c>
      <c r="H90" s="2">
        <f>Nurse[[#This Row],[Total RN Hours (w/ Admin, DON)]]/Nurse[[#This Row],[MDS Census]]</f>
        <v>1.0397130403196513</v>
      </c>
      <c r="I90" s="2">
        <f>Nurse[[#This Row],[RN Hours (excl. Admin, DON)]]/Nurse[[#This Row],[MDS Census]]</f>
        <v>0.67438430802760618</v>
      </c>
      <c r="J90" s="2">
        <f>SUM(Nurse[[#This Row],[RN Hours (excl. Admin, DON)]], Nurse[[#This Row],[RN Admin Hours]], Nurse[[#This Row],[RN DON Hours]], Nurse[[#This Row],[LPN Hours (excl. Admin)]], Nurse[[#This Row],[LPN Admin Hours]], Nurse[[#This Row],[CNA Hours]], Nurse[[#This Row],[NA TR Hours]], Nurse[[#This Row],[Med Aide/Tech Hours]])</f>
        <v>107.82868131868132</v>
      </c>
      <c r="K90" s="2">
        <f>SUM(Nurse[[#This Row],[RN Hours (excl. Admin, DON)]], Nurse[[#This Row],[LPN Hours (excl. Admin)]], Nurse[[#This Row],[CNA Hours]], Nurse[[#This Row],[NA TR Hours]], Nurse[[#This Row],[Med Aide/Tech Hours]])</f>
        <v>96.776483516483523</v>
      </c>
      <c r="L90" s="2">
        <f>SUM(Nurse[[#This Row],[RN Hours (excl. Admin, DON)]], Nurse[[#This Row],[RN Admin Hours]], Nurse[[#This Row],[RN DON Hours]])</f>
        <v>31.45417582417582</v>
      </c>
      <c r="M90" s="2">
        <v>20.401978021978021</v>
      </c>
      <c r="N90" s="2">
        <v>5.634615384615385</v>
      </c>
      <c r="O90" s="2">
        <v>5.4175824175824179</v>
      </c>
      <c r="P90" s="2">
        <f>SUM(Nurse[[#This Row],[LPN Hours (excl. Admin)]],Nurse[[#This Row],[LPN Admin Hours]])</f>
        <v>25.601978021978013</v>
      </c>
      <c r="Q90" s="2">
        <v>25.601978021978013</v>
      </c>
      <c r="R90" s="2">
        <v>0</v>
      </c>
      <c r="S90" s="2">
        <f>SUM(Nurse[[#This Row],[CNA Hours]], Nurse[[#This Row],[NA TR Hours]], Nurse[[#This Row],[Med Aide/Tech Hours]])</f>
        <v>50.772527472527486</v>
      </c>
      <c r="T90" s="2">
        <v>50.772527472527486</v>
      </c>
      <c r="U90" s="2">
        <v>0</v>
      </c>
      <c r="V90" s="2">
        <v>0</v>
      </c>
      <c r="W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5.9426373626373623</v>
      </c>
      <c r="X90" s="2">
        <v>0.39560439560439559</v>
      </c>
      <c r="Y90" s="2">
        <v>0</v>
      </c>
      <c r="Z90" s="2">
        <v>0</v>
      </c>
      <c r="AA90" s="2">
        <v>1.2942857142857143</v>
      </c>
      <c r="AB90" s="2">
        <v>0</v>
      </c>
      <c r="AC90" s="2">
        <v>4.2527472527472527</v>
      </c>
      <c r="AD90" s="2">
        <v>0</v>
      </c>
      <c r="AE90" s="2">
        <v>0</v>
      </c>
      <c r="AF90" t="s">
        <v>980</v>
      </c>
      <c r="AG90" s="6">
        <v>5</v>
      </c>
      <c r="AH90"/>
    </row>
    <row r="91" spans="1:34" x14ac:dyDescent="0.25">
      <c r="A91" t="s">
        <v>35</v>
      </c>
      <c r="B91" t="s">
        <v>1903</v>
      </c>
      <c r="C91" t="s">
        <v>2099</v>
      </c>
      <c r="D91" t="s">
        <v>2311</v>
      </c>
      <c r="E91" s="2">
        <v>75.109890109890117</v>
      </c>
      <c r="F91" s="2">
        <f>Nurse[[#This Row],[Total Nurse Staff Hours]]/Nurse[[#This Row],[MDS Census]]</f>
        <v>3.4769129480614476</v>
      </c>
      <c r="G91" s="2">
        <f>Nurse[[#This Row],[Total Direct Care Staff Hours]]/Nurse[[#This Row],[MDS Census]]</f>
        <v>3.3888368690563269</v>
      </c>
      <c r="H91" s="2">
        <f>Nurse[[#This Row],[Total RN Hours (w/ Admin, DON)]]/Nurse[[#This Row],[MDS Census]]</f>
        <v>0.6641521580102413</v>
      </c>
      <c r="I91" s="2">
        <f>Nurse[[#This Row],[RN Hours (excl. Admin, DON)]]/Nurse[[#This Row],[MDS Census]]</f>
        <v>0.57607607900512059</v>
      </c>
      <c r="J91" s="2">
        <f>SUM(Nurse[[#This Row],[RN Hours (excl. Admin, DON)]], Nurse[[#This Row],[RN Admin Hours]], Nurse[[#This Row],[RN DON Hours]], Nurse[[#This Row],[LPN Hours (excl. Admin)]], Nurse[[#This Row],[LPN Admin Hours]], Nurse[[#This Row],[CNA Hours]], Nurse[[#This Row],[NA TR Hours]], Nurse[[#This Row],[Med Aide/Tech Hours]])</f>
        <v>261.15054945054942</v>
      </c>
      <c r="K91" s="2">
        <f>SUM(Nurse[[#This Row],[RN Hours (excl. Admin, DON)]], Nurse[[#This Row],[LPN Hours (excl. Admin)]], Nurse[[#This Row],[CNA Hours]], Nurse[[#This Row],[NA TR Hours]], Nurse[[#This Row],[Med Aide/Tech Hours]])</f>
        <v>254.53516483516478</v>
      </c>
      <c r="L91" s="2">
        <f>SUM(Nurse[[#This Row],[RN Hours (excl. Admin, DON)]], Nurse[[#This Row],[RN Admin Hours]], Nurse[[#This Row],[RN DON Hours]])</f>
        <v>49.8843956043956</v>
      </c>
      <c r="M91" s="2">
        <v>43.269010989010987</v>
      </c>
      <c r="N91" s="2">
        <v>0.98901098901098905</v>
      </c>
      <c r="O91" s="2">
        <v>5.6263736263736268</v>
      </c>
      <c r="P91" s="2">
        <f>SUM(Nurse[[#This Row],[LPN Hours (excl. Admin)]],Nurse[[#This Row],[LPN Admin Hours]])</f>
        <v>83.23098901098902</v>
      </c>
      <c r="Q91" s="2">
        <v>83.23098901098902</v>
      </c>
      <c r="R91" s="2">
        <v>0</v>
      </c>
      <c r="S91" s="2">
        <f>SUM(Nurse[[#This Row],[CNA Hours]], Nurse[[#This Row],[NA TR Hours]], Nurse[[#This Row],[Med Aide/Tech Hours]])</f>
        <v>128.03516483516478</v>
      </c>
      <c r="T91" s="2">
        <v>122.8016483516483</v>
      </c>
      <c r="U91" s="2">
        <v>5.2335164835164836</v>
      </c>
      <c r="V91" s="2">
        <v>0</v>
      </c>
      <c r="W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30.112857142857145</v>
      </c>
      <c r="X91" s="2">
        <v>10.318681318681319</v>
      </c>
      <c r="Y91" s="2">
        <v>0</v>
      </c>
      <c r="Z91" s="2">
        <v>0</v>
      </c>
      <c r="AA91" s="2">
        <v>1.6183516483516485</v>
      </c>
      <c r="AB91" s="2">
        <v>0</v>
      </c>
      <c r="AC91" s="2">
        <v>18.175824175824175</v>
      </c>
      <c r="AD91" s="2">
        <v>0</v>
      </c>
      <c r="AE91" s="2">
        <v>0</v>
      </c>
      <c r="AF91" t="s">
        <v>970</v>
      </c>
      <c r="AG91" s="6">
        <v>5</v>
      </c>
      <c r="AH91"/>
    </row>
    <row r="92" spans="1:34" x14ac:dyDescent="0.25">
      <c r="A92" t="s">
        <v>35</v>
      </c>
      <c r="B92" t="s">
        <v>1839</v>
      </c>
      <c r="C92" t="s">
        <v>2267</v>
      </c>
      <c r="D92" t="s">
        <v>2331</v>
      </c>
      <c r="E92" s="2">
        <v>70.64835164835165</v>
      </c>
      <c r="F92" s="2">
        <f>Nurse[[#This Row],[Total Nurse Staff Hours]]/Nurse[[#This Row],[MDS Census]]</f>
        <v>3.529477368175455</v>
      </c>
      <c r="G92" s="2">
        <f>Nurse[[#This Row],[Total Direct Care Staff Hours]]/Nurse[[#This Row],[MDS Census]]</f>
        <v>3.2933986623114015</v>
      </c>
      <c r="H92" s="2">
        <f>Nurse[[#This Row],[Total RN Hours (w/ Admin, DON)]]/Nurse[[#This Row],[MDS Census]]</f>
        <v>0.4780821278581428</v>
      </c>
      <c r="I92" s="2">
        <f>Nurse[[#This Row],[RN Hours (excl. Admin, DON)]]/Nurse[[#This Row],[MDS Census]]</f>
        <v>0.24200342199408925</v>
      </c>
      <c r="J92" s="2">
        <f>SUM(Nurse[[#This Row],[RN Hours (excl. Admin, DON)]], Nurse[[#This Row],[RN Admin Hours]], Nurse[[#This Row],[RN DON Hours]], Nurse[[#This Row],[LPN Hours (excl. Admin)]], Nurse[[#This Row],[LPN Admin Hours]], Nurse[[#This Row],[CNA Hours]], Nurse[[#This Row],[NA TR Hours]], Nurse[[#This Row],[Med Aide/Tech Hours]])</f>
        <v>249.35175824175823</v>
      </c>
      <c r="K92" s="2">
        <f>SUM(Nurse[[#This Row],[RN Hours (excl. Admin, DON)]], Nurse[[#This Row],[LPN Hours (excl. Admin)]], Nurse[[#This Row],[CNA Hours]], Nurse[[#This Row],[NA TR Hours]], Nurse[[#This Row],[Med Aide/Tech Hours]])</f>
        <v>232.67318681318682</v>
      </c>
      <c r="L92" s="2">
        <f>SUM(Nurse[[#This Row],[RN Hours (excl. Admin, DON)]], Nurse[[#This Row],[RN Admin Hours]], Nurse[[#This Row],[RN DON Hours]])</f>
        <v>33.775714285714287</v>
      </c>
      <c r="M92" s="2">
        <v>17.097142857142856</v>
      </c>
      <c r="N92" s="2">
        <v>10.546703296703297</v>
      </c>
      <c r="O92" s="2">
        <v>6.1318681318681323</v>
      </c>
      <c r="P92" s="2">
        <f>SUM(Nurse[[#This Row],[LPN Hours (excl. Admin)]],Nurse[[#This Row],[LPN Admin Hours]])</f>
        <v>86.88923076923075</v>
      </c>
      <c r="Q92" s="2">
        <v>86.88923076923075</v>
      </c>
      <c r="R92" s="2">
        <v>0</v>
      </c>
      <c r="S92" s="2">
        <f>SUM(Nurse[[#This Row],[CNA Hours]], Nurse[[#This Row],[NA TR Hours]], Nurse[[#This Row],[Med Aide/Tech Hours]])</f>
        <v>128.6868131868132</v>
      </c>
      <c r="T92" s="2">
        <v>128.6868131868132</v>
      </c>
      <c r="U92" s="2">
        <v>0</v>
      </c>
      <c r="V92" s="2">
        <v>0</v>
      </c>
      <c r="W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22.228021978021978</v>
      </c>
      <c r="X92" s="2">
        <v>2.4945054945054945</v>
      </c>
      <c r="Y92" s="2">
        <v>0</v>
      </c>
      <c r="Z92" s="2">
        <v>0</v>
      </c>
      <c r="AA92" s="2">
        <v>15.55769230769231</v>
      </c>
      <c r="AB92" s="2">
        <v>0</v>
      </c>
      <c r="AC92" s="2">
        <v>4.1758241758241761</v>
      </c>
      <c r="AD92" s="2">
        <v>0</v>
      </c>
      <c r="AE92" s="2">
        <v>0</v>
      </c>
      <c r="AF92" t="s">
        <v>906</v>
      </c>
      <c r="AG92" s="6">
        <v>5</v>
      </c>
      <c r="AH92"/>
    </row>
    <row r="93" spans="1:34" x14ac:dyDescent="0.25">
      <c r="A93" t="s">
        <v>35</v>
      </c>
      <c r="B93" t="s">
        <v>1392</v>
      </c>
      <c r="C93" t="s">
        <v>1953</v>
      </c>
      <c r="D93" t="s">
        <v>2340</v>
      </c>
      <c r="E93" s="2">
        <v>72.615384615384613</v>
      </c>
      <c r="F93" s="2">
        <f>Nurse[[#This Row],[Total Nurse Staff Hours]]/Nurse[[#This Row],[MDS Census]]</f>
        <v>5.2340980629539944</v>
      </c>
      <c r="G93" s="2">
        <f>Nurse[[#This Row],[Total Direct Care Staff Hours]]/Nurse[[#This Row],[MDS Census]]</f>
        <v>4.6045581113801441</v>
      </c>
      <c r="H93" s="2">
        <f>Nurse[[#This Row],[Total RN Hours (w/ Admin, DON)]]/Nurse[[#This Row],[MDS Census]]</f>
        <v>0.95729570217917659</v>
      </c>
      <c r="I93" s="2">
        <f>Nurse[[#This Row],[RN Hours (excl. Admin, DON)]]/Nurse[[#This Row],[MDS Census]]</f>
        <v>0.48514073849878925</v>
      </c>
      <c r="J93" s="2">
        <f>SUM(Nurse[[#This Row],[RN Hours (excl. Admin, DON)]], Nurse[[#This Row],[RN Admin Hours]], Nurse[[#This Row],[RN DON Hours]], Nurse[[#This Row],[LPN Hours (excl. Admin)]], Nurse[[#This Row],[LPN Admin Hours]], Nurse[[#This Row],[CNA Hours]], Nurse[[#This Row],[NA TR Hours]], Nurse[[#This Row],[Med Aide/Tech Hours]])</f>
        <v>380.07604395604386</v>
      </c>
      <c r="K93" s="2">
        <f>SUM(Nurse[[#This Row],[RN Hours (excl. Admin, DON)]], Nurse[[#This Row],[LPN Hours (excl. Admin)]], Nurse[[#This Row],[CNA Hours]], Nurse[[#This Row],[NA TR Hours]], Nurse[[#This Row],[Med Aide/Tech Hours]])</f>
        <v>334.36175824175814</v>
      </c>
      <c r="L93" s="2">
        <f>SUM(Nurse[[#This Row],[RN Hours (excl. Admin, DON)]], Nurse[[#This Row],[RN Admin Hours]], Nurse[[#This Row],[RN DON Hours]])</f>
        <v>69.514395604395588</v>
      </c>
      <c r="M93" s="2">
        <v>35.228681318681311</v>
      </c>
      <c r="N93" s="2">
        <v>28.571428571428573</v>
      </c>
      <c r="O93" s="2">
        <v>5.7142857142857144</v>
      </c>
      <c r="P93" s="2">
        <f>SUM(Nurse[[#This Row],[LPN Hours (excl. Admin)]],Nurse[[#This Row],[LPN Admin Hours]])</f>
        <v>88.980549450549447</v>
      </c>
      <c r="Q93" s="2">
        <v>77.551978021978016</v>
      </c>
      <c r="R93" s="2">
        <v>11.428571428571429</v>
      </c>
      <c r="S93" s="2">
        <f>SUM(Nurse[[#This Row],[CNA Hours]], Nurse[[#This Row],[NA TR Hours]], Nurse[[#This Row],[Med Aide/Tech Hours]])</f>
        <v>221.58109890109884</v>
      </c>
      <c r="T93" s="2">
        <v>221.58109890109884</v>
      </c>
      <c r="U93" s="2">
        <v>0</v>
      </c>
      <c r="V93" s="2">
        <v>0</v>
      </c>
      <c r="W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1.098901098901099E-2</v>
      </c>
      <c r="X93" s="2">
        <v>1.098901098901099E-2</v>
      </c>
      <c r="Y93" s="2">
        <v>0</v>
      </c>
      <c r="Z93" s="2">
        <v>0</v>
      </c>
      <c r="AA93" s="2">
        <v>0</v>
      </c>
      <c r="AB93" s="2">
        <v>0</v>
      </c>
      <c r="AC93" s="2">
        <v>0</v>
      </c>
      <c r="AD93" s="2">
        <v>0</v>
      </c>
      <c r="AE93" s="2">
        <v>0</v>
      </c>
      <c r="AF93" t="s">
        <v>450</v>
      </c>
      <c r="AG93" s="6">
        <v>5</v>
      </c>
      <c r="AH93"/>
    </row>
    <row r="94" spans="1:34" x14ac:dyDescent="0.25">
      <c r="A94" t="s">
        <v>35</v>
      </c>
      <c r="B94" t="s">
        <v>1033</v>
      </c>
      <c r="C94" t="s">
        <v>1953</v>
      </c>
      <c r="D94" t="s">
        <v>2340</v>
      </c>
      <c r="E94" s="2">
        <v>73.989010989010993</v>
      </c>
      <c r="F94" s="2">
        <f>Nurse[[#This Row],[Total Nurse Staff Hours]]/Nurse[[#This Row],[MDS Census]]</f>
        <v>3.3601604039803954</v>
      </c>
      <c r="G94" s="2">
        <f>Nurse[[#This Row],[Total Direct Care Staff Hours]]/Nurse[[#This Row],[MDS Census]]</f>
        <v>3.1658933610574782</v>
      </c>
      <c r="H94" s="2">
        <f>Nurse[[#This Row],[Total RN Hours (w/ Admin, DON)]]/Nurse[[#This Row],[MDS Census]]</f>
        <v>0.84632556067132036</v>
      </c>
      <c r="I94" s="2">
        <f>Nurse[[#This Row],[RN Hours (excl. Admin, DON)]]/Nurse[[#This Row],[MDS Census]]</f>
        <v>0.65562305064607163</v>
      </c>
      <c r="J94" s="2">
        <f>SUM(Nurse[[#This Row],[RN Hours (excl. Admin, DON)]], Nurse[[#This Row],[RN Admin Hours]], Nurse[[#This Row],[RN DON Hours]], Nurse[[#This Row],[LPN Hours (excl. Admin)]], Nurse[[#This Row],[LPN Admin Hours]], Nurse[[#This Row],[CNA Hours]], Nurse[[#This Row],[NA TR Hours]], Nurse[[#This Row],[Med Aide/Tech Hours]])</f>
        <v>248.61494505494508</v>
      </c>
      <c r="K94" s="2">
        <f>SUM(Nurse[[#This Row],[RN Hours (excl. Admin, DON)]], Nurse[[#This Row],[LPN Hours (excl. Admin)]], Nurse[[#This Row],[CNA Hours]], Nurse[[#This Row],[NA TR Hours]], Nurse[[#This Row],[Med Aide/Tech Hours]])</f>
        <v>234.24131868131872</v>
      </c>
      <c r="L94" s="2">
        <f>SUM(Nurse[[#This Row],[RN Hours (excl. Admin, DON)]], Nurse[[#This Row],[RN Admin Hours]], Nurse[[#This Row],[RN DON Hours]])</f>
        <v>62.618791208791215</v>
      </c>
      <c r="M94" s="2">
        <v>48.508901098901106</v>
      </c>
      <c r="N94" s="2">
        <v>8.791208791208792</v>
      </c>
      <c r="O94" s="2">
        <v>5.3186813186813184</v>
      </c>
      <c r="P94" s="2">
        <f>SUM(Nurse[[#This Row],[LPN Hours (excl. Admin)]],Nurse[[#This Row],[LPN Admin Hours]])</f>
        <v>34.306483516483517</v>
      </c>
      <c r="Q94" s="2">
        <v>34.042747252747255</v>
      </c>
      <c r="R94" s="2">
        <v>0.26373626373626374</v>
      </c>
      <c r="S94" s="2">
        <f>SUM(Nurse[[#This Row],[CNA Hours]], Nurse[[#This Row],[NA TR Hours]], Nurse[[#This Row],[Med Aide/Tech Hours]])</f>
        <v>151.68967032967035</v>
      </c>
      <c r="T94" s="2">
        <v>151.68967032967035</v>
      </c>
      <c r="U94" s="2">
        <v>0</v>
      </c>
      <c r="V94" s="2">
        <v>0</v>
      </c>
      <c r="W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27.328461538461539</v>
      </c>
      <c r="X94" s="2">
        <v>1.5934065934065933</v>
      </c>
      <c r="Y94" s="2">
        <v>0</v>
      </c>
      <c r="Z94" s="2">
        <v>0</v>
      </c>
      <c r="AA94" s="2">
        <v>3.5812087912087915</v>
      </c>
      <c r="AB94" s="2">
        <v>0</v>
      </c>
      <c r="AC94" s="2">
        <v>22.153846153846153</v>
      </c>
      <c r="AD94" s="2">
        <v>0</v>
      </c>
      <c r="AE94" s="2">
        <v>0</v>
      </c>
      <c r="AF94" t="s">
        <v>86</v>
      </c>
      <c r="AG94" s="6">
        <v>5</v>
      </c>
      <c r="AH94"/>
    </row>
    <row r="95" spans="1:34" x14ac:dyDescent="0.25">
      <c r="A95" t="s">
        <v>35</v>
      </c>
      <c r="B95" t="s">
        <v>1192</v>
      </c>
      <c r="C95" t="s">
        <v>1989</v>
      </c>
      <c r="D95" t="s">
        <v>2355</v>
      </c>
      <c r="E95" s="2">
        <v>100.72527472527473</v>
      </c>
      <c r="F95" s="2">
        <f>Nurse[[#This Row],[Total Nurse Staff Hours]]/Nurse[[#This Row],[MDS Census]]</f>
        <v>3.1537366353916645</v>
      </c>
      <c r="G95" s="2">
        <f>Nurse[[#This Row],[Total Direct Care Staff Hours]]/Nurse[[#This Row],[MDS Census]]</f>
        <v>2.8793912284529779</v>
      </c>
      <c r="H95" s="2">
        <f>Nurse[[#This Row],[Total RN Hours (w/ Admin, DON)]]/Nurse[[#This Row],[MDS Census]]</f>
        <v>0.52838751909229764</v>
      </c>
      <c r="I95" s="2">
        <f>Nurse[[#This Row],[RN Hours (excl. Admin, DON)]]/Nurse[[#This Row],[MDS Census]]</f>
        <v>0.39444686886319008</v>
      </c>
      <c r="J95" s="2">
        <f>SUM(Nurse[[#This Row],[RN Hours (excl. Admin, DON)]], Nurse[[#This Row],[RN Admin Hours]], Nurse[[#This Row],[RN DON Hours]], Nurse[[#This Row],[LPN Hours (excl. Admin)]], Nurse[[#This Row],[LPN Admin Hours]], Nurse[[#This Row],[CNA Hours]], Nurse[[#This Row],[NA TR Hours]], Nurse[[#This Row],[Med Aide/Tech Hours]])</f>
        <v>317.660989010989</v>
      </c>
      <c r="K95" s="2">
        <f>SUM(Nurse[[#This Row],[RN Hours (excl. Admin, DON)]], Nurse[[#This Row],[LPN Hours (excl. Admin)]], Nurse[[#This Row],[CNA Hours]], Nurse[[#This Row],[NA TR Hours]], Nurse[[#This Row],[Med Aide/Tech Hours]])</f>
        <v>290.02747252747247</v>
      </c>
      <c r="L95" s="2">
        <f>SUM(Nurse[[#This Row],[RN Hours (excl. Admin, DON)]], Nurse[[#This Row],[RN Admin Hours]], Nurse[[#This Row],[RN DON Hours]])</f>
        <v>53.221978021978025</v>
      </c>
      <c r="M95" s="2">
        <v>39.730769230769234</v>
      </c>
      <c r="N95" s="2">
        <v>6.563186813186813</v>
      </c>
      <c r="O95" s="2">
        <v>6.9280219780219783</v>
      </c>
      <c r="P95" s="2">
        <f>SUM(Nurse[[#This Row],[LPN Hours (excl. Admin)]],Nurse[[#This Row],[LPN Admin Hours]])</f>
        <v>97.71098901098901</v>
      </c>
      <c r="Q95" s="2">
        <v>83.568681318681314</v>
      </c>
      <c r="R95" s="2">
        <v>14.142307692307693</v>
      </c>
      <c r="S95" s="2">
        <f>SUM(Nurse[[#This Row],[CNA Hours]], Nurse[[#This Row],[NA TR Hours]], Nurse[[#This Row],[Med Aide/Tech Hours]])</f>
        <v>166.72802197802199</v>
      </c>
      <c r="T95" s="2">
        <v>158.9532967032967</v>
      </c>
      <c r="U95" s="2">
        <v>7.7747252747252746</v>
      </c>
      <c r="V95" s="2">
        <v>0</v>
      </c>
      <c r="W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5.3406593406593403</v>
      </c>
      <c r="X95" s="2">
        <v>1.4505494505494505</v>
      </c>
      <c r="Y95" s="2">
        <v>0</v>
      </c>
      <c r="Z95" s="2">
        <v>0</v>
      </c>
      <c r="AA95" s="2">
        <v>3.8901098901098901</v>
      </c>
      <c r="AB95" s="2">
        <v>0</v>
      </c>
      <c r="AC95" s="2">
        <v>0</v>
      </c>
      <c r="AD95" s="2">
        <v>0</v>
      </c>
      <c r="AE95" s="2">
        <v>0</v>
      </c>
      <c r="AF95" t="s">
        <v>247</v>
      </c>
      <c r="AG95" s="6">
        <v>5</v>
      </c>
      <c r="AH95"/>
    </row>
    <row r="96" spans="1:34" x14ac:dyDescent="0.25">
      <c r="A96" t="s">
        <v>35</v>
      </c>
      <c r="B96" t="s">
        <v>1846</v>
      </c>
      <c r="C96" t="s">
        <v>2092</v>
      </c>
      <c r="D96" t="s">
        <v>2333</v>
      </c>
      <c r="E96" s="2">
        <v>73.879120879120876</v>
      </c>
      <c r="F96" s="2">
        <f>Nurse[[#This Row],[Total Nurse Staff Hours]]/Nurse[[#This Row],[MDS Census]]</f>
        <v>3.1690733303584708</v>
      </c>
      <c r="G96" s="2">
        <f>Nurse[[#This Row],[Total Direct Care Staff Hours]]/Nurse[[#This Row],[MDS Census]]</f>
        <v>2.9351375873865839</v>
      </c>
      <c r="H96" s="2">
        <f>Nurse[[#This Row],[Total RN Hours (w/ Admin, DON)]]/Nurse[[#This Row],[MDS Census]]</f>
        <v>0.436052357578462</v>
      </c>
      <c r="I96" s="2">
        <f>Nurse[[#This Row],[RN Hours (excl. Admin, DON)]]/Nurse[[#This Row],[MDS Census]]</f>
        <v>0.3569953889632605</v>
      </c>
      <c r="J96" s="2">
        <f>SUM(Nurse[[#This Row],[RN Hours (excl. Admin, DON)]], Nurse[[#This Row],[RN Admin Hours]], Nurse[[#This Row],[RN DON Hours]], Nurse[[#This Row],[LPN Hours (excl. Admin)]], Nurse[[#This Row],[LPN Admin Hours]], Nurse[[#This Row],[CNA Hours]], Nurse[[#This Row],[NA TR Hours]], Nurse[[#This Row],[Med Aide/Tech Hours]])</f>
        <v>234.12835164835164</v>
      </c>
      <c r="K96" s="2">
        <f>SUM(Nurse[[#This Row],[RN Hours (excl. Admin, DON)]], Nurse[[#This Row],[LPN Hours (excl. Admin)]], Nurse[[#This Row],[CNA Hours]], Nurse[[#This Row],[NA TR Hours]], Nurse[[#This Row],[Med Aide/Tech Hours]])</f>
        <v>216.84538461538463</v>
      </c>
      <c r="L96" s="2">
        <f>SUM(Nurse[[#This Row],[RN Hours (excl. Admin, DON)]], Nurse[[#This Row],[RN Admin Hours]], Nurse[[#This Row],[RN DON Hours]])</f>
        <v>32.215164835164835</v>
      </c>
      <c r="M96" s="2">
        <v>26.374505494505495</v>
      </c>
      <c r="N96" s="2">
        <v>1.3131868131868132</v>
      </c>
      <c r="O96" s="2">
        <v>4.5274725274725274</v>
      </c>
      <c r="P96" s="2">
        <f>SUM(Nurse[[#This Row],[LPN Hours (excl. Admin)]],Nurse[[#This Row],[LPN Admin Hours]])</f>
        <v>73.881098901098895</v>
      </c>
      <c r="Q96" s="2">
        <v>62.438791208791201</v>
      </c>
      <c r="R96" s="2">
        <v>11.442307692307692</v>
      </c>
      <c r="S96" s="2">
        <f>SUM(Nurse[[#This Row],[CNA Hours]], Nurse[[#This Row],[NA TR Hours]], Nurse[[#This Row],[Med Aide/Tech Hours]])</f>
        <v>128.03208791208792</v>
      </c>
      <c r="T96" s="2">
        <v>117.50736263736263</v>
      </c>
      <c r="U96" s="2">
        <v>10.524725274725276</v>
      </c>
      <c r="V96" s="2">
        <v>0</v>
      </c>
      <c r="W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40.611868131868135</v>
      </c>
      <c r="X96" s="2">
        <v>4.6813186813186816</v>
      </c>
      <c r="Y96" s="2">
        <v>0</v>
      </c>
      <c r="Z96" s="2">
        <v>0</v>
      </c>
      <c r="AA96" s="2">
        <v>9.3151648351648344</v>
      </c>
      <c r="AB96" s="2">
        <v>0</v>
      </c>
      <c r="AC96" s="2">
        <v>26.010989010989011</v>
      </c>
      <c r="AD96" s="2">
        <v>0.60439560439560436</v>
      </c>
      <c r="AE96" s="2">
        <v>0</v>
      </c>
      <c r="AF96" t="s">
        <v>913</v>
      </c>
      <c r="AG96" s="6">
        <v>5</v>
      </c>
      <c r="AH96"/>
    </row>
    <row r="97" spans="1:34" x14ac:dyDescent="0.25">
      <c r="A97" t="s">
        <v>35</v>
      </c>
      <c r="B97" t="s">
        <v>1454</v>
      </c>
      <c r="C97" t="s">
        <v>1947</v>
      </c>
      <c r="D97" t="s">
        <v>2333</v>
      </c>
      <c r="E97" s="2">
        <v>114.16483516483517</v>
      </c>
      <c r="F97" s="2">
        <f>Nurse[[#This Row],[Total Nurse Staff Hours]]/Nurse[[#This Row],[MDS Census]]</f>
        <v>3.199528347290403</v>
      </c>
      <c r="G97" s="2">
        <f>Nurse[[#This Row],[Total Direct Care Staff Hours]]/Nurse[[#This Row],[MDS Census]]</f>
        <v>2.9258735200693038</v>
      </c>
      <c r="H97" s="2">
        <f>Nurse[[#This Row],[Total RN Hours (w/ Admin, DON)]]/Nurse[[#This Row],[MDS Census]]</f>
        <v>0.26787948791991528</v>
      </c>
      <c r="I97" s="2">
        <f>Nurse[[#This Row],[RN Hours (excl. Admin, DON)]]/Nurse[[#This Row],[MDS Census]]</f>
        <v>8.4127442487246115E-2</v>
      </c>
      <c r="J97" s="2">
        <f>SUM(Nurse[[#This Row],[RN Hours (excl. Admin, DON)]], Nurse[[#This Row],[RN Admin Hours]], Nurse[[#This Row],[RN DON Hours]], Nurse[[#This Row],[LPN Hours (excl. Admin)]], Nurse[[#This Row],[LPN Admin Hours]], Nurse[[#This Row],[CNA Hours]], Nurse[[#This Row],[NA TR Hours]], Nurse[[#This Row],[Med Aide/Tech Hours]])</f>
        <v>365.27362637362637</v>
      </c>
      <c r="K97" s="2">
        <f>SUM(Nurse[[#This Row],[RN Hours (excl. Admin, DON)]], Nurse[[#This Row],[LPN Hours (excl. Admin)]], Nurse[[#This Row],[CNA Hours]], Nurse[[#This Row],[NA TR Hours]], Nurse[[#This Row],[Med Aide/Tech Hours]])</f>
        <v>334.03186813186812</v>
      </c>
      <c r="L97" s="2">
        <f>SUM(Nurse[[#This Row],[RN Hours (excl. Admin, DON)]], Nurse[[#This Row],[RN Admin Hours]], Nurse[[#This Row],[RN DON Hours]])</f>
        <v>30.582417582417584</v>
      </c>
      <c r="M97" s="2">
        <v>9.604395604395604</v>
      </c>
      <c r="N97" s="2">
        <v>14.472527472527473</v>
      </c>
      <c r="O97" s="2">
        <v>6.5054945054945055</v>
      </c>
      <c r="P97" s="2">
        <f>SUM(Nurse[[#This Row],[LPN Hours (excl. Admin)]],Nurse[[#This Row],[LPN Admin Hours]])</f>
        <v>135.22274725274727</v>
      </c>
      <c r="Q97" s="2">
        <v>124.95901098901099</v>
      </c>
      <c r="R97" s="2">
        <v>10.263736263736265</v>
      </c>
      <c r="S97" s="2">
        <f>SUM(Nurse[[#This Row],[CNA Hours]], Nurse[[#This Row],[NA TR Hours]], Nurse[[#This Row],[Med Aide/Tech Hours]])</f>
        <v>199.46846153846155</v>
      </c>
      <c r="T97" s="2">
        <v>165.38329670329671</v>
      </c>
      <c r="U97" s="2">
        <v>34.085164835164832</v>
      </c>
      <c r="V97" s="2">
        <v>0</v>
      </c>
      <c r="W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30.6210989010989</v>
      </c>
      <c r="X97" s="2">
        <v>0.40659340659340659</v>
      </c>
      <c r="Y97" s="2">
        <v>0</v>
      </c>
      <c r="Z97" s="2">
        <v>0</v>
      </c>
      <c r="AA97" s="2">
        <v>6.72</v>
      </c>
      <c r="AB97" s="2">
        <v>0</v>
      </c>
      <c r="AC97" s="2">
        <v>23.494505494505493</v>
      </c>
      <c r="AD97" s="2">
        <v>0</v>
      </c>
      <c r="AE97" s="2">
        <v>0</v>
      </c>
      <c r="AF97" t="s">
        <v>513</v>
      </c>
      <c r="AG97" s="6">
        <v>5</v>
      </c>
      <c r="AH97"/>
    </row>
    <row r="98" spans="1:34" x14ac:dyDescent="0.25">
      <c r="A98" t="s">
        <v>35</v>
      </c>
      <c r="B98" t="s">
        <v>1432</v>
      </c>
      <c r="C98" t="s">
        <v>2068</v>
      </c>
      <c r="D98" t="s">
        <v>2307</v>
      </c>
      <c r="E98" s="2">
        <v>90.461538461538467</v>
      </c>
      <c r="F98" s="2">
        <f>Nurse[[#This Row],[Total Nurse Staff Hours]]/Nurse[[#This Row],[MDS Census]]</f>
        <v>5.1978559280855192</v>
      </c>
      <c r="G98" s="2">
        <f>Nurse[[#This Row],[Total Direct Care Staff Hours]]/Nurse[[#This Row],[MDS Census]]</f>
        <v>4.6914480077745377</v>
      </c>
      <c r="H98" s="2">
        <f>Nurse[[#This Row],[Total RN Hours (w/ Admin, DON)]]/Nurse[[#This Row],[MDS Census]]</f>
        <v>0.80020043731778423</v>
      </c>
      <c r="I98" s="2">
        <f>Nurse[[#This Row],[RN Hours (excl. Admin, DON)]]/Nurse[[#This Row],[MDS Census]]</f>
        <v>0.2937925170068027</v>
      </c>
      <c r="J98" s="2">
        <f>SUM(Nurse[[#This Row],[RN Hours (excl. Admin, DON)]], Nurse[[#This Row],[RN Admin Hours]], Nurse[[#This Row],[RN DON Hours]], Nurse[[#This Row],[LPN Hours (excl. Admin)]], Nurse[[#This Row],[LPN Admin Hours]], Nurse[[#This Row],[CNA Hours]], Nurse[[#This Row],[NA TR Hours]], Nurse[[#This Row],[Med Aide/Tech Hours]])</f>
        <v>470.20604395604391</v>
      </c>
      <c r="K98" s="2">
        <f>SUM(Nurse[[#This Row],[RN Hours (excl. Admin, DON)]], Nurse[[#This Row],[LPN Hours (excl. Admin)]], Nurse[[#This Row],[CNA Hours]], Nurse[[#This Row],[NA TR Hours]], Nurse[[#This Row],[Med Aide/Tech Hours]])</f>
        <v>424.39560439560438</v>
      </c>
      <c r="L98" s="2">
        <f>SUM(Nurse[[#This Row],[RN Hours (excl. Admin, DON)]], Nurse[[#This Row],[RN Admin Hours]], Nurse[[#This Row],[RN DON Hours]])</f>
        <v>72.387362637362642</v>
      </c>
      <c r="M98" s="2">
        <v>26.576923076923077</v>
      </c>
      <c r="N98" s="2">
        <v>40.766483516483518</v>
      </c>
      <c r="O98" s="2">
        <v>5.0439560439560438</v>
      </c>
      <c r="P98" s="2">
        <f>SUM(Nurse[[#This Row],[LPN Hours (excl. Admin)]],Nurse[[#This Row],[LPN Admin Hours]])</f>
        <v>124.13736263736264</v>
      </c>
      <c r="Q98" s="2">
        <v>124.13736263736264</v>
      </c>
      <c r="R98" s="2">
        <v>0</v>
      </c>
      <c r="S98" s="2">
        <f>SUM(Nurse[[#This Row],[CNA Hours]], Nurse[[#This Row],[NA TR Hours]], Nurse[[#This Row],[Med Aide/Tech Hours]])</f>
        <v>273.68131868131866</v>
      </c>
      <c r="T98" s="2">
        <v>273.68131868131866</v>
      </c>
      <c r="U98" s="2">
        <v>0</v>
      </c>
      <c r="V98" s="2">
        <v>0</v>
      </c>
      <c r="W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8" s="2">
        <v>0</v>
      </c>
      <c r="Y98" s="2">
        <v>0</v>
      </c>
      <c r="Z98" s="2">
        <v>0</v>
      </c>
      <c r="AA98" s="2">
        <v>0</v>
      </c>
      <c r="AB98" s="2">
        <v>0</v>
      </c>
      <c r="AC98" s="2">
        <v>0</v>
      </c>
      <c r="AD98" s="2">
        <v>0</v>
      </c>
      <c r="AE98" s="2">
        <v>0</v>
      </c>
      <c r="AF98" t="s">
        <v>491</v>
      </c>
      <c r="AG98" s="6">
        <v>5</v>
      </c>
      <c r="AH98"/>
    </row>
    <row r="99" spans="1:34" x14ac:dyDescent="0.25">
      <c r="A99" t="s">
        <v>35</v>
      </c>
      <c r="B99" t="s">
        <v>1014</v>
      </c>
      <c r="C99" t="s">
        <v>2072</v>
      </c>
      <c r="D99" t="s">
        <v>2331</v>
      </c>
      <c r="E99" s="2">
        <v>71.087912087912088</v>
      </c>
      <c r="F99" s="2">
        <f>Nurse[[#This Row],[Total Nurse Staff Hours]]/Nurse[[#This Row],[MDS Census]]</f>
        <v>3.1995671664863194</v>
      </c>
      <c r="G99" s="2">
        <f>Nurse[[#This Row],[Total Direct Care Staff Hours]]/Nurse[[#This Row],[MDS Census]]</f>
        <v>2.8928737053640439</v>
      </c>
      <c r="H99" s="2">
        <f>Nurse[[#This Row],[Total RN Hours (w/ Admin, DON)]]/Nurse[[#This Row],[MDS Census]]</f>
        <v>0.26236667181944656</v>
      </c>
      <c r="I99" s="2">
        <f>Nurse[[#This Row],[RN Hours (excl. Admin, DON)]]/Nurse[[#This Row],[MDS Census]]</f>
        <v>0.1235507806461586</v>
      </c>
      <c r="J99" s="2">
        <f>SUM(Nurse[[#This Row],[RN Hours (excl. Admin, DON)]], Nurse[[#This Row],[RN Admin Hours]], Nurse[[#This Row],[RN DON Hours]], Nurse[[#This Row],[LPN Hours (excl. Admin)]], Nurse[[#This Row],[LPN Admin Hours]], Nurse[[#This Row],[CNA Hours]], Nurse[[#This Row],[NA TR Hours]], Nurse[[#This Row],[Med Aide/Tech Hours]])</f>
        <v>227.45054945054946</v>
      </c>
      <c r="K99" s="2">
        <f>SUM(Nurse[[#This Row],[RN Hours (excl. Admin, DON)]], Nurse[[#This Row],[LPN Hours (excl. Admin)]], Nurse[[#This Row],[CNA Hours]], Nurse[[#This Row],[NA TR Hours]], Nurse[[#This Row],[Med Aide/Tech Hours]])</f>
        <v>205.64835164835165</v>
      </c>
      <c r="L99" s="2">
        <f>SUM(Nurse[[#This Row],[RN Hours (excl. Admin, DON)]], Nurse[[#This Row],[RN Admin Hours]], Nurse[[#This Row],[RN DON Hours]])</f>
        <v>18.651098901098898</v>
      </c>
      <c r="M99" s="2">
        <v>8.7829670329670328</v>
      </c>
      <c r="N99" s="2">
        <v>2.2857142857142856</v>
      </c>
      <c r="O99" s="2">
        <v>7.5824175824175821</v>
      </c>
      <c r="P99" s="2">
        <f>SUM(Nurse[[#This Row],[LPN Hours (excl. Admin)]],Nurse[[#This Row],[LPN Admin Hours]])</f>
        <v>74.543956043956044</v>
      </c>
      <c r="Q99" s="2">
        <v>62.609890109890109</v>
      </c>
      <c r="R99" s="2">
        <v>11.934065934065934</v>
      </c>
      <c r="S99" s="2">
        <f>SUM(Nurse[[#This Row],[CNA Hours]], Nurse[[#This Row],[NA TR Hours]], Nurse[[#This Row],[Med Aide/Tech Hours]])</f>
        <v>134.25549450549451</v>
      </c>
      <c r="T99" s="2">
        <v>134.25549450549451</v>
      </c>
      <c r="U99" s="2">
        <v>0</v>
      </c>
      <c r="V99" s="2">
        <v>0</v>
      </c>
      <c r="W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9" s="2">
        <v>0</v>
      </c>
      <c r="Y99" s="2">
        <v>0</v>
      </c>
      <c r="Z99" s="2">
        <v>0</v>
      </c>
      <c r="AA99" s="2">
        <v>0</v>
      </c>
      <c r="AB99" s="2">
        <v>0</v>
      </c>
      <c r="AC99" s="2">
        <v>0</v>
      </c>
      <c r="AD99" s="2">
        <v>0</v>
      </c>
      <c r="AE99" s="2">
        <v>0</v>
      </c>
      <c r="AF99" t="s">
        <v>67</v>
      </c>
      <c r="AG99" s="6">
        <v>5</v>
      </c>
      <c r="AH99"/>
    </row>
    <row r="100" spans="1:34" x14ac:dyDescent="0.25">
      <c r="A100" t="s">
        <v>35</v>
      </c>
      <c r="B100" t="s">
        <v>1844</v>
      </c>
      <c r="C100" t="s">
        <v>2194</v>
      </c>
      <c r="D100" t="s">
        <v>2296</v>
      </c>
      <c r="E100" s="2">
        <v>72.637362637362642</v>
      </c>
      <c r="F100" s="2">
        <f>Nurse[[#This Row],[Total Nurse Staff Hours]]/Nurse[[#This Row],[MDS Census]]</f>
        <v>2.3580060514372163</v>
      </c>
      <c r="G100" s="2">
        <f>Nurse[[#This Row],[Total Direct Care Staff Hours]]/Nurse[[#This Row],[MDS Census]]</f>
        <v>2.026160363086233</v>
      </c>
      <c r="H100" s="2">
        <f>Nurse[[#This Row],[Total RN Hours (w/ Admin, DON)]]/Nurse[[#This Row],[MDS Census]]</f>
        <v>0.55842360060514373</v>
      </c>
      <c r="I100" s="2">
        <f>Nurse[[#This Row],[RN Hours (excl. Admin, DON)]]/Nurse[[#This Row],[MDS Census]]</f>
        <v>0.25513313161875945</v>
      </c>
      <c r="J100" s="2">
        <f>SUM(Nurse[[#This Row],[RN Hours (excl. Admin, DON)]], Nurse[[#This Row],[RN Admin Hours]], Nurse[[#This Row],[RN DON Hours]], Nurse[[#This Row],[LPN Hours (excl. Admin)]], Nurse[[#This Row],[LPN Admin Hours]], Nurse[[#This Row],[CNA Hours]], Nurse[[#This Row],[NA TR Hours]], Nurse[[#This Row],[Med Aide/Tech Hours]])</f>
        <v>171.27934065934068</v>
      </c>
      <c r="K100" s="2">
        <f>SUM(Nurse[[#This Row],[RN Hours (excl. Admin, DON)]], Nurse[[#This Row],[LPN Hours (excl. Admin)]], Nurse[[#This Row],[CNA Hours]], Nurse[[#This Row],[NA TR Hours]], Nurse[[#This Row],[Med Aide/Tech Hours]])</f>
        <v>147.17494505494506</v>
      </c>
      <c r="L100" s="2">
        <f>SUM(Nurse[[#This Row],[RN Hours (excl. Admin, DON)]], Nurse[[#This Row],[RN Admin Hours]], Nurse[[#This Row],[RN DON Hours]])</f>
        <v>40.562417582417588</v>
      </c>
      <c r="M100" s="2">
        <v>18.532197802197803</v>
      </c>
      <c r="N100" s="2">
        <v>16.53846153846154</v>
      </c>
      <c r="O100" s="2">
        <v>5.4917582417582418</v>
      </c>
      <c r="P100" s="2">
        <f>SUM(Nurse[[#This Row],[LPN Hours (excl. Admin)]],Nurse[[#This Row],[LPN Admin Hours]])</f>
        <v>43.884945054945035</v>
      </c>
      <c r="Q100" s="2">
        <v>41.81076923076921</v>
      </c>
      <c r="R100" s="2">
        <v>2.0741758241758244</v>
      </c>
      <c r="S100" s="2">
        <f>SUM(Nurse[[#This Row],[CNA Hours]], Nurse[[#This Row],[NA TR Hours]], Nurse[[#This Row],[Med Aide/Tech Hours]])</f>
        <v>86.83197802197806</v>
      </c>
      <c r="T100" s="2">
        <v>86.83197802197806</v>
      </c>
      <c r="U100" s="2">
        <v>0</v>
      </c>
      <c r="V100" s="2">
        <v>0</v>
      </c>
      <c r="W1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37.178241758241761</v>
      </c>
      <c r="X100" s="2">
        <v>0</v>
      </c>
      <c r="Y100" s="2">
        <v>0.96703296703296704</v>
      </c>
      <c r="Z100" s="2">
        <v>0</v>
      </c>
      <c r="AA100" s="2">
        <v>4.6947252747252755</v>
      </c>
      <c r="AB100" s="2">
        <v>0</v>
      </c>
      <c r="AC100" s="2">
        <v>31.516483516483518</v>
      </c>
      <c r="AD100" s="2">
        <v>0</v>
      </c>
      <c r="AE100" s="2">
        <v>0</v>
      </c>
      <c r="AF100" t="s">
        <v>911</v>
      </c>
      <c r="AG100" s="6">
        <v>5</v>
      </c>
      <c r="AH100"/>
    </row>
    <row r="101" spans="1:34" x14ac:dyDescent="0.25">
      <c r="A101" t="s">
        <v>35</v>
      </c>
      <c r="B101" t="s">
        <v>1175</v>
      </c>
      <c r="C101" t="s">
        <v>2068</v>
      </c>
      <c r="D101" t="s">
        <v>2307</v>
      </c>
      <c r="E101" s="2">
        <v>75.142857142857139</v>
      </c>
      <c r="F101" s="2">
        <f>Nurse[[#This Row],[Total Nurse Staff Hours]]/Nurse[[#This Row],[MDS Census]]</f>
        <v>4.3139221994735308</v>
      </c>
      <c r="G101" s="2">
        <f>Nurse[[#This Row],[Total Direct Care Staff Hours]]/Nurse[[#This Row],[MDS Census]]</f>
        <v>4.1348859315589355</v>
      </c>
      <c r="H101" s="2">
        <f>Nurse[[#This Row],[Total RN Hours (w/ Admin, DON)]]/Nurse[[#This Row],[MDS Census]]</f>
        <v>0.7302939455981281</v>
      </c>
      <c r="I101" s="2">
        <f>Nurse[[#This Row],[RN Hours (excl. Admin, DON)]]/Nurse[[#This Row],[MDS Census]]</f>
        <v>0.55125767768353318</v>
      </c>
      <c r="J101" s="2">
        <f>SUM(Nurse[[#This Row],[RN Hours (excl. Admin, DON)]], Nurse[[#This Row],[RN Admin Hours]], Nurse[[#This Row],[RN DON Hours]], Nurse[[#This Row],[LPN Hours (excl. Admin)]], Nurse[[#This Row],[LPN Admin Hours]], Nurse[[#This Row],[CNA Hours]], Nurse[[#This Row],[NA TR Hours]], Nurse[[#This Row],[Med Aide/Tech Hours]])</f>
        <v>324.16043956043956</v>
      </c>
      <c r="K101" s="2">
        <f>SUM(Nurse[[#This Row],[RN Hours (excl. Admin, DON)]], Nurse[[#This Row],[LPN Hours (excl. Admin)]], Nurse[[#This Row],[CNA Hours]], Nurse[[#This Row],[NA TR Hours]], Nurse[[#This Row],[Med Aide/Tech Hours]])</f>
        <v>310.70714285714286</v>
      </c>
      <c r="L101" s="2">
        <f>SUM(Nurse[[#This Row],[RN Hours (excl. Admin, DON)]], Nurse[[#This Row],[RN Admin Hours]], Nurse[[#This Row],[RN DON Hours]])</f>
        <v>54.876373626373621</v>
      </c>
      <c r="M101" s="2">
        <v>41.42307692307692</v>
      </c>
      <c r="N101" s="2">
        <v>8.6181318681318686</v>
      </c>
      <c r="O101" s="2">
        <v>4.8351648351648349</v>
      </c>
      <c r="P101" s="2">
        <f>SUM(Nurse[[#This Row],[LPN Hours (excl. Admin)]],Nurse[[#This Row],[LPN Admin Hours]])</f>
        <v>66.75</v>
      </c>
      <c r="Q101" s="2">
        <v>66.75</v>
      </c>
      <c r="R101" s="2">
        <v>0</v>
      </c>
      <c r="S101" s="2">
        <f>SUM(Nurse[[#This Row],[CNA Hours]], Nurse[[#This Row],[NA TR Hours]], Nurse[[#This Row],[Med Aide/Tech Hours]])</f>
        <v>202.53406593406592</v>
      </c>
      <c r="T101" s="2">
        <v>202.53406593406592</v>
      </c>
      <c r="U101" s="2">
        <v>0</v>
      </c>
      <c r="V101" s="2">
        <v>0</v>
      </c>
      <c r="W1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6.7197802197802199</v>
      </c>
      <c r="X101" s="2">
        <v>0</v>
      </c>
      <c r="Y101" s="2">
        <v>0</v>
      </c>
      <c r="Z101" s="2">
        <v>0</v>
      </c>
      <c r="AA101" s="2">
        <v>0.18131868131868131</v>
      </c>
      <c r="AB101" s="2">
        <v>0</v>
      </c>
      <c r="AC101" s="2">
        <v>6.5384615384615383</v>
      </c>
      <c r="AD101" s="2">
        <v>0</v>
      </c>
      <c r="AE101" s="2">
        <v>0</v>
      </c>
      <c r="AF101" t="s">
        <v>230</v>
      </c>
      <c r="AG101" s="6">
        <v>5</v>
      </c>
      <c r="AH101"/>
    </row>
    <row r="102" spans="1:34" x14ac:dyDescent="0.25">
      <c r="A102" t="s">
        <v>35</v>
      </c>
      <c r="B102" t="s">
        <v>1681</v>
      </c>
      <c r="C102" t="s">
        <v>2077</v>
      </c>
      <c r="D102" t="s">
        <v>2338</v>
      </c>
      <c r="E102" s="2">
        <v>78.285714285714292</v>
      </c>
      <c r="F102" s="2">
        <f>Nurse[[#This Row],[Total Nurse Staff Hours]]/Nurse[[#This Row],[MDS Census]]</f>
        <v>3.5360078607523859</v>
      </c>
      <c r="G102" s="2">
        <f>Nurse[[#This Row],[Total Direct Care Staff Hours]]/Nurse[[#This Row],[MDS Census]]</f>
        <v>3.2687394722066254</v>
      </c>
      <c r="H102" s="2">
        <f>Nurse[[#This Row],[Total RN Hours (w/ Admin, DON)]]/Nurse[[#This Row],[MDS Census]]</f>
        <v>0.4444160583941606</v>
      </c>
      <c r="I102" s="2">
        <f>Nurse[[#This Row],[RN Hours (excl. Admin, DON)]]/Nurse[[#This Row],[MDS Census]]</f>
        <v>0.24227961819202692</v>
      </c>
      <c r="J102" s="2">
        <f>SUM(Nurse[[#This Row],[RN Hours (excl. Admin, DON)]], Nurse[[#This Row],[RN Admin Hours]], Nurse[[#This Row],[RN DON Hours]], Nurse[[#This Row],[LPN Hours (excl. Admin)]], Nurse[[#This Row],[LPN Admin Hours]], Nurse[[#This Row],[CNA Hours]], Nurse[[#This Row],[NA TR Hours]], Nurse[[#This Row],[Med Aide/Tech Hours]])</f>
        <v>276.81890109890111</v>
      </c>
      <c r="K102" s="2">
        <f>SUM(Nurse[[#This Row],[RN Hours (excl. Admin, DON)]], Nurse[[#This Row],[LPN Hours (excl. Admin)]], Nurse[[#This Row],[CNA Hours]], Nurse[[#This Row],[NA TR Hours]], Nurse[[#This Row],[Med Aide/Tech Hours]])</f>
        <v>255.89560439560441</v>
      </c>
      <c r="L102" s="2">
        <f>SUM(Nurse[[#This Row],[RN Hours (excl. Admin, DON)]], Nurse[[#This Row],[RN Admin Hours]], Nurse[[#This Row],[RN DON Hours]])</f>
        <v>34.791428571428575</v>
      </c>
      <c r="M102" s="2">
        <v>18.967032967032967</v>
      </c>
      <c r="N102" s="2">
        <v>10.461758241758242</v>
      </c>
      <c r="O102" s="2">
        <v>5.3626373626373622</v>
      </c>
      <c r="P102" s="2">
        <f>SUM(Nurse[[#This Row],[LPN Hours (excl. Admin)]],Nurse[[#This Row],[LPN Admin Hours]])</f>
        <v>80.233516483516482</v>
      </c>
      <c r="Q102" s="2">
        <v>75.134615384615387</v>
      </c>
      <c r="R102" s="2">
        <v>5.0989010989010985</v>
      </c>
      <c r="S102" s="2">
        <f>SUM(Nurse[[#This Row],[CNA Hours]], Nurse[[#This Row],[NA TR Hours]], Nurse[[#This Row],[Med Aide/Tech Hours]])</f>
        <v>161.79395604395606</v>
      </c>
      <c r="T102" s="2">
        <v>161.79395604395606</v>
      </c>
      <c r="U102" s="2">
        <v>0</v>
      </c>
      <c r="V102" s="2">
        <v>0</v>
      </c>
      <c r="W1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84.304945054945051</v>
      </c>
      <c r="X102" s="2">
        <v>9.9560439560439562</v>
      </c>
      <c r="Y102" s="2">
        <v>0</v>
      </c>
      <c r="Z102" s="2">
        <v>0</v>
      </c>
      <c r="AA102" s="2">
        <v>9.9862637362637354</v>
      </c>
      <c r="AB102" s="2">
        <v>0</v>
      </c>
      <c r="AC102" s="2">
        <v>64.362637362637358</v>
      </c>
      <c r="AD102" s="2">
        <v>0</v>
      </c>
      <c r="AE102" s="2">
        <v>0</v>
      </c>
      <c r="AF102" t="s">
        <v>745</v>
      </c>
      <c r="AG102" s="6">
        <v>5</v>
      </c>
      <c r="AH102"/>
    </row>
    <row r="103" spans="1:34" x14ac:dyDescent="0.25">
      <c r="A103" t="s">
        <v>35</v>
      </c>
      <c r="B103" t="s">
        <v>1745</v>
      </c>
      <c r="C103" t="s">
        <v>2059</v>
      </c>
      <c r="D103" t="s">
        <v>2316</v>
      </c>
      <c r="E103" s="2">
        <v>35.725274725274723</v>
      </c>
      <c r="F103" s="2">
        <f>Nurse[[#This Row],[Total Nurse Staff Hours]]/Nurse[[#This Row],[MDS Census]]</f>
        <v>4.9598984927714556</v>
      </c>
      <c r="G103" s="2">
        <f>Nurse[[#This Row],[Total Direct Care Staff Hours]]/Nurse[[#This Row],[MDS Census]]</f>
        <v>4.6598369732390035</v>
      </c>
      <c r="H103" s="2">
        <f>Nurse[[#This Row],[Total RN Hours (w/ Admin, DON)]]/Nurse[[#This Row],[MDS Census]]</f>
        <v>0.76007382343894192</v>
      </c>
      <c r="I103" s="2">
        <f>Nurse[[#This Row],[RN Hours (excl. Admin, DON)]]/Nurse[[#This Row],[MDS Census]]</f>
        <v>0.46001230390649034</v>
      </c>
      <c r="J103" s="2">
        <f>SUM(Nurse[[#This Row],[RN Hours (excl. Admin, DON)]], Nurse[[#This Row],[RN Admin Hours]], Nurse[[#This Row],[RN DON Hours]], Nurse[[#This Row],[LPN Hours (excl. Admin)]], Nurse[[#This Row],[LPN Admin Hours]], Nurse[[#This Row],[CNA Hours]], Nurse[[#This Row],[NA TR Hours]], Nurse[[#This Row],[Med Aide/Tech Hours]])</f>
        <v>177.19373626373627</v>
      </c>
      <c r="K103" s="2">
        <f>SUM(Nurse[[#This Row],[RN Hours (excl. Admin, DON)]], Nurse[[#This Row],[LPN Hours (excl. Admin)]], Nurse[[#This Row],[CNA Hours]], Nurse[[#This Row],[NA TR Hours]], Nurse[[#This Row],[Med Aide/Tech Hours]])</f>
        <v>166.47395604395604</v>
      </c>
      <c r="L103" s="2">
        <f>SUM(Nurse[[#This Row],[RN Hours (excl. Admin, DON)]], Nurse[[#This Row],[RN Admin Hours]], Nurse[[#This Row],[RN DON Hours]])</f>
        <v>27.153846153846153</v>
      </c>
      <c r="M103" s="2">
        <v>16.434065934065934</v>
      </c>
      <c r="N103" s="2">
        <v>5.3626373626373622</v>
      </c>
      <c r="O103" s="2">
        <v>5.3571428571428568</v>
      </c>
      <c r="P103" s="2">
        <f>SUM(Nurse[[#This Row],[LPN Hours (excl. Admin)]],Nurse[[#This Row],[LPN Admin Hours]])</f>
        <v>48.742527472527456</v>
      </c>
      <c r="Q103" s="2">
        <v>48.742527472527456</v>
      </c>
      <c r="R103" s="2">
        <v>0</v>
      </c>
      <c r="S103" s="2">
        <f>SUM(Nurse[[#This Row],[CNA Hours]], Nurse[[#This Row],[NA TR Hours]], Nurse[[#This Row],[Med Aide/Tech Hours]])</f>
        <v>101.29736263736265</v>
      </c>
      <c r="T103" s="2">
        <v>101.29736263736265</v>
      </c>
      <c r="U103" s="2">
        <v>0</v>
      </c>
      <c r="V103" s="2">
        <v>0</v>
      </c>
      <c r="W1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03" s="2">
        <v>0</v>
      </c>
      <c r="Y103" s="2">
        <v>0</v>
      </c>
      <c r="Z103" s="2">
        <v>0</v>
      </c>
      <c r="AA103" s="2">
        <v>0</v>
      </c>
      <c r="AB103" s="2">
        <v>0</v>
      </c>
      <c r="AC103" s="2">
        <v>0</v>
      </c>
      <c r="AD103" s="2">
        <v>0</v>
      </c>
      <c r="AE103" s="2">
        <v>0</v>
      </c>
      <c r="AF103" t="s">
        <v>811</v>
      </c>
      <c r="AG103" s="6">
        <v>5</v>
      </c>
      <c r="AH103"/>
    </row>
    <row r="104" spans="1:34" x14ac:dyDescent="0.25">
      <c r="A104" t="s">
        <v>35</v>
      </c>
      <c r="B104" t="s">
        <v>1098</v>
      </c>
      <c r="C104" t="s">
        <v>1975</v>
      </c>
      <c r="D104" t="s">
        <v>2316</v>
      </c>
      <c r="E104" s="2">
        <v>64.626373626373621</v>
      </c>
      <c r="F104" s="2">
        <f>Nurse[[#This Row],[Total Nurse Staff Hours]]/Nurse[[#This Row],[MDS Census]]</f>
        <v>4.3874545145383452</v>
      </c>
      <c r="G104" s="2">
        <f>Nurse[[#This Row],[Total Direct Care Staff Hours]]/Nurse[[#This Row],[MDS Census]]</f>
        <v>4.0330930113926211</v>
      </c>
      <c r="H104" s="2">
        <f>Nurse[[#This Row],[Total RN Hours (w/ Admin, DON)]]/Nurse[[#This Row],[MDS Census]]</f>
        <v>0.5578694099642918</v>
      </c>
      <c r="I104" s="2">
        <f>Nurse[[#This Row],[RN Hours (excl. Admin, DON)]]/Nurse[[#This Row],[MDS Census]]</f>
        <v>0.38034858017343992</v>
      </c>
      <c r="J104" s="2">
        <f>SUM(Nurse[[#This Row],[RN Hours (excl. Admin, DON)]], Nurse[[#This Row],[RN Admin Hours]], Nurse[[#This Row],[RN DON Hours]], Nurse[[#This Row],[LPN Hours (excl. Admin)]], Nurse[[#This Row],[LPN Admin Hours]], Nurse[[#This Row],[CNA Hours]], Nurse[[#This Row],[NA TR Hours]], Nurse[[#This Row],[Med Aide/Tech Hours]])</f>
        <v>283.54527472527479</v>
      </c>
      <c r="K104" s="2">
        <f>SUM(Nurse[[#This Row],[RN Hours (excl. Admin, DON)]], Nurse[[#This Row],[LPN Hours (excl. Admin)]], Nurse[[#This Row],[CNA Hours]], Nurse[[#This Row],[NA TR Hours]], Nurse[[#This Row],[Med Aide/Tech Hours]])</f>
        <v>260.64417582417587</v>
      </c>
      <c r="L104" s="2">
        <f>SUM(Nurse[[#This Row],[RN Hours (excl. Admin, DON)]], Nurse[[#This Row],[RN Admin Hours]], Nurse[[#This Row],[RN DON Hours]])</f>
        <v>36.053076923076922</v>
      </c>
      <c r="M104" s="2">
        <v>24.580549450549452</v>
      </c>
      <c r="N104" s="2">
        <v>5.7582417582417582</v>
      </c>
      <c r="O104" s="2">
        <v>5.7142857142857144</v>
      </c>
      <c r="P104" s="2">
        <f>SUM(Nurse[[#This Row],[LPN Hours (excl. Admin)]],Nurse[[#This Row],[LPN Admin Hours]])</f>
        <v>92.072747252747277</v>
      </c>
      <c r="Q104" s="2">
        <v>80.644175824175846</v>
      </c>
      <c r="R104" s="2">
        <v>11.428571428571429</v>
      </c>
      <c r="S104" s="2">
        <f>SUM(Nurse[[#This Row],[CNA Hours]], Nurse[[#This Row],[NA TR Hours]], Nurse[[#This Row],[Med Aide/Tech Hours]])</f>
        <v>155.41945054945057</v>
      </c>
      <c r="T104" s="2">
        <v>155.41945054945057</v>
      </c>
      <c r="U104" s="2">
        <v>0</v>
      </c>
      <c r="V104" s="2">
        <v>0</v>
      </c>
      <c r="W1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04" s="2">
        <v>0</v>
      </c>
      <c r="Y104" s="2">
        <v>0</v>
      </c>
      <c r="Z104" s="2">
        <v>0</v>
      </c>
      <c r="AA104" s="2">
        <v>0</v>
      </c>
      <c r="AB104" s="2">
        <v>0</v>
      </c>
      <c r="AC104" s="2">
        <v>0</v>
      </c>
      <c r="AD104" s="2">
        <v>0</v>
      </c>
      <c r="AE104" s="2">
        <v>0</v>
      </c>
      <c r="AF104" t="s">
        <v>152</v>
      </c>
      <c r="AG104" s="6">
        <v>5</v>
      </c>
      <c r="AH104"/>
    </row>
    <row r="105" spans="1:34" x14ac:dyDescent="0.25">
      <c r="A105" t="s">
        <v>35</v>
      </c>
      <c r="B105" t="s">
        <v>1690</v>
      </c>
      <c r="C105" t="s">
        <v>1965</v>
      </c>
      <c r="D105" t="s">
        <v>2282</v>
      </c>
      <c r="E105" s="2">
        <v>33.956043956043956</v>
      </c>
      <c r="F105" s="2">
        <f>Nurse[[#This Row],[Total Nurse Staff Hours]]/Nurse[[#This Row],[MDS Census]]</f>
        <v>3.6812847896440126</v>
      </c>
      <c r="G105" s="2">
        <f>Nurse[[#This Row],[Total Direct Care Staff Hours]]/Nurse[[#This Row],[MDS Census]]</f>
        <v>3.3775631067961163</v>
      </c>
      <c r="H105" s="2">
        <f>Nurse[[#This Row],[Total RN Hours (w/ Admin, DON)]]/Nurse[[#This Row],[MDS Census]]</f>
        <v>0.5281553398058253</v>
      </c>
      <c r="I105" s="2">
        <f>Nurse[[#This Row],[RN Hours (excl. Admin, DON)]]/Nurse[[#This Row],[MDS Census]]</f>
        <v>0.27184466019417475</v>
      </c>
      <c r="J105" s="2">
        <f>SUM(Nurse[[#This Row],[RN Hours (excl. Admin, DON)]], Nurse[[#This Row],[RN Admin Hours]], Nurse[[#This Row],[RN DON Hours]], Nurse[[#This Row],[LPN Hours (excl. Admin)]], Nurse[[#This Row],[LPN Admin Hours]], Nurse[[#This Row],[CNA Hours]], Nurse[[#This Row],[NA TR Hours]], Nurse[[#This Row],[Med Aide/Tech Hours]])</f>
        <v>125.00186813186812</v>
      </c>
      <c r="K105" s="2">
        <f>SUM(Nurse[[#This Row],[RN Hours (excl. Admin, DON)]], Nurse[[#This Row],[LPN Hours (excl. Admin)]], Nurse[[#This Row],[CNA Hours]], Nurse[[#This Row],[NA TR Hours]], Nurse[[#This Row],[Med Aide/Tech Hours]])</f>
        <v>114.68868131868132</v>
      </c>
      <c r="L105" s="2">
        <f>SUM(Nurse[[#This Row],[RN Hours (excl. Admin, DON)]], Nurse[[#This Row],[RN Admin Hours]], Nurse[[#This Row],[RN DON Hours]])</f>
        <v>17.934065934065934</v>
      </c>
      <c r="M105" s="2">
        <v>9.2307692307692299</v>
      </c>
      <c r="N105" s="2">
        <v>0</v>
      </c>
      <c r="O105" s="2">
        <v>8.7032967032967026</v>
      </c>
      <c r="P105" s="2">
        <f>SUM(Nurse[[#This Row],[LPN Hours (excl. Admin)]],Nurse[[#This Row],[LPN Admin Hours]])</f>
        <v>39.5</v>
      </c>
      <c r="Q105" s="2">
        <v>37.890109890109891</v>
      </c>
      <c r="R105" s="2">
        <v>1.6098901098901099</v>
      </c>
      <c r="S105" s="2">
        <f>SUM(Nurse[[#This Row],[CNA Hours]], Nurse[[#This Row],[NA TR Hours]], Nurse[[#This Row],[Med Aide/Tech Hours]])</f>
        <v>67.567802197802195</v>
      </c>
      <c r="T105" s="2">
        <v>67.567802197802195</v>
      </c>
      <c r="U105" s="2">
        <v>0</v>
      </c>
      <c r="V105" s="2">
        <v>0</v>
      </c>
      <c r="W1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18.5</v>
      </c>
      <c r="X105" s="2">
        <v>0.79120879120879117</v>
      </c>
      <c r="Y105" s="2">
        <v>0</v>
      </c>
      <c r="Z105" s="2">
        <v>0</v>
      </c>
      <c r="AA105" s="2">
        <v>3.4780219780219781</v>
      </c>
      <c r="AB105" s="2">
        <v>0</v>
      </c>
      <c r="AC105" s="2">
        <v>14.23076923076923</v>
      </c>
      <c r="AD105" s="2">
        <v>0</v>
      </c>
      <c r="AE105" s="2">
        <v>0</v>
      </c>
      <c r="AF105" t="s">
        <v>754</v>
      </c>
      <c r="AG105" s="6">
        <v>5</v>
      </c>
      <c r="AH105"/>
    </row>
    <row r="106" spans="1:34" x14ac:dyDescent="0.25">
      <c r="A106" t="s">
        <v>35</v>
      </c>
      <c r="B106" t="s">
        <v>1295</v>
      </c>
      <c r="C106" t="s">
        <v>996</v>
      </c>
      <c r="D106" t="s">
        <v>2296</v>
      </c>
      <c r="E106" s="2">
        <v>28.164835164835164</v>
      </c>
      <c r="F106" s="2">
        <f>Nurse[[#This Row],[Total Nurse Staff Hours]]/Nurse[[#This Row],[MDS Census]]</f>
        <v>3.9827194693718297</v>
      </c>
      <c r="G106" s="2">
        <f>Nurse[[#This Row],[Total Direct Care Staff Hours]]/Nurse[[#This Row],[MDS Census]]</f>
        <v>3.4255520873975809</v>
      </c>
      <c r="H106" s="2">
        <f>Nurse[[#This Row],[Total RN Hours (w/ Admin, DON)]]/Nurse[[#This Row],[MDS Census]]</f>
        <v>0.8052867733125243</v>
      </c>
      <c r="I106" s="2">
        <f>Nurse[[#This Row],[RN Hours (excl. Admin, DON)]]/Nurse[[#This Row],[MDS Census]]</f>
        <v>0.50026531408505648</v>
      </c>
      <c r="J106" s="2">
        <f>SUM(Nurse[[#This Row],[RN Hours (excl. Admin, DON)]], Nurse[[#This Row],[RN Admin Hours]], Nurse[[#This Row],[RN DON Hours]], Nurse[[#This Row],[LPN Hours (excl. Admin)]], Nurse[[#This Row],[LPN Admin Hours]], Nurse[[#This Row],[CNA Hours]], Nurse[[#This Row],[NA TR Hours]], Nurse[[#This Row],[Med Aide/Tech Hours]])</f>
        <v>112.17263736263736</v>
      </c>
      <c r="K106" s="2">
        <f>SUM(Nurse[[#This Row],[RN Hours (excl. Admin, DON)]], Nurse[[#This Row],[LPN Hours (excl. Admin)]], Nurse[[#This Row],[CNA Hours]], Nurse[[#This Row],[NA TR Hours]], Nurse[[#This Row],[Med Aide/Tech Hours]])</f>
        <v>96.480109890109887</v>
      </c>
      <c r="L106" s="2">
        <f>SUM(Nurse[[#This Row],[RN Hours (excl. Admin, DON)]], Nurse[[#This Row],[RN Admin Hours]], Nurse[[#This Row],[RN DON Hours]])</f>
        <v>22.680769230769229</v>
      </c>
      <c r="M106" s="2">
        <v>14.089890109890108</v>
      </c>
      <c r="N106" s="2">
        <v>2.7362637362637363</v>
      </c>
      <c r="O106" s="2">
        <v>5.8546153846153848</v>
      </c>
      <c r="P106" s="2">
        <f>SUM(Nurse[[#This Row],[LPN Hours (excl. Admin)]],Nurse[[#This Row],[LPN Admin Hours]])</f>
        <v>39.584725274725272</v>
      </c>
      <c r="Q106" s="2">
        <v>32.483076923076922</v>
      </c>
      <c r="R106" s="2">
        <v>7.1016483516483531</v>
      </c>
      <c r="S106" s="2">
        <f>SUM(Nurse[[#This Row],[CNA Hours]], Nurse[[#This Row],[NA TR Hours]], Nurse[[#This Row],[Med Aide/Tech Hours]])</f>
        <v>49.907142857142858</v>
      </c>
      <c r="T106" s="2">
        <v>49.907142857142858</v>
      </c>
      <c r="U106" s="2">
        <v>0</v>
      </c>
      <c r="V106" s="2">
        <v>0</v>
      </c>
      <c r="W1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77.800000000000011</v>
      </c>
      <c r="X106" s="2">
        <v>13.241758241758241</v>
      </c>
      <c r="Y106" s="2">
        <v>2.7362637362637363</v>
      </c>
      <c r="Z106" s="2">
        <v>5.8461538461538458</v>
      </c>
      <c r="AA106" s="2">
        <v>12.613186813186818</v>
      </c>
      <c r="AB106" s="2">
        <v>7.0439560439560438</v>
      </c>
      <c r="AC106" s="2">
        <v>36.318681318681321</v>
      </c>
      <c r="AD106" s="2">
        <v>0</v>
      </c>
      <c r="AE106" s="2">
        <v>0</v>
      </c>
      <c r="AF106" t="s">
        <v>351</v>
      </c>
      <c r="AG106" s="6">
        <v>5</v>
      </c>
      <c r="AH106"/>
    </row>
    <row r="107" spans="1:34" x14ac:dyDescent="0.25">
      <c r="A107" t="s">
        <v>35</v>
      </c>
      <c r="B107" t="s">
        <v>1285</v>
      </c>
      <c r="C107" t="s">
        <v>2155</v>
      </c>
      <c r="D107" t="s">
        <v>2301</v>
      </c>
      <c r="E107" s="2">
        <v>71.549450549450555</v>
      </c>
      <c r="F107" s="2">
        <f>Nurse[[#This Row],[Total Nurse Staff Hours]]/Nurse[[#This Row],[MDS Census]]</f>
        <v>3.1007940408539389</v>
      </c>
      <c r="G107" s="2">
        <f>Nurse[[#This Row],[Total Direct Care Staff Hours]]/Nurse[[#This Row],[MDS Census]]</f>
        <v>2.7984595300261095</v>
      </c>
      <c r="H107" s="2">
        <f>Nurse[[#This Row],[Total RN Hours (w/ Admin, DON)]]/Nurse[[#This Row],[MDS Census]]</f>
        <v>0.44425587467362937</v>
      </c>
      <c r="I107" s="2">
        <f>Nurse[[#This Row],[RN Hours (excl. Admin, DON)]]/Nurse[[#This Row],[MDS Census]]</f>
        <v>0.29443249884810335</v>
      </c>
      <c r="J107" s="2">
        <f>SUM(Nurse[[#This Row],[RN Hours (excl. Admin, DON)]], Nurse[[#This Row],[RN Admin Hours]], Nurse[[#This Row],[RN DON Hours]], Nurse[[#This Row],[LPN Hours (excl. Admin)]], Nurse[[#This Row],[LPN Admin Hours]], Nurse[[#This Row],[CNA Hours]], Nurse[[#This Row],[NA TR Hours]], Nurse[[#This Row],[Med Aide/Tech Hours]])</f>
        <v>221.86010989010987</v>
      </c>
      <c r="K107" s="2">
        <f>SUM(Nurse[[#This Row],[RN Hours (excl. Admin, DON)]], Nurse[[#This Row],[LPN Hours (excl. Admin)]], Nurse[[#This Row],[CNA Hours]], Nurse[[#This Row],[NA TR Hours]], Nurse[[#This Row],[Med Aide/Tech Hours]])</f>
        <v>200.22824175824175</v>
      </c>
      <c r="L107" s="2">
        <f>SUM(Nurse[[#This Row],[RN Hours (excl. Admin, DON)]], Nurse[[#This Row],[RN Admin Hours]], Nurse[[#This Row],[RN DON Hours]])</f>
        <v>31.786263736263749</v>
      </c>
      <c r="M107" s="2">
        <v>21.06648351648353</v>
      </c>
      <c r="N107" s="2">
        <v>5.7087912087912089</v>
      </c>
      <c r="O107" s="2">
        <v>5.0109890109890109</v>
      </c>
      <c r="P107" s="2">
        <f>SUM(Nurse[[#This Row],[LPN Hours (excl. Admin)]],Nurse[[#This Row],[LPN Admin Hours]])</f>
        <v>85.799010989011009</v>
      </c>
      <c r="Q107" s="2">
        <v>74.886923076923097</v>
      </c>
      <c r="R107" s="2">
        <v>10.912087912087912</v>
      </c>
      <c r="S107" s="2">
        <f>SUM(Nurse[[#This Row],[CNA Hours]], Nurse[[#This Row],[NA TR Hours]], Nurse[[#This Row],[Med Aide/Tech Hours]])</f>
        <v>104.27483516483512</v>
      </c>
      <c r="T107" s="2">
        <v>104.27483516483512</v>
      </c>
      <c r="U107" s="2">
        <v>0</v>
      </c>
      <c r="V107" s="2">
        <v>0</v>
      </c>
      <c r="W1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3.2967032967032968E-2</v>
      </c>
      <c r="X107" s="2">
        <v>3.2967032967032968E-2</v>
      </c>
      <c r="Y107" s="2">
        <v>0</v>
      </c>
      <c r="Z107" s="2">
        <v>0</v>
      </c>
      <c r="AA107" s="2">
        <v>0</v>
      </c>
      <c r="AB107" s="2">
        <v>0</v>
      </c>
      <c r="AC107" s="2">
        <v>0</v>
      </c>
      <c r="AD107" s="2">
        <v>0</v>
      </c>
      <c r="AE107" s="2">
        <v>0</v>
      </c>
      <c r="AF107" t="s">
        <v>341</v>
      </c>
      <c r="AG107" s="6">
        <v>5</v>
      </c>
      <c r="AH107"/>
    </row>
    <row r="108" spans="1:34" x14ac:dyDescent="0.25">
      <c r="A108" t="s">
        <v>35</v>
      </c>
      <c r="B108" t="s">
        <v>1638</v>
      </c>
      <c r="C108" t="s">
        <v>1983</v>
      </c>
      <c r="D108" t="s">
        <v>2337</v>
      </c>
      <c r="E108" s="2">
        <v>52.901098901098898</v>
      </c>
      <c r="F108" s="2">
        <f>Nurse[[#This Row],[Total Nurse Staff Hours]]/Nurse[[#This Row],[MDS Census]]</f>
        <v>3.1492002492729538</v>
      </c>
      <c r="G108" s="2">
        <f>Nurse[[#This Row],[Total Direct Care Staff Hours]]/Nurse[[#This Row],[MDS Census]]</f>
        <v>2.9533132530120483</v>
      </c>
      <c r="H108" s="2">
        <f>Nurse[[#This Row],[Total RN Hours (w/ Admin, DON)]]/Nurse[[#This Row],[MDS Census]]</f>
        <v>0.4876921479019527</v>
      </c>
      <c r="I108" s="2">
        <f>Nurse[[#This Row],[RN Hours (excl. Admin, DON)]]/Nurse[[#This Row],[MDS Census]]</f>
        <v>0.29325924387203994</v>
      </c>
      <c r="J108" s="2">
        <f>SUM(Nurse[[#This Row],[RN Hours (excl. Admin, DON)]], Nurse[[#This Row],[RN Admin Hours]], Nurse[[#This Row],[RN DON Hours]], Nurse[[#This Row],[LPN Hours (excl. Admin)]], Nurse[[#This Row],[LPN Admin Hours]], Nurse[[#This Row],[CNA Hours]], Nurse[[#This Row],[NA TR Hours]], Nurse[[#This Row],[Med Aide/Tech Hours]])</f>
        <v>166.59615384615384</v>
      </c>
      <c r="K108" s="2">
        <f>SUM(Nurse[[#This Row],[RN Hours (excl. Admin, DON)]], Nurse[[#This Row],[LPN Hours (excl. Admin)]], Nurse[[#This Row],[CNA Hours]], Nurse[[#This Row],[NA TR Hours]], Nurse[[#This Row],[Med Aide/Tech Hours]])</f>
        <v>156.23351648351647</v>
      </c>
      <c r="L108" s="2">
        <f>SUM(Nurse[[#This Row],[RN Hours (excl. Admin, DON)]], Nurse[[#This Row],[RN Admin Hours]], Nurse[[#This Row],[RN DON Hours]])</f>
        <v>25.799450549450551</v>
      </c>
      <c r="M108" s="2">
        <v>15.513736263736265</v>
      </c>
      <c r="N108" s="2">
        <v>5.186813186813187</v>
      </c>
      <c r="O108" s="2">
        <v>5.0989010989010985</v>
      </c>
      <c r="P108" s="2">
        <f>SUM(Nurse[[#This Row],[LPN Hours (excl. Admin)]],Nurse[[#This Row],[LPN Admin Hours]])</f>
        <v>46.964285714285715</v>
      </c>
      <c r="Q108" s="2">
        <v>46.887362637362635</v>
      </c>
      <c r="R108" s="2">
        <v>7.6923076923076927E-2</v>
      </c>
      <c r="S108" s="2">
        <f>SUM(Nurse[[#This Row],[CNA Hours]], Nurse[[#This Row],[NA TR Hours]], Nurse[[#This Row],[Med Aide/Tech Hours]])</f>
        <v>93.832417582417577</v>
      </c>
      <c r="T108" s="2">
        <v>90.060439560439562</v>
      </c>
      <c r="U108" s="2">
        <v>3.7719780219780219</v>
      </c>
      <c r="V108" s="2">
        <v>0</v>
      </c>
      <c r="W1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1.0879120879120878</v>
      </c>
      <c r="X108" s="2">
        <v>0</v>
      </c>
      <c r="Y108" s="2">
        <v>0</v>
      </c>
      <c r="Z108" s="2">
        <v>0</v>
      </c>
      <c r="AA108" s="2">
        <v>0</v>
      </c>
      <c r="AB108" s="2">
        <v>0</v>
      </c>
      <c r="AC108" s="2">
        <v>0</v>
      </c>
      <c r="AD108" s="2">
        <v>1.0879120879120878</v>
      </c>
      <c r="AE108" s="2">
        <v>0</v>
      </c>
      <c r="AF108" t="s">
        <v>701</v>
      </c>
      <c r="AG108" s="6">
        <v>5</v>
      </c>
      <c r="AH108"/>
    </row>
    <row r="109" spans="1:34" x14ac:dyDescent="0.25">
      <c r="A109" t="s">
        <v>35</v>
      </c>
      <c r="B109" t="s">
        <v>1677</v>
      </c>
      <c r="C109" t="s">
        <v>2174</v>
      </c>
      <c r="D109" t="s">
        <v>2359</v>
      </c>
      <c r="E109" s="2">
        <v>30.725274725274726</v>
      </c>
      <c r="F109" s="2">
        <f>Nurse[[#This Row],[Total Nurse Staff Hours]]/Nurse[[#This Row],[MDS Census]]</f>
        <v>4.5707260371959944</v>
      </c>
      <c r="G109" s="2">
        <f>Nurse[[#This Row],[Total Direct Care Staff Hours]]/Nurse[[#This Row],[MDS Census]]</f>
        <v>4.1568311874105861</v>
      </c>
      <c r="H109" s="2">
        <f>Nurse[[#This Row],[Total RN Hours (w/ Admin, DON)]]/Nurse[[#This Row],[MDS Census]]</f>
        <v>0.98006080114449212</v>
      </c>
      <c r="I109" s="2">
        <f>Nurse[[#This Row],[RN Hours (excl. Admin, DON)]]/Nurse[[#This Row],[MDS Census]]</f>
        <v>0.73158082975679539</v>
      </c>
      <c r="J109" s="2">
        <f>SUM(Nurse[[#This Row],[RN Hours (excl. Admin, DON)]], Nurse[[#This Row],[RN Admin Hours]], Nurse[[#This Row],[RN DON Hours]], Nurse[[#This Row],[LPN Hours (excl. Admin)]], Nurse[[#This Row],[LPN Admin Hours]], Nurse[[#This Row],[CNA Hours]], Nurse[[#This Row],[NA TR Hours]], Nurse[[#This Row],[Med Aide/Tech Hours]])</f>
        <v>140.4368131868132</v>
      </c>
      <c r="K109" s="2">
        <f>SUM(Nurse[[#This Row],[RN Hours (excl. Admin, DON)]], Nurse[[#This Row],[LPN Hours (excl. Admin)]], Nurse[[#This Row],[CNA Hours]], Nurse[[#This Row],[NA TR Hours]], Nurse[[#This Row],[Med Aide/Tech Hours]])</f>
        <v>127.71978021978022</v>
      </c>
      <c r="L109" s="2">
        <f>SUM(Nurse[[#This Row],[RN Hours (excl. Admin, DON)]], Nurse[[#This Row],[RN Admin Hours]], Nurse[[#This Row],[RN DON Hours]])</f>
        <v>30.112637362637365</v>
      </c>
      <c r="M109" s="2">
        <v>22.478021978021978</v>
      </c>
      <c r="N109" s="2">
        <v>2.2472527472527473</v>
      </c>
      <c r="O109" s="2">
        <v>5.3873626373626378</v>
      </c>
      <c r="P109" s="2">
        <f>SUM(Nurse[[#This Row],[LPN Hours (excl. Admin)]],Nurse[[#This Row],[LPN Admin Hours]])</f>
        <v>21.843406593406591</v>
      </c>
      <c r="Q109" s="2">
        <v>16.760989010989011</v>
      </c>
      <c r="R109" s="2">
        <v>5.0824175824175821</v>
      </c>
      <c r="S109" s="2">
        <f>SUM(Nurse[[#This Row],[CNA Hours]], Nurse[[#This Row],[NA TR Hours]], Nurse[[#This Row],[Med Aide/Tech Hours]])</f>
        <v>88.480769230769226</v>
      </c>
      <c r="T109" s="2">
        <v>72.379120879120876</v>
      </c>
      <c r="U109" s="2">
        <v>16.10164835164835</v>
      </c>
      <c r="V109" s="2">
        <v>0</v>
      </c>
      <c r="W1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09" s="2">
        <v>0</v>
      </c>
      <c r="Y109" s="2">
        <v>0</v>
      </c>
      <c r="Z109" s="2">
        <v>0</v>
      </c>
      <c r="AA109" s="2">
        <v>0</v>
      </c>
      <c r="AB109" s="2">
        <v>0</v>
      </c>
      <c r="AC109" s="2">
        <v>0</v>
      </c>
      <c r="AD109" s="2">
        <v>0</v>
      </c>
      <c r="AE109" s="2">
        <v>0</v>
      </c>
      <c r="AF109" t="s">
        <v>741</v>
      </c>
      <c r="AG109" s="6">
        <v>5</v>
      </c>
      <c r="AH109"/>
    </row>
    <row r="110" spans="1:34" x14ac:dyDescent="0.25">
      <c r="A110" t="s">
        <v>35</v>
      </c>
      <c r="B110" t="s">
        <v>1884</v>
      </c>
      <c r="C110" t="s">
        <v>2274</v>
      </c>
      <c r="D110" t="s">
        <v>2286</v>
      </c>
      <c r="E110" s="2">
        <v>45.120879120879124</v>
      </c>
      <c r="F110" s="2">
        <f>Nurse[[#This Row],[Total Nurse Staff Hours]]/Nurse[[#This Row],[MDS Census]]</f>
        <v>4.3357014125669746</v>
      </c>
      <c r="G110" s="2">
        <f>Nurse[[#This Row],[Total Direct Care Staff Hours]]/Nurse[[#This Row],[MDS Census]]</f>
        <v>3.7228275694106183</v>
      </c>
      <c r="H110" s="2">
        <f>Nurse[[#This Row],[Total RN Hours (w/ Admin, DON)]]/Nurse[[#This Row],[MDS Census]]</f>
        <v>1.160075499269362</v>
      </c>
      <c r="I110" s="2">
        <f>Nurse[[#This Row],[RN Hours (excl. Admin, DON)]]/Nurse[[#This Row],[MDS Census]]</f>
        <v>0.6402898197759378</v>
      </c>
      <c r="J110" s="2">
        <f>SUM(Nurse[[#This Row],[RN Hours (excl. Admin, DON)]], Nurse[[#This Row],[RN Admin Hours]], Nurse[[#This Row],[RN DON Hours]], Nurse[[#This Row],[LPN Hours (excl. Admin)]], Nurse[[#This Row],[LPN Admin Hours]], Nurse[[#This Row],[CNA Hours]], Nurse[[#This Row],[NA TR Hours]], Nurse[[#This Row],[Med Aide/Tech Hours]])</f>
        <v>195.63065934065935</v>
      </c>
      <c r="K110" s="2">
        <f>SUM(Nurse[[#This Row],[RN Hours (excl. Admin, DON)]], Nurse[[#This Row],[LPN Hours (excl. Admin)]], Nurse[[#This Row],[CNA Hours]], Nurse[[#This Row],[NA TR Hours]], Nurse[[#This Row],[Med Aide/Tech Hours]])</f>
        <v>167.97725274725275</v>
      </c>
      <c r="L110" s="2">
        <f>SUM(Nurse[[#This Row],[RN Hours (excl. Admin, DON)]], Nurse[[#This Row],[RN Admin Hours]], Nurse[[#This Row],[RN DON Hours]])</f>
        <v>52.343626373626385</v>
      </c>
      <c r="M110" s="2">
        <v>28.890439560439567</v>
      </c>
      <c r="N110" s="2">
        <v>17.732637362637369</v>
      </c>
      <c r="O110" s="2">
        <v>5.7205494505494512</v>
      </c>
      <c r="P110" s="2">
        <f>SUM(Nurse[[#This Row],[LPN Hours (excl. Admin)]],Nurse[[#This Row],[LPN Admin Hours]])</f>
        <v>49.535824175824175</v>
      </c>
      <c r="Q110" s="2">
        <v>45.335604395604392</v>
      </c>
      <c r="R110" s="2">
        <v>4.2002197802197809</v>
      </c>
      <c r="S110" s="2">
        <f>SUM(Nurse[[#This Row],[CNA Hours]], Nurse[[#This Row],[NA TR Hours]], Nurse[[#This Row],[Med Aide/Tech Hours]])</f>
        <v>93.751208791208782</v>
      </c>
      <c r="T110" s="2">
        <v>84.443296703296696</v>
      </c>
      <c r="U110" s="2">
        <v>9.3079120879120882</v>
      </c>
      <c r="V110" s="2">
        <v>0</v>
      </c>
      <c r="W1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0" s="2">
        <v>0</v>
      </c>
      <c r="Y110" s="2">
        <v>0</v>
      </c>
      <c r="Z110" s="2">
        <v>0</v>
      </c>
      <c r="AA110" s="2">
        <v>0</v>
      </c>
      <c r="AB110" s="2">
        <v>0</v>
      </c>
      <c r="AC110" s="2">
        <v>0</v>
      </c>
      <c r="AD110" s="2">
        <v>0</v>
      </c>
      <c r="AE110" s="2">
        <v>0</v>
      </c>
      <c r="AF110" t="s">
        <v>951</v>
      </c>
      <c r="AG110" s="6">
        <v>5</v>
      </c>
      <c r="AH110"/>
    </row>
    <row r="111" spans="1:34" x14ac:dyDescent="0.25">
      <c r="A111" t="s">
        <v>35</v>
      </c>
      <c r="B111" t="s">
        <v>1680</v>
      </c>
      <c r="C111" t="s">
        <v>1996</v>
      </c>
      <c r="D111" t="s">
        <v>2365</v>
      </c>
      <c r="E111" s="2">
        <v>56.901098901098898</v>
      </c>
      <c r="F111" s="2">
        <f>Nurse[[#This Row],[Total Nurse Staff Hours]]/Nurse[[#This Row],[MDS Census]]</f>
        <v>4.244638856701429</v>
      </c>
      <c r="G111" s="2">
        <f>Nurse[[#This Row],[Total Direct Care Staff Hours]]/Nurse[[#This Row],[MDS Census]]</f>
        <v>3.7710892236384703</v>
      </c>
      <c r="H111" s="2">
        <f>Nurse[[#This Row],[Total RN Hours (w/ Admin, DON)]]/Nurse[[#This Row],[MDS Census]]</f>
        <v>0.63735805330243323</v>
      </c>
      <c r="I111" s="2">
        <f>Nurse[[#This Row],[RN Hours (excl. Admin, DON)]]/Nurse[[#This Row],[MDS Census]]</f>
        <v>0.37622634221707207</v>
      </c>
      <c r="J111" s="2">
        <f>SUM(Nurse[[#This Row],[RN Hours (excl. Admin, DON)]], Nurse[[#This Row],[RN Admin Hours]], Nurse[[#This Row],[RN DON Hours]], Nurse[[#This Row],[LPN Hours (excl. Admin)]], Nurse[[#This Row],[LPN Admin Hours]], Nurse[[#This Row],[CNA Hours]], Nurse[[#This Row],[NA TR Hours]], Nurse[[#This Row],[Med Aide/Tech Hours]])</f>
        <v>241.52461538461534</v>
      </c>
      <c r="K111" s="2">
        <f>SUM(Nurse[[#This Row],[RN Hours (excl. Admin, DON)]], Nurse[[#This Row],[LPN Hours (excl. Admin)]], Nurse[[#This Row],[CNA Hours]], Nurse[[#This Row],[NA TR Hours]], Nurse[[#This Row],[Med Aide/Tech Hours]])</f>
        <v>214.57912087912086</v>
      </c>
      <c r="L111" s="2">
        <f>SUM(Nurse[[#This Row],[RN Hours (excl. Admin, DON)]], Nurse[[#This Row],[RN Admin Hours]], Nurse[[#This Row],[RN DON Hours]])</f>
        <v>36.266373626373614</v>
      </c>
      <c r="M111" s="2">
        <v>21.407692307692297</v>
      </c>
      <c r="N111" s="2">
        <v>10.895604395604389</v>
      </c>
      <c r="O111" s="2">
        <v>3.9630769230769243</v>
      </c>
      <c r="P111" s="2">
        <f>SUM(Nurse[[#This Row],[LPN Hours (excl. Admin)]],Nurse[[#This Row],[LPN Admin Hours]])</f>
        <v>60.675824175824161</v>
      </c>
      <c r="Q111" s="2">
        <v>48.589010989010973</v>
      </c>
      <c r="R111" s="2">
        <v>12.086813186813185</v>
      </c>
      <c r="S111" s="2">
        <f>SUM(Nurse[[#This Row],[CNA Hours]], Nurse[[#This Row],[NA TR Hours]], Nurse[[#This Row],[Med Aide/Tech Hours]])</f>
        <v>144.58241758241758</v>
      </c>
      <c r="T111" s="2">
        <v>129.21098901098901</v>
      </c>
      <c r="U111" s="2">
        <v>15.371428571428561</v>
      </c>
      <c r="V111" s="2">
        <v>0</v>
      </c>
      <c r="W1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1" s="2">
        <v>0</v>
      </c>
      <c r="Y111" s="2">
        <v>0</v>
      </c>
      <c r="Z111" s="2">
        <v>0</v>
      </c>
      <c r="AA111" s="2">
        <v>0</v>
      </c>
      <c r="AB111" s="2">
        <v>0</v>
      </c>
      <c r="AC111" s="2">
        <v>0</v>
      </c>
      <c r="AD111" s="2">
        <v>0</v>
      </c>
      <c r="AE111" s="2">
        <v>0</v>
      </c>
      <c r="AF111" t="s">
        <v>744</v>
      </c>
      <c r="AG111" s="6">
        <v>5</v>
      </c>
      <c r="AH111"/>
    </row>
    <row r="112" spans="1:34" x14ac:dyDescent="0.25">
      <c r="A112" t="s">
        <v>35</v>
      </c>
      <c r="B112" t="s">
        <v>1483</v>
      </c>
      <c r="C112" t="s">
        <v>2031</v>
      </c>
      <c r="D112" t="s">
        <v>2331</v>
      </c>
      <c r="E112" s="2">
        <v>32.868131868131869</v>
      </c>
      <c r="F112" s="2">
        <f>Nurse[[#This Row],[Total Nurse Staff Hours]]/Nurse[[#This Row],[MDS Census]]</f>
        <v>3.4308926780341018</v>
      </c>
      <c r="G112" s="2">
        <f>Nurse[[#This Row],[Total Direct Care Staff Hours]]/Nurse[[#This Row],[MDS Census]]</f>
        <v>3.2122433968572377</v>
      </c>
      <c r="H112" s="2">
        <f>Nurse[[#This Row],[Total RN Hours (w/ Admin, DON)]]/Nurse[[#This Row],[MDS Census]]</f>
        <v>0.54212303577398857</v>
      </c>
      <c r="I112" s="2">
        <f>Nurse[[#This Row],[RN Hours (excl. Admin, DON)]]/Nurse[[#This Row],[MDS Census]]</f>
        <v>0.32347375459712469</v>
      </c>
      <c r="J112" s="2">
        <f>SUM(Nurse[[#This Row],[RN Hours (excl. Admin, DON)]], Nurse[[#This Row],[RN Admin Hours]], Nurse[[#This Row],[RN DON Hours]], Nurse[[#This Row],[LPN Hours (excl. Admin)]], Nurse[[#This Row],[LPN Admin Hours]], Nurse[[#This Row],[CNA Hours]], Nurse[[#This Row],[NA TR Hours]], Nurse[[#This Row],[Med Aide/Tech Hours]])</f>
        <v>112.76703296703295</v>
      </c>
      <c r="K112" s="2">
        <f>SUM(Nurse[[#This Row],[RN Hours (excl. Admin, DON)]], Nurse[[#This Row],[LPN Hours (excl. Admin)]], Nurse[[#This Row],[CNA Hours]], Nurse[[#This Row],[NA TR Hours]], Nurse[[#This Row],[Med Aide/Tech Hours]])</f>
        <v>105.58043956043954</v>
      </c>
      <c r="L112" s="2">
        <f>SUM(Nurse[[#This Row],[RN Hours (excl. Admin, DON)]], Nurse[[#This Row],[RN Admin Hours]], Nurse[[#This Row],[RN DON Hours]])</f>
        <v>17.818571428571428</v>
      </c>
      <c r="M112" s="2">
        <v>10.631978021978021</v>
      </c>
      <c r="N112" s="2">
        <v>0.63714285714285723</v>
      </c>
      <c r="O112" s="2">
        <v>6.5494505494505493</v>
      </c>
      <c r="P112" s="2">
        <f>SUM(Nurse[[#This Row],[LPN Hours (excl. Admin)]],Nurse[[#This Row],[LPN Admin Hours]])</f>
        <v>27.164835164835164</v>
      </c>
      <c r="Q112" s="2">
        <v>27.164835164835164</v>
      </c>
      <c r="R112" s="2">
        <v>0</v>
      </c>
      <c r="S112" s="2">
        <f>SUM(Nurse[[#This Row],[CNA Hours]], Nurse[[#This Row],[NA TR Hours]], Nurse[[#This Row],[Med Aide/Tech Hours]])</f>
        <v>67.783626373626362</v>
      </c>
      <c r="T112" s="2">
        <v>67.783626373626362</v>
      </c>
      <c r="U112" s="2">
        <v>0</v>
      </c>
      <c r="V112" s="2">
        <v>0</v>
      </c>
      <c r="W1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2" s="2">
        <v>0</v>
      </c>
      <c r="Y112" s="2">
        <v>0</v>
      </c>
      <c r="Z112" s="2">
        <v>0</v>
      </c>
      <c r="AA112" s="2">
        <v>0</v>
      </c>
      <c r="AB112" s="2">
        <v>0</v>
      </c>
      <c r="AC112" s="2">
        <v>0</v>
      </c>
      <c r="AD112" s="2">
        <v>0</v>
      </c>
      <c r="AE112" s="2">
        <v>0</v>
      </c>
      <c r="AF112" t="s">
        <v>543</v>
      </c>
      <c r="AG112" s="6">
        <v>5</v>
      </c>
      <c r="AH112"/>
    </row>
    <row r="113" spans="1:34" x14ac:dyDescent="0.25">
      <c r="A113" t="s">
        <v>35</v>
      </c>
      <c r="B113" t="s">
        <v>1584</v>
      </c>
      <c r="C113" t="s">
        <v>1922</v>
      </c>
      <c r="D113" t="s">
        <v>2291</v>
      </c>
      <c r="E113" s="2">
        <v>26.978021978021978</v>
      </c>
      <c r="F113" s="2">
        <f>Nurse[[#This Row],[Total Nurse Staff Hours]]/Nurse[[#This Row],[MDS Census]]</f>
        <v>5.1006028513238268</v>
      </c>
      <c r="G113" s="2">
        <f>Nurse[[#This Row],[Total Direct Care Staff Hours]]/Nurse[[#This Row],[MDS Census]]</f>
        <v>4.7562688391038677</v>
      </c>
      <c r="H113" s="2">
        <f>Nurse[[#This Row],[Total RN Hours (w/ Admin, DON)]]/Nurse[[#This Row],[MDS Census]]</f>
        <v>1.2734052953156823</v>
      </c>
      <c r="I113" s="2">
        <f>Nurse[[#This Row],[RN Hours (excl. Admin, DON)]]/Nurse[[#This Row],[MDS Census]]</f>
        <v>0.93854582484725035</v>
      </c>
      <c r="J113" s="2">
        <f>SUM(Nurse[[#This Row],[RN Hours (excl. Admin, DON)]], Nurse[[#This Row],[RN Admin Hours]], Nurse[[#This Row],[RN DON Hours]], Nurse[[#This Row],[LPN Hours (excl. Admin)]], Nurse[[#This Row],[LPN Admin Hours]], Nurse[[#This Row],[CNA Hours]], Nurse[[#This Row],[NA TR Hours]], Nurse[[#This Row],[Med Aide/Tech Hours]])</f>
        <v>137.60417582417577</v>
      </c>
      <c r="K113" s="2">
        <f>SUM(Nurse[[#This Row],[RN Hours (excl. Admin, DON)]], Nurse[[#This Row],[LPN Hours (excl. Admin)]], Nurse[[#This Row],[CNA Hours]], Nurse[[#This Row],[NA TR Hours]], Nurse[[#This Row],[Med Aide/Tech Hours]])</f>
        <v>128.31472527472522</v>
      </c>
      <c r="L113" s="2">
        <f>SUM(Nurse[[#This Row],[RN Hours (excl. Admin, DON)]], Nurse[[#This Row],[RN Admin Hours]], Nurse[[#This Row],[RN DON Hours]])</f>
        <v>34.353956043956046</v>
      </c>
      <c r="M113" s="2">
        <v>25.320109890109887</v>
      </c>
      <c r="N113" s="2">
        <v>4.9898901098901112</v>
      </c>
      <c r="O113" s="2">
        <v>4.0439560439560438</v>
      </c>
      <c r="P113" s="2">
        <f>SUM(Nurse[[#This Row],[LPN Hours (excl. Admin)]],Nurse[[#This Row],[LPN Admin Hours]])</f>
        <v>41.066153846153831</v>
      </c>
      <c r="Q113" s="2">
        <v>40.810549450549438</v>
      </c>
      <c r="R113" s="2">
        <v>0.25560439560439557</v>
      </c>
      <c r="S113" s="2">
        <f>SUM(Nurse[[#This Row],[CNA Hours]], Nurse[[#This Row],[NA TR Hours]], Nurse[[#This Row],[Med Aide/Tech Hours]])</f>
        <v>62.184065934065913</v>
      </c>
      <c r="T113" s="2">
        <v>57.222087912087893</v>
      </c>
      <c r="U113" s="2">
        <v>4.9619780219780223</v>
      </c>
      <c r="V113" s="2">
        <v>0</v>
      </c>
      <c r="W1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4.1593406593406597</v>
      </c>
      <c r="X113" s="2">
        <v>6.5934065934065936E-2</v>
      </c>
      <c r="Y113" s="2">
        <v>0</v>
      </c>
      <c r="Z113" s="2">
        <v>0</v>
      </c>
      <c r="AA113" s="2">
        <v>1.8516483516483517</v>
      </c>
      <c r="AB113" s="2">
        <v>0</v>
      </c>
      <c r="AC113" s="2">
        <v>2.2417582417582418</v>
      </c>
      <c r="AD113" s="2">
        <v>0</v>
      </c>
      <c r="AE113" s="2">
        <v>0</v>
      </c>
      <c r="AF113" t="s">
        <v>646</v>
      </c>
      <c r="AG113" s="6">
        <v>5</v>
      </c>
      <c r="AH113"/>
    </row>
    <row r="114" spans="1:34" x14ac:dyDescent="0.25">
      <c r="A114" t="s">
        <v>35</v>
      </c>
      <c r="B114" t="s">
        <v>1142</v>
      </c>
      <c r="C114" t="s">
        <v>2115</v>
      </c>
      <c r="D114" t="s">
        <v>2347</v>
      </c>
      <c r="E114" s="2">
        <v>71.703296703296701</v>
      </c>
      <c r="F114" s="2">
        <f>Nurse[[#This Row],[Total Nurse Staff Hours]]/Nurse[[#This Row],[MDS Census]]</f>
        <v>3.1412536398467443</v>
      </c>
      <c r="G114" s="2">
        <f>Nurse[[#This Row],[Total Direct Care Staff Hours]]/Nurse[[#This Row],[MDS Census]]</f>
        <v>2.838573180076629</v>
      </c>
      <c r="H114" s="2">
        <f>Nurse[[#This Row],[Total RN Hours (w/ Admin, DON)]]/Nurse[[#This Row],[MDS Census]]</f>
        <v>0.39455785440613028</v>
      </c>
      <c r="I114" s="2">
        <f>Nurse[[#This Row],[RN Hours (excl. Admin, DON)]]/Nurse[[#This Row],[MDS Census]]</f>
        <v>9.1877394636015297E-2</v>
      </c>
      <c r="J114" s="2">
        <f>SUM(Nurse[[#This Row],[RN Hours (excl. Admin, DON)]], Nurse[[#This Row],[RN Admin Hours]], Nurse[[#This Row],[RN DON Hours]], Nurse[[#This Row],[LPN Hours (excl. Admin)]], Nurse[[#This Row],[LPN Admin Hours]], Nurse[[#This Row],[CNA Hours]], Nurse[[#This Row],[NA TR Hours]], Nurse[[#This Row],[Med Aide/Tech Hours]])</f>
        <v>225.23824175824183</v>
      </c>
      <c r="K114" s="2">
        <f>SUM(Nurse[[#This Row],[RN Hours (excl. Admin, DON)]], Nurse[[#This Row],[LPN Hours (excl. Admin)]], Nurse[[#This Row],[CNA Hours]], Nurse[[#This Row],[NA TR Hours]], Nurse[[#This Row],[Med Aide/Tech Hours]])</f>
        <v>203.53505494505498</v>
      </c>
      <c r="L114" s="2">
        <f>SUM(Nurse[[#This Row],[RN Hours (excl. Admin, DON)]], Nurse[[#This Row],[RN Admin Hours]], Nurse[[#This Row],[RN DON Hours]])</f>
        <v>28.291098901098902</v>
      </c>
      <c r="M114" s="2">
        <v>6.5879120879120858</v>
      </c>
      <c r="N114" s="2">
        <v>16.604285714285716</v>
      </c>
      <c r="O114" s="2">
        <v>5.0989010989010985</v>
      </c>
      <c r="P114" s="2">
        <f>SUM(Nurse[[#This Row],[LPN Hours (excl. Admin)]],Nurse[[#This Row],[LPN Admin Hours]])</f>
        <v>63.302527472527451</v>
      </c>
      <c r="Q114" s="2">
        <v>63.302527472527451</v>
      </c>
      <c r="R114" s="2">
        <v>0</v>
      </c>
      <c r="S114" s="2">
        <f>SUM(Nurse[[#This Row],[CNA Hours]], Nurse[[#This Row],[NA TR Hours]], Nurse[[#This Row],[Med Aide/Tech Hours]])</f>
        <v>133.64461538461546</v>
      </c>
      <c r="T114" s="2">
        <v>126.21252747252754</v>
      </c>
      <c r="U114" s="2">
        <v>7.4320879120879111</v>
      </c>
      <c r="V114" s="2">
        <v>0</v>
      </c>
      <c r="W1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0.10989010989010989</v>
      </c>
      <c r="X114" s="2">
        <v>0</v>
      </c>
      <c r="Y114" s="2">
        <v>0.10989010989010989</v>
      </c>
      <c r="Z114" s="2">
        <v>0</v>
      </c>
      <c r="AA114" s="2">
        <v>0</v>
      </c>
      <c r="AB114" s="2">
        <v>0</v>
      </c>
      <c r="AC114" s="2">
        <v>0</v>
      </c>
      <c r="AD114" s="2">
        <v>0</v>
      </c>
      <c r="AE114" s="2">
        <v>0</v>
      </c>
      <c r="AF114" t="s">
        <v>197</v>
      </c>
      <c r="AG114" s="6">
        <v>5</v>
      </c>
      <c r="AH114"/>
    </row>
    <row r="115" spans="1:34" x14ac:dyDescent="0.25">
      <c r="A115" t="s">
        <v>35</v>
      </c>
      <c r="B115" t="s">
        <v>1789</v>
      </c>
      <c r="C115" t="s">
        <v>1975</v>
      </c>
      <c r="D115" t="s">
        <v>2316</v>
      </c>
      <c r="E115" s="2">
        <v>71.64835164835165</v>
      </c>
      <c r="F115" s="2">
        <f>Nurse[[#This Row],[Total Nurse Staff Hours]]/Nurse[[#This Row],[MDS Census]]</f>
        <v>6.5036641104294475</v>
      </c>
      <c r="G115" s="2">
        <f>Nurse[[#This Row],[Total Direct Care Staff Hours]]/Nurse[[#This Row],[MDS Census]]</f>
        <v>6.3441549079754598</v>
      </c>
      <c r="H115" s="2">
        <f>Nurse[[#This Row],[Total RN Hours (w/ Admin, DON)]]/Nurse[[#This Row],[MDS Census]]</f>
        <v>0.92329601226993863</v>
      </c>
      <c r="I115" s="2">
        <f>Nurse[[#This Row],[RN Hours (excl. Admin, DON)]]/Nurse[[#This Row],[MDS Census]]</f>
        <v>0.76378680981595104</v>
      </c>
      <c r="J115" s="2">
        <f>SUM(Nurse[[#This Row],[RN Hours (excl. Admin, DON)]], Nurse[[#This Row],[RN Admin Hours]], Nurse[[#This Row],[RN DON Hours]], Nurse[[#This Row],[LPN Hours (excl. Admin)]], Nurse[[#This Row],[LPN Admin Hours]], Nurse[[#This Row],[CNA Hours]], Nurse[[#This Row],[NA TR Hours]], Nurse[[#This Row],[Med Aide/Tech Hours]])</f>
        <v>465.97681318681316</v>
      </c>
      <c r="K115" s="2">
        <f>SUM(Nurse[[#This Row],[RN Hours (excl. Admin, DON)]], Nurse[[#This Row],[LPN Hours (excl. Admin)]], Nurse[[#This Row],[CNA Hours]], Nurse[[#This Row],[NA TR Hours]], Nurse[[#This Row],[Med Aide/Tech Hours]])</f>
        <v>454.54824175824172</v>
      </c>
      <c r="L115" s="2">
        <f>SUM(Nurse[[#This Row],[RN Hours (excl. Admin, DON)]], Nurse[[#This Row],[RN Admin Hours]], Nurse[[#This Row],[RN DON Hours]])</f>
        <v>66.152637362637364</v>
      </c>
      <c r="M115" s="2">
        <v>54.724065934065941</v>
      </c>
      <c r="N115" s="2">
        <v>5.7142857142857144</v>
      </c>
      <c r="O115" s="2">
        <v>5.7142857142857144</v>
      </c>
      <c r="P115" s="2">
        <f>SUM(Nurse[[#This Row],[LPN Hours (excl. Admin)]],Nurse[[#This Row],[LPN Admin Hours]])</f>
        <v>89.631648351648323</v>
      </c>
      <c r="Q115" s="2">
        <v>89.631648351648323</v>
      </c>
      <c r="R115" s="2">
        <v>0</v>
      </c>
      <c r="S115" s="2">
        <f>SUM(Nurse[[#This Row],[CNA Hours]], Nurse[[#This Row],[NA TR Hours]], Nurse[[#This Row],[Med Aide/Tech Hours]])</f>
        <v>310.19252747252744</v>
      </c>
      <c r="T115" s="2">
        <v>310.19252747252744</v>
      </c>
      <c r="U115" s="2">
        <v>0</v>
      </c>
      <c r="V115" s="2">
        <v>0</v>
      </c>
      <c r="W1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5" s="2">
        <v>0</v>
      </c>
      <c r="Y115" s="2">
        <v>0</v>
      </c>
      <c r="Z115" s="2">
        <v>0</v>
      </c>
      <c r="AA115" s="2">
        <v>0</v>
      </c>
      <c r="AB115" s="2">
        <v>0</v>
      </c>
      <c r="AC115" s="2">
        <v>0</v>
      </c>
      <c r="AD115" s="2">
        <v>0</v>
      </c>
      <c r="AE115" s="2">
        <v>0</v>
      </c>
      <c r="AF115" t="s">
        <v>855</v>
      </c>
      <c r="AG115" s="6">
        <v>5</v>
      </c>
      <c r="AH115"/>
    </row>
    <row r="116" spans="1:34" x14ac:dyDescent="0.25">
      <c r="A116" t="s">
        <v>35</v>
      </c>
      <c r="B116" t="s">
        <v>991</v>
      </c>
      <c r="C116" t="s">
        <v>2008</v>
      </c>
      <c r="D116" t="s">
        <v>2281</v>
      </c>
      <c r="E116" s="2">
        <v>242.74725274725276</v>
      </c>
      <c r="F116" s="2">
        <f>Nurse[[#This Row],[Total Nurse Staff Hours]]/Nurse[[#This Row],[MDS Census]]</f>
        <v>3.9006260751471262</v>
      </c>
      <c r="G116" s="2">
        <f>Nurse[[#This Row],[Total Direct Care Staff Hours]]/Nurse[[#This Row],[MDS Census]]</f>
        <v>3.5969841557265734</v>
      </c>
      <c r="H116" s="2">
        <f>Nurse[[#This Row],[Total RN Hours (w/ Admin, DON)]]/Nurse[[#This Row],[MDS Census]]</f>
        <v>0.53056813037573569</v>
      </c>
      <c r="I116" s="2">
        <f>Nurse[[#This Row],[RN Hours (excl. Admin, DON)]]/Nurse[[#This Row],[MDS Census]]</f>
        <v>0.32319013128112267</v>
      </c>
      <c r="J116" s="2">
        <f>SUM(Nurse[[#This Row],[RN Hours (excl. Admin, DON)]], Nurse[[#This Row],[RN Admin Hours]], Nurse[[#This Row],[RN DON Hours]], Nurse[[#This Row],[LPN Hours (excl. Admin)]], Nurse[[#This Row],[LPN Admin Hours]], Nurse[[#This Row],[CNA Hours]], Nurse[[#This Row],[NA TR Hours]], Nurse[[#This Row],[Med Aide/Tech Hours]])</f>
        <v>946.86626373626393</v>
      </c>
      <c r="K116" s="2">
        <f>SUM(Nurse[[#This Row],[RN Hours (excl. Admin, DON)]], Nurse[[#This Row],[LPN Hours (excl. Admin)]], Nurse[[#This Row],[CNA Hours]], Nurse[[#This Row],[NA TR Hours]], Nurse[[#This Row],[Med Aide/Tech Hours]])</f>
        <v>873.15802197802213</v>
      </c>
      <c r="L116" s="2">
        <f>SUM(Nurse[[#This Row],[RN Hours (excl. Admin, DON)]], Nurse[[#This Row],[RN Admin Hours]], Nurse[[#This Row],[RN DON Hours]])</f>
        <v>128.79395604395606</v>
      </c>
      <c r="M116" s="2">
        <v>78.453516483516481</v>
      </c>
      <c r="N116" s="2">
        <v>46.208571428571432</v>
      </c>
      <c r="O116" s="2">
        <v>4.1318681318681323</v>
      </c>
      <c r="P116" s="2">
        <f>SUM(Nurse[[#This Row],[LPN Hours (excl. Admin)]],Nurse[[#This Row],[LPN Admin Hours]])</f>
        <v>228.10890109890119</v>
      </c>
      <c r="Q116" s="2">
        <v>204.74109890109898</v>
      </c>
      <c r="R116" s="2">
        <v>23.367802197802195</v>
      </c>
      <c r="S116" s="2">
        <f>SUM(Nurse[[#This Row],[CNA Hours]], Nurse[[#This Row],[NA TR Hours]], Nurse[[#This Row],[Med Aide/Tech Hours]])</f>
        <v>589.96340659340672</v>
      </c>
      <c r="T116" s="2">
        <v>583.23010989011004</v>
      </c>
      <c r="U116" s="2">
        <v>6.7332967032967037</v>
      </c>
      <c r="V116" s="2">
        <v>0</v>
      </c>
      <c r="W1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6" s="2">
        <v>0</v>
      </c>
      <c r="Y116" s="2">
        <v>0</v>
      </c>
      <c r="Z116" s="2">
        <v>0</v>
      </c>
      <c r="AA116" s="2">
        <v>0</v>
      </c>
      <c r="AB116" s="2">
        <v>0</v>
      </c>
      <c r="AC116" s="2">
        <v>0</v>
      </c>
      <c r="AD116" s="2">
        <v>0</v>
      </c>
      <c r="AE116" s="2">
        <v>0</v>
      </c>
      <c r="AF116" t="s">
        <v>262</v>
      </c>
      <c r="AG116" s="6">
        <v>5</v>
      </c>
      <c r="AH116"/>
    </row>
    <row r="117" spans="1:34" x14ac:dyDescent="0.25">
      <c r="A117" t="s">
        <v>35</v>
      </c>
      <c r="B117" t="s">
        <v>1218</v>
      </c>
      <c r="C117" t="s">
        <v>1937</v>
      </c>
      <c r="D117" t="s">
        <v>2337</v>
      </c>
      <c r="E117" s="2">
        <v>58.824175824175825</v>
      </c>
      <c r="F117" s="2">
        <f>Nurse[[#This Row],[Total Nurse Staff Hours]]/Nurse[[#This Row],[MDS Census]]</f>
        <v>3.7039099570334391</v>
      </c>
      <c r="G117" s="2">
        <f>Nurse[[#This Row],[Total Direct Care Staff Hours]]/Nurse[[#This Row],[MDS Census]]</f>
        <v>3.2777302447225858</v>
      </c>
      <c r="H117" s="2">
        <f>Nurse[[#This Row],[Total RN Hours (w/ Admin, DON)]]/Nurse[[#This Row],[MDS Census]]</f>
        <v>0.91517093218755829</v>
      </c>
      <c r="I117" s="2">
        <f>Nurse[[#This Row],[RN Hours (excl. Admin, DON)]]/Nurse[[#This Row],[MDS Census]]</f>
        <v>0.48899121987670463</v>
      </c>
      <c r="J117" s="2">
        <f>SUM(Nurse[[#This Row],[RN Hours (excl. Admin, DON)]], Nurse[[#This Row],[RN Admin Hours]], Nurse[[#This Row],[RN DON Hours]], Nurse[[#This Row],[LPN Hours (excl. Admin)]], Nurse[[#This Row],[LPN Admin Hours]], Nurse[[#This Row],[CNA Hours]], Nurse[[#This Row],[NA TR Hours]], Nurse[[#This Row],[Med Aide/Tech Hours]])</f>
        <v>217.87945054945055</v>
      </c>
      <c r="K117" s="2">
        <f>SUM(Nurse[[#This Row],[RN Hours (excl. Admin, DON)]], Nurse[[#This Row],[LPN Hours (excl. Admin)]], Nurse[[#This Row],[CNA Hours]], Nurse[[#This Row],[NA TR Hours]], Nurse[[#This Row],[Med Aide/Tech Hours]])</f>
        <v>192.80978021978024</v>
      </c>
      <c r="L117" s="2">
        <f>SUM(Nurse[[#This Row],[RN Hours (excl. Admin, DON)]], Nurse[[#This Row],[RN Admin Hours]], Nurse[[#This Row],[RN DON Hours]])</f>
        <v>53.834175824175823</v>
      </c>
      <c r="M117" s="2">
        <v>28.764505494505492</v>
      </c>
      <c r="N117" s="2">
        <v>19.619120879120882</v>
      </c>
      <c r="O117" s="2">
        <v>5.4505494505494507</v>
      </c>
      <c r="P117" s="2">
        <f>SUM(Nurse[[#This Row],[LPN Hours (excl. Admin)]],Nurse[[#This Row],[LPN Admin Hours]])</f>
        <v>45.033296703296713</v>
      </c>
      <c r="Q117" s="2">
        <v>45.033296703296713</v>
      </c>
      <c r="R117" s="2">
        <v>0</v>
      </c>
      <c r="S117" s="2">
        <f>SUM(Nurse[[#This Row],[CNA Hours]], Nurse[[#This Row],[NA TR Hours]], Nurse[[#This Row],[Med Aide/Tech Hours]])</f>
        <v>119.01197802197802</v>
      </c>
      <c r="T117" s="2">
        <v>119.01197802197802</v>
      </c>
      <c r="U117" s="2">
        <v>0</v>
      </c>
      <c r="V117" s="2">
        <v>0</v>
      </c>
      <c r="W1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1.6346153846153846</v>
      </c>
      <c r="X117" s="2">
        <v>0.26373626373626374</v>
      </c>
      <c r="Y117" s="2">
        <v>0</v>
      </c>
      <c r="Z117" s="2">
        <v>0</v>
      </c>
      <c r="AA117" s="2">
        <v>1.2390109890109891</v>
      </c>
      <c r="AB117" s="2">
        <v>0</v>
      </c>
      <c r="AC117" s="2">
        <v>0.13186813186813187</v>
      </c>
      <c r="AD117" s="2">
        <v>0</v>
      </c>
      <c r="AE117" s="2">
        <v>0</v>
      </c>
      <c r="AF117" t="s">
        <v>274</v>
      </c>
      <c r="AG117" s="6">
        <v>5</v>
      </c>
      <c r="AH117"/>
    </row>
    <row r="118" spans="1:34" x14ac:dyDescent="0.25">
      <c r="A118" t="s">
        <v>35</v>
      </c>
      <c r="B118" t="s">
        <v>1524</v>
      </c>
      <c r="C118" t="s">
        <v>2103</v>
      </c>
      <c r="D118" t="s">
        <v>2310</v>
      </c>
      <c r="E118" s="2">
        <v>99.571428571428569</v>
      </c>
      <c r="F118" s="2">
        <f>Nurse[[#This Row],[Total Nurse Staff Hours]]/Nurse[[#This Row],[MDS Census]]</f>
        <v>5.3659805760953532</v>
      </c>
      <c r="G118" s="2">
        <f>Nurse[[#This Row],[Total Direct Care Staff Hours]]/Nurse[[#This Row],[MDS Census]]</f>
        <v>4.9203068094029359</v>
      </c>
      <c r="H118" s="2">
        <f>Nurse[[#This Row],[Total RN Hours (w/ Admin, DON)]]/Nurse[[#This Row],[MDS Census]]</f>
        <v>1.1981845270941394</v>
      </c>
      <c r="I118" s="2">
        <f>Nurse[[#This Row],[RN Hours (excl. Admin, DON)]]/Nurse[[#This Row],[MDS Census]]</f>
        <v>0.8606390023176248</v>
      </c>
      <c r="J118" s="2">
        <f>SUM(Nurse[[#This Row],[RN Hours (excl. Admin, DON)]], Nurse[[#This Row],[RN Admin Hours]], Nurse[[#This Row],[RN DON Hours]], Nurse[[#This Row],[LPN Hours (excl. Admin)]], Nurse[[#This Row],[LPN Admin Hours]], Nurse[[#This Row],[CNA Hours]], Nurse[[#This Row],[NA TR Hours]], Nurse[[#This Row],[Med Aide/Tech Hours]])</f>
        <v>534.29835164835163</v>
      </c>
      <c r="K118" s="2">
        <f>SUM(Nurse[[#This Row],[RN Hours (excl. Admin, DON)]], Nurse[[#This Row],[LPN Hours (excl. Admin)]], Nurse[[#This Row],[CNA Hours]], Nurse[[#This Row],[NA TR Hours]], Nurse[[#This Row],[Med Aide/Tech Hours]])</f>
        <v>489.92197802197802</v>
      </c>
      <c r="L118" s="2">
        <f>SUM(Nurse[[#This Row],[RN Hours (excl. Admin, DON)]], Nurse[[#This Row],[RN Admin Hours]], Nurse[[#This Row],[RN DON Hours]])</f>
        <v>119.30494505494502</v>
      </c>
      <c r="M118" s="2">
        <v>85.69505494505492</v>
      </c>
      <c r="N118" s="2">
        <v>28.115384615384617</v>
      </c>
      <c r="O118" s="2">
        <v>5.4945054945054945</v>
      </c>
      <c r="P118" s="2">
        <f>SUM(Nurse[[#This Row],[LPN Hours (excl. Admin)]],Nurse[[#This Row],[LPN Admin Hours]])</f>
        <v>72.373626373626351</v>
      </c>
      <c r="Q118" s="2">
        <v>61.60714285714284</v>
      </c>
      <c r="R118" s="2">
        <v>10.766483516483515</v>
      </c>
      <c r="S118" s="2">
        <f>SUM(Nurse[[#This Row],[CNA Hours]], Nurse[[#This Row],[NA TR Hours]], Nurse[[#This Row],[Med Aide/Tech Hours]])</f>
        <v>342.61978021978024</v>
      </c>
      <c r="T118" s="2">
        <v>259.38791208791207</v>
      </c>
      <c r="U118" s="2">
        <v>44.693406593406607</v>
      </c>
      <c r="V118" s="2">
        <v>38.53846153846154</v>
      </c>
      <c r="W1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18" s="2">
        <v>0</v>
      </c>
      <c r="Y118" s="2">
        <v>0</v>
      </c>
      <c r="Z118" s="2">
        <v>0</v>
      </c>
      <c r="AA118" s="2">
        <v>0</v>
      </c>
      <c r="AB118" s="2">
        <v>0</v>
      </c>
      <c r="AC118" s="2">
        <v>0</v>
      </c>
      <c r="AD118" s="2">
        <v>0</v>
      </c>
      <c r="AE118" s="2">
        <v>0</v>
      </c>
      <c r="AF118" t="s">
        <v>586</v>
      </c>
      <c r="AG118" s="6">
        <v>5</v>
      </c>
      <c r="AH118"/>
    </row>
    <row r="119" spans="1:34" x14ac:dyDescent="0.25">
      <c r="A119" t="s">
        <v>35</v>
      </c>
      <c r="B119" t="s">
        <v>1655</v>
      </c>
      <c r="C119" t="s">
        <v>1922</v>
      </c>
      <c r="D119" t="s">
        <v>2291</v>
      </c>
      <c r="E119" s="2">
        <v>51.395604395604394</v>
      </c>
      <c r="F119" s="2">
        <f>Nurse[[#This Row],[Total Nurse Staff Hours]]/Nurse[[#This Row],[MDS Census]]</f>
        <v>3.6468013683985459</v>
      </c>
      <c r="G119" s="2">
        <f>Nurse[[#This Row],[Total Direct Care Staff Hours]]/Nurse[[#This Row],[MDS Census]]</f>
        <v>3.0674043190079114</v>
      </c>
      <c r="H119" s="2">
        <f>Nurse[[#This Row],[Total RN Hours (w/ Admin, DON)]]/Nurse[[#This Row],[MDS Census]]</f>
        <v>0.68127859739149021</v>
      </c>
      <c r="I119" s="2">
        <f>Nurse[[#This Row],[RN Hours (excl. Admin, DON)]]/Nurse[[#This Row],[MDS Census]]</f>
        <v>0.27004490057729313</v>
      </c>
      <c r="J119" s="2">
        <f>SUM(Nurse[[#This Row],[RN Hours (excl. Admin, DON)]], Nurse[[#This Row],[RN Admin Hours]], Nurse[[#This Row],[RN DON Hours]], Nurse[[#This Row],[LPN Hours (excl. Admin)]], Nurse[[#This Row],[LPN Admin Hours]], Nurse[[#This Row],[CNA Hours]], Nurse[[#This Row],[NA TR Hours]], Nurse[[#This Row],[Med Aide/Tech Hours]])</f>
        <v>187.42956043956042</v>
      </c>
      <c r="K119" s="2">
        <f>SUM(Nurse[[#This Row],[RN Hours (excl. Admin, DON)]], Nurse[[#This Row],[LPN Hours (excl. Admin)]], Nurse[[#This Row],[CNA Hours]], Nurse[[#This Row],[NA TR Hours]], Nurse[[#This Row],[Med Aide/Tech Hours]])</f>
        <v>157.65109890109892</v>
      </c>
      <c r="L119" s="2">
        <f>SUM(Nurse[[#This Row],[RN Hours (excl. Admin, DON)]], Nurse[[#This Row],[RN Admin Hours]], Nurse[[#This Row],[RN DON Hours]])</f>
        <v>35.014725274725272</v>
      </c>
      <c r="M119" s="2">
        <v>13.87912087912088</v>
      </c>
      <c r="N119" s="2">
        <v>16.827912087912082</v>
      </c>
      <c r="O119" s="2">
        <v>4.3076923076923075</v>
      </c>
      <c r="P119" s="2">
        <f>SUM(Nurse[[#This Row],[LPN Hours (excl. Admin)]],Nurse[[#This Row],[LPN Admin Hours]])</f>
        <v>48.664835164835168</v>
      </c>
      <c r="Q119" s="2">
        <v>40.021978021978022</v>
      </c>
      <c r="R119" s="2">
        <v>8.6428571428571423</v>
      </c>
      <c r="S119" s="2">
        <f>SUM(Nurse[[#This Row],[CNA Hours]], Nurse[[#This Row],[NA TR Hours]], Nurse[[#This Row],[Med Aide/Tech Hours]])</f>
        <v>103.75</v>
      </c>
      <c r="T119" s="2">
        <v>103.75</v>
      </c>
      <c r="U119" s="2">
        <v>0</v>
      </c>
      <c r="V119" s="2">
        <v>0</v>
      </c>
      <c r="W1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11.098901098901099</v>
      </c>
      <c r="X119" s="2">
        <v>0</v>
      </c>
      <c r="Y119" s="2">
        <v>11.098901098901099</v>
      </c>
      <c r="Z119" s="2">
        <v>0</v>
      </c>
      <c r="AA119" s="2">
        <v>0</v>
      </c>
      <c r="AB119" s="2">
        <v>0</v>
      </c>
      <c r="AC119" s="2">
        <v>0</v>
      </c>
      <c r="AD119" s="2">
        <v>0</v>
      </c>
      <c r="AE119" s="2">
        <v>0</v>
      </c>
      <c r="AF119" t="s">
        <v>718</v>
      </c>
      <c r="AG119" s="6">
        <v>5</v>
      </c>
      <c r="AH119"/>
    </row>
    <row r="120" spans="1:34" x14ac:dyDescent="0.25">
      <c r="A120" t="s">
        <v>35</v>
      </c>
      <c r="B120" t="s">
        <v>1658</v>
      </c>
      <c r="C120" t="s">
        <v>1933</v>
      </c>
      <c r="D120" t="s">
        <v>2363</v>
      </c>
      <c r="E120" s="2">
        <v>92.92307692307692</v>
      </c>
      <c r="F120" s="2">
        <f>Nurse[[#This Row],[Total Nurse Staff Hours]]/Nurse[[#This Row],[MDS Census]]</f>
        <v>2.8602223273415324</v>
      </c>
      <c r="G120" s="2">
        <f>Nurse[[#This Row],[Total Direct Care Staff Hours]]/Nurse[[#This Row],[MDS Census]]</f>
        <v>2.6012050614947966</v>
      </c>
      <c r="H120" s="2">
        <f>Nurse[[#This Row],[Total RN Hours (w/ Admin, DON)]]/Nurse[[#This Row],[MDS Census]]</f>
        <v>0.43241485335856195</v>
      </c>
      <c r="I120" s="2">
        <f>Nurse[[#This Row],[RN Hours (excl. Admin, DON)]]/Nurse[[#This Row],[MDS Census]]</f>
        <v>0.17339758751182591</v>
      </c>
      <c r="J120" s="2">
        <f>SUM(Nurse[[#This Row],[RN Hours (excl. Admin, DON)]], Nurse[[#This Row],[RN Admin Hours]], Nurse[[#This Row],[RN DON Hours]], Nurse[[#This Row],[LPN Hours (excl. Admin)]], Nurse[[#This Row],[LPN Admin Hours]], Nurse[[#This Row],[CNA Hours]], Nurse[[#This Row],[NA TR Hours]], Nurse[[#This Row],[Med Aide/Tech Hours]])</f>
        <v>265.78065934065933</v>
      </c>
      <c r="K120" s="2">
        <f>SUM(Nurse[[#This Row],[RN Hours (excl. Admin, DON)]], Nurse[[#This Row],[LPN Hours (excl. Admin)]], Nurse[[#This Row],[CNA Hours]], Nurse[[#This Row],[NA TR Hours]], Nurse[[#This Row],[Med Aide/Tech Hours]])</f>
        <v>241.71197802197801</v>
      </c>
      <c r="L120" s="2">
        <f>SUM(Nurse[[#This Row],[RN Hours (excl. Admin, DON)]], Nurse[[#This Row],[RN Admin Hours]], Nurse[[#This Row],[RN DON Hours]])</f>
        <v>40.181318681318679</v>
      </c>
      <c r="M120" s="2">
        <v>16.112637362637361</v>
      </c>
      <c r="N120" s="2">
        <v>18.442307692307693</v>
      </c>
      <c r="O120" s="2">
        <v>5.6263736263736268</v>
      </c>
      <c r="P120" s="2">
        <f>SUM(Nurse[[#This Row],[LPN Hours (excl. Admin)]],Nurse[[#This Row],[LPN Admin Hours]])</f>
        <v>71.323076923076925</v>
      </c>
      <c r="Q120" s="2">
        <v>71.323076923076925</v>
      </c>
      <c r="R120" s="2">
        <v>0</v>
      </c>
      <c r="S120" s="2">
        <f>SUM(Nurse[[#This Row],[CNA Hours]], Nurse[[#This Row],[NA TR Hours]], Nurse[[#This Row],[Med Aide/Tech Hours]])</f>
        <v>154.27626373626373</v>
      </c>
      <c r="T120" s="2">
        <v>125.98505494505494</v>
      </c>
      <c r="U120" s="2">
        <v>28.291208791208792</v>
      </c>
      <c r="V120" s="2">
        <v>0</v>
      </c>
      <c r="W1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1.1840659340659341</v>
      </c>
      <c r="X120" s="2">
        <v>0</v>
      </c>
      <c r="Y120" s="2">
        <v>0</v>
      </c>
      <c r="Z120" s="2">
        <v>0</v>
      </c>
      <c r="AA120" s="2">
        <v>0.9642857142857143</v>
      </c>
      <c r="AB120" s="2">
        <v>0</v>
      </c>
      <c r="AC120" s="2">
        <v>0.21978021978021978</v>
      </c>
      <c r="AD120" s="2">
        <v>0</v>
      </c>
      <c r="AE120" s="2">
        <v>0</v>
      </c>
      <c r="AF120" t="s">
        <v>722</v>
      </c>
      <c r="AG120" s="6">
        <v>5</v>
      </c>
      <c r="AH120"/>
    </row>
    <row r="121" spans="1:34" x14ac:dyDescent="0.25">
      <c r="A121" t="s">
        <v>35</v>
      </c>
      <c r="B121" t="s">
        <v>1047</v>
      </c>
      <c r="C121" t="s">
        <v>2068</v>
      </c>
      <c r="D121" t="s">
        <v>2307</v>
      </c>
      <c r="E121" s="2">
        <v>36.824175824175825</v>
      </c>
      <c r="F121" s="2">
        <f>Nurse[[#This Row],[Total Nurse Staff Hours]]/Nurse[[#This Row],[MDS Census]]</f>
        <v>2.2573231871083257</v>
      </c>
      <c r="G121" s="2">
        <f>Nurse[[#This Row],[Total Direct Care Staff Hours]]/Nurse[[#This Row],[MDS Census]]</f>
        <v>2.0192420173082657</v>
      </c>
      <c r="H121" s="2">
        <f>Nurse[[#This Row],[Total RN Hours (w/ Admin, DON)]]/Nurse[[#This Row],[MDS Census]]</f>
        <v>0.13236645777379891</v>
      </c>
      <c r="I121" s="2">
        <f>Nurse[[#This Row],[RN Hours (excl. Admin, DON)]]/Nurse[[#This Row],[MDS Census]]</f>
        <v>4.4016711429424055E-3</v>
      </c>
      <c r="J121" s="2">
        <f>SUM(Nurse[[#This Row],[RN Hours (excl. Admin, DON)]], Nurse[[#This Row],[RN Admin Hours]], Nurse[[#This Row],[RN DON Hours]], Nurse[[#This Row],[LPN Hours (excl. Admin)]], Nurse[[#This Row],[LPN Admin Hours]], Nurse[[#This Row],[CNA Hours]], Nurse[[#This Row],[NA TR Hours]], Nurse[[#This Row],[Med Aide/Tech Hours]])</f>
        <v>83.124065934065925</v>
      </c>
      <c r="K121" s="2">
        <f>SUM(Nurse[[#This Row],[RN Hours (excl. Admin, DON)]], Nurse[[#This Row],[LPN Hours (excl. Admin)]], Nurse[[#This Row],[CNA Hours]], Nurse[[#This Row],[NA TR Hours]], Nurse[[#This Row],[Med Aide/Tech Hours]])</f>
        <v>74.356923076923067</v>
      </c>
      <c r="L121" s="2">
        <f>SUM(Nurse[[#This Row],[RN Hours (excl. Admin, DON)]], Nurse[[#This Row],[RN Admin Hours]], Nurse[[#This Row],[RN DON Hours]])</f>
        <v>4.8742857142857154</v>
      </c>
      <c r="M121" s="2">
        <v>0.16208791208791209</v>
      </c>
      <c r="N121" s="2">
        <v>0</v>
      </c>
      <c r="O121" s="2">
        <v>4.712197802197803</v>
      </c>
      <c r="P121" s="2">
        <f>SUM(Nurse[[#This Row],[LPN Hours (excl. Admin)]],Nurse[[#This Row],[LPN Admin Hours]])</f>
        <v>24.873516483516486</v>
      </c>
      <c r="Q121" s="2">
        <v>20.818571428571431</v>
      </c>
      <c r="R121" s="2">
        <v>4.0549450549450547</v>
      </c>
      <c r="S121" s="2">
        <f>SUM(Nurse[[#This Row],[CNA Hours]], Nurse[[#This Row],[NA TR Hours]], Nurse[[#This Row],[Med Aide/Tech Hours]])</f>
        <v>53.376263736263716</v>
      </c>
      <c r="T121" s="2">
        <v>53.376263736263716</v>
      </c>
      <c r="U121" s="2">
        <v>0</v>
      </c>
      <c r="V121" s="2">
        <v>0</v>
      </c>
      <c r="W1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5.5494505494505493</v>
      </c>
      <c r="X121" s="2">
        <v>0</v>
      </c>
      <c r="Y121" s="2">
        <v>0</v>
      </c>
      <c r="Z121" s="2">
        <v>0</v>
      </c>
      <c r="AA121" s="2">
        <v>0</v>
      </c>
      <c r="AB121" s="2">
        <v>0</v>
      </c>
      <c r="AC121" s="2">
        <v>5.5494505494505493</v>
      </c>
      <c r="AD121" s="2">
        <v>0</v>
      </c>
      <c r="AE121" s="2">
        <v>0</v>
      </c>
      <c r="AF121" t="s">
        <v>100</v>
      </c>
      <c r="AG121" s="6">
        <v>5</v>
      </c>
      <c r="AH121"/>
    </row>
    <row r="122" spans="1:34" x14ac:dyDescent="0.25">
      <c r="A122" t="s">
        <v>35</v>
      </c>
      <c r="B122" t="s">
        <v>1126</v>
      </c>
      <c r="C122" t="s">
        <v>2049</v>
      </c>
      <c r="D122" t="s">
        <v>2333</v>
      </c>
      <c r="E122" s="2">
        <v>42.736263736263737</v>
      </c>
      <c r="F122" s="2">
        <f>Nurse[[#This Row],[Total Nurse Staff Hours]]/Nurse[[#This Row],[MDS Census]]</f>
        <v>3.1217485214708147</v>
      </c>
      <c r="G122" s="2">
        <f>Nurse[[#This Row],[Total Direct Care Staff Hours]]/Nurse[[#This Row],[MDS Census]]</f>
        <v>2.9130187708922599</v>
      </c>
      <c r="H122" s="2">
        <f>Nurse[[#This Row],[Total RN Hours (w/ Admin, DON)]]/Nurse[[#This Row],[MDS Census]]</f>
        <v>0.55329904859861145</v>
      </c>
      <c r="I122" s="2">
        <f>Nurse[[#This Row],[RN Hours (excl. Admin, DON)]]/Nurse[[#This Row],[MDS Census]]</f>
        <v>0.42781691951658524</v>
      </c>
      <c r="J122" s="2">
        <f>SUM(Nurse[[#This Row],[RN Hours (excl. Admin, DON)]], Nurse[[#This Row],[RN Admin Hours]], Nurse[[#This Row],[RN DON Hours]], Nurse[[#This Row],[LPN Hours (excl. Admin)]], Nurse[[#This Row],[LPN Admin Hours]], Nurse[[#This Row],[CNA Hours]], Nurse[[#This Row],[NA TR Hours]], Nurse[[#This Row],[Med Aide/Tech Hours]])</f>
        <v>133.41186813186812</v>
      </c>
      <c r="K122" s="2">
        <f>SUM(Nurse[[#This Row],[RN Hours (excl. Admin, DON)]], Nurse[[#This Row],[LPN Hours (excl. Admin)]], Nurse[[#This Row],[CNA Hours]], Nurse[[#This Row],[NA TR Hours]], Nurse[[#This Row],[Med Aide/Tech Hours]])</f>
        <v>124.49153846153845</v>
      </c>
      <c r="L122" s="2">
        <f>SUM(Nurse[[#This Row],[RN Hours (excl. Admin, DON)]], Nurse[[#This Row],[RN Admin Hours]], Nurse[[#This Row],[RN DON Hours]])</f>
        <v>23.645934065934064</v>
      </c>
      <c r="M122" s="2">
        <v>18.283296703296703</v>
      </c>
      <c r="N122" s="2">
        <v>0</v>
      </c>
      <c r="O122" s="2">
        <v>5.3626373626373622</v>
      </c>
      <c r="P122" s="2">
        <f>SUM(Nurse[[#This Row],[LPN Hours (excl. Admin)]],Nurse[[#This Row],[LPN Admin Hours]])</f>
        <v>31.69230769230769</v>
      </c>
      <c r="Q122" s="2">
        <v>28.134615384615383</v>
      </c>
      <c r="R122" s="2">
        <v>3.5576923076923075</v>
      </c>
      <c r="S122" s="2">
        <f>SUM(Nurse[[#This Row],[CNA Hours]], Nurse[[#This Row],[NA TR Hours]], Nurse[[#This Row],[Med Aide/Tech Hours]])</f>
        <v>78.073626373626368</v>
      </c>
      <c r="T122" s="2">
        <v>78.073626373626368</v>
      </c>
      <c r="U122" s="2">
        <v>0</v>
      </c>
      <c r="V122" s="2">
        <v>0</v>
      </c>
      <c r="W1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22" s="2">
        <v>0</v>
      </c>
      <c r="Y122" s="2">
        <v>0</v>
      </c>
      <c r="Z122" s="2">
        <v>0</v>
      </c>
      <c r="AA122" s="2">
        <v>0</v>
      </c>
      <c r="AB122" s="2">
        <v>0</v>
      </c>
      <c r="AC122" s="2">
        <v>0</v>
      </c>
      <c r="AD122" s="2">
        <v>0</v>
      </c>
      <c r="AE122" s="2">
        <v>0</v>
      </c>
      <c r="AF122" t="s">
        <v>180</v>
      </c>
      <c r="AG122" s="6">
        <v>5</v>
      </c>
      <c r="AH122"/>
    </row>
    <row r="123" spans="1:34" x14ac:dyDescent="0.25">
      <c r="A123" t="s">
        <v>35</v>
      </c>
      <c r="B123" t="s">
        <v>1570</v>
      </c>
      <c r="C123" t="s">
        <v>2221</v>
      </c>
      <c r="D123" t="s">
        <v>2300</v>
      </c>
      <c r="E123" s="2">
        <v>20.87912087912088</v>
      </c>
      <c r="F123" s="2">
        <f>Nurse[[#This Row],[Total Nurse Staff Hours]]/Nurse[[#This Row],[MDS Census]]</f>
        <v>3.3092000000000001</v>
      </c>
      <c r="G123" s="2">
        <f>Nurse[[#This Row],[Total Direct Care Staff Hours]]/Nurse[[#This Row],[MDS Census]]</f>
        <v>3.0523578947368422</v>
      </c>
      <c r="H123" s="2">
        <f>Nurse[[#This Row],[Total RN Hours (w/ Admin, DON)]]/Nurse[[#This Row],[MDS Census]]</f>
        <v>0.56458947368421064</v>
      </c>
      <c r="I123" s="2">
        <f>Nurse[[#This Row],[RN Hours (excl. Admin, DON)]]/Nurse[[#This Row],[MDS Census]]</f>
        <v>0.30774736842105271</v>
      </c>
      <c r="J123" s="2">
        <f>SUM(Nurse[[#This Row],[RN Hours (excl. Admin, DON)]], Nurse[[#This Row],[RN Admin Hours]], Nurse[[#This Row],[RN DON Hours]], Nurse[[#This Row],[LPN Hours (excl. Admin)]], Nurse[[#This Row],[LPN Admin Hours]], Nurse[[#This Row],[CNA Hours]], Nurse[[#This Row],[NA TR Hours]], Nurse[[#This Row],[Med Aide/Tech Hours]])</f>
        <v>69.093186813186819</v>
      </c>
      <c r="K123" s="2">
        <f>SUM(Nurse[[#This Row],[RN Hours (excl. Admin, DON)]], Nurse[[#This Row],[LPN Hours (excl. Admin)]], Nurse[[#This Row],[CNA Hours]], Nurse[[#This Row],[NA TR Hours]], Nurse[[#This Row],[Med Aide/Tech Hours]])</f>
        <v>63.730549450549454</v>
      </c>
      <c r="L123" s="2">
        <f>SUM(Nurse[[#This Row],[RN Hours (excl. Admin, DON)]], Nurse[[#This Row],[RN Admin Hours]], Nurse[[#This Row],[RN DON Hours]])</f>
        <v>11.78813186813187</v>
      </c>
      <c r="M123" s="2">
        <v>6.4254945054945072</v>
      </c>
      <c r="N123" s="2">
        <v>0</v>
      </c>
      <c r="O123" s="2">
        <v>5.3626373626373622</v>
      </c>
      <c r="P123" s="2">
        <f>SUM(Nurse[[#This Row],[LPN Hours (excl. Admin)]],Nurse[[#This Row],[LPN Admin Hours]])</f>
        <v>18.239890109890112</v>
      </c>
      <c r="Q123" s="2">
        <v>18.239890109890112</v>
      </c>
      <c r="R123" s="2">
        <v>0</v>
      </c>
      <c r="S123" s="2">
        <f>SUM(Nurse[[#This Row],[CNA Hours]], Nurse[[#This Row],[NA TR Hours]], Nurse[[#This Row],[Med Aide/Tech Hours]])</f>
        <v>39.065164835164836</v>
      </c>
      <c r="T123" s="2">
        <v>39.065164835164836</v>
      </c>
      <c r="U123" s="2">
        <v>0</v>
      </c>
      <c r="V123" s="2">
        <v>0</v>
      </c>
      <c r="W1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23" s="2">
        <v>0</v>
      </c>
      <c r="Y123" s="2">
        <v>0</v>
      </c>
      <c r="Z123" s="2">
        <v>0</v>
      </c>
      <c r="AA123" s="2">
        <v>0</v>
      </c>
      <c r="AB123" s="2">
        <v>0</v>
      </c>
      <c r="AC123" s="2">
        <v>0</v>
      </c>
      <c r="AD123" s="2">
        <v>0</v>
      </c>
      <c r="AE123" s="2">
        <v>0</v>
      </c>
      <c r="AF123" t="s">
        <v>632</v>
      </c>
      <c r="AG123" s="6">
        <v>5</v>
      </c>
      <c r="AH123"/>
    </row>
    <row r="124" spans="1:34" x14ac:dyDescent="0.25">
      <c r="A124" t="s">
        <v>35</v>
      </c>
      <c r="B124" t="s">
        <v>1103</v>
      </c>
      <c r="C124" t="s">
        <v>2029</v>
      </c>
      <c r="D124" t="s">
        <v>2348</v>
      </c>
      <c r="E124" s="2">
        <v>77.252747252747255</v>
      </c>
      <c r="F124" s="2">
        <f>Nurse[[#This Row],[Total Nurse Staff Hours]]/Nurse[[#This Row],[MDS Census]]</f>
        <v>3.5939189189189182</v>
      </c>
      <c r="G124" s="2">
        <f>Nurse[[#This Row],[Total Direct Care Staff Hours]]/Nurse[[#This Row],[MDS Census]]</f>
        <v>3.2761379800853478</v>
      </c>
      <c r="H124" s="2">
        <f>Nurse[[#This Row],[Total RN Hours (w/ Admin, DON)]]/Nurse[[#This Row],[MDS Census]]</f>
        <v>0.79519914651493606</v>
      </c>
      <c r="I124" s="2">
        <f>Nurse[[#This Row],[RN Hours (excl. Admin, DON)]]/Nurse[[#This Row],[MDS Census]]</f>
        <v>0.47741820768136572</v>
      </c>
      <c r="J124" s="2">
        <f>SUM(Nurse[[#This Row],[RN Hours (excl. Admin, DON)]], Nurse[[#This Row],[RN Admin Hours]], Nurse[[#This Row],[RN DON Hours]], Nurse[[#This Row],[LPN Hours (excl. Admin)]], Nurse[[#This Row],[LPN Admin Hours]], Nurse[[#This Row],[CNA Hours]], Nurse[[#This Row],[NA TR Hours]], Nurse[[#This Row],[Med Aide/Tech Hours]])</f>
        <v>277.64010989010984</v>
      </c>
      <c r="K124" s="2">
        <f>SUM(Nurse[[#This Row],[RN Hours (excl. Admin, DON)]], Nurse[[#This Row],[LPN Hours (excl. Admin)]], Nurse[[#This Row],[CNA Hours]], Nurse[[#This Row],[NA TR Hours]], Nurse[[#This Row],[Med Aide/Tech Hours]])</f>
        <v>253.0906593406593</v>
      </c>
      <c r="L124" s="2">
        <f>SUM(Nurse[[#This Row],[RN Hours (excl. Admin, DON)]], Nurse[[#This Row],[RN Admin Hours]], Nurse[[#This Row],[RN DON Hours]])</f>
        <v>61.431318681318693</v>
      </c>
      <c r="M124" s="2">
        <v>36.881868131868146</v>
      </c>
      <c r="N124" s="2">
        <v>19.098901098901099</v>
      </c>
      <c r="O124" s="2">
        <v>5.4505494505494507</v>
      </c>
      <c r="P124" s="2">
        <f>SUM(Nurse[[#This Row],[LPN Hours (excl. Admin)]],Nurse[[#This Row],[LPN Admin Hours]])</f>
        <v>47.898901098901099</v>
      </c>
      <c r="Q124" s="2">
        <v>47.898901098901099</v>
      </c>
      <c r="R124" s="2">
        <v>0</v>
      </c>
      <c r="S124" s="2">
        <f>SUM(Nurse[[#This Row],[CNA Hours]], Nurse[[#This Row],[NA TR Hours]], Nurse[[#This Row],[Med Aide/Tech Hours]])</f>
        <v>168.30989010989006</v>
      </c>
      <c r="T124" s="2">
        <v>168.30989010989006</v>
      </c>
      <c r="U124" s="2">
        <v>0</v>
      </c>
      <c r="V124" s="2">
        <v>0</v>
      </c>
      <c r="W1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1.3406593406593406</v>
      </c>
      <c r="X124" s="2">
        <v>0</v>
      </c>
      <c r="Y124" s="2">
        <v>1.3406593406593406</v>
      </c>
      <c r="Z124" s="2">
        <v>0</v>
      </c>
      <c r="AA124" s="2">
        <v>0</v>
      </c>
      <c r="AB124" s="2">
        <v>0</v>
      </c>
      <c r="AC124" s="2">
        <v>0</v>
      </c>
      <c r="AD124" s="2">
        <v>0</v>
      </c>
      <c r="AE124" s="2">
        <v>0</v>
      </c>
      <c r="AF124" t="s">
        <v>157</v>
      </c>
      <c r="AG124" s="6">
        <v>5</v>
      </c>
      <c r="AH124"/>
    </row>
    <row r="125" spans="1:34" x14ac:dyDescent="0.25">
      <c r="A125" t="s">
        <v>35</v>
      </c>
      <c r="B125" t="s">
        <v>984</v>
      </c>
      <c r="C125" t="s">
        <v>2187</v>
      </c>
      <c r="D125" t="s">
        <v>2333</v>
      </c>
      <c r="E125" s="2">
        <v>73.879120879120876</v>
      </c>
      <c r="F125" s="2">
        <f>Nurse[[#This Row],[Total Nurse Staff Hours]]/Nurse[[#This Row],[MDS Census]]</f>
        <v>3.1470861222668449</v>
      </c>
      <c r="G125" s="2">
        <f>Nurse[[#This Row],[Total Direct Care Staff Hours]]/Nurse[[#This Row],[MDS Census]]</f>
        <v>3.0090525063215821</v>
      </c>
      <c r="H125" s="2">
        <f>Nurse[[#This Row],[Total RN Hours (w/ Admin, DON)]]/Nurse[[#This Row],[MDS Census]]</f>
        <v>0.43177599286033025</v>
      </c>
      <c r="I125" s="2">
        <f>Nurse[[#This Row],[RN Hours (excl. Admin, DON)]]/Nurse[[#This Row],[MDS Census]]</f>
        <v>0.36156923992265361</v>
      </c>
      <c r="J125" s="2">
        <f>SUM(Nurse[[#This Row],[RN Hours (excl. Admin, DON)]], Nurse[[#This Row],[RN Admin Hours]], Nurse[[#This Row],[RN DON Hours]], Nurse[[#This Row],[LPN Hours (excl. Admin)]], Nurse[[#This Row],[LPN Admin Hours]], Nurse[[#This Row],[CNA Hours]], Nurse[[#This Row],[NA TR Hours]], Nurse[[#This Row],[Med Aide/Tech Hours]])</f>
        <v>232.50395604395601</v>
      </c>
      <c r="K125" s="2">
        <f>SUM(Nurse[[#This Row],[RN Hours (excl. Admin, DON)]], Nurse[[#This Row],[LPN Hours (excl. Admin)]], Nurse[[#This Row],[CNA Hours]], Nurse[[#This Row],[NA TR Hours]], Nurse[[#This Row],[Med Aide/Tech Hours]])</f>
        <v>222.30615384615379</v>
      </c>
      <c r="L125" s="2">
        <f>SUM(Nurse[[#This Row],[RN Hours (excl. Admin, DON)]], Nurse[[#This Row],[RN Admin Hours]], Nurse[[#This Row],[RN DON Hours]])</f>
        <v>31.899230769230769</v>
      </c>
      <c r="M125" s="2">
        <v>26.712417582417583</v>
      </c>
      <c r="N125" s="2">
        <v>0</v>
      </c>
      <c r="O125" s="2">
        <v>5.186813186813187</v>
      </c>
      <c r="P125" s="2">
        <f>SUM(Nurse[[#This Row],[LPN Hours (excl. Admin)]],Nurse[[#This Row],[LPN Admin Hours]])</f>
        <v>64.496043956043934</v>
      </c>
      <c r="Q125" s="2">
        <v>59.48505494505492</v>
      </c>
      <c r="R125" s="2">
        <v>5.0109890109890109</v>
      </c>
      <c r="S125" s="2">
        <f>SUM(Nurse[[#This Row],[CNA Hours]], Nurse[[#This Row],[NA TR Hours]], Nurse[[#This Row],[Med Aide/Tech Hours]])</f>
        <v>136.10868131868131</v>
      </c>
      <c r="T125" s="2">
        <v>136.10868131868131</v>
      </c>
      <c r="U125" s="2">
        <v>0</v>
      </c>
      <c r="V125" s="2">
        <v>0</v>
      </c>
      <c r="W1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0.2087912087912088</v>
      </c>
      <c r="X125" s="2">
        <v>3.2967032967032968E-2</v>
      </c>
      <c r="Y125" s="2">
        <v>0</v>
      </c>
      <c r="Z125" s="2">
        <v>0</v>
      </c>
      <c r="AA125" s="2">
        <v>0</v>
      </c>
      <c r="AB125" s="2">
        <v>0</v>
      </c>
      <c r="AC125" s="2">
        <v>0.17582417582417584</v>
      </c>
      <c r="AD125" s="2">
        <v>0</v>
      </c>
      <c r="AE125" s="2">
        <v>0</v>
      </c>
      <c r="AF125" t="s">
        <v>438</v>
      </c>
      <c r="AG125" s="6">
        <v>5</v>
      </c>
      <c r="AH125"/>
    </row>
    <row r="126" spans="1:34" x14ac:dyDescent="0.25">
      <c r="A126" t="s">
        <v>35</v>
      </c>
      <c r="B126" t="s">
        <v>1656</v>
      </c>
      <c r="C126" t="s">
        <v>1919</v>
      </c>
      <c r="D126" t="s">
        <v>2336</v>
      </c>
      <c r="E126" s="2">
        <v>63.901098901098898</v>
      </c>
      <c r="F126" s="2">
        <f>Nurse[[#This Row],[Total Nurse Staff Hours]]/Nurse[[#This Row],[MDS Census]]</f>
        <v>4.1773344797936378</v>
      </c>
      <c r="G126" s="2">
        <f>Nurse[[#This Row],[Total Direct Care Staff Hours]]/Nurse[[#This Row],[MDS Census]]</f>
        <v>3.7673602751504731</v>
      </c>
      <c r="H126" s="2">
        <f>Nurse[[#This Row],[Total RN Hours (w/ Admin, DON)]]/Nurse[[#This Row],[MDS Census]]</f>
        <v>1.0565434221840071</v>
      </c>
      <c r="I126" s="2">
        <f>Nurse[[#This Row],[RN Hours (excl. Admin, DON)]]/Nurse[[#This Row],[MDS Census]]</f>
        <v>0.72085984522785918</v>
      </c>
      <c r="J126" s="2">
        <f>SUM(Nurse[[#This Row],[RN Hours (excl. Admin, DON)]], Nurse[[#This Row],[RN Admin Hours]], Nurse[[#This Row],[RN DON Hours]], Nurse[[#This Row],[LPN Hours (excl. Admin)]], Nurse[[#This Row],[LPN Admin Hours]], Nurse[[#This Row],[CNA Hours]], Nurse[[#This Row],[NA TR Hours]], Nurse[[#This Row],[Med Aide/Tech Hours]])</f>
        <v>266.93626373626375</v>
      </c>
      <c r="K126" s="2">
        <f>SUM(Nurse[[#This Row],[RN Hours (excl. Admin, DON)]], Nurse[[#This Row],[LPN Hours (excl. Admin)]], Nurse[[#This Row],[CNA Hours]], Nurse[[#This Row],[NA TR Hours]], Nurse[[#This Row],[Med Aide/Tech Hours]])</f>
        <v>240.73846153846154</v>
      </c>
      <c r="L126" s="2">
        <f>SUM(Nurse[[#This Row],[RN Hours (excl. Admin, DON)]], Nurse[[#This Row],[RN Admin Hours]], Nurse[[#This Row],[RN DON Hours]])</f>
        <v>67.51428571428572</v>
      </c>
      <c r="M126" s="2">
        <v>46.063736263736274</v>
      </c>
      <c r="N126" s="2">
        <v>15.912087912087912</v>
      </c>
      <c r="O126" s="2">
        <v>5.5384615384615383</v>
      </c>
      <c r="P126" s="2">
        <f>SUM(Nurse[[#This Row],[LPN Hours (excl. Admin)]],Nurse[[#This Row],[LPN Admin Hours]])</f>
        <v>34.343956043956034</v>
      </c>
      <c r="Q126" s="2">
        <v>29.596703296703289</v>
      </c>
      <c r="R126" s="2">
        <v>4.7472527472527473</v>
      </c>
      <c r="S126" s="2">
        <f>SUM(Nurse[[#This Row],[CNA Hours]], Nurse[[#This Row],[NA TR Hours]], Nurse[[#This Row],[Med Aide/Tech Hours]])</f>
        <v>165.07802197802198</v>
      </c>
      <c r="T126" s="2">
        <v>165.07802197802198</v>
      </c>
      <c r="U126" s="2">
        <v>0</v>
      </c>
      <c r="V126" s="2">
        <v>0</v>
      </c>
      <c r="W1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0.91758241758241754</v>
      </c>
      <c r="X126" s="2">
        <v>0</v>
      </c>
      <c r="Y126" s="2">
        <v>0</v>
      </c>
      <c r="Z126" s="2">
        <v>0</v>
      </c>
      <c r="AA126" s="2">
        <v>0.91758241758241754</v>
      </c>
      <c r="AB126" s="2">
        <v>0</v>
      </c>
      <c r="AC126" s="2">
        <v>0</v>
      </c>
      <c r="AD126" s="2">
        <v>0</v>
      </c>
      <c r="AE126" s="2">
        <v>0</v>
      </c>
      <c r="AF126" t="s">
        <v>720</v>
      </c>
      <c r="AG126" s="6">
        <v>5</v>
      </c>
      <c r="AH126"/>
    </row>
    <row r="127" spans="1:34" x14ac:dyDescent="0.25">
      <c r="A127" t="s">
        <v>35</v>
      </c>
      <c r="B127" t="s">
        <v>1001</v>
      </c>
      <c r="C127" t="s">
        <v>1924</v>
      </c>
      <c r="D127" t="s">
        <v>2332</v>
      </c>
      <c r="E127" s="2">
        <v>74.692307692307693</v>
      </c>
      <c r="F127" s="2">
        <f>Nurse[[#This Row],[Total Nurse Staff Hours]]/Nurse[[#This Row],[MDS Census]]</f>
        <v>4.0824966897160504</v>
      </c>
      <c r="G127" s="2">
        <f>Nurse[[#This Row],[Total Direct Care Staff Hours]]/Nurse[[#This Row],[MDS Census]]</f>
        <v>3.5203516257172272</v>
      </c>
      <c r="H127" s="2">
        <f>Nurse[[#This Row],[Total RN Hours (w/ Admin, DON)]]/Nurse[[#This Row],[MDS Census]]</f>
        <v>0.51366338090333974</v>
      </c>
      <c r="I127" s="2">
        <f>Nurse[[#This Row],[RN Hours (excl. Admin, DON)]]/Nurse[[#This Row],[MDS Census]]</f>
        <v>0.23434897749006911</v>
      </c>
      <c r="J127" s="2">
        <f>SUM(Nurse[[#This Row],[RN Hours (excl. Admin, DON)]], Nurse[[#This Row],[RN Admin Hours]], Nurse[[#This Row],[RN DON Hours]], Nurse[[#This Row],[LPN Hours (excl. Admin)]], Nurse[[#This Row],[LPN Admin Hours]], Nurse[[#This Row],[CNA Hours]], Nurse[[#This Row],[NA TR Hours]], Nurse[[#This Row],[Med Aide/Tech Hours]])</f>
        <v>304.93109890109884</v>
      </c>
      <c r="K127" s="2">
        <f>SUM(Nurse[[#This Row],[RN Hours (excl. Admin, DON)]], Nurse[[#This Row],[LPN Hours (excl. Admin)]], Nurse[[#This Row],[CNA Hours]], Nurse[[#This Row],[NA TR Hours]], Nurse[[#This Row],[Med Aide/Tech Hours]])</f>
        <v>262.94318681318674</v>
      </c>
      <c r="L127" s="2">
        <f>SUM(Nurse[[#This Row],[RN Hours (excl. Admin, DON)]], Nurse[[#This Row],[RN Admin Hours]], Nurse[[#This Row],[RN DON Hours]])</f>
        <v>38.366703296703299</v>
      </c>
      <c r="M127" s="2">
        <v>17.504065934065931</v>
      </c>
      <c r="N127" s="2">
        <v>15.087912087912088</v>
      </c>
      <c r="O127" s="2">
        <v>5.7747252747252746</v>
      </c>
      <c r="P127" s="2">
        <f>SUM(Nurse[[#This Row],[LPN Hours (excl. Admin)]],Nurse[[#This Row],[LPN Admin Hours]])</f>
        <v>110.33659340659339</v>
      </c>
      <c r="Q127" s="2">
        <v>89.211318681318659</v>
      </c>
      <c r="R127" s="2">
        <v>21.125274725274732</v>
      </c>
      <c r="S127" s="2">
        <f>SUM(Nurse[[#This Row],[CNA Hours]], Nurse[[#This Row],[NA TR Hours]], Nurse[[#This Row],[Med Aide/Tech Hours]])</f>
        <v>156.22780219780219</v>
      </c>
      <c r="T127" s="2">
        <v>150.98736263736262</v>
      </c>
      <c r="U127" s="2">
        <v>5.2404395604395608</v>
      </c>
      <c r="V127" s="2">
        <v>0</v>
      </c>
      <c r="W1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8.2508791208791212</v>
      </c>
      <c r="X127" s="2">
        <v>0</v>
      </c>
      <c r="Y127" s="2">
        <v>0</v>
      </c>
      <c r="Z127" s="2">
        <v>0</v>
      </c>
      <c r="AA127" s="2">
        <v>2.9761538461538461</v>
      </c>
      <c r="AB127" s="2">
        <v>0</v>
      </c>
      <c r="AC127" s="2">
        <v>5.2747252747252746</v>
      </c>
      <c r="AD127" s="2">
        <v>0</v>
      </c>
      <c r="AE127" s="2">
        <v>0</v>
      </c>
      <c r="AF127" t="s">
        <v>54</v>
      </c>
      <c r="AG127" s="6">
        <v>5</v>
      </c>
      <c r="AH127"/>
    </row>
    <row r="128" spans="1:34" x14ac:dyDescent="0.25">
      <c r="A128" t="s">
        <v>35</v>
      </c>
      <c r="B128" t="s">
        <v>1734</v>
      </c>
      <c r="C128" t="s">
        <v>2041</v>
      </c>
      <c r="D128" t="s">
        <v>2316</v>
      </c>
      <c r="E128" s="2">
        <v>42.747252747252745</v>
      </c>
      <c r="F128" s="2">
        <f>Nurse[[#This Row],[Total Nurse Staff Hours]]/Nurse[[#This Row],[MDS Census]]</f>
        <v>5.1940668380462709</v>
      </c>
      <c r="G128" s="2">
        <f>Nurse[[#This Row],[Total Direct Care Staff Hours]]/Nurse[[#This Row],[MDS Census]]</f>
        <v>4.8040745501285329</v>
      </c>
      <c r="H128" s="2">
        <f>Nurse[[#This Row],[Total RN Hours (w/ Admin, DON)]]/Nurse[[#This Row],[MDS Census]]</f>
        <v>0.71466580976863747</v>
      </c>
      <c r="I128" s="2">
        <f>Nurse[[#This Row],[RN Hours (excl. Admin, DON)]]/Nurse[[#This Row],[MDS Census]]</f>
        <v>0.45325192802056541</v>
      </c>
      <c r="J128" s="2">
        <f>SUM(Nurse[[#This Row],[RN Hours (excl. Admin, DON)]], Nurse[[#This Row],[RN Admin Hours]], Nurse[[#This Row],[RN DON Hours]], Nurse[[#This Row],[LPN Hours (excl. Admin)]], Nurse[[#This Row],[LPN Admin Hours]], Nurse[[#This Row],[CNA Hours]], Nurse[[#This Row],[NA TR Hours]], Nurse[[#This Row],[Med Aide/Tech Hours]])</f>
        <v>222.03208791208783</v>
      </c>
      <c r="K128" s="2">
        <f>SUM(Nurse[[#This Row],[RN Hours (excl. Admin, DON)]], Nurse[[#This Row],[LPN Hours (excl. Admin)]], Nurse[[#This Row],[CNA Hours]], Nurse[[#This Row],[NA TR Hours]], Nurse[[#This Row],[Med Aide/Tech Hours]])</f>
        <v>205.36098901098893</v>
      </c>
      <c r="L128" s="2">
        <f>SUM(Nurse[[#This Row],[RN Hours (excl. Admin, DON)]], Nurse[[#This Row],[RN Admin Hours]], Nurse[[#This Row],[RN DON Hours]])</f>
        <v>30.549999999999994</v>
      </c>
      <c r="M128" s="2">
        <v>19.375274725274718</v>
      </c>
      <c r="N128" s="2">
        <v>5.81758241758242</v>
      </c>
      <c r="O128" s="2">
        <v>5.3571428571428568</v>
      </c>
      <c r="P128" s="2">
        <f>SUM(Nurse[[#This Row],[LPN Hours (excl. Admin)]],Nurse[[#This Row],[LPN Admin Hours]])</f>
        <v>75.407912087912081</v>
      </c>
      <c r="Q128" s="2">
        <v>69.911538461538456</v>
      </c>
      <c r="R128" s="2">
        <v>5.4963736263736269</v>
      </c>
      <c r="S128" s="2">
        <f>SUM(Nurse[[#This Row],[CNA Hours]], Nurse[[#This Row],[NA TR Hours]], Nurse[[#This Row],[Med Aide/Tech Hours]])</f>
        <v>116.07417582417577</v>
      </c>
      <c r="T128" s="2">
        <v>116.07417582417577</v>
      </c>
      <c r="U128" s="2">
        <v>0</v>
      </c>
      <c r="V128" s="2">
        <v>0</v>
      </c>
      <c r="W1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28" s="2">
        <v>0</v>
      </c>
      <c r="Y128" s="2">
        <v>0</v>
      </c>
      <c r="Z128" s="2">
        <v>0</v>
      </c>
      <c r="AA128" s="2">
        <v>0</v>
      </c>
      <c r="AB128" s="2">
        <v>0</v>
      </c>
      <c r="AC128" s="2">
        <v>0</v>
      </c>
      <c r="AD128" s="2">
        <v>0</v>
      </c>
      <c r="AE128" s="2">
        <v>0</v>
      </c>
      <c r="AF128" t="s">
        <v>800</v>
      </c>
      <c r="AG128" s="6">
        <v>5</v>
      </c>
      <c r="AH128"/>
    </row>
    <row r="129" spans="1:34" x14ac:dyDescent="0.25">
      <c r="A129" t="s">
        <v>35</v>
      </c>
      <c r="B129" t="s">
        <v>1134</v>
      </c>
      <c r="C129" t="s">
        <v>2112</v>
      </c>
      <c r="D129" t="s">
        <v>2348</v>
      </c>
      <c r="E129" s="2">
        <v>47.81318681318681</v>
      </c>
      <c r="F129" s="2">
        <f>Nurse[[#This Row],[Total Nurse Staff Hours]]/Nurse[[#This Row],[MDS Census]]</f>
        <v>2.9112319007124805</v>
      </c>
      <c r="G129" s="2">
        <f>Nurse[[#This Row],[Total Direct Care Staff Hours]]/Nurse[[#This Row],[MDS Census]]</f>
        <v>2.635102275339003</v>
      </c>
      <c r="H129" s="2">
        <f>Nurse[[#This Row],[Total RN Hours (w/ Admin, DON)]]/Nurse[[#This Row],[MDS Census]]</f>
        <v>0.65369800045966431</v>
      </c>
      <c r="I129" s="2">
        <f>Nurse[[#This Row],[RN Hours (excl. Admin, DON)]]/Nurse[[#This Row],[MDS Census]]</f>
        <v>0.46468168237186841</v>
      </c>
      <c r="J129" s="2">
        <f>SUM(Nurse[[#This Row],[RN Hours (excl. Admin, DON)]], Nurse[[#This Row],[RN Admin Hours]], Nurse[[#This Row],[RN DON Hours]], Nurse[[#This Row],[LPN Hours (excl. Admin)]], Nurse[[#This Row],[LPN Admin Hours]], Nurse[[#This Row],[CNA Hours]], Nurse[[#This Row],[NA TR Hours]], Nurse[[#This Row],[Med Aide/Tech Hours]])</f>
        <v>139.19527472527474</v>
      </c>
      <c r="K129" s="2">
        <f>SUM(Nurse[[#This Row],[RN Hours (excl. Admin, DON)]], Nurse[[#This Row],[LPN Hours (excl. Admin)]], Nurse[[#This Row],[CNA Hours]], Nurse[[#This Row],[NA TR Hours]], Nurse[[#This Row],[Med Aide/Tech Hours]])</f>
        <v>125.99263736263737</v>
      </c>
      <c r="L129" s="2">
        <f>SUM(Nurse[[#This Row],[RN Hours (excl. Admin, DON)]], Nurse[[#This Row],[RN Admin Hours]], Nurse[[#This Row],[RN DON Hours]])</f>
        <v>31.255384615384607</v>
      </c>
      <c r="M129" s="2">
        <v>22.217912087912079</v>
      </c>
      <c r="N129" s="2">
        <v>4.3671428571428548</v>
      </c>
      <c r="O129" s="2">
        <v>4.6703296703296706</v>
      </c>
      <c r="P129" s="2">
        <f>SUM(Nurse[[#This Row],[LPN Hours (excl. Admin)]],Nurse[[#This Row],[LPN Admin Hours]])</f>
        <v>29.165934065934081</v>
      </c>
      <c r="Q129" s="2">
        <v>25.000769230769244</v>
      </c>
      <c r="R129" s="2">
        <v>4.1651648351648358</v>
      </c>
      <c r="S129" s="2">
        <f>SUM(Nurse[[#This Row],[CNA Hours]], Nurse[[#This Row],[NA TR Hours]], Nurse[[#This Row],[Med Aide/Tech Hours]])</f>
        <v>78.773956043956048</v>
      </c>
      <c r="T129" s="2">
        <v>68.614505494505508</v>
      </c>
      <c r="U129" s="2">
        <v>0.9176923076923077</v>
      </c>
      <c r="V129" s="2">
        <v>9.2417582417582409</v>
      </c>
      <c r="W1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29" s="2">
        <v>0</v>
      </c>
      <c r="Y129" s="2">
        <v>0</v>
      </c>
      <c r="Z129" s="2">
        <v>0</v>
      </c>
      <c r="AA129" s="2">
        <v>0</v>
      </c>
      <c r="AB129" s="2">
        <v>0</v>
      </c>
      <c r="AC129" s="2">
        <v>0</v>
      </c>
      <c r="AD129" s="2">
        <v>0</v>
      </c>
      <c r="AE129" s="2">
        <v>0</v>
      </c>
      <c r="AF129" t="s">
        <v>189</v>
      </c>
      <c r="AG129" s="6">
        <v>5</v>
      </c>
      <c r="AH129"/>
    </row>
    <row r="130" spans="1:34" x14ac:dyDescent="0.25">
      <c r="A130" t="s">
        <v>35</v>
      </c>
      <c r="B130" t="s">
        <v>1236</v>
      </c>
      <c r="C130" t="s">
        <v>2077</v>
      </c>
      <c r="D130" t="s">
        <v>2338</v>
      </c>
      <c r="E130" s="2">
        <v>67.582417582417577</v>
      </c>
      <c r="F130" s="2">
        <f>Nurse[[#This Row],[Total Nurse Staff Hours]]/Nurse[[#This Row],[MDS Census]]</f>
        <v>3.5136991869918703</v>
      </c>
      <c r="G130" s="2">
        <f>Nurse[[#This Row],[Total Direct Care Staff Hours]]/Nurse[[#This Row],[MDS Census]]</f>
        <v>3.1145528455284559</v>
      </c>
      <c r="H130" s="2">
        <f>Nurse[[#This Row],[Total RN Hours (w/ Admin, DON)]]/Nurse[[#This Row],[MDS Census]]</f>
        <v>0.6184552845528456</v>
      </c>
      <c r="I130" s="2">
        <f>Nurse[[#This Row],[RN Hours (excl. Admin, DON)]]/Nurse[[#This Row],[MDS Census]]</f>
        <v>0.45349593495934964</v>
      </c>
      <c r="J130" s="2">
        <f>SUM(Nurse[[#This Row],[RN Hours (excl. Admin, DON)]], Nurse[[#This Row],[RN Admin Hours]], Nurse[[#This Row],[RN DON Hours]], Nurse[[#This Row],[LPN Hours (excl. Admin)]], Nurse[[#This Row],[LPN Admin Hours]], Nurse[[#This Row],[CNA Hours]], Nurse[[#This Row],[NA TR Hours]], Nurse[[#This Row],[Med Aide/Tech Hours]])</f>
        <v>237.46428571428572</v>
      </c>
      <c r="K130" s="2">
        <f>SUM(Nurse[[#This Row],[RN Hours (excl. Admin, DON)]], Nurse[[#This Row],[LPN Hours (excl. Admin)]], Nurse[[#This Row],[CNA Hours]], Nurse[[#This Row],[NA TR Hours]], Nurse[[#This Row],[Med Aide/Tech Hours]])</f>
        <v>210.48901098901101</v>
      </c>
      <c r="L130" s="2">
        <f>SUM(Nurse[[#This Row],[RN Hours (excl. Admin, DON)]], Nurse[[#This Row],[RN Admin Hours]], Nurse[[#This Row],[RN DON Hours]])</f>
        <v>41.796703296703299</v>
      </c>
      <c r="M130" s="2">
        <v>30.64835164835165</v>
      </c>
      <c r="N130" s="2">
        <v>4.4285714285714288</v>
      </c>
      <c r="O130" s="2">
        <v>6.7197802197802199</v>
      </c>
      <c r="P130" s="2">
        <f>SUM(Nurse[[#This Row],[LPN Hours (excl. Admin)]],Nurse[[#This Row],[LPN Admin Hours]])</f>
        <v>60.945054945054949</v>
      </c>
      <c r="Q130" s="2">
        <v>45.118131868131869</v>
      </c>
      <c r="R130" s="2">
        <v>15.826923076923077</v>
      </c>
      <c r="S130" s="2">
        <f>SUM(Nurse[[#This Row],[CNA Hours]], Nurse[[#This Row],[NA TR Hours]], Nurse[[#This Row],[Med Aide/Tech Hours]])</f>
        <v>134.72252747252747</v>
      </c>
      <c r="T130" s="2">
        <v>122.33791208791209</v>
      </c>
      <c r="U130" s="2">
        <v>12.384615384615385</v>
      </c>
      <c r="V130" s="2">
        <v>0</v>
      </c>
      <c r="W1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8.2884615384615383</v>
      </c>
      <c r="X130" s="2">
        <v>0</v>
      </c>
      <c r="Y130" s="2">
        <v>0</v>
      </c>
      <c r="Z130" s="2">
        <v>0</v>
      </c>
      <c r="AA130" s="2">
        <v>4.5302197802197801</v>
      </c>
      <c r="AB130" s="2">
        <v>0</v>
      </c>
      <c r="AC130" s="2">
        <v>3.7582417582417582</v>
      </c>
      <c r="AD130" s="2">
        <v>0</v>
      </c>
      <c r="AE130" s="2">
        <v>0</v>
      </c>
      <c r="AF130" t="s">
        <v>292</v>
      </c>
      <c r="AG130" s="6">
        <v>5</v>
      </c>
      <c r="AH130"/>
    </row>
    <row r="131" spans="1:34" x14ac:dyDescent="0.25">
      <c r="A131" t="s">
        <v>35</v>
      </c>
      <c r="B131" t="s">
        <v>1435</v>
      </c>
      <c r="C131" t="s">
        <v>2077</v>
      </c>
      <c r="D131" t="s">
        <v>2338</v>
      </c>
      <c r="E131" s="2">
        <v>64.637362637362642</v>
      </c>
      <c r="F131" s="2">
        <f>Nurse[[#This Row],[Total Nurse Staff Hours]]/Nurse[[#This Row],[MDS Census]]</f>
        <v>4.6140343420605232</v>
      </c>
      <c r="G131" s="2">
        <f>Nurse[[#This Row],[Total Direct Care Staff Hours]]/Nurse[[#This Row],[MDS Census]]</f>
        <v>4.0575059503570206</v>
      </c>
      <c r="H131" s="2">
        <f>Nurse[[#This Row],[Total RN Hours (w/ Admin, DON)]]/Nurse[[#This Row],[MDS Census]]</f>
        <v>0.55295817749064935</v>
      </c>
      <c r="I131" s="2">
        <f>Nurse[[#This Row],[RN Hours (excl. Admin, DON)]]/Nurse[[#This Row],[MDS Census]]</f>
        <v>0.25539782386943216</v>
      </c>
      <c r="J131" s="2">
        <f>SUM(Nurse[[#This Row],[RN Hours (excl. Admin, DON)]], Nurse[[#This Row],[RN Admin Hours]], Nurse[[#This Row],[RN DON Hours]], Nurse[[#This Row],[LPN Hours (excl. Admin)]], Nurse[[#This Row],[LPN Admin Hours]], Nurse[[#This Row],[CNA Hours]], Nurse[[#This Row],[NA TR Hours]], Nurse[[#This Row],[Med Aide/Tech Hours]])</f>
        <v>298.23901098901098</v>
      </c>
      <c r="K131" s="2">
        <f>SUM(Nurse[[#This Row],[RN Hours (excl. Admin, DON)]], Nurse[[#This Row],[LPN Hours (excl. Admin)]], Nurse[[#This Row],[CNA Hours]], Nurse[[#This Row],[NA TR Hours]], Nurse[[#This Row],[Med Aide/Tech Hours]])</f>
        <v>262.2664835164835</v>
      </c>
      <c r="L131" s="2">
        <f>SUM(Nurse[[#This Row],[RN Hours (excl. Admin, DON)]], Nurse[[#This Row],[RN Admin Hours]], Nurse[[#This Row],[RN DON Hours]])</f>
        <v>35.741758241758241</v>
      </c>
      <c r="M131" s="2">
        <v>16.508241758241759</v>
      </c>
      <c r="N131" s="2">
        <v>13.87087912087912</v>
      </c>
      <c r="O131" s="2">
        <v>5.3626373626373622</v>
      </c>
      <c r="P131" s="2">
        <f>SUM(Nurse[[#This Row],[LPN Hours (excl. Admin)]],Nurse[[#This Row],[LPN Admin Hours]])</f>
        <v>95.335164835164832</v>
      </c>
      <c r="Q131" s="2">
        <v>78.59615384615384</v>
      </c>
      <c r="R131" s="2">
        <v>16.739010989010989</v>
      </c>
      <c r="S131" s="2">
        <f>SUM(Nurse[[#This Row],[CNA Hours]], Nurse[[#This Row],[NA TR Hours]], Nurse[[#This Row],[Med Aide/Tech Hours]])</f>
        <v>167.16208791208791</v>
      </c>
      <c r="T131" s="2">
        <v>122.48901098901099</v>
      </c>
      <c r="U131" s="2">
        <v>44.67307692307692</v>
      </c>
      <c r="V131" s="2">
        <v>0</v>
      </c>
      <c r="W1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11.892857142857142</v>
      </c>
      <c r="X131" s="2">
        <v>0</v>
      </c>
      <c r="Y131" s="2">
        <v>0</v>
      </c>
      <c r="Z131" s="2">
        <v>0</v>
      </c>
      <c r="AA131" s="2">
        <v>11.233516483516484</v>
      </c>
      <c r="AB131" s="2">
        <v>0</v>
      </c>
      <c r="AC131" s="2">
        <v>0.65934065934065933</v>
      </c>
      <c r="AD131" s="2">
        <v>0</v>
      </c>
      <c r="AE131" s="2">
        <v>0</v>
      </c>
      <c r="AF131" t="s">
        <v>494</v>
      </c>
      <c r="AG131" s="6">
        <v>5</v>
      </c>
      <c r="AH131"/>
    </row>
    <row r="132" spans="1:34" x14ac:dyDescent="0.25">
      <c r="A132" t="s">
        <v>35</v>
      </c>
      <c r="B132" t="s">
        <v>1459</v>
      </c>
      <c r="C132" t="s">
        <v>2180</v>
      </c>
      <c r="D132" t="s">
        <v>2333</v>
      </c>
      <c r="E132" s="2">
        <v>32.890109890109891</v>
      </c>
      <c r="F132" s="2">
        <f>Nurse[[#This Row],[Total Nurse Staff Hours]]/Nurse[[#This Row],[MDS Census]]</f>
        <v>3.8441363180755093</v>
      </c>
      <c r="G132" s="2">
        <f>Nurse[[#This Row],[Total Direct Care Staff Hours]]/Nurse[[#This Row],[MDS Census]]</f>
        <v>3.5942198463080519</v>
      </c>
      <c r="H132" s="2">
        <f>Nurse[[#This Row],[Total RN Hours (w/ Admin, DON)]]/Nurse[[#This Row],[MDS Census]]</f>
        <v>0.56256264617440688</v>
      </c>
      <c r="I132" s="2">
        <f>Nurse[[#This Row],[RN Hours (excl. Admin, DON)]]/Nurse[[#This Row],[MDS Census]]</f>
        <v>0.31264617440694953</v>
      </c>
      <c r="J132" s="2">
        <f>SUM(Nurse[[#This Row],[RN Hours (excl. Admin, DON)]], Nurse[[#This Row],[RN Admin Hours]], Nurse[[#This Row],[RN DON Hours]], Nurse[[#This Row],[LPN Hours (excl. Admin)]], Nurse[[#This Row],[LPN Admin Hours]], Nurse[[#This Row],[CNA Hours]], Nurse[[#This Row],[NA TR Hours]], Nurse[[#This Row],[Med Aide/Tech Hours]])</f>
        <v>126.43406593406593</v>
      </c>
      <c r="K132" s="2">
        <f>SUM(Nurse[[#This Row],[RN Hours (excl. Admin, DON)]], Nurse[[#This Row],[LPN Hours (excl. Admin)]], Nurse[[#This Row],[CNA Hours]], Nurse[[#This Row],[NA TR Hours]], Nurse[[#This Row],[Med Aide/Tech Hours]])</f>
        <v>118.21428571428571</v>
      </c>
      <c r="L132" s="2">
        <f>SUM(Nurse[[#This Row],[RN Hours (excl. Admin, DON)]], Nurse[[#This Row],[RN Admin Hours]], Nurse[[#This Row],[RN DON Hours]])</f>
        <v>18.502747252747252</v>
      </c>
      <c r="M132" s="2">
        <v>10.282967032967033</v>
      </c>
      <c r="N132" s="2">
        <v>4.884615384615385</v>
      </c>
      <c r="O132" s="2">
        <v>3.3351648351648353</v>
      </c>
      <c r="P132" s="2">
        <f>SUM(Nurse[[#This Row],[LPN Hours (excl. Admin)]],Nurse[[#This Row],[LPN Admin Hours]])</f>
        <v>39.230769230769234</v>
      </c>
      <c r="Q132" s="2">
        <v>39.230769230769234</v>
      </c>
      <c r="R132" s="2">
        <v>0</v>
      </c>
      <c r="S132" s="2">
        <f>SUM(Nurse[[#This Row],[CNA Hours]], Nurse[[#This Row],[NA TR Hours]], Nurse[[#This Row],[Med Aide/Tech Hours]])</f>
        <v>68.700549450549445</v>
      </c>
      <c r="T132" s="2">
        <v>42.291208791208788</v>
      </c>
      <c r="U132" s="2">
        <v>26.409340659340661</v>
      </c>
      <c r="V132" s="2">
        <v>0</v>
      </c>
      <c r="W1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18.815934065934066</v>
      </c>
      <c r="X132" s="2">
        <v>0.61538461538461542</v>
      </c>
      <c r="Y132" s="2">
        <v>0</v>
      </c>
      <c r="Z132" s="2">
        <v>0</v>
      </c>
      <c r="AA132" s="2">
        <v>6.6181318681318677</v>
      </c>
      <c r="AB132" s="2">
        <v>0</v>
      </c>
      <c r="AC132" s="2">
        <v>11.582417582417582</v>
      </c>
      <c r="AD132" s="2">
        <v>0</v>
      </c>
      <c r="AE132" s="2">
        <v>0</v>
      </c>
      <c r="AF132" t="s">
        <v>518</v>
      </c>
      <c r="AG132" s="6">
        <v>5</v>
      </c>
      <c r="AH132"/>
    </row>
    <row r="133" spans="1:34" x14ac:dyDescent="0.25">
      <c r="A133" t="s">
        <v>35</v>
      </c>
      <c r="B133" t="s">
        <v>1108</v>
      </c>
      <c r="C133" t="s">
        <v>2027</v>
      </c>
      <c r="D133" t="s">
        <v>2319</v>
      </c>
      <c r="E133" s="2">
        <v>84.593406593406598</v>
      </c>
      <c r="F133" s="2">
        <f>Nurse[[#This Row],[Total Nurse Staff Hours]]/Nurse[[#This Row],[MDS Census]]</f>
        <v>3.3646856326318515</v>
      </c>
      <c r="G133" s="2">
        <f>Nurse[[#This Row],[Total Direct Care Staff Hours]]/Nurse[[#This Row],[MDS Census]]</f>
        <v>2.8143283969862289</v>
      </c>
      <c r="H133" s="2">
        <f>Nurse[[#This Row],[Total RN Hours (w/ Admin, DON)]]/Nurse[[#This Row],[MDS Census]]</f>
        <v>0.89393348921797855</v>
      </c>
      <c r="I133" s="2">
        <f>Nurse[[#This Row],[RN Hours (excl. Admin, DON)]]/Nurse[[#This Row],[MDS Census]]</f>
        <v>0.43602234346583513</v>
      </c>
      <c r="J133" s="2">
        <f>SUM(Nurse[[#This Row],[RN Hours (excl. Admin, DON)]], Nurse[[#This Row],[RN Admin Hours]], Nurse[[#This Row],[RN DON Hours]], Nurse[[#This Row],[LPN Hours (excl. Admin)]], Nurse[[#This Row],[LPN Admin Hours]], Nurse[[#This Row],[CNA Hours]], Nurse[[#This Row],[NA TR Hours]], Nurse[[#This Row],[Med Aide/Tech Hours]])</f>
        <v>284.6302197802197</v>
      </c>
      <c r="K133" s="2">
        <f>SUM(Nurse[[#This Row],[RN Hours (excl. Admin, DON)]], Nurse[[#This Row],[LPN Hours (excl. Admin)]], Nurse[[#This Row],[CNA Hours]], Nurse[[#This Row],[NA TR Hours]], Nurse[[#This Row],[Med Aide/Tech Hours]])</f>
        <v>238.0736263736263</v>
      </c>
      <c r="L133" s="2">
        <f>SUM(Nurse[[#This Row],[RN Hours (excl. Admin, DON)]], Nurse[[#This Row],[RN Admin Hours]], Nurse[[#This Row],[RN DON Hours]])</f>
        <v>75.62087912087911</v>
      </c>
      <c r="M133" s="2">
        <v>36.884615384615373</v>
      </c>
      <c r="N133" s="2">
        <v>29.241758241758248</v>
      </c>
      <c r="O133" s="2">
        <v>9.4945054945054945</v>
      </c>
      <c r="P133" s="2">
        <f>SUM(Nurse[[#This Row],[LPN Hours (excl. Admin)]],Nurse[[#This Row],[LPN Admin Hours]])</f>
        <v>28.809340659340656</v>
      </c>
      <c r="Q133" s="2">
        <v>20.989010989010985</v>
      </c>
      <c r="R133" s="2">
        <v>7.8203296703296701</v>
      </c>
      <c r="S133" s="2">
        <f>SUM(Nurse[[#This Row],[CNA Hours]], Nurse[[#This Row],[NA TR Hours]], Nurse[[#This Row],[Med Aide/Tech Hours]])</f>
        <v>180.19999999999993</v>
      </c>
      <c r="T133" s="2">
        <v>180.19999999999993</v>
      </c>
      <c r="U133" s="2">
        <v>0</v>
      </c>
      <c r="V133" s="2">
        <v>0</v>
      </c>
      <c r="W1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8.8428571428571434</v>
      </c>
      <c r="X133" s="2">
        <v>0</v>
      </c>
      <c r="Y133" s="2">
        <v>6.9450549450549453</v>
      </c>
      <c r="Z133" s="2">
        <v>0</v>
      </c>
      <c r="AA133" s="2">
        <v>0.53516483516483515</v>
      </c>
      <c r="AB133" s="2">
        <v>0</v>
      </c>
      <c r="AC133" s="2">
        <v>1.3626373626373627</v>
      </c>
      <c r="AD133" s="2">
        <v>0</v>
      </c>
      <c r="AE133" s="2">
        <v>0</v>
      </c>
      <c r="AF133" t="s">
        <v>162</v>
      </c>
      <c r="AG133" s="6">
        <v>5</v>
      </c>
      <c r="AH133"/>
    </row>
    <row r="134" spans="1:34" x14ac:dyDescent="0.25">
      <c r="A134" t="s">
        <v>35</v>
      </c>
      <c r="B134" t="s">
        <v>1089</v>
      </c>
      <c r="C134" t="s">
        <v>2062</v>
      </c>
      <c r="D134" t="s">
        <v>2347</v>
      </c>
      <c r="E134" s="2">
        <v>85.450549450549445</v>
      </c>
      <c r="F134" s="2">
        <f>Nurse[[#This Row],[Total Nurse Staff Hours]]/Nurse[[#This Row],[MDS Census]]</f>
        <v>2.5544495884773664</v>
      </c>
      <c r="G134" s="2">
        <f>Nurse[[#This Row],[Total Direct Care Staff Hours]]/Nurse[[#This Row],[MDS Census]]</f>
        <v>2.3617734053497945</v>
      </c>
      <c r="H134" s="2">
        <f>Nurse[[#This Row],[Total RN Hours (w/ Admin, DON)]]/Nurse[[#This Row],[MDS Census]]</f>
        <v>0.46157021604938275</v>
      </c>
      <c r="I134" s="2">
        <f>Nurse[[#This Row],[RN Hours (excl. Admin, DON)]]/Nurse[[#This Row],[MDS Census]]</f>
        <v>0.38852494855967085</v>
      </c>
      <c r="J134" s="2">
        <f>SUM(Nurse[[#This Row],[RN Hours (excl. Admin, DON)]], Nurse[[#This Row],[RN Admin Hours]], Nurse[[#This Row],[RN DON Hours]], Nurse[[#This Row],[LPN Hours (excl. Admin)]], Nurse[[#This Row],[LPN Admin Hours]], Nurse[[#This Row],[CNA Hours]], Nurse[[#This Row],[NA TR Hours]], Nurse[[#This Row],[Med Aide/Tech Hours]])</f>
        <v>218.27912087912088</v>
      </c>
      <c r="K134" s="2">
        <f>SUM(Nurse[[#This Row],[RN Hours (excl. Admin, DON)]], Nurse[[#This Row],[LPN Hours (excl. Admin)]], Nurse[[#This Row],[CNA Hours]], Nurse[[#This Row],[NA TR Hours]], Nurse[[#This Row],[Med Aide/Tech Hours]])</f>
        <v>201.81483516483519</v>
      </c>
      <c r="L134" s="2">
        <f>SUM(Nurse[[#This Row],[RN Hours (excl. Admin, DON)]], Nurse[[#This Row],[RN Admin Hours]], Nurse[[#This Row],[RN DON Hours]])</f>
        <v>39.441428571428574</v>
      </c>
      <c r="M134" s="2">
        <v>33.199670329670333</v>
      </c>
      <c r="N134" s="2">
        <v>0.17582417582417584</v>
      </c>
      <c r="O134" s="2">
        <v>6.0659340659340657</v>
      </c>
      <c r="P134" s="2">
        <f>SUM(Nurse[[#This Row],[LPN Hours (excl. Admin)]],Nurse[[#This Row],[LPN Admin Hours]])</f>
        <v>68.184285714285721</v>
      </c>
      <c r="Q134" s="2">
        <v>57.961758241758247</v>
      </c>
      <c r="R134" s="2">
        <v>10.222527472527473</v>
      </c>
      <c r="S134" s="2">
        <f>SUM(Nurse[[#This Row],[CNA Hours]], Nurse[[#This Row],[NA TR Hours]], Nurse[[#This Row],[Med Aide/Tech Hours]])</f>
        <v>110.65340659340659</v>
      </c>
      <c r="T134" s="2">
        <v>110.65340659340659</v>
      </c>
      <c r="U134" s="2">
        <v>0</v>
      </c>
      <c r="V134" s="2">
        <v>0</v>
      </c>
      <c r="W1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0.17582417582417584</v>
      </c>
      <c r="X134" s="2">
        <v>0.17582417582417584</v>
      </c>
      <c r="Y134" s="2">
        <v>0</v>
      </c>
      <c r="Z134" s="2">
        <v>0</v>
      </c>
      <c r="AA134" s="2">
        <v>0</v>
      </c>
      <c r="AB134" s="2">
        <v>0</v>
      </c>
      <c r="AC134" s="2">
        <v>0</v>
      </c>
      <c r="AD134" s="2">
        <v>0</v>
      </c>
      <c r="AE134" s="2">
        <v>0</v>
      </c>
      <c r="AF134" t="s">
        <v>143</v>
      </c>
      <c r="AG134" s="6">
        <v>5</v>
      </c>
      <c r="AH134"/>
    </row>
    <row r="135" spans="1:34" x14ac:dyDescent="0.25">
      <c r="A135" t="s">
        <v>35</v>
      </c>
      <c r="B135" t="s">
        <v>1190</v>
      </c>
      <c r="C135" t="s">
        <v>2126</v>
      </c>
      <c r="D135" t="s">
        <v>2307</v>
      </c>
      <c r="E135" s="2">
        <v>38.472527472527474</v>
      </c>
      <c r="F135" s="2">
        <f>Nurse[[#This Row],[Total Nurse Staff Hours]]/Nurse[[#This Row],[MDS Census]]</f>
        <v>3.5717423593259072</v>
      </c>
      <c r="G135" s="2">
        <f>Nurse[[#This Row],[Total Direct Care Staff Hours]]/Nurse[[#This Row],[MDS Census]]</f>
        <v>3.4254984290202799</v>
      </c>
      <c r="H135" s="2">
        <f>Nurse[[#This Row],[Total RN Hours (w/ Admin, DON)]]/Nurse[[#This Row],[MDS Census]]</f>
        <v>0.34022279348757495</v>
      </c>
      <c r="I135" s="2">
        <f>Nurse[[#This Row],[RN Hours (excl. Admin, DON)]]/Nurse[[#This Row],[MDS Census]]</f>
        <v>0.19397886318194799</v>
      </c>
      <c r="J135" s="2">
        <f>SUM(Nurse[[#This Row],[RN Hours (excl. Admin, DON)]], Nurse[[#This Row],[RN Admin Hours]], Nurse[[#This Row],[RN DON Hours]], Nurse[[#This Row],[LPN Hours (excl. Admin)]], Nurse[[#This Row],[LPN Admin Hours]], Nurse[[#This Row],[CNA Hours]], Nurse[[#This Row],[NA TR Hours]], Nurse[[#This Row],[Med Aide/Tech Hours]])</f>
        <v>137.41395604395606</v>
      </c>
      <c r="K135" s="2">
        <f>SUM(Nurse[[#This Row],[RN Hours (excl. Admin, DON)]], Nurse[[#This Row],[LPN Hours (excl. Admin)]], Nurse[[#This Row],[CNA Hours]], Nurse[[#This Row],[NA TR Hours]], Nurse[[#This Row],[Med Aide/Tech Hours]])</f>
        <v>131.78758241758243</v>
      </c>
      <c r="L135" s="2">
        <f>SUM(Nurse[[#This Row],[RN Hours (excl. Admin, DON)]], Nurse[[#This Row],[RN Admin Hours]], Nurse[[#This Row],[RN DON Hours]])</f>
        <v>13.089230769230769</v>
      </c>
      <c r="M135" s="2">
        <v>7.4628571428571417</v>
      </c>
      <c r="N135" s="2">
        <v>0</v>
      </c>
      <c r="O135" s="2">
        <v>5.6263736263736268</v>
      </c>
      <c r="P135" s="2">
        <f>SUM(Nurse[[#This Row],[LPN Hours (excl. Admin)]],Nurse[[#This Row],[LPN Admin Hours]])</f>
        <v>43.092527472527472</v>
      </c>
      <c r="Q135" s="2">
        <v>43.092527472527472</v>
      </c>
      <c r="R135" s="2">
        <v>0</v>
      </c>
      <c r="S135" s="2">
        <f>SUM(Nurse[[#This Row],[CNA Hours]], Nurse[[#This Row],[NA TR Hours]], Nurse[[#This Row],[Med Aide/Tech Hours]])</f>
        <v>81.232197802197817</v>
      </c>
      <c r="T135" s="2">
        <v>81.232197802197817</v>
      </c>
      <c r="U135" s="2">
        <v>0</v>
      </c>
      <c r="V135" s="2">
        <v>0</v>
      </c>
      <c r="W1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0.17582417582417584</v>
      </c>
      <c r="X135" s="2">
        <v>0.17582417582417584</v>
      </c>
      <c r="Y135" s="2">
        <v>0</v>
      </c>
      <c r="Z135" s="2">
        <v>0</v>
      </c>
      <c r="AA135" s="2">
        <v>0</v>
      </c>
      <c r="AB135" s="2">
        <v>0</v>
      </c>
      <c r="AC135" s="2">
        <v>0</v>
      </c>
      <c r="AD135" s="2">
        <v>0</v>
      </c>
      <c r="AE135" s="2">
        <v>0</v>
      </c>
      <c r="AF135" t="s">
        <v>245</v>
      </c>
      <c r="AG135" s="6">
        <v>5</v>
      </c>
      <c r="AH135"/>
    </row>
    <row r="136" spans="1:34" x14ac:dyDescent="0.25">
      <c r="A136" t="s">
        <v>35</v>
      </c>
      <c r="B136" t="s">
        <v>1388</v>
      </c>
      <c r="C136" t="s">
        <v>2074</v>
      </c>
      <c r="D136" t="s">
        <v>2331</v>
      </c>
      <c r="E136" s="2">
        <v>148.36263736263737</v>
      </c>
      <c r="F136" s="2">
        <f>Nurse[[#This Row],[Total Nurse Staff Hours]]/Nurse[[#This Row],[MDS Census]]</f>
        <v>3.7695815124805572</v>
      </c>
      <c r="G136" s="2">
        <f>Nurse[[#This Row],[Total Direct Care Staff Hours]]/Nurse[[#This Row],[MDS Census]]</f>
        <v>3.3612791645063336</v>
      </c>
      <c r="H136" s="2">
        <f>Nurse[[#This Row],[Total RN Hours (w/ Admin, DON)]]/Nurse[[#This Row],[MDS Census]]</f>
        <v>0.71422709428931197</v>
      </c>
      <c r="I136" s="2">
        <f>Nurse[[#This Row],[RN Hours (excl. Admin, DON)]]/Nurse[[#This Row],[MDS Census]]</f>
        <v>0.33385526998000153</v>
      </c>
      <c r="J136" s="2">
        <f>SUM(Nurse[[#This Row],[RN Hours (excl. Admin, DON)]], Nurse[[#This Row],[RN Admin Hours]], Nurse[[#This Row],[RN DON Hours]], Nurse[[#This Row],[LPN Hours (excl. Admin)]], Nurse[[#This Row],[LPN Admin Hours]], Nurse[[#This Row],[CNA Hours]], Nurse[[#This Row],[NA TR Hours]], Nurse[[#This Row],[Med Aide/Tech Hours]])</f>
        <v>559.265054945055</v>
      </c>
      <c r="K136" s="2">
        <f>SUM(Nurse[[#This Row],[RN Hours (excl. Admin, DON)]], Nurse[[#This Row],[LPN Hours (excl. Admin)]], Nurse[[#This Row],[CNA Hours]], Nurse[[#This Row],[NA TR Hours]], Nurse[[#This Row],[Med Aide/Tech Hours]])</f>
        <v>498.68824175824187</v>
      </c>
      <c r="L136" s="2">
        <f>SUM(Nurse[[#This Row],[RN Hours (excl. Admin, DON)]], Nurse[[#This Row],[RN Admin Hours]], Nurse[[#This Row],[RN DON Hours]])</f>
        <v>105.9646153846154</v>
      </c>
      <c r="M136" s="2">
        <v>49.531648351648364</v>
      </c>
      <c r="N136" s="2">
        <v>48.975824175824187</v>
      </c>
      <c r="O136" s="2">
        <v>7.457142857142852</v>
      </c>
      <c r="P136" s="2">
        <f>SUM(Nurse[[#This Row],[LPN Hours (excl. Admin)]],Nurse[[#This Row],[LPN Admin Hours]])</f>
        <v>160.83582417582417</v>
      </c>
      <c r="Q136" s="2">
        <v>156.69197802197803</v>
      </c>
      <c r="R136" s="2">
        <v>4.1438461538461544</v>
      </c>
      <c r="S136" s="2">
        <f>SUM(Nurse[[#This Row],[CNA Hours]], Nurse[[#This Row],[NA TR Hours]], Nurse[[#This Row],[Med Aide/Tech Hours]])</f>
        <v>292.46461538461546</v>
      </c>
      <c r="T136" s="2">
        <v>231.89043956043963</v>
      </c>
      <c r="U136" s="2">
        <v>48.442307692307693</v>
      </c>
      <c r="V136" s="2">
        <v>12.131868131868131</v>
      </c>
      <c r="W1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52.922747252747257</v>
      </c>
      <c r="X136" s="2">
        <v>10.131868131868131</v>
      </c>
      <c r="Y136" s="2">
        <v>3.5164835164835164</v>
      </c>
      <c r="Z136" s="2">
        <v>0</v>
      </c>
      <c r="AA136" s="2">
        <v>17.153516483516484</v>
      </c>
      <c r="AB136" s="2">
        <v>0</v>
      </c>
      <c r="AC136" s="2">
        <v>22.12087912087912</v>
      </c>
      <c r="AD136" s="2">
        <v>0</v>
      </c>
      <c r="AE136" s="2">
        <v>0</v>
      </c>
      <c r="AF136" t="s">
        <v>446</v>
      </c>
      <c r="AG136" s="6">
        <v>5</v>
      </c>
      <c r="AH136"/>
    </row>
    <row r="137" spans="1:34" x14ac:dyDescent="0.25">
      <c r="A137" t="s">
        <v>35</v>
      </c>
      <c r="B137" t="s">
        <v>1157</v>
      </c>
      <c r="C137" t="s">
        <v>2002</v>
      </c>
      <c r="D137" t="s">
        <v>2281</v>
      </c>
      <c r="E137" s="2">
        <v>80.384615384615387</v>
      </c>
      <c r="F137" s="2">
        <f>Nurse[[#This Row],[Total Nurse Staff Hours]]/Nurse[[#This Row],[MDS Census]]</f>
        <v>4.9279740259740263</v>
      </c>
      <c r="G137" s="2">
        <f>Nurse[[#This Row],[Total Direct Care Staff Hours]]/Nurse[[#This Row],[MDS Census]]</f>
        <v>4.444105263157895</v>
      </c>
      <c r="H137" s="2">
        <f>Nurse[[#This Row],[Total RN Hours (w/ Admin, DON)]]/Nurse[[#This Row],[MDS Census]]</f>
        <v>0.86975393028024595</v>
      </c>
      <c r="I137" s="2">
        <f>Nurse[[#This Row],[RN Hours (excl. Admin, DON)]]/Nurse[[#This Row],[MDS Census]]</f>
        <v>0.38588516746411483</v>
      </c>
      <c r="J137" s="2">
        <f>SUM(Nurse[[#This Row],[RN Hours (excl. Admin, DON)]], Nurse[[#This Row],[RN Admin Hours]], Nurse[[#This Row],[RN DON Hours]], Nurse[[#This Row],[LPN Hours (excl. Admin)]], Nurse[[#This Row],[LPN Admin Hours]], Nurse[[#This Row],[CNA Hours]], Nurse[[#This Row],[NA TR Hours]], Nurse[[#This Row],[Med Aide/Tech Hours]])</f>
        <v>396.13329670329676</v>
      </c>
      <c r="K137" s="2">
        <f>SUM(Nurse[[#This Row],[RN Hours (excl. Admin, DON)]], Nurse[[#This Row],[LPN Hours (excl. Admin)]], Nurse[[#This Row],[CNA Hours]], Nurse[[#This Row],[NA TR Hours]], Nurse[[#This Row],[Med Aide/Tech Hours]])</f>
        <v>357.23769230769233</v>
      </c>
      <c r="L137" s="2">
        <f>SUM(Nurse[[#This Row],[RN Hours (excl. Admin, DON)]], Nurse[[#This Row],[RN Admin Hours]], Nurse[[#This Row],[RN DON Hours]])</f>
        <v>69.914835164835154</v>
      </c>
      <c r="M137" s="2">
        <v>31.01923076923077</v>
      </c>
      <c r="N137" s="2">
        <v>28.697802197802197</v>
      </c>
      <c r="O137" s="2">
        <v>10.197802197802197</v>
      </c>
      <c r="P137" s="2">
        <f>SUM(Nurse[[#This Row],[LPN Hours (excl. Admin)]],Nurse[[#This Row],[LPN Admin Hours]])</f>
        <v>78.912637362637369</v>
      </c>
      <c r="Q137" s="2">
        <v>78.912637362637369</v>
      </c>
      <c r="R137" s="2">
        <v>0</v>
      </c>
      <c r="S137" s="2">
        <f>SUM(Nurse[[#This Row],[CNA Hours]], Nurse[[#This Row],[NA TR Hours]], Nurse[[#This Row],[Med Aide/Tech Hours]])</f>
        <v>247.3058241758242</v>
      </c>
      <c r="T137" s="2">
        <v>247.3058241758242</v>
      </c>
      <c r="U137" s="2">
        <v>0</v>
      </c>
      <c r="V137" s="2">
        <v>0</v>
      </c>
      <c r="W1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6.1186813186813183</v>
      </c>
      <c r="X137" s="2">
        <v>0.67032967032967028</v>
      </c>
      <c r="Y137" s="2">
        <v>0.26373626373626374</v>
      </c>
      <c r="Z137" s="2">
        <v>0</v>
      </c>
      <c r="AA137" s="2">
        <v>2.767032967032967</v>
      </c>
      <c r="AB137" s="2">
        <v>0</v>
      </c>
      <c r="AC137" s="2">
        <v>2.4175824175824174</v>
      </c>
      <c r="AD137" s="2">
        <v>0</v>
      </c>
      <c r="AE137" s="2">
        <v>0</v>
      </c>
      <c r="AF137" t="s">
        <v>212</v>
      </c>
      <c r="AG137" s="6">
        <v>5</v>
      </c>
      <c r="AH137"/>
    </row>
    <row r="138" spans="1:34" x14ac:dyDescent="0.25">
      <c r="A138" t="s">
        <v>35</v>
      </c>
      <c r="B138" t="s">
        <v>986</v>
      </c>
      <c r="C138" t="s">
        <v>2068</v>
      </c>
      <c r="D138" t="s">
        <v>2307</v>
      </c>
      <c r="E138" s="2">
        <v>69.64835164835165</v>
      </c>
      <c r="F138" s="2">
        <f>Nurse[[#This Row],[Total Nurse Staff Hours]]/Nurse[[#This Row],[MDS Census]]</f>
        <v>2.4382202587567057</v>
      </c>
      <c r="G138" s="2">
        <f>Nurse[[#This Row],[Total Direct Care Staff Hours]]/Nurse[[#This Row],[MDS Census]]</f>
        <v>2.2419043862417172</v>
      </c>
      <c r="H138" s="2">
        <f>Nurse[[#This Row],[Total RN Hours (w/ Admin, DON)]]/Nurse[[#This Row],[MDS Census]]</f>
        <v>0.32846481539917954</v>
      </c>
      <c r="I138" s="2">
        <f>Nurse[[#This Row],[RN Hours (excl. Admin, DON)]]/Nurse[[#This Row],[MDS Census]]</f>
        <v>0.24776112338277059</v>
      </c>
      <c r="J138" s="2">
        <f>SUM(Nurse[[#This Row],[RN Hours (excl. Admin, DON)]], Nurse[[#This Row],[RN Admin Hours]], Nurse[[#This Row],[RN DON Hours]], Nurse[[#This Row],[LPN Hours (excl. Admin)]], Nurse[[#This Row],[LPN Admin Hours]], Nurse[[#This Row],[CNA Hours]], Nurse[[#This Row],[NA TR Hours]], Nurse[[#This Row],[Med Aide/Tech Hours]])</f>
        <v>169.81802197802199</v>
      </c>
      <c r="K138" s="2">
        <f>SUM(Nurse[[#This Row],[RN Hours (excl. Admin, DON)]], Nurse[[#This Row],[LPN Hours (excl. Admin)]], Nurse[[#This Row],[CNA Hours]], Nurse[[#This Row],[NA TR Hours]], Nurse[[#This Row],[Med Aide/Tech Hours]])</f>
        <v>156.14494505494508</v>
      </c>
      <c r="L138" s="2">
        <f>SUM(Nurse[[#This Row],[RN Hours (excl. Admin, DON)]], Nurse[[#This Row],[RN Admin Hours]], Nurse[[#This Row],[RN DON Hours]])</f>
        <v>22.877032967032967</v>
      </c>
      <c r="M138" s="2">
        <v>17.256153846153847</v>
      </c>
      <c r="N138" s="2">
        <v>8.2417582417582416E-2</v>
      </c>
      <c r="O138" s="2">
        <v>5.5384615384615383</v>
      </c>
      <c r="P138" s="2">
        <f>SUM(Nurse[[#This Row],[LPN Hours (excl. Admin)]],Nurse[[#This Row],[LPN Admin Hours]])</f>
        <v>63.151978021978024</v>
      </c>
      <c r="Q138" s="2">
        <v>55.099780219780222</v>
      </c>
      <c r="R138" s="2">
        <v>8.0521978021978029</v>
      </c>
      <c r="S138" s="2">
        <f>SUM(Nurse[[#This Row],[CNA Hours]], Nurse[[#This Row],[NA TR Hours]], Nurse[[#This Row],[Med Aide/Tech Hours]])</f>
        <v>83.789010989011004</v>
      </c>
      <c r="T138" s="2">
        <v>83.789010989011004</v>
      </c>
      <c r="U138" s="2">
        <v>0</v>
      </c>
      <c r="V138" s="2">
        <v>0</v>
      </c>
      <c r="W1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33.484395604395601</v>
      </c>
      <c r="X138" s="2">
        <v>6.2197802197802199</v>
      </c>
      <c r="Y138" s="2">
        <v>0</v>
      </c>
      <c r="Z138" s="2">
        <v>0</v>
      </c>
      <c r="AA138" s="2">
        <v>17.330549450549452</v>
      </c>
      <c r="AB138" s="2">
        <v>0</v>
      </c>
      <c r="AC138" s="2">
        <v>9.9340659340659343</v>
      </c>
      <c r="AD138" s="2">
        <v>0</v>
      </c>
      <c r="AE138" s="2">
        <v>0</v>
      </c>
      <c r="AF138" t="s">
        <v>558</v>
      </c>
      <c r="AG138" s="6">
        <v>5</v>
      </c>
      <c r="AH138"/>
    </row>
    <row r="139" spans="1:34" x14ac:dyDescent="0.25">
      <c r="A139" t="s">
        <v>35</v>
      </c>
      <c r="B139" t="s">
        <v>1177</v>
      </c>
      <c r="C139" t="s">
        <v>2113</v>
      </c>
      <c r="D139" t="s">
        <v>2350</v>
      </c>
      <c r="E139" s="2">
        <v>62.164835164835168</v>
      </c>
      <c r="F139" s="2">
        <f>Nurse[[#This Row],[Total Nurse Staff Hours]]/Nurse[[#This Row],[MDS Census]]</f>
        <v>3.2411755347357256</v>
      </c>
      <c r="G139" s="2">
        <f>Nurse[[#This Row],[Total Direct Care Staff Hours]]/Nurse[[#This Row],[MDS Census]]</f>
        <v>2.9333268516881739</v>
      </c>
      <c r="H139" s="2">
        <f>Nurse[[#This Row],[Total RN Hours (w/ Admin, DON)]]/Nurse[[#This Row],[MDS Census]]</f>
        <v>0.33067526957751459</v>
      </c>
      <c r="I139" s="2">
        <f>Nurse[[#This Row],[RN Hours (excl. Admin, DON)]]/Nurse[[#This Row],[MDS Census]]</f>
        <v>0.14205939543927876</v>
      </c>
      <c r="J139" s="2">
        <f>SUM(Nurse[[#This Row],[RN Hours (excl. Admin, DON)]], Nurse[[#This Row],[RN Admin Hours]], Nurse[[#This Row],[RN DON Hours]], Nurse[[#This Row],[LPN Hours (excl. Admin)]], Nurse[[#This Row],[LPN Admin Hours]], Nurse[[#This Row],[CNA Hours]], Nurse[[#This Row],[NA TR Hours]], Nurse[[#This Row],[Med Aide/Tech Hours]])</f>
        <v>201.48714285714286</v>
      </c>
      <c r="K139" s="2">
        <f>SUM(Nurse[[#This Row],[RN Hours (excl. Admin, DON)]], Nurse[[#This Row],[LPN Hours (excl. Admin)]], Nurse[[#This Row],[CNA Hours]], Nurse[[#This Row],[NA TR Hours]], Nurse[[#This Row],[Med Aide/Tech Hours]])</f>
        <v>182.34978021978023</v>
      </c>
      <c r="L139" s="2">
        <f>SUM(Nurse[[#This Row],[RN Hours (excl. Admin, DON)]], Nurse[[#This Row],[RN Admin Hours]], Nurse[[#This Row],[RN DON Hours]])</f>
        <v>20.556373626373627</v>
      </c>
      <c r="M139" s="2">
        <v>8.8310989010989012</v>
      </c>
      <c r="N139" s="2">
        <v>7.4258241758241761</v>
      </c>
      <c r="O139" s="2">
        <v>4.2994505494505493</v>
      </c>
      <c r="P139" s="2">
        <f>SUM(Nurse[[#This Row],[LPN Hours (excl. Admin)]],Nurse[[#This Row],[LPN Admin Hours]])</f>
        <v>67.41153846153847</v>
      </c>
      <c r="Q139" s="2">
        <v>59.99945054945055</v>
      </c>
      <c r="R139" s="2">
        <v>7.4120879120879124</v>
      </c>
      <c r="S139" s="2">
        <f>SUM(Nurse[[#This Row],[CNA Hours]], Nurse[[#This Row],[NA TR Hours]], Nurse[[#This Row],[Med Aide/Tech Hours]])</f>
        <v>113.51923076923077</v>
      </c>
      <c r="T139" s="2">
        <v>113.51923076923077</v>
      </c>
      <c r="U139" s="2">
        <v>0</v>
      </c>
      <c r="V139" s="2">
        <v>0</v>
      </c>
      <c r="W1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9.9692307692307693</v>
      </c>
      <c r="X139" s="2">
        <v>2.2307692307692308</v>
      </c>
      <c r="Y139" s="2">
        <v>1.4505494505494505</v>
      </c>
      <c r="Z139" s="2">
        <v>0</v>
      </c>
      <c r="AA139" s="2">
        <v>5.4747252747252748</v>
      </c>
      <c r="AB139" s="2">
        <v>0.32967032967032966</v>
      </c>
      <c r="AC139" s="2">
        <v>0.48351648351648352</v>
      </c>
      <c r="AD139" s="2">
        <v>0</v>
      </c>
      <c r="AE139" s="2">
        <v>0</v>
      </c>
      <c r="AF139" t="s">
        <v>232</v>
      </c>
      <c r="AG139" s="6">
        <v>5</v>
      </c>
      <c r="AH139"/>
    </row>
    <row r="140" spans="1:34" x14ac:dyDescent="0.25">
      <c r="A140" t="s">
        <v>35</v>
      </c>
      <c r="B140" t="s">
        <v>1353</v>
      </c>
      <c r="C140" t="s">
        <v>2068</v>
      </c>
      <c r="D140" t="s">
        <v>2307</v>
      </c>
      <c r="E140" s="2">
        <v>100.03296703296704</v>
      </c>
      <c r="F140" s="2">
        <f>Nurse[[#This Row],[Total Nurse Staff Hours]]/Nurse[[#This Row],[MDS Census]]</f>
        <v>4.1115071954300779</v>
      </c>
      <c r="G140" s="2">
        <f>Nurse[[#This Row],[Total Direct Care Staff Hours]]/Nurse[[#This Row],[MDS Census]]</f>
        <v>4.0570196638470835</v>
      </c>
      <c r="H140" s="2">
        <f>Nurse[[#This Row],[Total RN Hours (w/ Admin, DON)]]/Nurse[[#This Row],[MDS Census]]</f>
        <v>0.79426672525541053</v>
      </c>
      <c r="I140" s="2">
        <f>Nurse[[#This Row],[RN Hours (excl. Admin, DON)]]/Nurse[[#This Row],[MDS Census]]</f>
        <v>0.73977919367241596</v>
      </c>
      <c r="J140" s="2">
        <f>SUM(Nurse[[#This Row],[RN Hours (excl. Admin, DON)]], Nurse[[#This Row],[RN Admin Hours]], Nurse[[#This Row],[RN DON Hours]], Nurse[[#This Row],[LPN Hours (excl. Admin)]], Nurse[[#This Row],[LPN Admin Hours]], Nurse[[#This Row],[CNA Hours]], Nurse[[#This Row],[NA TR Hours]], Nurse[[#This Row],[Med Aide/Tech Hours]])</f>
        <v>411.28626373626372</v>
      </c>
      <c r="K140" s="2">
        <f>SUM(Nurse[[#This Row],[RN Hours (excl. Admin, DON)]], Nurse[[#This Row],[LPN Hours (excl. Admin)]], Nurse[[#This Row],[CNA Hours]], Nurse[[#This Row],[NA TR Hours]], Nurse[[#This Row],[Med Aide/Tech Hours]])</f>
        <v>405.83571428571429</v>
      </c>
      <c r="L140" s="2">
        <f>SUM(Nurse[[#This Row],[RN Hours (excl. Admin, DON)]], Nurse[[#This Row],[RN Admin Hours]], Nurse[[#This Row],[RN DON Hours]])</f>
        <v>79.452857142857169</v>
      </c>
      <c r="M140" s="2">
        <v>74.002307692307724</v>
      </c>
      <c r="N140" s="2">
        <v>0</v>
      </c>
      <c r="O140" s="2">
        <v>5.4505494505494507</v>
      </c>
      <c r="P140" s="2">
        <f>SUM(Nurse[[#This Row],[LPN Hours (excl. Admin)]],Nurse[[#This Row],[LPN Admin Hours]])</f>
        <v>123.87967032967032</v>
      </c>
      <c r="Q140" s="2">
        <v>123.87967032967032</v>
      </c>
      <c r="R140" s="2">
        <v>0</v>
      </c>
      <c r="S140" s="2">
        <f>SUM(Nurse[[#This Row],[CNA Hours]], Nurse[[#This Row],[NA TR Hours]], Nurse[[#This Row],[Med Aide/Tech Hours]])</f>
        <v>207.95373626373623</v>
      </c>
      <c r="T140" s="2">
        <v>207.95373626373623</v>
      </c>
      <c r="U140" s="2">
        <v>0</v>
      </c>
      <c r="V140" s="2">
        <v>0</v>
      </c>
      <c r="W1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109.56692307692308</v>
      </c>
      <c r="X140" s="2">
        <v>24.329670329670328</v>
      </c>
      <c r="Y140" s="2">
        <v>0</v>
      </c>
      <c r="Z140" s="2">
        <v>0</v>
      </c>
      <c r="AA140" s="2">
        <v>20.105384615384612</v>
      </c>
      <c r="AB140" s="2">
        <v>0</v>
      </c>
      <c r="AC140" s="2">
        <v>65.131868131868131</v>
      </c>
      <c r="AD140" s="2">
        <v>0</v>
      </c>
      <c r="AE140" s="2">
        <v>0</v>
      </c>
      <c r="AF140" t="s">
        <v>410</v>
      </c>
      <c r="AG140" s="6">
        <v>5</v>
      </c>
      <c r="AH140"/>
    </row>
    <row r="141" spans="1:34" x14ac:dyDescent="0.25">
      <c r="A141" t="s">
        <v>35</v>
      </c>
      <c r="B141" t="s">
        <v>1624</v>
      </c>
      <c r="C141" t="s">
        <v>2095</v>
      </c>
      <c r="D141" t="s">
        <v>2345</v>
      </c>
      <c r="E141" s="2">
        <v>27.010989010989011</v>
      </c>
      <c r="F141" s="2">
        <f>Nurse[[#This Row],[Total Nurse Staff Hours]]/Nurse[[#This Row],[MDS Census]]</f>
        <v>5.1382262001627348</v>
      </c>
      <c r="G141" s="2">
        <f>Nurse[[#This Row],[Total Direct Care Staff Hours]]/Nurse[[#This Row],[MDS Census]]</f>
        <v>4.7574288039056158</v>
      </c>
      <c r="H141" s="2">
        <f>Nurse[[#This Row],[Total RN Hours (w/ Admin, DON)]]/Nurse[[#This Row],[MDS Census]]</f>
        <v>0.67457689178193647</v>
      </c>
      <c r="I141" s="2">
        <f>Nurse[[#This Row],[RN Hours (excl. Admin, DON)]]/Nurse[[#This Row],[MDS Census]]</f>
        <v>0.49231489015459717</v>
      </c>
      <c r="J141" s="2">
        <f>SUM(Nurse[[#This Row],[RN Hours (excl. Admin, DON)]], Nurse[[#This Row],[RN Admin Hours]], Nurse[[#This Row],[RN DON Hours]], Nurse[[#This Row],[LPN Hours (excl. Admin)]], Nurse[[#This Row],[LPN Admin Hours]], Nurse[[#This Row],[CNA Hours]], Nurse[[#This Row],[NA TR Hours]], Nurse[[#This Row],[Med Aide/Tech Hours]])</f>
        <v>138.78857142857146</v>
      </c>
      <c r="K141" s="2">
        <f>SUM(Nurse[[#This Row],[RN Hours (excl. Admin, DON)]], Nurse[[#This Row],[LPN Hours (excl. Admin)]], Nurse[[#This Row],[CNA Hours]], Nurse[[#This Row],[NA TR Hours]], Nurse[[#This Row],[Med Aide/Tech Hours]])</f>
        <v>128.50285714285718</v>
      </c>
      <c r="L141" s="2">
        <f>SUM(Nurse[[#This Row],[RN Hours (excl. Admin, DON)]], Nurse[[#This Row],[RN Admin Hours]], Nurse[[#This Row],[RN DON Hours]])</f>
        <v>18.220989010989008</v>
      </c>
      <c r="M141" s="2">
        <v>13.297912087912087</v>
      </c>
      <c r="N141" s="2">
        <v>0</v>
      </c>
      <c r="O141" s="2">
        <v>4.9230769230769234</v>
      </c>
      <c r="P141" s="2">
        <f>SUM(Nurse[[#This Row],[LPN Hours (excl. Admin)]],Nurse[[#This Row],[LPN Admin Hours]])</f>
        <v>36.004395604395626</v>
      </c>
      <c r="Q141" s="2">
        <v>30.641758241758264</v>
      </c>
      <c r="R141" s="2">
        <v>5.3626373626373622</v>
      </c>
      <c r="S141" s="2">
        <f>SUM(Nurse[[#This Row],[CNA Hours]], Nurse[[#This Row],[NA TR Hours]], Nurse[[#This Row],[Med Aide/Tech Hours]])</f>
        <v>84.563186813186817</v>
      </c>
      <c r="T141" s="2">
        <v>77.776263736263743</v>
      </c>
      <c r="U141" s="2">
        <v>6.7869230769230757</v>
      </c>
      <c r="V141" s="2">
        <v>0</v>
      </c>
      <c r="W1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4.1782417582417581</v>
      </c>
      <c r="X141" s="2">
        <v>0.95604395604395609</v>
      </c>
      <c r="Y141" s="2">
        <v>0</v>
      </c>
      <c r="Z141" s="2">
        <v>0</v>
      </c>
      <c r="AA141" s="2">
        <v>2.4309890109890109</v>
      </c>
      <c r="AB141" s="2">
        <v>0</v>
      </c>
      <c r="AC141" s="2">
        <v>0.79120879120879117</v>
      </c>
      <c r="AD141" s="2">
        <v>0</v>
      </c>
      <c r="AE141" s="2">
        <v>0</v>
      </c>
      <c r="AF141" t="s">
        <v>687</v>
      </c>
      <c r="AG141" s="6">
        <v>5</v>
      </c>
      <c r="AH141"/>
    </row>
    <row r="142" spans="1:34" x14ac:dyDescent="0.25">
      <c r="A142" t="s">
        <v>35</v>
      </c>
      <c r="B142" t="s">
        <v>1899</v>
      </c>
      <c r="C142" t="s">
        <v>1976</v>
      </c>
      <c r="D142" t="s">
        <v>2335</v>
      </c>
      <c r="E142" s="2">
        <v>80.637362637362642</v>
      </c>
      <c r="F142" s="2">
        <f>Nurse[[#This Row],[Total Nurse Staff Hours]]/Nurse[[#This Row],[MDS Census]]</f>
        <v>3.4247070046334152</v>
      </c>
      <c r="G142" s="2">
        <f>Nurse[[#This Row],[Total Direct Care Staff Hours]]/Nurse[[#This Row],[MDS Census]]</f>
        <v>3.2388593622240394</v>
      </c>
      <c r="H142" s="2">
        <f>Nurse[[#This Row],[Total RN Hours (w/ Admin, DON)]]/Nurse[[#This Row],[MDS Census]]</f>
        <v>0.59246388661760685</v>
      </c>
      <c r="I142" s="2">
        <f>Nurse[[#This Row],[RN Hours (excl. Admin, DON)]]/Nurse[[#This Row],[MDS Census]]</f>
        <v>0.43605205778141182</v>
      </c>
      <c r="J142" s="2">
        <f>SUM(Nurse[[#This Row],[RN Hours (excl. Admin, DON)]], Nurse[[#This Row],[RN Admin Hours]], Nurse[[#This Row],[RN DON Hours]], Nurse[[#This Row],[LPN Hours (excl. Admin)]], Nurse[[#This Row],[LPN Admin Hours]], Nurse[[#This Row],[CNA Hours]], Nurse[[#This Row],[NA TR Hours]], Nurse[[#This Row],[Med Aide/Tech Hours]])</f>
        <v>276.15934065934067</v>
      </c>
      <c r="K142" s="2">
        <f>SUM(Nurse[[#This Row],[RN Hours (excl. Admin, DON)]], Nurse[[#This Row],[LPN Hours (excl. Admin)]], Nurse[[#This Row],[CNA Hours]], Nurse[[#This Row],[NA TR Hours]], Nurse[[#This Row],[Med Aide/Tech Hours]])</f>
        <v>261.17307692307696</v>
      </c>
      <c r="L142" s="2">
        <f>SUM(Nurse[[#This Row],[RN Hours (excl. Admin, DON)]], Nurse[[#This Row],[RN Admin Hours]], Nurse[[#This Row],[RN DON Hours]])</f>
        <v>47.77472527472527</v>
      </c>
      <c r="M142" s="2">
        <v>35.162087912087912</v>
      </c>
      <c r="N142" s="2">
        <v>7.5137362637362637</v>
      </c>
      <c r="O142" s="2">
        <v>5.0989010989010985</v>
      </c>
      <c r="P142" s="2">
        <f>SUM(Nurse[[#This Row],[LPN Hours (excl. Admin)]],Nurse[[#This Row],[LPN Admin Hours]])</f>
        <v>78.758241758241766</v>
      </c>
      <c r="Q142" s="2">
        <v>76.384615384615387</v>
      </c>
      <c r="R142" s="2">
        <v>2.3736263736263736</v>
      </c>
      <c r="S142" s="2">
        <f>SUM(Nurse[[#This Row],[CNA Hours]], Nurse[[#This Row],[NA TR Hours]], Nurse[[#This Row],[Med Aide/Tech Hours]])</f>
        <v>149.62637362637363</v>
      </c>
      <c r="T142" s="2">
        <v>144.99725274725276</v>
      </c>
      <c r="U142" s="2">
        <v>4.6291208791208796</v>
      </c>
      <c r="V142" s="2">
        <v>0</v>
      </c>
      <c r="W1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42" s="2">
        <v>0</v>
      </c>
      <c r="Y142" s="2">
        <v>0</v>
      </c>
      <c r="Z142" s="2">
        <v>0</v>
      </c>
      <c r="AA142" s="2">
        <v>0</v>
      </c>
      <c r="AB142" s="2">
        <v>0</v>
      </c>
      <c r="AC142" s="2">
        <v>0</v>
      </c>
      <c r="AD142" s="2">
        <v>0</v>
      </c>
      <c r="AE142" s="2">
        <v>0</v>
      </c>
      <c r="AF142" t="s">
        <v>966</v>
      </c>
      <c r="AG142" s="6">
        <v>5</v>
      </c>
      <c r="AH142"/>
    </row>
    <row r="143" spans="1:34" x14ac:dyDescent="0.25">
      <c r="A143" t="s">
        <v>35</v>
      </c>
      <c r="B143" t="s">
        <v>1056</v>
      </c>
      <c r="C143" t="s">
        <v>1939</v>
      </c>
      <c r="D143" t="s">
        <v>2304</v>
      </c>
      <c r="E143" s="2">
        <v>76.219780219780219</v>
      </c>
      <c r="F143" s="2">
        <f>Nurse[[#This Row],[Total Nurse Staff Hours]]/Nurse[[#This Row],[MDS Census]]</f>
        <v>3.033855247981545</v>
      </c>
      <c r="G143" s="2">
        <f>Nurse[[#This Row],[Total Direct Care Staff Hours]]/Nurse[[#This Row],[MDS Census]]</f>
        <v>2.706721453287197</v>
      </c>
      <c r="H143" s="2">
        <f>Nurse[[#This Row],[Total RN Hours (w/ Admin, DON)]]/Nurse[[#This Row],[MDS Census]]</f>
        <v>0.43617791234140724</v>
      </c>
      <c r="I143" s="2">
        <f>Nurse[[#This Row],[RN Hours (excl. Admin, DON)]]/Nurse[[#This Row],[MDS Census]]</f>
        <v>0.19785611303344877</v>
      </c>
      <c r="J143" s="2">
        <f>SUM(Nurse[[#This Row],[RN Hours (excl. Admin, DON)]], Nurse[[#This Row],[RN Admin Hours]], Nurse[[#This Row],[RN DON Hours]], Nurse[[#This Row],[LPN Hours (excl. Admin)]], Nurse[[#This Row],[LPN Admin Hours]], Nurse[[#This Row],[CNA Hours]], Nurse[[#This Row],[NA TR Hours]], Nurse[[#This Row],[Med Aide/Tech Hours]])</f>
        <v>231.23978021978019</v>
      </c>
      <c r="K143" s="2">
        <f>SUM(Nurse[[#This Row],[RN Hours (excl. Admin, DON)]], Nurse[[#This Row],[LPN Hours (excl. Admin)]], Nurse[[#This Row],[CNA Hours]], Nurse[[#This Row],[NA TR Hours]], Nurse[[#This Row],[Med Aide/Tech Hours]])</f>
        <v>206.30571428571426</v>
      </c>
      <c r="L143" s="2">
        <f>SUM(Nurse[[#This Row],[RN Hours (excl. Admin, DON)]], Nurse[[#This Row],[RN Admin Hours]], Nurse[[#This Row],[RN DON Hours]])</f>
        <v>33.245384615384623</v>
      </c>
      <c r="M143" s="2">
        <v>15.080549450549457</v>
      </c>
      <c r="N143" s="2">
        <v>12.010989010989011</v>
      </c>
      <c r="O143" s="2">
        <v>6.1538461538461542</v>
      </c>
      <c r="P143" s="2">
        <f>SUM(Nurse[[#This Row],[LPN Hours (excl. Admin)]],Nurse[[#This Row],[LPN Admin Hours]])</f>
        <v>65.59340659340657</v>
      </c>
      <c r="Q143" s="2">
        <v>58.824175824175803</v>
      </c>
      <c r="R143" s="2">
        <v>6.7692307692307692</v>
      </c>
      <c r="S143" s="2">
        <f>SUM(Nurse[[#This Row],[CNA Hours]], Nurse[[#This Row],[NA TR Hours]], Nurse[[#This Row],[Med Aide/Tech Hours]])</f>
        <v>132.40098901098898</v>
      </c>
      <c r="T143" s="2">
        <v>132.40098901098898</v>
      </c>
      <c r="U143" s="2">
        <v>0</v>
      </c>
      <c r="V143" s="2">
        <v>0</v>
      </c>
      <c r="W1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5.6043956043956049</v>
      </c>
      <c r="X143" s="2">
        <v>0</v>
      </c>
      <c r="Y143" s="2">
        <v>0</v>
      </c>
      <c r="Z143" s="2">
        <v>0</v>
      </c>
      <c r="AA143" s="2">
        <v>5.4725274725274726</v>
      </c>
      <c r="AB143" s="2">
        <v>0</v>
      </c>
      <c r="AC143" s="2">
        <v>0.13186813186813187</v>
      </c>
      <c r="AD143" s="2">
        <v>0</v>
      </c>
      <c r="AE143" s="2">
        <v>0</v>
      </c>
      <c r="AF143" t="s">
        <v>109</v>
      </c>
      <c r="AG143" s="6">
        <v>5</v>
      </c>
      <c r="AH143"/>
    </row>
    <row r="144" spans="1:34" x14ac:dyDescent="0.25">
      <c r="A144" t="s">
        <v>35</v>
      </c>
      <c r="B144" t="s">
        <v>1502</v>
      </c>
      <c r="C144" t="s">
        <v>2119</v>
      </c>
      <c r="D144" t="s">
        <v>2282</v>
      </c>
      <c r="E144" s="2">
        <v>51.175824175824175</v>
      </c>
      <c r="F144" s="2">
        <f>Nurse[[#This Row],[Total Nurse Staff Hours]]/Nurse[[#This Row],[MDS Census]]</f>
        <v>2.9965106291604036</v>
      </c>
      <c r="G144" s="2">
        <f>Nurse[[#This Row],[Total Direct Care Staff Hours]]/Nurse[[#This Row],[MDS Census]]</f>
        <v>2.7760360747262189</v>
      </c>
      <c r="H144" s="2">
        <f>Nurse[[#This Row],[Total RN Hours (w/ Admin, DON)]]/Nurse[[#This Row],[MDS Census]]</f>
        <v>0.18660081597595018</v>
      </c>
      <c r="I144" s="2">
        <f>Nurse[[#This Row],[RN Hours (excl. Admin, DON)]]/Nurse[[#This Row],[MDS Census]]</f>
        <v>7.547777539188319E-2</v>
      </c>
      <c r="J144" s="2">
        <f>SUM(Nurse[[#This Row],[RN Hours (excl. Admin, DON)]], Nurse[[#This Row],[RN Admin Hours]], Nurse[[#This Row],[RN DON Hours]], Nurse[[#This Row],[LPN Hours (excl. Admin)]], Nurse[[#This Row],[LPN Admin Hours]], Nurse[[#This Row],[CNA Hours]], Nurse[[#This Row],[NA TR Hours]], Nurse[[#This Row],[Med Aide/Tech Hours]])</f>
        <v>153.34890109890108</v>
      </c>
      <c r="K144" s="2">
        <f>SUM(Nurse[[#This Row],[RN Hours (excl. Admin, DON)]], Nurse[[#This Row],[LPN Hours (excl. Admin)]], Nurse[[#This Row],[CNA Hours]], Nurse[[#This Row],[NA TR Hours]], Nurse[[#This Row],[Med Aide/Tech Hours]])</f>
        <v>142.06593406593407</v>
      </c>
      <c r="L144" s="2">
        <f>SUM(Nurse[[#This Row],[RN Hours (excl. Admin, DON)]], Nurse[[#This Row],[RN Admin Hours]], Nurse[[#This Row],[RN DON Hours]])</f>
        <v>9.5494505494505493</v>
      </c>
      <c r="M144" s="2">
        <v>3.8626373626373627</v>
      </c>
      <c r="N144" s="2">
        <v>0</v>
      </c>
      <c r="O144" s="2">
        <v>5.686813186813187</v>
      </c>
      <c r="P144" s="2">
        <f>SUM(Nurse[[#This Row],[LPN Hours (excl. Admin)]],Nurse[[#This Row],[LPN Admin Hours]])</f>
        <v>68.39835164835165</v>
      </c>
      <c r="Q144" s="2">
        <v>62.802197802197803</v>
      </c>
      <c r="R144" s="2">
        <v>5.5961538461538458</v>
      </c>
      <c r="S144" s="2">
        <f>SUM(Nurse[[#This Row],[CNA Hours]], Nurse[[#This Row],[NA TR Hours]], Nurse[[#This Row],[Med Aide/Tech Hours]])</f>
        <v>75.401098901098905</v>
      </c>
      <c r="T144" s="2">
        <v>75.401098901098905</v>
      </c>
      <c r="U144" s="2">
        <v>0</v>
      </c>
      <c r="V144" s="2">
        <v>0</v>
      </c>
      <c r="W1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25.450549450549453</v>
      </c>
      <c r="X144" s="2">
        <v>0.19780219780219779</v>
      </c>
      <c r="Y144" s="2">
        <v>0</v>
      </c>
      <c r="Z144" s="2">
        <v>0</v>
      </c>
      <c r="AA144" s="2">
        <v>4.5274725274725274</v>
      </c>
      <c r="AB144" s="2">
        <v>0</v>
      </c>
      <c r="AC144" s="2">
        <v>20.725274725274726</v>
      </c>
      <c r="AD144" s="2">
        <v>0</v>
      </c>
      <c r="AE144" s="2">
        <v>0</v>
      </c>
      <c r="AF144" t="s">
        <v>564</v>
      </c>
      <c r="AG144" s="6">
        <v>5</v>
      </c>
      <c r="AH144"/>
    </row>
    <row r="145" spans="1:34" x14ac:dyDescent="0.25">
      <c r="A145" t="s">
        <v>35</v>
      </c>
      <c r="B145" t="s">
        <v>1837</v>
      </c>
      <c r="C145" t="s">
        <v>1941</v>
      </c>
      <c r="D145" t="s">
        <v>2311</v>
      </c>
      <c r="E145" s="2">
        <v>66.164835164835168</v>
      </c>
      <c r="F145" s="2">
        <f>Nurse[[#This Row],[Total Nurse Staff Hours]]/Nurse[[#This Row],[MDS Census]]</f>
        <v>2.6618983557548583</v>
      </c>
      <c r="G145" s="2">
        <f>Nurse[[#This Row],[Total Direct Care Staff Hours]]/Nurse[[#This Row],[MDS Census]]</f>
        <v>2.4662082710513205</v>
      </c>
      <c r="H145" s="2">
        <f>Nurse[[#This Row],[Total RN Hours (w/ Admin, DON)]]/Nurse[[#This Row],[MDS Census]]</f>
        <v>0.22519847201461551</v>
      </c>
      <c r="I145" s="2">
        <f>Nurse[[#This Row],[RN Hours (excl. Admin, DON)]]/Nurse[[#This Row],[MDS Census]]</f>
        <v>7.7880750705862811E-2</v>
      </c>
      <c r="J145" s="2">
        <f>SUM(Nurse[[#This Row],[RN Hours (excl. Admin, DON)]], Nurse[[#This Row],[RN Admin Hours]], Nurse[[#This Row],[RN DON Hours]], Nurse[[#This Row],[LPN Hours (excl. Admin)]], Nurse[[#This Row],[LPN Admin Hours]], Nurse[[#This Row],[CNA Hours]], Nurse[[#This Row],[NA TR Hours]], Nurse[[#This Row],[Med Aide/Tech Hours]])</f>
        <v>176.12406593406595</v>
      </c>
      <c r="K145" s="2">
        <f>SUM(Nurse[[#This Row],[RN Hours (excl. Admin, DON)]], Nurse[[#This Row],[LPN Hours (excl. Admin)]], Nurse[[#This Row],[CNA Hours]], Nurse[[#This Row],[NA TR Hours]], Nurse[[#This Row],[Med Aide/Tech Hours]])</f>
        <v>163.17626373626373</v>
      </c>
      <c r="L145" s="2">
        <f>SUM(Nurse[[#This Row],[RN Hours (excl. Admin, DON)]], Nurse[[#This Row],[RN Admin Hours]], Nurse[[#This Row],[RN DON Hours]])</f>
        <v>14.90021978021978</v>
      </c>
      <c r="M145" s="2">
        <v>5.152967032967033</v>
      </c>
      <c r="N145" s="2">
        <v>4.7032967032967035</v>
      </c>
      <c r="O145" s="2">
        <v>5.0439560439560438</v>
      </c>
      <c r="P145" s="2">
        <f>SUM(Nurse[[#This Row],[LPN Hours (excl. Admin)]],Nurse[[#This Row],[LPN Admin Hours]])</f>
        <v>43.594945054945072</v>
      </c>
      <c r="Q145" s="2">
        <v>40.394395604395619</v>
      </c>
      <c r="R145" s="2">
        <v>3.2005494505494507</v>
      </c>
      <c r="S145" s="2">
        <f>SUM(Nurse[[#This Row],[CNA Hours]], Nurse[[#This Row],[NA TR Hours]], Nurse[[#This Row],[Med Aide/Tech Hours]])</f>
        <v>117.6289010989011</v>
      </c>
      <c r="T145" s="2">
        <v>103.44494505494505</v>
      </c>
      <c r="U145" s="2">
        <v>14.183956043956041</v>
      </c>
      <c r="V145" s="2">
        <v>0</v>
      </c>
      <c r="W1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45" s="2">
        <v>0</v>
      </c>
      <c r="Y145" s="2">
        <v>0</v>
      </c>
      <c r="Z145" s="2">
        <v>0</v>
      </c>
      <c r="AA145" s="2">
        <v>0</v>
      </c>
      <c r="AB145" s="2">
        <v>0</v>
      </c>
      <c r="AC145" s="2">
        <v>0</v>
      </c>
      <c r="AD145" s="2">
        <v>0</v>
      </c>
      <c r="AE145" s="2">
        <v>0</v>
      </c>
      <c r="AF145" t="s">
        <v>904</v>
      </c>
      <c r="AG145" s="6">
        <v>5</v>
      </c>
      <c r="AH145"/>
    </row>
    <row r="146" spans="1:34" x14ac:dyDescent="0.25">
      <c r="A146" t="s">
        <v>35</v>
      </c>
      <c r="B146" t="s">
        <v>1482</v>
      </c>
      <c r="C146" t="s">
        <v>2068</v>
      </c>
      <c r="D146" t="s">
        <v>2307</v>
      </c>
      <c r="E146" s="2">
        <v>104.01098901098901</v>
      </c>
      <c r="F146" s="2">
        <f>Nurse[[#This Row],[Total Nurse Staff Hours]]/Nurse[[#This Row],[MDS Census]]</f>
        <v>2.8465493924986793</v>
      </c>
      <c r="G146" s="2">
        <f>Nurse[[#This Row],[Total Direct Care Staff Hours]]/Nurse[[#This Row],[MDS Census]]</f>
        <v>2.622962493396725</v>
      </c>
      <c r="H146" s="2">
        <f>Nurse[[#This Row],[Total RN Hours (w/ Admin, DON)]]/Nurse[[#This Row],[MDS Census]]</f>
        <v>0.51055150554675122</v>
      </c>
      <c r="I146" s="2">
        <f>Nurse[[#This Row],[RN Hours (excl. Admin, DON)]]/Nurse[[#This Row],[MDS Census]]</f>
        <v>0.40743475964078174</v>
      </c>
      <c r="J146" s="2">
        <f>SUM(Nurse[[#This Row],[RN Hours (excl. Admin, DON)]], Nurse[[#This Row],[RN Admin Hours]], Nurse[[#This Row],[RN DON Hours]], Nurse[[#This Row],[LPN Hours (excl. Admin)]], Nurse[[#This Row],[LPN Admin Hours]], Nurse[[#This Row],[CNA Hours]], Nurse[[#This Row],[NA TR Hours]], Nurse[[#This Row],[Med Aide/Tech Hours]])</f>
        <v>296.07241758241759</v>
      </c>
      <c r="K146" s="2">
        <f>SUM(Nurse[[#This Row],[RN Hours (excl. Admin, DON)]], Nurse[[#This Row],[LPN Hours (excl. Admin)]], Nurse[[#This Row],[CNA Hours]], Nurse[[#This Row],[NA TR Hours]], Nurse[[#This Row],[Med Aide/Tech Hours]])</f>
        <v>272.8169230769231</v>
      </c>
      <c r="L146" s="2">
        <f>SUM(Nurse[[#This Row],[RN Hours (excl. Admin, DON)]], Nurse[[#This Row],[RN Admin Hours]], Nurse[[#This Row],[RN DON Hours]])</f>
        <v>53.10296703296703</v>
      </c>
      <c r="M146" s="2">
        <v>42.3776923076923</v>
      </c>
      <c r="N146" s="2">
        <v>5.6263736263736268</v>
      </c>
      <c r="O146" s="2">
        <v>5.0989010989010985</v>
      </c>
      <c r="P146" s="2">
        <f>SUM(Nurse[[#This Row],[LPN Hours (excl. Admin)]],Nurse[[#This Row],[LPN Admin Hours]])</f>
        <v>83.688461538461553</v>
      </c>
      <c r="Q146" s="2">
        <v>71.158241758241772</v>
      </c>
      <c r="R146" s="2">
        <v>12.530219780219781</v>
      </c>
      <c r="S146" s="2">
        <f>SUM(Nurse[[#This Row],[CNA Hours]], Nurse[[#This Row],[NA TR Hours]], Nurse[[#This Row],[Med Aide/Tech Hours]])</f>
        <v>159.28098901098903</v>
      </c>
      <c r="T146" s="2">
        <v>158.27000000000001</v>
      </c>
      <c r="U146" s="2">
        <v>0</v>
      </c>
      <c r="V146" s="2">
        <v>1.0109890109890109</v>
      </c>
      <c r="W1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50.111538461538458</v>
      </c>
      <c r="X146" s="2">
        <v>13.065934065934066</v>
      </c>
      <c r="Y146" s="2">
        <v>0</v>
      </c>
      <c r="Z146" s="2">
        <v>0</v>
      </c>
      <c r="AA146" s="2">
        <v>21.869780219780214</v>
      </c>
      <c r="AB146" s="2">
        <v>0</v>
      </c>
      <c r="AC146" s="2">
        <v>15.175824175824175</v>
      </c>
      <c r="AD146" s="2">
        <v>0</v>
      </c>
      <c r="AE146" s="2">
        <v>0</v>
      </c>
      <c r="AF146" t="s">
        <v>542</v>
      </c>
      <c r="AG146" s="6">
        <v>5</v>
      </c>
      <c r="AH146"/>
    </row>
    <row r="147" spans="1:34" x14ac:dyDescent="0.25">
      <c r="A147" t="s">
        <v>35</v>
      </c>
      <c r="B147" t="s">
        <v>1605</v>
      </c>
      <c r="C147" t="s">
        <v>2229</v>
      </c>
      <c r="D147" t="s">
        <v>2362</v>
      </c>
      <c r="E147" s="2">
        <v>51.582417582417584</v>
      </c>
      <c r="F147" s="2">
        <f>Nurse[[#This Row],[Total Nurse Staff Hours]]/Nurse[[#This Row],[MDS Census]]</f>
        <v>3.5013293566254795</v>
      </c>
      <c r="G147" s="2">
        <f>Nurse[[#This Row],[Total Direct Care Staff Hours]]/Nurse[[#This Row],[MDS Census]]</f>
        <v>2.9396548785683851</v>
      </c>
      <c r="H147" s="2">
        <f>Nurse[[#This Row],[Total RN Hours (w/ Admin, DON)]]/Nurse[[#This Row],[MDS Census]]</f>
        <v>0.57259267149552617</v>
      </c>
      <c r="I147" s="2">
        <f>Nurse[[#This Row],[RN Hours (excl. Admin, DON)]]/Nurse[[#This Row],[MDS Census]]</f>
        <v>0.1941840647635279</v>
      </c>
      <c r="J147" s="2">
        <f>SUM(Nurse[[#This Row],[RN Hours (excl. Admin, DON)]], Nurse[[#This Row],[RN Admin Hours]], Nurse[[#This Row],[RN DON Hours]], Nurse[[#This Row],[LPN Hours (excl. Admin)]], Nurse[[#This Row],[LPN Admin Hours]], Nurse[[#This Row],[CNA Hours]], Nurse[[#This Row],[NA TR Hours]], Nurse[[#This Row],[Med Aide/Tech Hours]])</f>
        <v>180.60703296703298</v>
      </c>
      <c r="K147" s="2">
        <f>SUM(Nurse[[#This Row],[RN Hours (excl. Admin, DON)]], Nurse[[#This Row],[LPN Hours (excl. Admin)]], Nurse[[#This Row],[CNA Hours]], Nurse[[#This Row],[NA TR Hours]], Nurse[[#This Row],[Med Aide/Tech Hours]])</f>
        <v>151.6345054945055</v>
      </c>
      <c r="L147" s="2">
        <f>SUM(Nurse[[#This Row],[RN Hours (excl. Admin, DON)]], Nurse[[#This Row],[RN Admin Hours]], Nurse[[#This Row],[RN DON Hours]])</f>
        <v>29.535714285714285</v>
      </c>
      <c r="M147" s="2">
        <v>10.016483516483516</v>
      </c>
      <c r="N147" s="2">
        <v>13.98076923076923</v>
      </c>
      <c r="O147" s="2">
        <v>5.5384615384615383</v>
      </c>
      <c r="P147" s="2">
        <f>SUM(Nurse[[#This Row],[LPN Hours (excl. Admin)]],Nurse[[#This Row],[LPN Admin Hours]])</f>
        <v>49.332307692307694</v>
      </c>
      <c r="Q147" s="2">
        <v>39.879010989010993</v>
      </c>
      <c r="R147" s="2">
        <v>9.4532967032967026</v>
      </c>
      <c r="S147" s="2">
        <f>SUM(Nurse[[#This Row],[CNA Hours]], Nurse[[#This Row],[NA TR Hours]], Nurse[[#This Row],[Med Aide/Tech Hours]])</f>
        <v>101.73901098901099</v>
      </c>
      <c r="T147" s="2">
        <v>101.73901098901099</v>
      </c>
      <c r="U147" s="2">
        <v>0</v>
      </c>
      <c r="V147" s="2">
        <v>0</v>
      </c>
      <c r="W1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47" s="2">
        <v>0</v>
      </c>
      <c r="Y147" s="2">
        <v>0</v>
      </c>
      <c r="Z147" s="2">
        <v>0</v>
      </c>
      <c r="AA147" s="2">
        <v>0</v>
      </c>
      <c r="AB147" s="2">
        <v>0</v>
      </c>
      <c r="AC147" s="2">
        <v>0</v>
      </c>
      <c r="AD147" s="2">
        <v>0</v>
      </c>
      <c r="AE147" s="2">
        <v>0</v>
      </c>
      <c r="AF147" t="s">
        <v>668</v>
      </c>
      <c r="AG147" s="6">
        <v>5</v>
      </c>
      <c r="AH147"/>
    </row>
    <row r="148" spans="1:34" x14ac:dyDescent="0.25">
      <c r="A148" t="s">
        <v>35</v>
      </c>
      <c r="B148" t="s">
        <v>1669</v>
      </c>
      <c r="C148" t="s">
        <v>1922</v>
      </c>
      <c r="D148" t="s">
        <v>2291</v>
      </c>
      <c r="E148" s="2">
        <v>45.208791208791212</v>
      </c>
      <c r="F148" s="2">
        <f>Nurse[[#This Row],[Total Nurse Staff Hours]]/Nurse[[#This Row],[MDS Census]]</f>
        <v>2.3003159941662612</v>
      </c>
      <c r="G148" s="2">
        <f>Nurse[[#This Row],[Total Direct Care Staff Hours]]/Nurse[[#This Row],[MDS Census]]</f>
        <v>1.7763125911521631</v>
      </c>
      <c r="H148" s="2">
        <f>Nurse[[#This Row],[Total RN Hours (w/ Admin, DON)]]/Nurse[[#This Row],[MDS Census]]</f>
        <v>0.63849052017501207</v>
      </c>
      <c r="I148" s="2">
        <f>Nurse[[#This Row],[RN Hours (excl. Admin, DON)]]/Nurse[[#This Row],[MDS Census]]</f>
        <v>0.29041079241613998</v>
      </c>
      <c r="J148" s="2">
        <f>SUM(Nurse[[#This Row],[RN Hours (excl. Admin, DON)]], Nurse[[#This Row],[RN Admin Hours]], Nurse[[#This Row],[RN DON Hours]], Nurse[[#This Row],[LPN Hours (excl. Admin)]], Nurse[[#This Row],[LPN Admin Hours]], Nurse[[#This Row],[CNA Hours]], Nurse[[#This Row],[NA TR Hours]], Nurse[[#This Row],[Med Aide/Tech Hours]])</f>
        <v>103.99450549450549</v>
      </c>
      <c r="K148" s="2">
        <f>SUM(Nurse[[#This Row],[RN Hours (excl. Admin, DON)]], Nurse[[#This Row],[LPN Hours (excl. Admin)]], Nurse[[#This Row],[CNA Hours]], Nurse[[#This Row],[NA TR Hours]], Nurse[[#This Row],[Med Aide/Tech Hours]])</f>
        <v>80.304945054945051</v>
      </c>
      <c r="L148" s="2">
        <f>SUM(Nurse[[#This Row],[RN Hours (excl. Admin, DON)]], Nurse[[#This Row],[RN Admin Hours]], Nurse[[#This Row],[RN DON Hours]])</f>
        <v>28.865384615384613</v>
      </c>
      <c r="M148" s="2">
        <v>13.12912087912088</v>
      </c>
      <c r="N148" s="2">
        <v>15.736263736263735</v>
      </c>
      <c r="O148" s="2">
        <v>0</v>
      </c>
      <c r="P148" s="2">
        <f>SUM(Nurse[[#This Row],[LPN Hours (excl. Admin)]],Nurse[[#This Row],[LPN Admin Hours]])</f>
        <v>28.78846153846154</v>
      </c>
      <c r="Q148" s="2">
        <v>20.835164835164836</v>
      </c>
      <c r="R148" s="2">
        <v>7.9532967032967035</v>
      </c>
      <c r="S148" s="2">
        <f>SUM(Nurse[[#This Row],[CNA Hours]], Nurse[[#This Row],[NA TR Hours]], Nurse[[#This Row],[Med Aide/Tech Hours]])</f>
        <v>46.340659340659343</v>
      </c>
      <c r="T148" s="2">
        <v>46.340659340659343</v>
      </c>
      <c r="U148" s="2">
        <v>0</v>
      </c>
      <c r="V148" s="2">
        <v>0</v>
      </c>
      <c r="W1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48" s="2">
        <v>0</v>
      </c>
      <c r="Y148" s="2">
        <v>0</v>
      </c>
      <c r="Z148" s="2">
        <v>0</v>
      </c>
      <c r="AA148" s="2">
        <v>0</v>
      </c>
      <c r="AB148" s="2">
        <v>0</v>
      </c>
      <c r="AC148" s="2">
        <v>0</v>
      </c>
      <c r="AD148" s="2">
        <v>0</v>
      </c>
      <c r="AE148" s="2">
        <v>0</v>
      </c>
      <c r="AF148" t="s">
        <v>733</v>
      </c>
      <c r="AG148" s="6">
        <v>5</v>
      </c>
      <c r="AH148"/>
    </row>
    <row r="149" spans="1:34" x14ac:dyDescent="0.25">
      <c r="A149" t="s">
        <v>35</v>
      </c>
      <c r="B149" t="s">
        <v>1534</v>
      </c>
      <c r="C149" t="s">
        <v>2213</v>
      </c>
      <c r="D149" t="s">
        <v>2363</v>
      </c>
      <c r="E149" s="2">
        <v>95.758241758241752</v>
      </c>
      <c r="F149" s="2">
        <f>Nurse[[#This Row],[Total Nurse Staff Hours]]/Nurse[[#This Row],[MDS Census]]</f>
        <v>3.3753764057837965</v>
      </c>
      <c r="G149" s="2">
        <f>Nurse[[#This Row],[Total Direct Care Staff Hours]]/Nurse[[#This Row],[MDS Census]]</f>
        <v>3.096227909111775</v>
      </c>
      <c r="H149" s="2">
        <f>Nurse[[#This Row],[Total RN Hours (w/ Admin, DON)]]/Nurse[[#This Row],[MDS Census]]</f>
        <v>0.78192104659169159</v>
      </c>
      <c r="I149" s="2">
        <f>Nurse[[#This Row],[RN Hours (excl. Admin, DON)]]/Nurse[[#This Row],[MDS Census]]</f>
        <v>0.50277254991966958</v>
      </c>
      <c r="J149" s="2">
        <f>SUM(Nurse[[#This Row],[RN Hours (excl. Admin, DON)]], Nurse[[#This Row],[RN Admin Hours]], Nurse[[#This Row],[RN DON Hours]], Nurse[[#This Row],[LPN Hours (excl. Admin)]], Nurse[[#This Row],[LPN Admin Hours]], Nurse[[#This Row],[CNA Hours]], Nurse[[#This Row],[NA TR Hours]], Nurse[[#This Row],[Med Aide/Tech Hours]])</f>
        <v>323.22010989010988</v>
      </c>
      <c r="K149" s="2">
        <f>SUM(Nurse[[#This Row],[RN Hours (excl. Admin, DON)]], Nurse[[#This Row],[LPN Hours (excl. Admin)]], Nurse[[#This Row],[CNA Hours]], Nurse[[#This Row],[NA TR Hours]], Nurse[[#This Row],[Med Aide/Tech Hours]])</f>
        <v>296.48934065934071</v>
      </c>
      <c r="L149" s="2">
        <f>SUM(Nurse[[#This Row],[RN Hours (excl. Admin, DON)]], Nurse[[#This Row],[RN Admin Hours]], Nurse[[#This Row],[RN DON Hours]])</f>
        <v>74.875384615384618</v>
      </c>
      <c r="M149" s="2">
        <v>48.144615384615385</v>
      </c>
      <c r="N149" s="2">
        <v>21.456043956043956</v>
      </c>
      <c r="O149" s="2">
        <v>5.2747252747252746</v>
      </c>
      <c r="P149" s="2">
        <f>SUM(Nurse[[#This Row],[LPN Hours (excl. Admin)]],Nurse[[#This Row],[LPN Admin Hours]])</f>
        <v>80.931208791208789</v>
      </c>
      <c r="Q149" s="2">
        <v>80.931208791208789</v>
      </c>
      <c r="R149" s="2">
        <v>0</v>
      </c>
      <c r="S149" s="2">
        <f>SUM(Nurse[[#This Row],[CNA Hours]], Nurse[[#This Row],[NA TR Hours]], Nurse[[#This Row],[Med Aide/Tech Hours]])</f>
        <v>167.4135164835165</v>
      </c>
      <c r="T149" s="2">
        <v>162.83109890109893</v>
      </c>
      <c r="U149" s="2">
        <v>4.5824175824175821</v>
      </c>
      <c r="V149" s="2">
        <v>0</v>
      </c>
      <c r="W1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49" s="2">
        <v>0</v>
      </c>
      <c r="Y149" s="2">
        <v>0</v>
      </c>
      <c r="Z149" s="2">
        <v>0</v>
      </c>
      <c r="AA149" s="2">
        <v>0</v>
      </c>
      <c r="AB149" s="2">
        <v>0</v>
      </c>
      <c r="AC149" s="2">
        <v>0</v>
      </c>
      <c r="AD149" s="2">
        <v>0</v>
      </c>
      <c r="AE149" s="2">
        <v>0</v>
      </c>
      <c r="AF149" t="s">
        <v>596</v>
      </c>
      <c r="AG149" s="6">
        <v>5</v>
      </c>
      <c r="AH149"/>
    </row>
    <row r="150" spans="1:34" x14ac:dyDescent="0.25">
      <c r="A150" t="s">
        <v>35</v>
      </c>
      <c r="B150" t="s">
        <v>1902</v>
      </c>
      <c r="C150" t="s">
        <v>2165</v>
      </c>
      <c r="D150" t="s">
        <v>2304</v>
      </c>
      <c r="E150" s="2">
        <v>55.527472527472526</v>
      </c>
      <c r="F150" s="2">
        <f>Nurse[[#This Row],[Total Nurse Staff Hours]]/Nurse[[#This Row],[MDS Census]]</f>
        <v>4.0439837720166238</v>
      </c>
      <c r="G150" s="2">
        <f>Nurse[[#This Row],[Total Direct Care Staff Hours]]/Nurse[[#This Row],[MDS Census]]</f>
        <v>3.5422026518899665</v>
      </c>
      <c r="H150" s="2">
        <f>Nurse[[#This Row],[Total RN Hours (w/ Admin, DON)]]/Nurse[[#This Row],[MDS Census]]</f>
        <v>0.4030279042153177</v>
      </c>
      <c r="I150" s="2">
        <f>Nurse[[#This Row],[RN Hours (excl. Admin, DON)]]/Nurse[[#This Row],[MDS Census]]</f>
        <v>0.1472887393627548</v>
      </c>
      <c r="J150" s="2">
        <f>SUM(Nurse[[#This Row],[RN Hours (excl. Admin, DON)]], Nurse[[#This Row],[RN Admin Hours]], Nurse[[#This Row],[RN DON Hours]], Nurse[[#This Row],[LPN Hours (excl. Admin)]], Nurse[[#This Row],[LPN Admin Hours]], Nurse[[#This Row],[CNA Hours]], Nurse[[#This Row],[NA TR Hours]], Nurse[[#This Row],[Med Aide/Tech Hours]])</f>
        <v>224.55219780219781</v>
      </c>
      <c r="K150" s="2">
        <f>SUM(Nurse[[#This Row],[RN Hours (excl. Admin, DON)]], Nurse[[#This Row],[LPN Hours (excl. Admin)]], Nurse[[#This Row],[CNA Hours]], Nurse[[#This Row],[NA TR Hours]], Nurse[[#This Row],[Med Aide/Tech Hours]])</f>
        <v>196.68956043956044</v>
      </c>
      <c r="L150" s="2">
        <f>SUM(Nurse[[#This Row],[RN Hours (excl. Admin, DON)]], Nurse[[#This Row],[RN Admin Hours]], Nurse[[#This Row],[RN DON Hours]])</f>
        <v>22.379120879120883</v>
      </c>
      <c r="M150" s="2">
        <v>8.1785714285714288</v>
      </c>
      <c r="N150" s="2">
        <v>8.75</v>
      </c>
      <c r="O150" s="2">
        <v>5.4505494505494507</v>
      </c>
      <c r="P150" s="2">
        <f>SUM(Nurse[[#This Row],[LPN Hours (excl. Admin)]],Nurse[[#This Row],[LPN Admin Hours]])</f>
        <v>72.881868131868131</v>
      </c>
      <c r="Q150" s="2">
        <v>59.219780219780219</v>
      </c>
      <c r="R150" s="2">
        <v>13.662087912087912</v>
      </c>
      <c r="S150" s="2">
        <f>SUM(Nurse[[#This Row],[CNA Hours]], Nurse[[#This Row],[NA TR Hours]], Nurse[[#This Row],[Med Aide/Tech Hours]])</f>
        <v>129.29120879120879</v>
      </c>
      <c r="T150" s="2">
        <v>129.29120879120879</v>
      </c>
      <c r="U150" s="2">
        <v>0</v>
      </c>
      <c r="V150" s="2">
        <v>0</v>
      </c>
      <c r="W1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21.958791208791212</v>
      </c>
      <c r="X150" s="2">
        <v>1.3296703296703296</v>
      </c>
      <c r="Y150" s="2">
        <v>0</v>
      </c>
      <c r="Z150" s="2">
        <v>0</v>
      </c>
      <c r="AA150" s="2">
        <v>5.1565934065934069</v>
      </c>
      <c r="AB150" s="2">
        <v>0.13186813186813187</v>
      </c>
      <c r="AC150" s="2">
        <v>15.340659340659341</v>
      </c>
      <c r="AD150" s="2">
        <v>0</v>
      </c>
      <c r="AE150" s="2">
        <v>0</v>
      </c>
      <c r="AF150" t="s">
        <v>969</v>
      </c>
      <c r="AG150" s="6">
        <v>5</v>
      </c>
      <c r="AH150"/>
    </row>
    <row r="151" spans="1:34" x14ac:dyDescent="0.25">
      <c r="A151" t="s">
        <v>35</v>
      </c>
      <c r="B151" t="s">
        <v>1116</v>
      </c>
      <c r="C151" t="s">
        <v>2107</v>
      </c>
      <c r="D151" t="s">
        <v>2331</v>
      </c>
      <c r="E151" s="2">
        <v>101.72527472527473</v>
      </c>
      <c r="F151" s="2">
        <f>Nurse[[#This Row],[Total Nurse Staff Hours]]/Nurse[[#This Row],[MDS Census]]</f>
        <v>2.2402452198336396</v>
      </c>
      <c r="G151" s="2">
        <f>Nurse[[#This Row],[Total Direct Care Staff Hours]]/Nurse[[#This Row],[MDS Census]]</f>
        <v>2.1797504591120234</v>
      </c>
      <c r="H151" s="2">
        <f>Nurse[[#This Row],[Total RN Hours (w/ Admin, DON)]]/Nurse[[#This Row],[MDS Census]]</f>
        <v>0.14753699902776277</v>
      </c>
      <c r="I151" s="2">
        <f>Nurse[[#This Row],[RN Hours (excl. Admin, DON)]]/Nurse[[#This Row],[MDS Census]]</f>
        <v>9.1363292643404981E-2</v>
      </c>
      <c r="J151" s="2">
        <f>SUM(Nurse[[#This Row],[RN Hours (excl. Admin, DON)]], Nurse[[#This Row],[RN Admin Hours]], Nurse[[#This Row],[RN DON Hours]], Nurse[[#This Row],[LPN Hours (excl. Admin)]], Nurse[[#This Row],[LPN Admin Hours]], Nurse[[#This Row],[CNA Hours]], Nurse[[#This Row],[NA TR Hours]], Nurse[[#This Row],[Med Aide/Tech Hours]])</f>
        <v>227.88956043956046</v>
      </c>
      <c r="K151" s="2">
        <f>SUM(Nurse[[#This Row],[RN Hours (excl. Admin, DON)]], Nurse[[#This Row],[LPN Hours (excl. Admin)]], Nurse[[#This Row],[CNA Hours]], Nurse[[#This Row],[NA TR Hours]], Nurse[[#This Row],[Med Aide/Tech Hours]])</f>
        <v>221.73571428571429</v>
      </c>
      <c r="L151" s="2">
        <f>SUM(Nurse[[#This Row],[RN Hours (excl. Admin, DON)]], Nurse[[#This Row],[RN Admin Hours]], Nurse[[#This Row],[RN DON Hours]])</f>
        <v>15.008241758241759</v>
      </c>
      <c r="M151" s="2">
        <v>9.2939560439560438</v>
      </c>
      <c r="N151" s="2">
        <v>5.7142857142857144</v>
      </c>
      <c r="O151" s="2">
        <v>0</v>
      </c>
      <c r="P151" s="2">
        <f>SUM(Nurse[[#This Row],[LPN Hours (excl. Admin)]],Nurse[[#This Row],[LPN Admin Hours]])</f>
        <v>81.192307692307693</v>
      </c>
      <c r="Q151" s="2">
        <v>80.752747252747255</v>
      </c>
      <c r="R151" s="2">
        <v>0.43956043956043955</v>
      </c>
      <c r="S151" s="2">
        <f>SUM(Nurse[[#This Row],[CNA Hours]], Nurse[[#This Row],[NA TR Hours]], Nurse[[#This Row],[Med Aide/Tech Hours]])</f>
        <v>131.689010989011</v>
      </c>
      <c r="T151" s="2">
        <v>131.689010989011</v>
      </c>
      <c r="U151" s="2">
        <v>0</v>
      </c>
      <c r="V151" s="2">
        <v>0</v>
      </c>
      <c r="W1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10.357142857142858</v>
      </c>
      <c r="X151" s="2">
        <v>0</v>
      </c>
      <c r="Y151" s="2">
        <v>0</v>
      </c>
      <c r="Z151" s="2">
        <v>0</v>
      </c>
      <c r="AA151" s="2">
        <v>7.884615384615385</v>
      </c>
      <c r="AB151" s="2">
        <v>0</v>
      </c>
      <c r="AC151" s="2">
        <v>2.4725274725274726</v>
      </c>
      <c r="AD151" s="2">
        <v>0</v>
      </c>
      <c r="AE151" s="2">
        <v>0</v>
      </c>
      <c r="AF151" t="s">
        <v>170</v>
      </c>
      <c r="AG151" s="6">
        <v>5</v>
      </c>
      <c r="AH151"/>
    </row>
    <row r="152" spans="1:34" x14ac:dyDescent="0.25">
      <c r="A152" t="s">
        <v>35</v>
      </c>
      <c r="B152" t="s">
        <v>1900</v>
      </c>
      <c r="C152" t="s">
        <v>2276</v>
      </c>
      <c r="D152" t="s">
        <v>2338</v>
      </c>
      <c r="E152" s="2">
        <v>62.109890109890109</v>
      </c>
      <c r="F152" s="2">
        <f>Nurse[[#This Row],[Total Nurse Staff Hours]]/Nurse[[#This Row],[MDS Census]]</f>
        <v>3.6578644727530083</v>
      </c>
      <c r="G152" s="2">
        <f>Nurse[[#This Row],[Total Direct Care Staff Hours]]/Nurse[[#This Row],[MDS Census]]</f>
        <v>3.1192940552016988</v>
      </c>
      <c r="H152" s="2">
        <f>Nurse[[#This Row],[Total RN Hours (w/ Admin, DON)]]/Nurse[[#This Row],[MDS Census]]</f>
        <v>0.7848991507430999</v>
      </c>
      <c r="I152" s="2">
        <f>Nurse[[#This Row],[RN Hours (excl. Admin, DON)]]/Nurse[[#This Row],[MDS Census]]</f>
        <v>0.41737438075017691</v>
      </c>
      <c r="J152" s="2">
        <f>SUM(Nurse[[#This Row],[RN Hours (excl. Admin, DON)]], Nurse[[#This Row],[RN Admin Hours]], Nurse[[#This Row],[RN DON Hours]], Nurse[[#This Row],[LPN Hours (excl. Admin)]], Nurse[[#This Row],[LPN Admin Hours]], Nurse[[#This Row],[CNA Hours]], Nurse[[#This Row],[NA TR Hours]], Nurse[[#This Row],[Med Aide/Tech Hours]])</f>
        <v>227.18956043956047</v>
      </c>
      <c r="K152" s="2">
        <f>SUM(Nurse[[#This Row],[RN Hours (excl. Admin, DON)]], Nurse[[#This Row],[LPN Hours (excl. Admin)]], Nurse[[#This Row],[CNA Hours]], Nurse[[#This Row],[NA TR Hours]], Nurse[[#This Row],[Med Aide/Tech Hours]])</f>
        <v>193.73901098901101</v>
      </c>
      <c r="L152" s="2">
        <f>SUM(Nurse[[#This Row],[RN Hours (excl. Admin, DON)]], Nurse[[#This Row],[RN Admin Hours]], Nurse[[#This Row],[RN DON Hours]])</f>
        <v>48.750000000000007</v>
      </c>
      <c r="M152" s="2">
        <v>25.923076923076923</v>
      </c>
      <c r="N152" s="2">
        <v>17.464285714285715</v>
      </c>
      <c r="O152" s="2">
        <v>5.3626373626373622</v>
      </c>
      <c r="P152" s="2">
        <f>SUM(Nurse[[#This Row],[LPN Hours (excl. Admin)]],Nurse[[#This Row],[LPN Admin Hours]])</f>
        <v>64.60164835164835</v>
      </c>
      <c r="Q152" s="2">
        <v>53.978021978021978</v>
      </c>
      <c r="R152" s="2">
        <v>10.623626373626374</v>
      </c>
      <c r="S152" s="2">
        <f>SUM(Nurse[[#This Row],[CNA Hours]], Nurse[[#This Row],[NA TR Hours]], Nurse[[#This Row],[Med Aide/Tech Hours]])</f>
        <v>113.83791208791209</v>
      </c>
      <c r="T152" s="2">
        <v>105.48901098901099</v>
      </c>
      <c r="U152" s="2">
        <v>8.3489010989010985</v>
      </c>
      <c r="V152" s="2">
        <v>0</v>
      </c>
      <c r="W1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0.13186813186813187</v>
      </c>
      <c r="X152" s="2">
        <v>0</v>
      </c>
      <c r="Y152" s="2">
        <v>0</v>
      </c>
      <c r="Z152" s="2">
        <v>0</v>
      </c>
      <c r="AA152" s="2">
        <v>0</v>
      </c>
      <c r="AB152" s="2">
        <v>0</v>
      </c>
      <c r="AC152" s="2">
        <v>0.13186813186813187</v>
      </c>
      <c r="AD152" s="2">
        <v>0</v>
      </c>
      <c r="AE152" s="2">
        <v>0</v>
      </c>
      <c r="AF152" t="s">
        <v>967</v>
      </c>
      <c r="AG152" s="6">
        <v>5</v>
      </c>
      <c r="AH152"/>
    </row>
    <row r="153" spans="1:34" x14ac:dyDescent="0.25">
      <c r="A153" t="s">
        <v>35</v>
      </c>
      <c r="B153" t="s">
        <v>1523</v>
      </c>
      <c r="C153" t="s">
        <v>2077</v>
      </c>
      <c r="D153" t="s">
        <v>2338</v>
      </c>
      <c r="E153" s="2">
        <v>77.879120879120876</v>
      </c>
      <c r="F153" s="2">
        <f>Nurse[[#This Row],[Total Nurse Staff Hours]]/Nurse[[#This Row],[MDS Census]]</f>
        <v>2.6510159446874555</v>
      </c>
      <c r="G153" s="2">
        <f>Nurse[[#This Row],[Total Direct Care Staff Hours]]/Nurse[[#This Row],[MDS Census]]</f>
        <v>2.443064766473825</v>
      </c>
      <c r="H153" s="2">
        <f>Nurse[[#This Row],[Total RN Hours (w/ Admin, DON)]]/Nurse[[#This Row],[MDS Census]]</f>
        <v>0.51019472273176236</v>
      </c>
      <c r="I153" s="2">
        <f>Nurse[[#This Row],[RN Hours (excl. Admin, DON)]]/Nurse[[#This Row],[MDS Census]]</f>
        <v>0.39971073797093271</v>
      </c>
      <c r="J153" s="2">
        <f>SUM(Nurse[[#This Row],[RN Hours (excl. Admin, DON)]], Nurse[[#This Row],[RN Admin Hours]], Nurse[[#This Row],[RN DON Hours]], Nurse[[#This Row],[LPN Hours (excl. Admin)]], Nurse[[#This Row],[LPN Admin Hours]], Nurse[[#This Row],[CNA Hours]], Nurse[[#This Row],[NA TR Hours]], Nurse[[#This Row],[Med Aide/Tech Hours]])</f>
        <v>206.45879120879118</v>
      </c>
      <c r="K153" s="2">
        <f>SUM(Nurse[[#This Row],[RN Hours (excl. Admin, DON)]], Nurse[[#This Row],[LPN Hours (excl. Admin)]], Nurse[[#This Row],[CNA Hours]], Nurse[[#This Row],[NA TR Hours]], Nurse[[#This Row],[Med Aide/Tech Hours]])</f>
        <v>190.26373626373623</v>
      </c>
      <c r="L153" s="2">
        <f>SUM(Nurse[[#This Row],[RN Hours (excl. Admin, DON)]], Nurse[[#This Row],[RN Admin Hours]], Nurse[[#This Row],[RN DON Hours]])</f>
        <v>39.733516483516482</v>
      </c>
      <c r="M153" s="2">
        <v>31.12912087912088</v>
      </c>
      <c r="N153" s="2">
        <v>0.56043956043956045</v>
      </c>
      <c r="O153" s="2">
        <v>8.0439560439560438</v>
      </c>
      <c r="P153" s="2">
        <f>SUM(Nurse[[#This Row],[LPN Hours (excl. Admin)]],Nurse[[#This Row],[LPN Admin Hours]])</f>
        <v>35.357142857142861</v>
      </c>
      <c r="Q153" s="2">
        <v>27.766483516483518</v>
      </c>
      <c r="R153" s="2">
        <v>7.5906593406593403</v>
      </c>
      <c r="S153" s="2">
        <f>SUM(Nurse[[#This Row],[CNA Hours]], Nurse[[#This Row],[NA TR Hours]], Nurse[[#This Row],[Med Aide/Tech Hours]])</f>
        <v>131.36813186813185</v>
      </c>
      <c r="T153" s="2">
        <v>131.36813186813185</v>
      </c>
      <c r="U153" s="2">
        <v>0</v>
      </c>
      <c r="V153" s="2">
        <v>0</v>
      </c>
      <c r="W1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53" s="2">
        <v>0</v>
      </c>
      <c r="Y153" s="2">
        <v>0</v>
      </c>
      <c r="Z153" s="2">
        <v>0</v>
      </c>
      <c r="AA153" s="2">
        <v>0</v>
      </c>
      <c r="AB153" s="2">
        <v>0</v>
      </c>
      <c r="AC153" s="2">
        <v>0</v>
      </c>
      <c r="AD153" s="2">
        <v>0</v>
      </c>
      <c r="AE153" s="2">
        <v>0</v>
      </c>
      <c r="AF153" t="s">
        <v>585</v>
      </c>
      <c r="AG153" s="6">
        <v>5</v>
      </c>
      <c r="AH153"/>
    </row>
    <row r="154" spans="1:34" x14ac:dyDescent="0.25">
      <c r="A154" t="s">
        <v>35</v>
      </c>
      <c r="B154" t="s">
        <v>1831</v>
      </c>
      <c r="C154" t="s">
        <v>2261</v>
      </c>
      <c r="D154" t="s">
        <v>2333</v>
      </c>
      <c r="E154" s="2">
        <v>43.384615384615387</v>
      </c>
      <c r="F154" s="2">
        <f>Nurse[[#This Row],[Total Nurse Staff Hours]]/Nurse[[#This Row],[MDS Census]]</f>
        <v>4.8650430597771024</v>
      </c>
      <c r="G154" s="2">
        <f>Nurse[[#This Row],[Total Direct Care Staff Hours]]/Nurse[[#This Row],[MDS Census]]</f>
        <v>4.3027330293819652</v>
      </c>
      <c r="H154" s="2">
        <f>Nurse[[#This Row],[Total RN Hours (w/ Admin, DON)]]/Nurse[[#This Row],[MDS Census]]</f>
        <v>0.7478470111448835</v>
      </c>
      <c r="I154" s="2">
        <f>Nurse[[#This Row],[RN Hours (excl. Admin, DON)]]/Nurse[[#This Row],[MDS Census]]</f>
        <v>0.30711752786220869</v>
      </c>
      <c r="J154" s="2">
        <f>SUM(Nurse[[#This Row],[RN Hours (excl. Admin, DON)]], Nurse[[#This Row],[RN Admin Hours]], Nurse[[#This Row],[RN DON Hours]], Nurse[[#This Row],[LPN Hours (excl. Admin)]], Nurse[[#This Row],[LPN Admin Hours]], Nurse[[#This Row],[CNA Hours]], Nurse[[#This Row],[NA TR Hours]], Nurse[[#This Row],[Med Aide/Tech Hours]])</f>
        <v>211.06802197802199</v>
      </c>
      <c r="K154" s="2">
        <f>SUM(Nurse[[#This Row],[RN Hours (excl. Admin, DON)]], Nurse[[#This Row],[LPN Hours (excl. Admin)]], Nurse[[#This Row],[CNA Hours]], Nurse[[#This Row],[NA TR Hours]], Nurse[[#This Row],[Med Aide/Tech Hours]])</f>
        <v>186.67241758241758</v>
      </c>
      <c r="L154" s="2">
        <f>SUM(Nurse[[#This Row],[RN Hours (excl. Admin, DON)]], Nurse[[#This Row],[RN Admin Hours]], Nurse[[#This Row],[RN DON Hours]])</f>
        <v>32.445054945054949</v>
      </c>
      <c r="M154" s="2">
        <v>13.324175824175825</v>
      </c>
      <c r="N154" s="2">
        <v>13.846153846153847</v>
      </c>
      <c r="O154" s="2">
        <v>5.2747252747252746</v>
      </c>
      <c r="P154" s="2">
        <f>SUM(Nurse[[#This Row],[LPN Hours (excl. Admin)]],Nurse[[#This Row],[LPN Admin Hours]])</f>
        <v>72.993956043956032</v>
      </c>
      <c r="Q154" s="2">
        <v>67.719230769230762</v>
      </c>
      <c r="R154" s="2">
        <v>5.2747252747252746</v>
      </c>
      <c r="S154" s="2">
        <f>SUM(Nurse[[#This Row],[CNA Hours]], Nurse[[#This Row],[NA TR Hours]], Nurse[[#This Row],[Med Aide/Tech Hours]])</f>
        <v>105.62901098901099</v>
      </c>
      <c r="T154" s="2">
        <v>105.62901098901099</v>
      </c>
      <c r="U154" s="2">
        <v>0</v>
      </c>
      <c r="V154" s="2">
        <v>0</v>
      </c>
      <c r="W1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54" s="2">
        <v>0</v>
      </c>
      <c r="Y154" s="2">
        <v>0</v>
      </c>
      <c r="Z154" s="2">
        <v>0</v>
      </c>
      <c r="AA154" s="2">
        <v>0</v>
      </c>
      <c r="AB154" s="2">
        <v>0</v>
      </c>
      <c r="AC154" s="2">
        <v>0</v>
      </c>
      <c r="AD154" s="2">
        <v>0</v>
      </c>
      <c r="AE154" s="2">
        <v>0</v>
      </c>
      <c r="AF154" t="s">
        <v>898</v>
      </c>
      <c r="AG154" s="6">
        <v>5</v>
      </c>
      <c r="AH154"/>
    </row>
    <row r="155" spans="1:34" x14ac:dyDescent="0.25">
      <c r="A155" t="s">
        <v>35</v>
      </c>
      <c r="B155" t="s">
        <v>1693</v>
      </c>
      <c r="C155" t="s">
        <v>2059</v>
      </c>
      <c r="D155" t="s">
        <v>2316</v>
      </c>
      <c r="E155" s="2">
        <v>64.087912087912088</v>
      </c>
      <c r="F155" s="2">
        <f>Nurse[[#This Row],[Total Nurse Staff Hours]]/Nurse[[#This Row],[MDS Census]]</f>
        <v>3.0457664609053503</v>
      </c>
      <c r="G155" s="2">
        <f>Nurse[[#This Row],[Total Direct Care Staff Hours]]/Nurse[[#This Row],[MDS Census]]</f>
        <v>2.7486128257887521</v>
      </c>
      <c r="H155" s="2">
        <f>Nurse[[#This Row],[Total RN Hours (w/ Admin, DON)]]/Nurse[[#This Row],[MDS Census]]</f>
        <v>0.48097565157750349</v>
      </c>
      <c r="I155" s="2">
        <f>Nurse[[#This Row],[RN Hours (excl. Admin, DON)]]/Nurse[[#This Row],[MDS Census]]</f>
        <v>0.23869170096021949</v>
      </c>
      <c r="J155" s="2">
        <f>SUM(Nurse[[#This Row],[RN Hours (excl. Admin, DON)]], Nurse[[#This Row],[RN Admin Hours]], Nurse[[#This Row],[RN DON Hours]], Nurse[[#This Row],[LPN Hours (excl. Admin)]], Nurse[[#This Row],[LPN Admin Hours]], Nurse[[#This Row],[CNA Hours]], Nurse[[#This Row],[NA TR Hours]], Nurse[[#This Row],[Med Aide/Tech Hours]])</f>
        <v>195.19681318681322</v>
      </c>
      <c r="K155" s="2">
        <f>SUM(Nurse[[#This Row],[RN Hours (excl. Admin, DON)]], Nurse[[#This Row],[LPN Hours (excl. Admin)]], Nurse[[#This Row],[CNA Hours]], Nurse[[#This Row],[NA TR Hours]], Nurse[[#This Row],[Med Aide/Tech Hours]])</f>
        <v>176.15285714285716</v>
      </c>
      <c r="L155" s="2">
        <f>SUM(Nurse[[#This Row],[RN Hours (excl. Admin, DON)]], Nurse[[#This Row],[RN Admin Hours]], Nurse[[#This Row],[RN DON Hours]])</f>
        <v>30.824725274725278</v>
      </c>
      <c r="M155" s="2">
        <v>15.297252747252749</v>
      </c>
      <c r="N155" s="2">
        <v>10.252747252747254</v>
      </c>
      <c r="O155" s="2">
        <v>5.2747252747252746</v>
      </c>
      <c r="P155" s="2">
        <f>SUM(Nurse[[#This Row],[LPN Hours (excl. Admin)]],Nurse[[#This Row],[LPN Admin Hours]])</f>
        <v>52.156043956043959</v>
      </c>
      <c r="Q155" s="2">
        <v>48.639560439560441</v>
      </c>
      <c r="R155" s="2">
        <v>3.5164835164835164</v>
      </c>
      <c r="S155" s="2">
        <f>SUM(Nurse[[#This Row],[CNA Hours]], Nurse[[#This Row],[NA TR Hours]], Nurse[[#This Row],[Med Aide/Tech Hours]])</f>
        <v>112.21604395604395</v>
      </c>
      <c r="T155" s="2">
        <v>109.86714285714285</v>
      </c>
      <c r="U155" s="2">
        <v>2.348901098901099</v>
      </c>
      <c r="V155" s="2">
        <v>0</v>
      </c>
      <c r="W1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21.226923076923079</v>
      </c>
      <c r="X155" s="2">
        <v>9.8901098901098897E-2</v>
      </c>
      <c r="Y155" s="2">
        <v>0</v>
      </c>
      <c r="Z155" s="2">
        <v>0</v>
      </c>
      <c r="AA155" s="2">
        <v>10.347802197802197</v>
      </c>
      <c r="AB155" s="2">
        <v>0</v>
      </c>
      <c r="AC155" s="2">
        <v>10.780219780219781</v>
      </c>
      <c r="AD155" s="2">
        <v>0</v>
      </c>
      <c r="AE155" s="2">
        <v>0</v>
      </c>
      <c r="AF155" t="s">
        <v>757</v>
      </c>
      <c r="AG155" s="6">
        <v>5</v>
      </c>
      <c r="AH155"/>
    </row>
    <row r="156" spans="1:34" x14ac:dyDescent="0.25">
      <c r="A156" t="s">
        <v>35</v>
      </c>
      <c r="B156" t="s">
        <v>1763</v>
      </c>
      <c r="C156" t="s">
        <v>1975</v>
      </c>
      <c r="D156" t="s">
        <v>2316</v>
      </c>
      <c r="E156" s="2">
        <v>61.791208791208788</v>
      </c>
      <c r="F156" s="2">
        <f>Nurse[[#This Row],[Total Nurse Staff Hours]]/Nurse[[#This Row],[MDS Census]]</f>
        <v>4.1231139960874978</v>
      </c>
      <c r="G156" s="2">
        <f>Nurse[[#This Row],[Total Direct Care Staff Hours]]/Nurse[[#This Row],[MDS Census]]</f>
        <v>3.92481771296461</v>
      </c>
      <c r="H156" s="2">
        <f>Nurse[[#This Row],[Total RN Hours (w/ Admin, DON)]]/Nurse[[#This Row],[MDS Census]]</f>
        <v>0.96212342166103493</v>
      </c>
      <c r="I156" s="2">
        <f>Nurse[[#This Row],[RN Hours (excl. Admin, DON)]]/Nurse[[#This Row],[MDS Census]]</f>
        <v>0.84403699093010831</v>
      </c>
      <c r="J156" s="2">
        <f>SUM(Nurse[[#This Row],[RN Hours (excl. Admin, DON)]], Nurse[[#This Row],[RN Admin Hours]], Nurse[[#This Row],[RN DON Hours]], Nurse[[#This Row],[LPN Hours (excl. Admin)]], Nurse[[#This Row],[LPN Admin Hours]], Nurse[[#This Row],[CNA Hours]], Nurse[[#This Row],[NA TR Hours]], Nurse[[#This Row],[Med Aide/Tech Hours]])</f>
        <v>254.77219780219781</v>
      </c>
      <c r="K156" s="2">
        <f>SUM(Nurse[[#This Row],[RN Hours (excl. Admin, DON)]], Nurse[[#This Row],[LPN Hours (excl. Admin)]], Nurse[[#This Row],[CNA Hours]], Nurse[[#This Row],[NA TR Hours]], Nurse[[#This Row],[Med Aide/Tech Hours]])</f>
        <v>242.51923076923077</v>
      </c>
      <c r="L156" s="2">
        <f>SUM(Nurse[[#This Row],[RN Hours (excl. Admin, DON)]], Nurse[[#This Row],[RN Admin Hours]], Nurse[[#This Row],[RN DON Hours]])</f>
        <v>59.450769230769218</v>
      </c>
      <c r="M156" s="2">
        <v>52.154065934065919</v>
      </c>
      <c r="N156" s="2">
        <v>0</v>
      </c>
      <c r="O156" s="2">
        <v>7.2967032967032965</v>
      </c>
      <c r="P156" s="2">
        <f>SUM(Nurse[[#This Row],[LPN Hours (excl. Admin)]],Nurse[[#This Row],[LPN Admin Hours]])</f>
        <v>49.502967032967035</v>
      </c>
      <c r="Q156" s="2">
        <v>44.546703296703299</v>
      </c>
      <c r="R156" s="2">
        <v>4.9562637362637361</v>
      </c>
      <c r="S156" s="2">
        <f>SUM(Nurse[[#This Row],[CNA Hours]], Nurse[[#This Row],[NA TR Hours]], Nurse[[#This Row],[Med Aide/Tech Hours]])</f>
        <v>145.81846153846155</v>
      </c>
      <c r="T156" s="2">
        <v>145.81846153846155</v>
      </c>
      <c r="U156" s="2">
        <v>0</v>
      </c>
      <c r="V156" s="2">
        <v>0</v>
      </c>
      <c r="W1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30.587912087912088</v>
      </c>
      <c r="X156" s="2">
        <v>0</v>
      </c>
      <c r="Y156" s="2">
        <v>0</v>
      </c>
      <c r="Z156" s="2">
        <v>0</v>
      </c>
      <c r="AA156" s="2">
        <v>5.7197802197802199</v>
      </c>
      <c r="AB156" s="2">
        <v>0</v>
      </c>
      <c r="AC156" s="2">
        <v>24.868131868131869</v>
      </c>
      <c r="AD156" s="2">
        <v>0</v>
      </c>
      <c r="AE156" s="2">
        <v>0</v>
      </c>
      <c r="AF156" t="s">
        <v>829</v>
      </c>
      <c r="AG156" s="6">
        <v>5</v>
      </c>
      <c r="AH156"/>
    </row>
    <row r="157" spans="1:34" x14ac:dyDescent="0.25">
      <c r="A157" t="s">
        <v>35</v>
      </c>
      <c r="B157" t="s">
        <v>1090</v>
      </c>
      <c r="C157" t="s">
        <v>1965</v>
      </c>
      <c r="D157" t="s">
        <v>2282</v>
      </c>
      <c r="E157" s="2">
        <v>70.27472527472527</v>
      </c>
      <c r="F157" s="2">
        <f>Nurse[[#This Row],[Total Nurse Staff Hours]]/Nurse[[#This Row],[MDS Census]]</f>
        <v>3.0645035183737299</v>
      </c>
      <c r="G157" s="2">
        <f>Nurse[[#This Row],[Total Direct Care Staff Hours]]/Nurse[[#This Row],[MDS Census]]</f>
        <v>2.7700938232994528</v>
      </c>
      <c r="H157" s="2">
        <f>Nurse[[#This Row],[Total RN Hours (w/ Admin, DON)]]/Nurse[[#This Row],[MDS Census]]</f>
        <v>0.2821735731039875</v>
      </c>
      <c r="I157" s="2">
        <f>Nurse[[#This Row],[RN Hours (excl. Admin, DON)]]/Nurse[[#This Row],[MDS Census]]</f>
        <v>8.4284597341673193E-2</v>
      </c>
      <c r="J157" s="2">
        <f>SUM(Nurse[[#This Row],[RN Hours (excl. Admin, DON)]], Nurse[[#This Row],[RN Admin Hours]], Nurse[[#This Row],[RN DON Hours]], Nurse[[#This Row],[LPN Hours (excl. Admin)]], Nurse[[#This Row],[LPN Admin Hours]], Nurse[[#This Row],[CNA Hours]], Nurse[[#This Row],[NA TR Hours]], Nurse[[#This Row],[Med Aide/Tech Hours]])</f>
        <v>215.35714285714286</v>
      </c>
      <c r="K157" s="2">
        <f>SUM(Nurse[[#This Row],[RN Hours (excl. Admin, DON)]], Nurse[[#This Row],[LPN Hours (excl. Admin)]], Nurse[[#This Row],[CNA Hours]], Nurse[[#This Row],[NA TR Hours]], Nurse[[#This Row],[Med Aide/Tech Hours]])</f>
        <v>194.66758241758239</v>
      </c>
      <c r="L157" s="2">
        <f>SUM(Nurse[[#This Row],[RN Hours (excl. Admin, DON)]], Nurse[[#This Row],[RN Admin Hours]], Nurse[[#This Row],[RN DON Hours]])</f>
        <v>19.829670329670328</v>
      </c>
      <c r="M157" s="2">
        <v>5.9230769230769234</v>
      </c>
      <c r="N157" s="2">
        <v>8.7280219780219781</v>
      </c>
      <c r="O157" s="2">
        <v>5.1785714285714288</v>
      </c>
      <c r="P157" s="2">
        <f>SUM(Nurse[[#This Row],[LPN Hours (excl. Admin)]],Nurse[[#This Row],[LPN Admin Hours]])</f>
        <v>82.074175824175825</v>
      </c>
      <c r="Q157" s="2">
        <v>75.291208791208788</v>
      </c>
      <c r="R157" s="2">
        <v>6.7829670329670328</v>
      </c>
      <c r="S157" s="2">
        <f>SUM(Nurse[[#This Row],[CNA Hours]], Nurse[[#This Row],[NA TR Hours]], Nurse[[#This Row],[Med Aide/Tech Hours]])</f>
        <v>113.4532967032967</v>
      </c>
      <c r="T157" s="2">
        <v>110.95054945054945</v>
      </c>
      <c r="U157" s="2">
        <v>2.5027472527472527</v>
      </c>
      <c r="V157" s="2">
        <v>0</v>
      </c>
      <c r="W1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0.40659340659340659</v>
      </c>
      <c r="X157" s="2">
        <v>0.40659340659340659</v>
      </c>
      <c r="Y157" s="2">
        <v>0</v>
      </c>
      <c r="Z157" s="2">
        <v>0</v>
      </c>
      <c r="AA157" s="2">
        <v>0</v>
      </c>
      <c r="AB157" s="2">
        <v>0</v>
      </c>
      <c r="AC157" s="2">
        <v>0</v>
      </c>
      <c r="AD157" s="2">
        <v>0</v>
      </c>
      <c r="AE157" s="2">
        <v>0</v>
      </c>
      <c r="AF157" t="s">
        <v>144</v>
      </c>
      <c r="AG157" s="6">
        <v>5</v>
      </c>
      <c r="AH157"/>
    </row>
    <row r="158" spans="1:34" x14ac:dyDescent="0.25">
      <c r="A158" t="s">
        <v>35</v>
      </c>
      <c r="B158" t="s">
        <v>1912</v>
      </c>
      <c r="C158" t="s">
        <v>2278</v>
      </c>
      <c r="D158" t="s">
        <v>2320</v>
      </c>
      <c r="E158" s="2">
        <v>76.208791208791212</v>
      </c>
      <c r="F158" s="2">
        <f>Nurse[[#This Row],[Total Nurse Staff Hours]]/Nurse[[#This Row],[MDS Census]]</f>
        <v>3.4757894736842108</v>
      </c>
      <c r="G158" s="2">
        <f>Nurse[[#This Row],[Total Direct Care Staff Hours]]/Nurse[[#This Row],[MDS Census]]</f>
        <v>3.2125955299206921</v>
      </c>
      <c r="H158" s="2">
        <f>Nurse[[#This Row],[Total RN Hours (w/ Admin, DON)]]/Nurse[[#This Row],[MDS Census]]</f>
        <v>0.64675558759913487</v>
      </c>
      <c r="I158" s="2">
        <f>Nurse[[#This Row],[RN Hours (excl. Admin, DON)]]/Nurse[[#This Row],[MDS Census]]</f>
        <v>0.46679884643114633</v>
      </c>
      <c r="J158" s="2">
        <f>SUM(Nurse[[#This Row],[RN Hours (excl. Admin, DON)]], Nurse[[#This Row],[RN Admin Hours]], Nurse[[#This Row],[RN DON Hours]], Nurse[[#This Row],[LPN Hours (excl. Admin)]], Nurse[[#This Row],[LPN Admin Hours]], Nurse[[#This Row],[CNA Hours]], Nurse[[#This Row],[NA TR Hours]], Nurse[[#This Row],[Med Aide/Tech Hours]])</f>
        <v>264.8857142857143</v>
      </c>
      <c r="K158" s="2">
        <f>SUM(Nurse[[#This Row],[RN Hours (excl. Admin, DON)]], Nurse[[#This Row],[LPN Hours (excl. Admin)]], Nurse[[#This Row],[CNA Hours]], Nurse[[#This Row],[NA TR Hours]], Nurse[[#This Row],[Med Aide/Tech Hours]])</f>
        <v>244.82802197802198</v>
      </c>
      <c r="L158" s="2">
        <f>SUM(Nurse[[#This Row],[RN Hours (excl. Admin, DON)]], Nurse[[#This Row],[RN Admin Hours]], Nurse[[#This Row],[RN DON Hours]])</f>
        <v>49.28846153846154</v>
      </c>
      <c r="M158" s="2">
        <v>35.574175824175825</v>
      </c>
      <c r="N158" s="2">
        <v>8.0879120879120876</v>
      </c>
      <c r="O158" s="2">
        <v>5.6263736263736268</v>
      </c>
      <c r="P158" s="2">
        <f>SUM(Nurse[[#This Row],[LPN Hours (excl. Admin)]],Nurse[[#This Row],[LPN Admin Hours]])</f>
        <v>65.146703296703308</v>
      </c>
      <c r="Q158" s="2">
        <v>58.803296703296709</v>
      </c>
      <c r="R158" s="2">
        <v>6.3434065934065931</v>
      </c>
      <c r="S158" s="2">
        <f>SUM(Nurse[[#This Row],[CNA Hours]], Nurse[[#This Row],[NA TR Hours]], Nurse[[#This Row],[Med Aide/Tech Hours]])</f>
        <v>150.45054945054946</v>
      </c>
      <c r="T158" s="2">
        <v>139.82967032967034</v>
      </c>
      <c r="U158" s="2">
        <v>10.62087912087912</v>
      </c>
      <c r="V158" s="2">
        <v>0</v>
      </c>
      <c r="W1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58" s="2">
        <v>0</v>
      </c>
      <c r="Y158" s="2">
        <v>0</v>
      </c>
      <c r="Z158" s="2">
        <v>0</v>
      </c>
      <c r="AA158" s="2">
        <v>0</v>
      </c>
      <c r="AB158" s="2">
        <v>0</v>
      </c>
      <c r="AC158" s="2">
        <v>0</v>
      </c>
      <c r="AD158" s="2">
        <v>0</v>
      </c>
      <c r="AE158" s="2">
        <v>0</v>
      </c>
      <c r="AF158" t="s">
        <v>979</v>
      </c>
      <c r="AG158" s="6">
        <v>5</v>
      </c>
      <c r="AH158"/>
    </row>
    <row r="159" spans="1:34" x14ac:dyDescent="0.25">
      <c r="A159" t="s">
        <v>35</v>
      </c>
      <c r="B159" t="s">
        <v>1588</v>
      </c>
      <c r="C159" t="s">
        <v>2177</v>
      </c>
      <c r="D159" t="s">
        <v>2338</v>
      </c>
      <c r="E159" s="2">
        <v>68.329670329670336</v>
      </c>
      <c r="F159" s="2">
        <f>Nurse[[#This Row],[Total Nurse Staff Hours]]/Nurse[[#This Row],[MDS Census]]</f>
        <v>4.0558314570601475</v>
      </c>
      <c r="G159" s="2">
        <f>Nurse[[#This Row],[Total Direct Care Staff Hours]]/Nurse[[#This Row],[MDS Census]]</f>
        <v>3.7144837568349951</v>
      </c>
      <c r="H159" s="2">
        <f>Nurse[[#This Row],[Total RN Hours (w/ Admin, DON)]]/Nurse[[#This Row],[MDS Census]]</f>
        <v>0.73399002894821486</v>
      </c>
      <c r="I159" s="2">
        <f>Nurse[[#This Row],[RN Hours (excl. Admin, DON)]]/Nurse[[#This Row],[MDS Census]]</f>
        <v>0.46983756834995177</v>
      </c>
      <c r="J159" s="2">
        <f>SUM(Nurse[[#This Row],[RN Hours (excl. Admin, DON)]], Nurse[[#This Row],[RN Admin Hours]], Nurse[[#This Row],[RN DON Hours]], Nurse[[#This Row],[LPN Hours (excl. Admin)]], Nurse[[#This Row],[LPN Admin Hours]], Nurse[[#This Row],[CNA Hours]], Nurse[[#This Row],[NA TR Hours]], Nurse[[#This Row],[Med Aide/Tech Hours]])</f>
        <v>277.13362637362638</v>
      </c>
      <c r="K159" s="2">
        <f>SUM(Nurse[[#This Row],[RN Hours (excl. Admin, DON)]], Nurse[[#This Row],[LPN Hours (excl. Admin)]], Nurse[[#This Row],[CNA Hours]], Nurse[[#This Row],[NA TR Hours]], Nurse[[#This Row],[Med Aide/Tech Hours]])</f>
        <v>253.80945054945056</v>
      </c>
      <c r="L159" s="2">
        <f>SUM(Nurse[[#This Row],[RN Hours (excl. Admin, DON)]], Nurse[[#This Row],[RN Admin Hours]], Nurse[[#This Row],[RN DON Hours]])</f>
        <v>50.153296703296711</v>
      </c>
      <c r="M159" s="2">
        <v>32.103846153846156</v>
      </c>
      <c r="N159" s="2">
        <v>12.774725274725276</v>
      </c>
      <c r="O159" s="2">
        <v>5.2747252747252746</v>
      </c>
      <c r="P159" s="2">
        <f>SUM(Nurse[[#This Row],[LPN Hours (excl. Admin)]],Nurse[[#This Row],[LPN Admin Hours]])</f>
        <v>96.797912087912096</v>
      </c>
      <c r="Q159" s="2">
        <v>91.523186813186825</v>
      </c>
      <c r="R159" s="2">
        <v>5.2747252747252746</v>
      </c>
      <c r="S159" s="2">
        <f>SUM(Nurse[[#This Row],[CNA Hours]], Nurse[[#This Row],[NA TR Hours]], Nurse[[#This Row],[Med Aide/Tech Hours]])</f>
        <v>130.1824175824176</v>
      </c>
      <c r="T159" s="2">
        <v>119.56428571428572</v>
      </c>
      <c r="U159" s="2">
        <v>10.618131868131869</v>
      </c>
      <c r="V159" s="2">
        <v>0</v>
      </c>
      <c r="W1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59" s="2">
        <v>0</v>
      </c>
      <c r="Y159" s="2">
        <v>0</v>
      </c>
      <c r="Z159" s="2">
        <v>0</v>
      </c>
      <c r="AA159" s="2">
        <v>0</v>
      </c>
      <c r="AB159" s="2">
        <v>0</v>
      </c>
      <c r="AC159" s="2">
        <v>0</v>
      </c>
      <c r="AD159" s="2">
        <v>0</v>
      </c>
      <c r="AE159" s="2">
        <v>0</v>
      </c>
      <c r="AF159" t="s">
        <v>650</v>
      </c>
      <c r="AG159" s="6">
        <v>5</v>
      </c>
      <c r="AH159"/>
    </row>
    <row r="160" spans="1:34" x14ac:dyDescent="0.25">
      <c r="A160" t="s">
        <v>35</v>
      </c>
      <c r="B160" t="s">
        <v>1316</v>
      </c>
      <c r="C160" t="s">
        <v>1926</v>
      </c>
      <c r="D160" t="s">
        <v>2302</v>
      </c>
      <c r="E160" s="2">
        <v>84.64835164835165</v>
      </c>
      <c r="F160" s="2">
        <f>Nurse[[#This Row],[Total Nurse Staff Hours]]/Nurse[[#This Row],[MDS Census]]</f>
        <v>3.4482669089964948</v>
      </c>
      <c r="G160" s="2">
        <f>Nurse[[#This Row],[Total Direct Care Staff Hours]]/Nurse[[#This Row],[MDS Census]]</f>
        <v>3.318252628845904</v>
      </c>
      <c r="H160" s="2">
        <f>Nurse[[#This Row],[Total RN Hours (w/ Admin, DON)]]/Nurse[[#This Row],[MDS Census]]</f>
        <v>0.16782422432818384</v>
      </c>
      <c r="I160" s="2">
        <f>Nurse[[#This Row],[RN Hours (excl. Admin, DON)]]/Nurse[[#This Row],[MDS Census]]</f>
        <v>0.10239517071270933</v>
      </c>
      <c r="J160" s="2">
        <f>SUM(Nurse[[#This Row],[RN Hours (excl. Admin, DON)]], Nurse[[#This Row],[RN Admin Hours]], Nurse[[#This Row],[RN DON Hours]], Nurse[[#This Row],[LPN Hours (excl. Admin)]], Nurse[[#This Row],[LPN Admin Hours]], Nurse[[#This Row],[CNA Hours]], Nurse[[#This Row],[NA TR Hours]], Nurse[[#This Row],[Med Aide/Tech Hours]])</f>
        <v>291.8901098901099</v>
      </c>
      <c r="K160" s="2">
        <f>SUM(Nurse[[#This Row],[RN Hours (excl. Admin, DON)]], Nurse[[#This Row],[LPN Hours (excl. Admin)]], Nurse[[#This Row],[CNA Hours]], Nurse[[#This Row],[NA TR Hours]], Nurse[[#This Row],[Med Aide/Tech Hours]])</f>
        <v>280.88461538461536</v>
      </c>
      <c r="L160" s="2">
        <f>SUM(Nurse[[#This Row],[RN Hours (excl. Admin, DON)]], Nurse[[#This Row],[RN Admin Hours]], Nurse[[#This Row],[RN DON Hours]])</f>
        <v>14.206043956043956</v>
      </c>
      <c r="M160" s="2">
        <v>8.6675824175824179</v>
      </c>
      <c r="N160" s="2">
        <v>0</v>
      </c>
      <c r="O160" s="2">
        <v>5.5384615384615383</v>
      </c>
      <c r="P160" s="2">
        <f>SUM(Nurse[[#This Row],[LPN Hours (excl. Admin)]],Nurse[[#This Row],[LPN Admin Hours]])</f>
        <v>102.18406593406593</v>
      </c>
      <c r="Q160" s="2">
        <v>96.717032967032964</v>
      </c>
      <c r="R160" s="2">
        <v>5.4670329670329672</v>
      </c>
      <c r="S160" s="2">
        <f>SUM(Nurse[[#This Row],[CNA Hours]], Nurse[[#This Row],[NA TR Hours]], Nurse[[#This Row],[Med Aide/Tech Hours]])</f>
        <v>175.5</v>
      </c>
      <c r="T160" s="2">
        <v>175.5</v>
      </c>
      <c r="U160" s="2">
        <v>0</v>
      </c>
      <c r="V160" s="2">
        <v>0</v>
      </c>
      <c r="W1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60" s="2">
        <v>0</v>
      </c>
      <c r="Y160" s="2">
        <v>0</v>
      </c>
      <c r="Z160" s="2">
        <v>0</v>
      </c>
      <c r="AA160" s="2">
        <v>0</v>
      </c>
      <c r="AB160" s="2">
        <v>0</v>
      </c>
      <c r="AC160" s="2">
        <v>0</v>
      </c>
      <c r="AD160" s="2">
        <v>0</v>
      </c>
      <c r="AE160" s="2">
        <v>0</v>
      </c>
      <c r="AF160" t="s">
        <v>373</v>
      </c>
      <c r="AG160" s="6">
        <v>5</v>
      </c>
      <c r="AH160"/>
    </row>
    <row r="161" spans="1:34" x14ac:dyDescent="0.25">
      <c r="A161" t="s">
        <v>35</v>
      </c>
      <c r="B161" t="s">
        <v>1044</v>
      </c>
      <c r="C161" t="s">
        <v>2082</v>
      </c>
      <c r="D161" t="s">
        <v>2322</v>
      </c>
      <c r="E161" s="2">
        <v>68.813186813186817</v>
      </c>
      <c r="F161" s="2">
        <f>Nurse[[#This Row],[Total Nurse Staff Hours]]/Nurse[[#This Row],[MDS Census]]</f>
        <v>4.5803880549345264</v>
      </c>
      <c r="G161" s="2">
        <f>Nurse[[#This Row],[Total Direct Care Staff Hours]]/Nurse[[#This Row],[MDS Census]]</f>
        <v>4.3471590546151395</v>
      </c>
      <c r="H161" s="2">
        <f>Nurse[[#This Row],[Total RN Hours (w/ Admin, DON)]]/Nurse[[#This Row],[MDS Census]]</f>
        <v>0.38677738741616097</v>
      </c>
      <c r="I161" s="2">
        <f>Nurse[[#This Row],[RN Hours (excl. Admin, DON)]]/Nurse[[#This Row],[MDS Census]]</f>
        <v>0.30373682529543278</v>
      </c>
      <c r="J161" s="2">
        <f>SUM(Nurse[[#This Row],[RN Hours (excl. Admin, DON)]], Nurse[[#This Row],[RN Admin Hours]], Nurse[[#This Row],[RN DON Hours]], Nurse[[#This Row],[LPN Hours (excl. Admin)]], Nurse[[#This Row],[LPN Admin Hours]], Nurse[[#This Row],[CNA Hours]], Nurse[[#This Row],[NA TR Hours]], Nurse[[#This Row],[Med Aide/Tech Hours]])</f>
        <v>315.19109890109894</v>
      </c>
      <c r="K161" s="2">
        <f>SUM(Nurse[[#This Row],[RN Hours (excl. Admin, DON)]], Nurse[[#This Row],[LPN Hours (excl. Admin)]], Nurse[[#This Row],[CNA Hours]], Nurse[[#This Row],[NA TR Hours]], Nurse[[#This Row],[Med Aide/Tech Hours]])</f>
        <v>299.14186813186819</v>
      </c>
      <c r="L161" s="2">
        <f>SUM(Nurse[[#This Row],[RN Hours (excl. Admin, DON)]], Nurse[[#This Row],[RN Admin Hours]], Nurse[[#This Row],[RN DON Hours]])</f>
        <v>26.615384615384617</v>
      </c>
      <c r="M161" s="2">
        <v>20.901098901098901</v>
      </c>
      <c r="N161" s="2">
        <v>0</v>
      </c>
      <c r="O161" s="2">
        <v>5.7142857142857144</v>
      </c>
      <c r="P161" s="2">
        <f>SUM(Nurse[[#This Row],[LPN Hours (excl. Admin)]],Nurse[[#This Row],[LPN Admin Hours]])</f>
        <v>93.029230769230765</v>
      </c>
      <c r="Q161" s="2">
        <v>82.694285714285712</v>
      </c>
      <c r="R161" s="2">
        <v>10.334945054945056</v>
      </c>
      <c r="S161" s="2">
        <f>SUM(Nurse[[#This Row],[CNA Hours]], Nurse[[#This Row],[NA TR Hours]], Nurse[[#This Row],[Med Aide/Tech Hours]])</f>
        <v>195.54648351648359</v>
      </c>
      <c r="T161" s="2">
        <v>195.54648351648359</v>
      </c>
      <c r="U161" s="2">
        <v>0</v>
      </c>
      <c r="V161" s="2">
        <v>0</v>
      </c>
      <c r="W1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146.7657142857143</v>
      </c>
      <c r="X161" s="2">
        <v>3.1538461538461537</v>
      </c>
      <c r="Y161" s="2">
        <v>0</v>
      </c>
      <c r="Z161" s="2">
        <v>0</v>
      </c>
      <c r="AA161" s="2">
        <v>31.315164835164829</v>
      </c>
      <c r="AB161" s="2">
        <v>0</v>
      </c>
      <c r="AC161" s="2">
        <v>112.2967032967033</v>
      </c>
      <c r="AD161" s="2">
        <v>0</v>
      </c>
      <c r="AE161" s="2">
        <v>0</v>
      </c>
      <c r="AF161" t="s">
        <v>97</v>
      </c>
      <c r="AG161" s="6">
        <v>5</v>
      </c>
      <c r="AH161"/>
    </row>
    <row r="162" spans="1:34" x14ac:dyDescent="0.25">
      <c r="A162" t="s">
        <v>35</v>
      </c>
      <c r="B162" t="s">
        <v>1630</v>
      </c>
      <c r="C162" t="s">
        <v>2008</v>
      </c>
      <c r="D162" t="s">
        <v>2281</v>
      </c>
      <c r="E162" s="2">
        <v>66.758241758241752</v>
      </c>
      <c r="F162" s="2">
        <f>Nurse[[#This Row],[Total Nurse Staff Hours]]/Nurse[[#This Row],[MDS Census]]</f>
        <v>3.5784345679012342</v>
      </c>
      <c r="G162" s="2">
        <f>Nurse[[#This Row],[Total Direct Care Staff Hours]]/Nurse[[#This Row],[MDS Census]]</f>
        <v>3.3677349794238682</v>
      </c>
      <c r="H162" s="2">
        <f>Nurse[[#This Row],[Total RN Hours (w/ Admin, DON)]]/Nurse[[#This Row],[MDS Census]]</f>
        <v>0.32184691358024686</v>
      </c>
      <c r="I162" s="2">
        <f>Nurse[[#This Row],[RN Hours (excl. Admin, DON)]]/Nurse[[#This Row],[MDS Census]]</f>
        <v>0.25995390946502051</v>
      </c>
      <c r="J162" s="2">
        <f>SUM(Nurse[[#This Row],[RN Hours (excl. Admin, DON)]], Nurse[[#This Row],[RN Admin Hours]], Nurse[[#This Row],[RN DON Hours]], Nurse[[#This Row],[LPN Hours (excl. Admin)]], Nurse[[#This Row],[LPN Admin Hours]], Nurse[[#This Row],[CNA Hours]], Nurse[[#This Row],[NA TR Hours]], Nurse[[#This Row],[Med Aide/Tech Hours]])</f>
        <v>238.88999999999996</v>
      </c>
      <c r="K162" s="2">
        <f>SUM(Nurse[[#This Row],[RN Hours (excl. Admin, DON)]], Nurse[[#This Row],[LPN Hours (excl. Admin)]], Nurse[[#This Row],[CNA Hours]], Nurse[[#This Row],[NA TR Hours]], Nurse[[#This Row],[Med Aide/Tech Hours]])</f>
        <v>224.82406593406591</v>
      </c>
      <c r="L162" s="2">
        <f>SUM(Nurse[[#This Row],[RN Hours (excl. Admin, DON)]], Nurse[[#This Row],[RN Admin Hours]], Nurse[[#This Row],[RN DON Hours]])</f>
        <v>21.48593406593406</v>
      </c>
      <c r="M162" s="2">
        <v>17.354065934065929</v>
      </c>
      <c r="N162" s="2">
        <v>0.70329670329670335</v>
      </c>
      <c r="O162" s="2">
        <v>3.4285714285714284</v>
      </c>
      <c r="P162" s="2">
        <f>SUM(Nurse[[#This Row],[LPN Hours (excl. Admin)]],Nurse[[#This Row],[LPN Admin Hours]])</f>
        <v>88.789780219780226</v>
      </c>
      <c r="Q162" s="2">
        <v>78.855714285714299</v>
      </c>
      <c r="R162" s="2">
        <v>9.9340659340659343</v>
      </c>
      <c r="S162" s="2">
        <f>SUM(Nurse[[#This Row],[CNA Hours]], Nurse[[#This Row],[NA TR Hours]], Nurse[[#This Row],[Med Aide/Tech Hours]])</f>
        <v>128.61428571428567</v>
      </c>
      <c r="T162" s="2">
        <v>128.61428571428567</v>
      </c>
      <c r="U162" s="2">
        <v>0</v>
      </c>
      <c r="V162" s="2">
        <v>0</v>
      </c>
      <c r="W1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73.740549450549452</v>
      </c>
      <c r="X162" s="2">
        <v>14.285714285714286</v>
      </c>
      <c r="Y162" s="2">
        <v>0</v>
      </c>
      <c r="Z162" s="2">
        <v>0</v>
      </c>
      <c r="AA162" s="2">
        <v>22.191098901098901</v>
      </c>
      <c r="AB162" s="2">
        <v>0</v>
      </c>
      <c r="AC162" s="2">
        <v>37.263736263736263</v>
      </c>
      <c r="AD162" s="2">
        <v>0</v>
      </c>
      <c r="AE162" s="2">
        <v>0</v>
      </c>
      <c r="AF162" t="s">
        <v>693</v>
      </c>
      <c r="AG162" s="6">
        <v>5</v>
      </c>
      <c r="AH162"/>
    </row>
    <row r="163" spans="1:34" x14ac:dyDescent="0.25">
      <c r="A163" t="s">
        <v>35</v>
      </c>
      <c r="B163" t="s">
        <v>1662</v>
      </c>
      <c r="C163" t="s">
        <v>2068</v>
      </c>
      <c r="D163" t="s">
        <v>2307</v>
      </c>
      <c r="E163" s="2">
        <v>71.07692307692308</v>
      </c>
      <c r="F163" s="2">
        <f>Nurse[[#This Row],[Total Nurse Staff Hours]]/Nurse[[#This Row],[MDS Census]]</f>
        <v>4.1234616573902292</v>
      </c>
      <c r="G163" s="2">
        <f>Nurse[[#This Row],[Total Direct Care Staff Hours]]/Nurse[[#This Row],[MDS Census]]</f>
        <v>3.3438976499690791</v>
      </c>
      <c r="H163" s="2">
        <f>Nurse[[#This Row],[Total RN Hours (w/ Admin, DON)]]/Nurse[[#This Row],[MDS Census]]</f>
        <v>0.45310451453308603</v>
      </c>
      <c r="I163" s="2">
        <f>Nurse[[#This Row],[RN Hours (excl. Admin, DON)]]/Nurse[[#This Row],[MDS Census]]</f>
        <v>0.37518243661100814</v>
      </c>
      <c r="J163" s="2">
        <f>SUM(Nurse[[#This Row],[RN Hours (excl. Admin, DON)]], Nurse[[#This Row],[RN Admin Hours]], Nurse[[#This Row],[RN DON Hours]], Nurse[[#This Row],[LPN Hours (excl. Admin)]], Nurse[[#This Row],[LPN Admin Hours]], Nurse[[#This Row],[CNA Hours]], Nurse[[#This Row],[NA TR Hours]], Nurse[[#This Row],[Med Aide/Tech Hours]])</f>
        <v>293.08296703296708</v>
      </c>
      <c r="K163" s="2">
        <f>SUM(Nurse[[#This Row],[RN Hours (excl. Admin, DON)]], Nurse[[#This Row],[LPN Hours (excl. Admin)]], Nurse[[#This Row],[CNA Hours]], Nurse[[#This Row],[NA TR Hours]], Nurse[[#This Row],[Med Aide/Tech Hours]])</f>
        <v>237.67395604395608</v>
      </c>
      <c r="L163" s="2">
        <f>SUM(Nurse[[#This Row],[RN Hours (excl. Admin, DON)]], Nurse[[#This Row],[RN Admin Hours]], Nurse[[#This Row],[RN DON Hours]])</f>
        <v>32.205274725274734</v>
      </c>
      <c r="M163" s="2">
        <v>26.666813186813194</v>
      </c>
      <c r="N163" s="2">
        <v>0</v>
      </c>
      <c r="O163" s="2">
        <v>5.5384615384615383</v>
      </c>
      <c r="P163" s="2">
        <f>SUM(Nurse[[#This Row],[LPN Hours (excl. Admin)]],Nurse[[#This Row],[LPN Admin Hours]])</f>
        <v>82.828131868131862</v>
      </c>
      <c r="Q163" s="2">
        <v>32.957582417582408</v>
      </c>
      <c r="R163" s="2">
        <v>49.870549450549454</v>
      </c>
      <c r="S163" s="2">
        <f>SUM(Nurse[[#This Row],[CNA Hours]], Nurse[[#This Row],[NA TR Hours]], Nurse[[#This Row],[Med Aide/Tech Hours]])</f>
        <v>178.04956043956048</v>
      </c>
      <c r="T163" s="2">
        <v>178.04956043956048</v>
      </c>
      <c r="U163" s="2">
        <v>0</v>
      </c>
      <c r="V163" s="2">
        <v>0</v>
      </c>
      <c r="W1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88.583956043956036</v>
      </c>
      <c r="X163" s="2">
        <v>6.1758241758241761</v>
      </c>
      <c r="Y163" s="2">
        <v>0</v>
      </c>
      <c r="Z163" s="2">
        <v>0</v>
      </c>
      <c r="AA163" s="2">
        <v>32.957582417582408</v>
      </c>
      <c r="AB163" s="2">
        <v>0</v>
      </c>
      <c r="AC163" s="2">
        <v>49.450549450549453</v>
      </c>
      <c r="AD163" s="2">
        <v>0</v>
      </c>
      <c r="AE163" s="2">
        <v>0</v>
      </c>
      <c r="AF163" t="s">
        <v>726</v>
      </c>
      <c r="AG163" s="6">
        <v>5</v>
      </c>
      <c r="AH163"/>
    </row>
    <row r="164" spans="1:34" x14ac:dyDescent="0.25">
      <c r="A164" t="s">
        <v>35</v>
      </c>
      <c r="B164" t="s">
        <v>1073</v>
      </c>
      <c r="C164" t="s">
        <v>2091</v>
      </c>
      <c r="D164" t="s">
        <v>2344</v>
      </c>
      <c r="E164" s="2">
        <v>160.37362637362637</v>
      </c>
      <c r="F164" s="2">
        <f>Nurse[[#This Row],[Total Nurse Staff Hours]]/Nurse[[#This Row],[MDS Census]]</f>
        <v>2.7039194189392903</v>
      </c>
      <c r="G164" s="2">
        <f>Nurse[[#This Row],[Total Direct Care Staff Hours]]/Nurse[[#This Row],[MDS Census]]</f>
        <v>2.4929080444018092</v>
      </c>
      <c r="H164" s="2">
        <f>Nurse[[#This Row],[Total RN Hours (w/ Admin, DON)]]/Nurse[[#This Row],[MDS Census]]</f>
        <v>0.29974647115252845</v>
      </c>
      <c r="I164" s="2">
        <f>Nurse[[#This Row],[RN Hours (excl. Admin, DON)]]/Nurse[[#This Row],[MDS Census]]</f>
        <v>0.1358434973276689</v>
      </c>
      <c r="J164" s="2">
        <f>SUM(Nurse[[#This Row],[RN Hours (excl. Admin, DON)]], Nurse[[#This Row],[RN Admin Hours]], Nurse[[#This Row],[RN DON Hours]], Nurse[[#This Row],[LPN Hours (excl. Admin)]], Nurse[[#This Row],[LPN Admin Hours]], Nurse[[#This Row],[CNA Hours]], Nurse[[#This Row],[NA TR Hours]], Nurse[[#This Row],[Med Aide/Tech Hours]])</f>
        <v>433.63736263736263</v>
      </c>
      <c r="K164" s="2">
        <f>SUM(Nurse[[#This Row],[RN Hours (excl. Admin, DON)]], Nurse[[#This Row],[LPN Hours (excl. Admin)]], Nurse[[#This Row],[CNA Hours]], Nurse[[#This Row],[NA TR Hours]], Nurse[[#This Row],[Med Aide/Tech Hours]])</f>
        <v>399.7967032967033</v>
      </c>
      <c r="L164" s="2">
        <f>SUM(Nurse[[#This Row],[RN Hours (excl. Admin, DON)]], Nurse[[#This Row],[RN Admin Hours]], Nurse[[#This Row],[RN DON Hours]])</f>
        <v>48.071428571428569</v>
      </c>
      <c r="M164" s="2">
        <v>21.785714285714285</v>
      </c>
      <c r="N164" s="2">
        <v>21.186813186813186</v>
      </c>
      <c r="O164" s="2">
        <v>5.0989010989010985</v>
      </c>
      <c r="P164" s="2">
        <f>SUM(Nurse[[#This Row],[LPN Hours (excl. Admin)]],Nurse[[#This Row],[LPN Admin Hours]])</f>
        <v>138.50274725274724</v>
      </c>
      <c r="Q164" s="2">
        <v>130.94780219780219</v>
      </c>
      <c r="R164" s="2">
        <v>7.5549450549450547</v>
      </c>
      <c r="S164" s="2">
        <f>SUM(Nurse[[#This Row],[CNA Hours]], Nurse[[#This Row],[NA TR Hours]], Nurse[[#This Row],[Med Aide/Tech Hours]])</f>
        <v>247.06318681318683</v>
      </c>
      <c r="T164" s="2">
        <v>246.7335164835165</v>
      </c>
      <c r="U164" s="2">
        <v>0.32967032967032966</v>
      </c>
      <c r="V164" s="2">
        <v>0</v>
      </c>
      <c r="W1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64" s="2">
        <v>0</v>
      </c>
      <c r="Y164" s="2">
        <v>0</v>
      </c>
      <c r="Z164" s="2">
        <v>0</v>
      </c>
      <c r="AA164" s="2">
        <v>0</v>
      </c>
      <c r="AB164" s="2">
        <v>0</v>
      </c>
      <c r="AC164" s="2">
        <v>0</v>
      </c>
      <c r="AD164" s="2">
        <v>0</v>
      </c>
      <c r="AE164" s="2">
        <v>0</v>
      </c>
      <c r="AF164" t="s">
        <v>126</v>
      </c>
      <c r="AG164" s="6">
        <v>5</v>
      </c>
      <c r="AH164"/>
    </row>
    <row r="165" spans="1:34" x14ac:dyDescent="0.25">
      <c r="A165" t="s">
        <v>35</v>
      </c>
      <c r="B165" t="s">
        <v>1576</v>
      </c>
      <c r="C165" t="s">
        <v>1934</v>
      </c>
      <c r="D165" t="s">
        <v>2309</v>
      </c>
      <c r="E165" s="2">
        <v>41.692307692307693</v>
      </c>
      <c r="F165" s="2">
        <f>Nurse[[#This Row],[Total Nurse Staff Hours]]/Nurse[[#This Row],[MDS Census]]</f>
        <v>3.3738297311544554</v>
      </c>
      <c r="G165" s="2">
        <f>Nurse[[#This Row],[Total Direct Care Staff Hours]]/Nurse[[#This Row],[MDS Census]]</f>
        <v>3.1371402214022153</v>
      </c>
      <c r="H165" s="2">
        <f>Nurse[[#This Row],[Total RN Hours (w/ Admin, DON)]]/Nurse[[#This Row],[MDS Census]]</f>
        <v>0.63955455983131271</v>
      </c>
      <c r="I165" s="2">
        <f>Nurse[[#This Row],[RN Hours (excl. Admin, DON)]]/Nurse[[#This Row],[MDS Census]]</f>
        <v>0.51936478650500806</v>
      </c>
      <c r="J165" s="2">
        <f>SUM(Nurse[[#This Row],[RN Hours (excl. Admin, DON)]], Nurse[[#This Row],[RN Admin Hours]], Nurse[[#This Row],[RN DON Hours]], Nurse[[#This Row],[LPN Hours (excl. Admin)]], Nurse[[#This Row],[LPN Admin Hours]], Nurse[[#This Row],[CNA Hours]], Nurse[[#This Row],[NA TR Hours]], Nurse[[#This Row],[Med Aide/Tech Hours]])</f>
        <v>140.66274725274729</v>
      </c>
      <c r="K165" s="2">
        <f>SUM(Nurse[[#This Row],[RN Hours (excl. Admin, DON)]], Nurse[[#This Row],[LPN Hours (excl. Admin)]], Nurse[[#This Row],[CNA Hours]], Nurse[[#This Row],[NA TR Hours]], Nurse[[#This Row],[Med Aide/Tech Hours]])</f>
        <v>130.79461538461544</v>
      </c>
      <c r="L165" s="2">
        <f>SUM(Nurse[[#This Row],[RN Hours (excl. Admin, DON)]], Nurse[[#This Row],[RN Admin Hours]], Nurse[[#This Row],[RN DON Hours]])</f>
        <v>26.664505494505502</v>
      </c>
      <c r="M165" s="2">
        <v>21.653516483516491</v>
      </c>
      <c r="N165" s="2">
        <v>0</v>
      </c>
      <c r="O165" s="2">
        <v>5.0109890109890109</v>
      </c>
      <c r="P165" s="2">
        <f>SUM(Nurse[[#This Row],[LPN Hours (excl. Admin)]],Nurse[[#This Row],[LPN Admin Hours]])</f>
        <v>30.842967032967028</v>
      </c>
      <c r="Q165" s="2">
        <v>25.98582417582417</v>
      </c>
      <c r="R165" s="2">
        <v>4.8571428571428568</v>
      </c>
      <c r="S165" s="2">
        <f>SUM(Nurse[[#This Row],[CNA Hours]], Nurse[[#This Row],[NA TR Hours]], Nurse[[#This Row],[Med Aide/Tech Hours]])</f>
        <v>83.155274725274765</v>
      </c>
      <c r="T165" s="2">
        <v>83.155274725274765</v>
      </c>
      <c r="U165" s="2">
        <v>0</v>
      </c>
      <c r="V165" s="2">
        <v>0</v>
      </c>
      <c r="W1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65" s="2">
        <v>0</v>
      </c>
      <c r="Y165" s="2">
        <v>0</v>
      </c>
      <c r="Z165" s="2">
        <v>0</v>
      </c>
      <c r="AA165" s="2">
        <v>0</v>
      </c>
      <c r="AB165" s="2">
        <v>0</v>
      </c>
      <c r="AC165" s="2">
        <v>0</v>
      </c>
      <c r="AD165" s="2">
        <v>0</v>
      </c>
      <c r="AE165" s="2">
        <v>0</v>
      </c>
      <c r="AF165" t="s">
        <v>638</v>
      </c>
      <c r="AG165" s="6">
        <v>5</v>
      </c>
      <c r="AH165"/>
    </row>
    <row r="166" spans="1:34" x14ac:dyDescent="0.25">
      <c r="A166" t="s">
        <v>35</v>
      </c>
      <c r="B166" t="s">
        <v>1109</v>
      </c>
      <c r="C166" t="s">
        <v>2033</v>
      </c>
      <c r="D166" t="s">
        <v>2324</v>
      </c>
      <c r="E166" s="2">
        <v>57.791208791208788</v>
      </c>
      <c r="F166" s="2">
        <f>Nurse[[#This Row],[Total Nurse Staff Hours]]/Nurse[[#This Row],[MDS Census]]</f>
        <v>3.2513785890853772</v>
      </c>
      <c r="G166" s="2">
        <f>Nurse[[#This Row],[Total Direct Care Staff Hours]]/Nurse[[#This Row],[MDS Census]]</f>
        <v>3.0533371363377073</v>
      </c>
      <c r="H166" s="2">
        <f>Nurse[[#This Row],[Total RN Hours (w/ Admin, DON)]]/Nurse[[#This Row],[MDS Census]]</f>
        <v>0.62807187678265819</v>
      </c>
      <c r="I166" s="2">
        <f>Nurse[[#This Row],[RN Hours (excl. Admin, DON)]]/Nurse[[#This Row],[MDS Census]]</f>
        <v>0.43003042403498765</v>
      </c>
      <c r="J166" s="2">
        <f>SUM(Nurse[[#This Row],[RN Hours (excl. Admin, DON)]], Nurse[[#This Row],[RN Admin Hours]], Nurse[[#This Row],[RN DON Hours]], Nurse[[#This Row],[LPN Hours (excl. Admin)]], Nurse[[#This Row],[LPN Admin Hours]], Nurse[[#This Row],[CNA Hours]], Nurse[[#This Row],[NA TR Hours]], Nurse[[#This Row],[Med Aide/Tech Hours]])</f>
        <v>187.90109890109889</v>
      </c>
      <c r="K166" s="2">
        <f>SUM(Nurse[[#This Row],[RN Hours (excl. Admin, DON)]], Nurse[[#This Row],[LPN Hours (excl. Admin)]], Nurse[[#This Row],[CNA Hours]], Nurse[[#This Row],[NA TR Hours]], Nurse[[#This Row],[Med Aide/Tech Hours]])</f>
        <v>176.45604395604397</v>
      </c>
      <c r="L166" s="2">
        <f>SUM(Nurse[[#This Row],[RN Hours (excl. Admin, DON)]], Nurse[[#This Row],[RN Admin Hours]], Nurse[[#This Row],[RN DON Hours]])</f>
        <v>36.297032967032962</v>
      </c>
      <c r="M166" s="2">
        <v>24.85197802197802</v>
      </c>
      <c r="N166" s="2">
        <v>6.3461538461538458</v>
      </c>
      <c r="O166" s="2">
        <v>5.0989010989010985</v>
      </c>
      <c r="P166" s="2">
        <f>SUM(Nurse[[#This Row],[LPN Hours (excl. Admin)]],Nurse[[#This Row],[LPN Admin Hours]])</f>
        <v>32.854065934065936</v>
      </c>
      <c r="Q166" s="2">
        <v>32.854065934065936</v>
      </c>
      <c r="R166" s="2">
        <v>0</v>
      </c>
      <c r="S166" s="2">
        <f>SUM(Nurse[[#This Row],[CNA Hours]], Nurse[[#This Row],[NA TR Hours]], Nurse[[#This Row],[Med Aide/Tech Hours]])</f>
        <v>118.75</v>
      </c>
      <c r="T166" s="2">
        <v>118.75</v>
      </c>
      <c r="U166" s="2">
        <v>0</v>
      </c>
      <c r="V166" s="2">
        <v>0</v>
      </c>
      <c r="W1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5.6584615384615375</v>
      </c>
      <c r="X166" s="2">
        <v>2.6593406593406592</v>
      </c>
      <c r="Y166" s="2">
        <v>0</v>
      </c>
      <c r="Z166" s="2">
        <v>0</v>
      </c>
      <c r="AA166" s="2">
        <v>2.9991208791208788</v>
      </c>
      <c r="AB166" s="2">
        <v>0</v>
      </c>
      <c r="AC166" s="2">
        <v>0</v>
      </c>
      <c r="AD166" s="2">
        <v>0</v>
      </c>
      <c r="AE166" s="2">
        <v>0</v>
      </c>
      <c r="AF166" t="s">
        <v>163</v>
      </c>
      <c r="AG166" s="6">
        <v>5</v>
      </c>
      <c r="AH166"/>
    </row>
    <row r="167" spans="1:34" x14ac:dyDescent="0.25">
      <c r="A167" t="s">
        <v>35</v>
      </c>
      <c r="B167" t="s">
        <v>1469</v>
      </c>
      <c r="C167" t="s">
        <v>2008</v>
      </c>
      <c r="D167" t="s">
        <v>2281</v>
      </c>
      <c r="E167" s="2">
        <v>64.64835164835165</v>
      </c>
      <c r="F167" s="2">
        <f>Nurse[[#This Row],[Total Nurse Staff Hours]]/Nurse[[#This Row],[MDS Census]]</f>
        <v>3.4816998130205681</v>
      </c>
      <c r="G167" s="2">
        <f>Nurse[[#This Row],[Total Direct Care Staff Hours]]/Nurse[[#This Row],[MDS Census]]</f>
        <v>3.2819224885262623</v>
      </c>
      <c r="H167" s="2">
        <f>Nurse[[#This Row],[Total RN Hours (w/ Admin, DON)]]/Nurse[[#This Row],[MDS Census]]</f>
        <v>0.63745877953425123</v>
      </c>
      <c r="I167" s="2">
        <f>Nurse[[#This Row],[RN Hours (excl. Admin, DON)]]/Nurse[[#This Row],[MDS Census]]</f>
        <v>0.4376814550399456</v>
      </c>
      <c r="J167" s="2">
        <f>SUM(Nurse[[#This Row],[RN Hours (excl. Admin, DON)]], Nurse[[#This Row],[RN Admin Hours]], Nurse[[#This Row],[RN DON Hours]], Nurse[[#This Row],[LPN Hours (excl. Admin)]], Nurse[[#This Row],[LPN Admin Hours]], Nurse[[#This Row],[CNA Hours]], Nurse[[#This Row],[NA TR Hours]], Nurse[[#This Row],[Med Aide/Tech Hours]])</f>
        <v>225.08615384615388</v>
      </c>
      <c r="K167" s="2">
        <f>SUM(Nurse[[#This Row],[RN Hours (excl. Admin, DON)]], Nurse[[#This Row],[LPN Hours (excl. Admin)]], Nurse[[#This Row],[CNA Hours]], Nurse[[#This Row],[NA TR Hours]], Nurse[[#This Row],[Med Aide/Tech Hours]])</f>
        <v>212.17087912087914</v>
      </c>
      <c r="L167" s="2">
        <f>SUM(Nurse[[#This Row],[RN Hours (excl. Admin, DON)]], Nurse[[#This Row],[RN Admin Hours]], Nurse[[#This Row],[RN DON Hours]])</f>
        <v>41.21065934065934</v>
      </c>
      <c r="M167" s="2">
        <v>28.295384615384616</v>
      </c>
      <c r="N167" s="2">
        <v>7.2889010989010998</v>
      </c>
      <c r="O167" s="2">
        <v>5.6263736263736268</v>
      </c>
      <c r="P167" s="2">
        <f>SUM(Nurse[[#This Row],[LPN Hours (excl. Admin)]],Nurse[[#This Row],[LPN Admin Hours]])</f>
        <v>57.854835164835151</v>
      </c>
      <c r="Q167" s="2">
        <v>57.854835164835151</v>
      </c>
      <c r="R167" s="2">
        <v>0</v>
      </c>
      <c r="S167" s="2">
        <f>SUM(Nurse[[#This Row],[CNA Hours]], Nurse[[#This Row],[NA TR Hours]], Nurse[[#This Row],[Med Aide/Tech Hours]])</f>
        <v>126.02065934065938</v>
      </c>
      <c r="T167" s="2">
        <v>126.02065934065938</v>
      </c>
      <c r="U167" s="2">
        <v>0</v>
      </c>
      <c r="V167" s="2">
        <v>0</v>
      </c>
      <c r="W1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34.627472527472527</v>
      </c>
      <c r="X167" s="2">
        <v>1.1318681318681318</v>
      </c>
      <c r="Y167" s="2">
        <v>0</v>
      </c>
      <c r="Z167" s="2">
        <v>0</v>
      </c>
      <c r="AA167" s="2">
        <v>11.286813186813188</v>
      </c>
      <c r="AB167" s="2">
        <v>0</v>
      </c>
      <c r="AC167" s="2">
        <v>22.208791208791208</v>
      </c>
      <c r="AD167" s="2">
        <v>0</v>
      </c>
      <c r="AE167" s="2">
        <v>0</v>
      </c>
      <c r="AF167" t="s">
        <v>528</v>
      </c>
      <c r="AG167" s="6">
        <v>5</v>
      </c>
      <c r="AH167"/>
    </row>
    <row r="168" spans="1:34" x14ac:dyDescent="0.25">
      <c r="A168" t="s">
        <v>35</v>
      </c>
      <c r="B168" t="s">
        <v>1066</v>
      </c>
      <c r="C168" t="s">
        <v>2090</v>
      </c>
      <c r="D168" t="s">
        <v>2280</v>
      </c>
      <c r="E168" s="2">
        <v>88.362637362637358</v>
      </c>
      <c r="F168" s="2">
        <f>Nurse[[#This Row],[Total Nurse Staff Hours]]/Nurse[[#This Row],[MDS Census]]</f>
        <v>3.3951573187414508</v>
      </c>
      <c r="G168" s="2">
        <f>Nurse[[#This Row],[Total Direct Care Staff Hours]]/Nurse[[#This Row],[MDS Census]]</f>
        <v>3.2505123740828266</v>
      </c>
      <c r="H168" s="2">
        <f>Nurse[[#This Row],[Total RN Hours (w/ Admin, DON)]]/Nurse[[#This Row],[MDS Census]]</f>
        <v>0.51845044148737718</v>
      </c>
      <c r="I168" s="2">
        <f>Nurse[[#This Row],[RN Hours (excl. Admin, DON)]]/Nurse[[#This Row],[MDS Census]]</f>
        <v>0.37380549682875258</v>
      </c>
      <c r="J168" s="2">
        <f>SUM(Nurse[[#This Row],[RN Hours (excl. Admin, DON)]], Nurse[[#This Row],[RN Admin Hours]], Nurse[[#This Row],[RN DON Hours]], Nurse[[#This Row],[LPN Hours (excl. Admin)]], Nurse[[#This Row],[LPN Admin Hours]], Nurse[[#This Row],[CNA Hours]], Nurse[[#This Row],[NA TR Hours]], Nurse[[#This Row],[Med Aide/Tech Hours]])</f>
        <v>300.00505494505501</v>
      </c>
      <c r="K168" s="2">
        <f>SUM(Nurse[[#This Row],[RN Hours (excl. Admin, DON)]], Nurse[[#This Row],[LPN Hours (excl. Admin)]], Nurse[[#This Row],[CNA Hours]], Nurse[[#This Row],[NA TR Hours]], Nurse[[#This Row],[Med Aide/Tech Hours]])</f>
        <v>287.22384615384624</v>
      </c>
      <c r="L168" s="2">
        <f>SUM(Nurse[[#This Row],[RN Hours (excl. Admin, DON)]], Nurse[[#This Row],[RN Admin Hours]], Nurse[[#This Row],[RN DON Hours]])</f>
        <v>45.811648351648344</v>
      </c>
      <c r="M168" s="2">
        <v>33.030439560439554</v>
      </c>
      <c r="N168" s="2">
        <v>7.066923076923076</v>
      </c>
      <c r="O168" s="2">
        <v>5.7142857142857144</v>
      </c>
      <c r="P168" s="2">
        <f>SUM(Nurse[[#This Row],[LPN Hours (excl. Admin)]],Nurse[[#This Row],[LPN Admin Hours]])</f>
        <v>100.99956043956048</v>
      </c>
      <c r="Q168" s="2">
        <v>100.99956043956048</v>
      </c>
      <c r="R168" s="2">
        <v>0</v>
      </c>
      <c r="S168" s="2">
        <f>SUM(Nurse[[#This Row],[CNA Hours]], Nurse[[#This Row],[NA TR Hours]], Nurse[[#This Row],[Med Aide/Tech Hours]])</f>
        <v>153.19384615384621</v>
      </c>
      <c r="T168" s="2">
        <v>153.19384615384621</v>
      </c>
      <c r="U168" s="2">
        <v>0</v>
      </c>
      <c r="V168" s="2">
        <v>0</v>
      </c>
      <c r="W1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9.6821978021978019</v>
      </c>
      <c r="X168" s="2">
        <v>1.5384615384615385</v>
      </c>
      <c r="Y168" s="2">
        <v>0</v>
      </c>
      <c r="Z168" s="2">
        <v>0</v>
      </c>
      <c r="AA168" s="2">
        <v>2.0228571428571427</v>
      </c>
      <c r="AB168" s="2">
        <v>0</v>
      </c>
      <c r="AC168" s="2">
        <v>6.1208791208791204</v>
      </c>
      <c r="AD168" s="2">
        <v>0</v>
      </c>
      <c r="AE168" s="2">
        <v>0</v>
      </c>
      <c r="AF168" t="s">
        <v>119</v>
      </c>
      <c r="AG168" s="6">
        <v>5</v>
      </c>
      <c r="AH168"/>
    </row>
    <row r="169" spans="1:34" x14ac:dyDescent="0.25">
      <c r="A169" t="s">
        <v>35</v>
      </c>
      <c r="B169" t="s">
        <v>1260</v>
      </c>
      <c r="C169" t="s">
        <v>1971</v>
      </c>
      <c r="D169" t="s">
        <v>2300</v>
      </c>
      <c r="E169" s="2">
        <v>40.219780219780219</v>
      </c>
      <c r="F169" s="2">
        <f>Nurse[[#This Row],[Total Nurse Staff Hours]]/Nurse[[#This Row],[MDS Census]]</f>
        <v>4.2471311475409834</v>
      </c>
      <c r="G169" s="2">
        <f>Nurse[[#This Row],[Total Direct Care Staff Hours]]/Nurse[[#This Row],[MDS Census]]</f>
        <v>3.8455601092896168</v>
      </c>
      <c r="H169" s="2">
        <f>Nurse[[#This Row],[Total RN Hours (w/ Admin, DON)]]/Nurse[[#This Row],[MDS Census]]</f>
        <v>0.95068306010928971</v>
      </c>
      <c r="I169" s="2">
        <f>Nurse[[#This Row],[RN Hours (excl. Admin, DON)]]/Nurse[[#This Row],[MDS Census]]</f>
        <v>0.61461748633879776</v>
      </c>
      <c r="J169" s="2">
        <f>SUM(Nurse[[#This Row],[RN Hours (excl. Admin, DON)]], Nurse[[#This Row],[RN Admin Hours]], Nurse[[#This Row],[RN DON Hours]], Nurse[[#This Row],[LPN Hours (excl. Admin)]], Nurse[[#This Row],[LPN Admin Hours]], Nurse[[#This Row],[CNA Hours]], Nurse[[#This Row],[NA TR Hours]], Nurse[[#This Row],[Med Aide/Tech Hours]])</f>
        <v>170.81868131868131</v>
      </c>
      <c r="K169" s="2">
        <f>SUM(Nurse[[#This Row],[RN Hours (excl. Admin, DON)]], Nurse[[#This Row],[LPN Hours (excl. Admin)]], Nurse[[#This Row],[CNA Hours]], Nurse[[#This Row],[NA TR Hours]], Nurse[[#This Row],[Med Aide/Tech Hours]])</f>
        <v>154.66758241758239</v>
      </c>
      <c r="L169" s="2">
        <f>SUM(Nurse[[#This Row],[RN Hours (excl. Admin, DON)]], Nurse[[#This Row],[RN Admin Hours]], Nurse[[#This Row],[RN DON Hours]])</f>
        <v>38.236263736263737</v>
      </c>
      <c r="M169" s="2">
        <v>24.719780219780219</v>
      </c>
      <c r="N169" s="2">
        <v>8.2417582417582409</v>
      </c>
      <c r="O169" s="2">
        <v>5.2747252747252746</v>
      </c>
      <c r="P169" s="2">
        <f>SUM(Nurse[[#This Row],[LPN Hours (excl. Admin)]],Nurse[[#This Row],[LPN Admin Hours]])</f>
        <v>31.112637362637361</v>
      </c>
      <c r="Q169" s="2">
        <v>28.478021978021978</v>
      </c>
      <c r="R169" s="2">
        <v>2.6346153846153846</v>
      </c>
      <c r="S169" s="2">
        <f>SUM(Nurse[[#This Row],[CNA Hours]], Nurse[[#This Row],[NA TR Hours]], Nurse[[#This Row],[Med Aide/Tech Hours]])</f>
        <v>101.46978021978022</v>
      </c>
      <c r="T169" s="2">
        <v>84.642857142857139</v>
      </c>
      <c r="U169" s="2">
        <v>16.826923076923077</v>
      </c>
      <c r="V169" s="2">
        <v>0</v>
      </c>
      <c r="W1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69" s="2">
        <v>0</v>
      </c>
      <c r="Y169" s="2">
        <v>0</v>
      </c>
      <c r="Z169" s="2">
        <v>0</v>
      </c>
      <c r="AA169" s="2">
        <v>0</v>
      </c>
      <c r="AB169" s="2">
        <v>0</v>
      </c>
      <c r="AC169" s="2">
        <v>0</v>
      </c>
      <c r="AD169" s="2">
        <v>0</v>
      </c>
      <c r="AE169" s="2">
        <v>0</v>
      </c>
      <c r="AF169" t="s">
        <v>316</v>
      </c>
      <c r="AG169" s="6">
        <v>5</v>
      </c>
      <c r="AH169"/>
    </row>
    <row r="170" spans="1:34" x14ac:dyDescent="0.25">
      <c r="A170" t="s">
        <v>35</v>
      </c>
      <c r="B170" t="s">
        <v>1611</v>
      </c>
      <c r="C170" t="s">
        <v>2090</v>
      </c>
      <c r="D170" t="s">
        <v>2280</v>
      </c>
      <c r="E170" s="2">
        <v>19.505494505494507</v>
      </c>
      <c r="F170" s="2">
        <f>Nurse[[#This Row],[Total Nurse Staff Hours]]/Nurse[[#This Row],[MDS Census]]</f>
        <v>4.336078873239436</v>
      </c>
      <c r="G170" s="2">
        <f>Nurse[[#This Row],[Total Direct Care Staff Hours]]/Nurse[[#This Row],[MDS Census]]</f>
        <v>4.0751436619718291</v>
      </c>
      <c r="H170" s="2">
        <f>Nurse[[#This Row],[Total RN Hours (w/ Admin, DON)]]/Nurse[[#This Row],[MDS Census]]</f>
        <v>0.53065352112676056</v>
      </c>
      <c r="I170" s="2">
        <f>Nurse[[#This Row],[RN Hours (excl. Admin, DON)]]/Nurse[[#This Row],[MDS Census]]</f>
        <v>0.2697183098591549</v>
      </c>
      <c r="J170" s="2">
        <f>SUM(Nurse[[#This Row],[RN Hours (excl. Admin, DON)]], Nurse[[#This Row],[RN Admin Hours]], Nurse[[#This Row],[RN DON Hours]], Nurse[[#This Row],[LPN Hours (excl. Admin)]], Nurse[[#This Row],[LPN Admin Hours]], Nurse[[#This Row],[CNA Hours]], Nurse[[#This Row],[NA TR Hours]], Nurse[[#This Row],[Med Aide/Tech Hours]])</f>
        <v>84.577362637362626</v>
      </c>
      <c r="K170" s="2">
        <f>SUM(Nurse[[#This Row],[RN Hours (excl. Admin, DON)]], Nurse[[#This Row],[LPN Hours (excl. Admin)]], Nurse[[#This Row],[CNA Hours]], Nurse[[#This Row],[NA TR Hours]], Nurse[[#This Row],[Med Aide/Tech Hours]])</f>
        <v>79.487692307692285</v>
      </c>
      <c r="L170" s="2">
        <f>SUM(Nurse[[#This Row],[RN Hours (excl. Admin, DON)]], Nurse[[#This Row],[RN Admin Hours]], Nurse[[#This Row],[RN DON Hours]])</f>
        <v>10.350659340659341</v>
      </c>
      <c r="M170" s="2">
        <v>5.2609890109890109</v>
      </c>
      <c r="N170" s="2">
        <v>2.146813186813187</v>
      </c>
      <c r="O170" s="2">
        <v>2.9428571428571431</v>
      </c>
      <c r="P170" s="2">
        <f>SUM(Nurse[[#This Row],[LPN Hours (excl. Admin)]],Nurse[[#This Row],[LPN Admin Hours]])</f>
        <v>19.280879120879128</v>
      </c>
      <c r="Q170" s="2">
        <v>19.280879120879128</v>
      </c>
      <c r="R170" s="2">
        <v>0</v>
      </c>
      <c r="S170" s="2">
        <f>SUM(Nurse[[#This Row],[CNA Hours]], Nurse[[#This Row],[NA TR Hours]], Nurse[[#This Row],[Med Aide/Tech Hours]])</f>
        <v>54.94582417582415</v>
      </c>
      <c r="T170" s="2">
        <v>54.94582417582415</v>
      </c>
      <c r="U170" s="2">
        <v>0</v>
      </c>
      <c r="V170" s="2">
        <v>0</v>
      </c>
      <c r="W1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1.2110989010989011</v>
      </c>
      <c r="X170" s="2">
        <v>0</v>
      </c>
      <c r="Y170" s="2">
        <v>0.42857142857142855</v>
      </c>
      <c r="Z170" s="2">
        <v>0</v>
      </c>
      <c r="AA170" s="2">
        <v>0.78252747252747246</v>
      </c>
      <c r="AB170" s="2">
        <v>0</v>
      </c>
      <c r="AC170" s="2">
        <v>0</v>
      </c>
      <c r="AD170" s="2">
        <v>0</v>
      </c>
      <c r="AE170" s="2">
        <v>0</v>
      </c>
      <c r="AF170" t="s">
        <v>674</v>
      </c>
      <c r="AG170" s="6">
        <v>5</v>
      </c>
      <c r="AH170"/>
    </row>
    <row r="171" spans="1:34" x14ac:dyDescent="0.25">
      <c r="A171" t="s">
        <v>35</v>
      </c>
      <c r="B171" t="s">
        <v>1629</v>
      </c>
      <c r="C171" t="s">
        <v>2205</v>
      </c>
      <c r="D171" t="s">
        <v>2309</v>
      </c>
      <c r="E171" s="2">
        <v>140.1868131868132</v>
      </c>
      <c r="F171" s="2">
        <f>Nurse[[#This Row],[Total Nurse Staff Hours]]/Nurse[[#This Row],[MDS Census]]</f>
        <v>3.2588233910794067</v>
      </c>
      <c r="G171" s="2">
        <f>Nurse[[#This Row],[Total Direct Care Staff Hours]]/Nurse[[#This Row],[MDS Census]]</f>
        <v>3.1061299678607819</v>
      </c>
      <c r="H171" s="2">
        <f>Nurse[[#This Row],[Total RN Hours (w/ Admin, DON)]]/Nurse[[#This Row],[MDS Census]]</f>
        <v>0.59067962687152142</v>
      </c>
      <c r="I171" s="2">
        <f>Nurse[[#This Row],[RN Hours (excl. Admin, DON)]]/Nurse[[#This Row],[MDS Census]]</f>
        <v>0.49034647644430496</v>
      </c>
      <c r="J171" s="2">
        <f>SUM(Nurse[[#This Row],[RN Hours (excl. Admin, DON)]], Nurse[[#This Row],[RN Admin Hours]], Nurse[[#This Row],[RN DON Hours]], Nurse[[#This Row],[LPN Hours (excl. Admin)]], Nurse[[#This Row],[LPN Admin Hours]], Nurse[[#This Row],[CNA Hours]], Nurse[[#This Row],[NA TR Hours]], Nurse[[#This Row],[Med Aide/Tech Hours]])</f>
        <v>456.84406593406584</v>
      </c>
      <c r="K171" s="2">
        <f>SUM(Nurse[[#This Row],[RN Hours (excl. Admin, DON)]], Nurse[[#This Row],[LPN Hours (excl. Admin)]], Nurse[[#This Row],[CNA Hours]], Nurse[[#This Row],[NA TR Hours]], Nurse[[#This Row],[Med Aide/Tech Hours]])</f>
        <v>435.43846153846152</v>
      </c>
      <c r="L171" s="2">
        <f>SUM(Nurse[[#This Row],[RN Hours (excl. Admin, DON)]], Nurse[[#This Row],[RN Admin Hours]], Nurse[[#This Row],[RN DON Hours]])</f>
        <v>82.805494505494494</v>
      </c>
      <c r="M171" s="2">
        <v>68.740109890109878</v>
      </c>
      <c r="N171" s="2">
        <v>8.4390109890109901</v>
      </c>
      <c r="O171" s="2">
        <v>5.6263736263736268</v>
      </c>
      <c r="P171" s="2">
        <f>SUM(Nurse[[#This Row],[LPN Hours (excl. Admin)]],Nurse[[#This Row],[LPN Admin Hours]])</f>
        <v>164.88989010989008</v>
      </c>
      <c r="Q171" s="2">
        <v>157.54967032967031</v>
      </c>
      <c r="R171" s="2">
        <v>7.3402197802197797</v>
      </c>
      <c r="S171" s="2">
        <f>SUM(Nurse[[#This Row],[CNA Hours]], Nurse[[#This Row],[NA TR Hours]], Nurse[[#This Row],[Med Aide/Tech Hours]])</f>
        <v>209.1486813186813</v>
      </c>
      <c r="T171" s="2">
        <v>209.1486813186813</v>
      </c>
      <c r="U171" s="2">
        <v>0</v>
      </c>
      <c r="V171" s="2">
        <v>0</v>
      </c>
      <c r="W1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71" s="2">
        <v>0</v>
      </c>
      <c r="Y171" s="2">
        <v>0</v>
      </c>
      <c r="Z171" s="2">
        <v>0</v>
      </c>
      <c r="AA171" s="2">
        <v>0</v>
      </c>
      <c r="AB171" s="2">
        <v>0</v>
      </c>
      <c r="AC171" s="2">
        <v>0</v>
      </c>
      <c r="AD171" s="2">
        <v>0</v>
      </c>
      <c r="AE171" s="2">
        <v>0</v>
      </c>
      <c r="AF171" t="s">
        <v>692</v>
      </c>
      <c r="AG171" s="6">
        <v>5</v>
      </c>
      <c r="AH171"/>
    </row>
    <row r="172" spans="1:34" x14ac:dyDescent="0.25">
      <c r="A172" t="s">
        <v>35</v>
      </c>
      <c r="B172" t="s">
        <v>1759</v>
      </c>
      <c r="C172" t="s">
        <v>1995</v>
      </c>
      <c r="D172" t="s">
        <v>2309</v>
      </c>
      <c r="E172" s="2">
        <v>41.846153846153847</v>
      </c>
      <c r="F172" s="2">
        <f>Nurse[[#This Row],[Total Nurse Staff Hours]]/Nurse[[#This Row],[MDS Census]]</f>
        <v>3.1326155462184873</v>
      </c>
      <c r="G172" s="2">
        <f>Nurse[[#This Row],[Total Direct Care Staff Hours]]/Nurse[[#This Row],[MDS Census]]</f>
        <v>2.8763130252100839</v>
      </c>
      <c r="H172" s="2">
        <f>Nurse[[#This Row],[Total RN Hours (w/ Admin, DON)]]/Nurse[[#This Row],[MDS Census]]</f>
        <v>0.58206407563025198</v>
      </c>
      <c r="I172" s="2">
        <f>Nurse[[#This Row],[RN Hours (excl. Admin, DON)]]/Nurse[[#This Row],[MDS Census]]</f>
        <v>0.32576155462184875</v>
      </c>
      <c r="J172" s="2">
        <f>SUM(Nurse[[#This Row],[RN Hours (excl. Admin, DON)]], Nurse[[#This Row],[RN Admin Hours]], Nurse[[#This Row],[RN DON Hours]], Nurse[[#This Row],[LPN Hours (excl. Admin)]], Nurse[[#This Row],[LPN Admin Hours]], Nurse[[#This Row],[CNA Hours]], Nurse[[#This Row],[NA TR Hours]], Nurse[[#This Row],[Med Aide/Tech Hours]])</f>
        <v>131.08791208791209</v>
      </c>
      <c r="K172" s="2">
        <f>SUM(Nurse[[#This Row],[RN Hours (excl. Admin, DON)]], Nurse[[#This Row],[LPN Hours (excl. Admin)]], Nurse[[#This Row],[CNA Hours]], Nurse[[#This Row],[NA TR Hours]], Nurse[[#This Row],[Med Aide/Tech Hours]])</f>
        <v>120.36263736263736</v>
      </c>
      <c r="L172" s="2">
        <f>SUM(Nurse[[#This Row],[RN Hours (excl. Admin, DON)]], Nurse[[#This Row],[RN Admin Hours]], Nurse[[#This Row],[RN DON Hours]])</f>
        <v>24.357142857142854</v>
      </c>
      <c r="M172" s="2">
        <v>13.631868131868131</v>
      </c>
      <c r="N172" s="2">
        <v>5.2747252747252746</v>
      </c>
      <c r="O172" s="2">
        <v>5.4505494505494507</v>
      </c>
      <c r="P172" s="2">
        <f>SUM(Nurse[[#This Row],[LPN Hours (excl. Admin)]],Nurse[[#This Row],[LPN Admin Hours]])</f>
        <v>31.71153846153846</v>
      </c>
      <c r="Q172" s="2">
        <v>31.71153846153846</v>
      </c>
      <c r="R172" s="2">
        <v>0</v>
      </c>
      <c r="S172" s="2">
        <f>SUM(Nurse[[#This Row],[CNA Hours]], Nurse[[#This Row],[NA TR Hours]], Nurse[[#This Row],[Med Aide/Tech Hours]])</f>
        <v>75.019230769230759</v>
      </c>
      <c r="T172" s="2">
        <v>66.818681318681314</v>
      </c>
      <c r="U172" s="2">
        <v>8.2005494505494507</v>
      </c>
      <c r="V172" s="2">
        <v>0</v>
      </c>
      <c r="W1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5.3461538461538467</v>
      </c>
      <c r="X172" s="2">
        <v>0.79120879120879117</v>
      </c>
      <c r="Y172" s="2">
        <v>0</v>
      </c>
      <c r="Z172" s="2">
        <v>0</v>
      </c>
      <c r="AA172" s="2">
        <v>0.37912087912087911</v>
      </c>
      <c r="AB172" s="2">
        <v>0</v>
      </c>
      <c r="AC172" s="2">
        <v>4.1758241758241761</v>
      </c>
      <c r="AD172" s="2">
        <v>0</v>
      </c>
      <c r="AE172" s="2">
        <v>0</v>
      </c>
      <c r="AF172" t="s">
        <v>825</v>
      </c>
      <c r="AG172" s="6">
        <v>5</v>
      </c>
      <c r="AH172"/>
    </row>
    <row r="173" spans="1:34" x14ac:dyDescent="0.25">
      <c r="A173" t="s">
        <v>35</v>
      </c>
      <c r="B173" t="s">
        <v>1339</v>
      </c>
      <c r="C173" t="s">
        <v>1995</v>
      </c>
      <c r="D173" t="s">
        <v>2309</v>
      </c>
      <c r="E173" s="2">
        <v>71.769230769230774</v>
      </c>
      <c r="F173" s="2">
        <f>Nurse[[#This Row],[Total Nurse Staff Hours]]/Nurse[[#This Row],[MDS Census]]</f>
        <v>4.0200199050681356</v>
      </c>
      <c r="G173" s="2">
        <f>Nurse[[#This Row],[Total Direct Care Staff Hours]]/Nurse[[#This Row],[MDS Census]]</f>
        <v>3.6653269024651651</v>
      </c>
      <c r="H173" s="2">
        <f>Nurse[[#This Row],[Total RN Hours (w/ Admin, DON)]]/Nurse[[#This Row],[MDS Census]]</f>
        <v>0.49341601592405449</v>
      </c>
      <c r="I173" s="2">
        <f>Nurse[[#This Row],[RN Hours (excl. Admin, DON)]]/Nurse[[#This Row],[MDS Census]]</f>
        <v>0.3342520287857908</v>
      </c>
      <c r="J173" s="2">
        <f>SUM(Nurse[[#This Row],[RN Hours (excl. Admin, DON)]], Nurse[[#This Row],[RN Admin Hours]], Nurse[[#This Row],[RN DON Hours]], Nurse[[#This Row],[LPN Hours (excl. Admin)]], Nurse[[#This Row],[LPN Admin Hours]], Nurse[[#This Row],[CNA Hours]], Nurse[[#This Row],[NA TR Hours]], Nurse[[#This Row],[Med Aide/Tech Hours]])</f>
        <v>288.51373626373623</v>
      </c>
      <c r="K173" s="2">
        <f>SUM(Nurse[[#This Row],[RN Hours (excl. Admin, DON)]], Nurse[[#This Row],[LPN Hours (excl. Admin)]], Nurse[[#This Row],[CNA Hours]], Nurse[[#This Row],[NA TR Hours]], Nurse[[#This Row],[Med Aide/Tech Hours]])</f>
        <v>263.05769230769226</v>
      </c>
      <c r="L173" s="2">
        <f>SUM(Nurse[[#This Row],[RN Hours (excl. Admin, DON)]], Nurse[[#This Row],[RN Admin Hours]], Nurse[[#This Row],[RN DON Hours]])</f>
        <v>35.412087912087912</v>
      </c>
      <c r="M173" s="2">
        <v>23.989010989010989</v>
      </c>
      <c r="N173" s="2">
        <v>9.6703296703296697</v>
      </c>
      <c r="O173" s="2">
        <v>1.7527472527472527</v>
      </c>
      <c r="P173" s="2">
        <f>SUM(Nurse[[#This Row],[LPN Hours (excl. Admin)]],Nurse[[#This Row],[LPN Admin Hours]])</f>
        <v>95.065934065934073</v>
      </c>
      <c r="Q173" s="2">
        <v>81.032967032967036</v>
      </c>
      <c r="R173" s="2">
        <v>14.032967032967033</v>
      </c>
      <c r="S173" s="2">
        <f>SUM(Nurse[[#This Row],[CNA Hours]], Nurse[[#This Row],[NA TR Hours]], Nurse[[#This Row],[Med Aide/Tech Hours]])</f>
        <v>158.03571428571428</v>
      </c>
      <c r="T173" s="2">
        <v>156.57692307692307</v>
      </c>
      <c r="U173" s="2">
        <v>1.4587912087912087</v>
      </c>
      <c r="V173" s="2">
        <v>0</v>
      </c>
      <c r="W1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55.752747252747255</v>
      </c>
      <c r="X173" s="2">
        <v>3.0549450549450547</v>
      </c>
      <c r="Y173" s="2">
        <v>4.7472527472527473</v>
      </c>
      <c r="Z173" s="2">
        <v>0</v>
      </c>
      <c r="AA173" s="2">
        <v>18.73076923076923</v>
      </c>
      <c r="AB173" s="2">
        <v>0</v>
      </c>
      <c r="AC173" s="2">
        <v>29.219780219780219</v>
      </c>
      <c r="AD173" s="2">
        <v>0</v>
      </c>
      <c r="AE173" s="2">
        <v>0</v>
      </c>
      <c r="AF173" t="s">
        <v>396</v>
      </c>
      <c r="AG173" s="6">
        <v>5</v>
      </c>
      <c r="AH173"/>
    </row>
    <row r="174" spans="1:34" x14ac:dyDescent="0.25">
      <c r="A174" t="s">
        <v>35</v>
      </c>
      <c r="B174" t="s">
        <v>1006</v>
      </c>
      <c r="C174" t="s">
        <v>2071</v>
      </c>
      <c r="D174" t="s">
        <v>2331</v>
      </c>
      <c r="E174" s="2">
        <v>104.64835164835165</v>
      </c>
      <c r="F174" s="2">
        <f>Nurse[[#This Row],[Total Nurse Staff Hours]]/Nurse[[#This Row],[MDS Census]]</f>
        <v>2.9285592775385911</v>
      </c>
      <c r="G174" s="2">
        <f>Nurse[[#This Row],[Total Direct Care Staff Hours]]/Nurse[[#This Row],[MDS Census]]</f>
        <v>2.6602436207077602</v>
      </c>
      <c r="H174" s="2">
        <f>Nurse[[#This Row],[Total RN Hours (w/ Admin, DON)]]/Nurse[[#This Row],[MDS Census]]</f>
        <v>0.54840701459624064</v>
      </c>
      <c r="I174" s="2">
        <f>Nurse[[#This Row],[RN Hours (excl. Admin, DON)]]/Nurse[[#This Row],[MDS Census]]</f>
        <v>0.33525779691273755</v>
      </c>
      <c r="J174" s="2">
        <f>SUM(Nurse[[#This Row],[RN Hours (excl. Admin, DON)]], Nurse[[#This Row],[RN Admin Hours]], Nurse[[#This Row],[RN DON Hours]], Nurse[[#This Row],[LPN Hours (excl. Admin)]], Nurse[[#This Row],[LPN Admin Hours]], Nurse[[#This Row],[CNA Hours]], Nurse[[#This Row],[NA TR Hours]], Nurse[[#This Row],[Med Aide/Tech Hours]])</f>
        <v>306.46890109890114</v>
      </c>
      <c r="K174" s="2">
        <f>SUM(Nurse[[#This Row],[RN Hours (excl. Admin, DON)]], Nurse[[#This Row],[LPN Hours (excl. Admin)]], Nurse[[#This Row],[CNA Hours]], Nurse[[#This Row],[NA TR Hours]], Nurse[[#This Row],[Med Aide/Tech Hours]])</f>
        <v>278.3901098901099</v>
      </c>
      <c r="L174" s="2">
        <f>SUM(Nurse[[#This Row],[RN Hours (excl. Admin, DON)]], Nurse[[#This Row],[RN Admin Hours]], Nurse[[#This Row],[RN DON Hours]])</f>
        <v>57.389890109890111</v>
      </c>
      <c r="M174" s="2">
        <v>35.084175824175823</v>
      </c>
      <c r="N174" s="2">
        <v>14.432087912087914</v>
      </c>
      <c r="O174" s="2">
        <v>7.8736263736263714</v>
      </c>
      <c r="P174" s="2">
        <f>SUM(Nurse[[#This Row],[LPN Hours (excl. Admin)]],Nurse[[#This Row],[LPN Admin Hours]])</f>
        <v>117.6324175824176</v>
      </c>
      <c r="Q174" s="2">
        <v>111.85934065934067</v>
      </c>
      <c r="R174" s="2">
        <v>5.773076923076923</v>
      </c>
      <c r="S174" s="2">
        <f>SUM(Nurse[[#This Row],[CNA Hours]], Nurse[[#This Row],[NA TR Hours]], Nurse[[#This Row],[Med Aide/Tech Hours]])</f>
        <v>131.44659340659339</v>
      </c>
      <c r="T174" s="2">
        <v>131.44659340659339</v>
      </c>
      <c r="U174" s="2">
        <v>0</v>
      </c>
      <c r="V174" s="2">
        <v>0</v>
      </c>
      <c r="W1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82.834615384615375</v>
      </c>
      <c r="X174" s="2">
        <v>19.406593406593405</v>
      </c>
      <c r="Y174" s="2">
        <v>1.7142857142857142</v>
      </c>
      <c r="Z174" s="2">
        <v>0</v>
      </c>
      <c r="AA174" s="2">
        <v>31.252197802197799</v>
      </c>
      <c r="AB174" s="2">
        <v>0</v>
      </c>
      <c r="AC174" s="2">
        <v>30.46153846153846</v>
      </c>
      <c r="AD174" s="2">
        <v>0</v>
      </c>
      <c r="AE174" s="2">
        <v>0</v>
      </c>
      <c r="AF174" t="s">
        <v>59</v>
      </c>
      <c r="AG174" s="6">
        <v>5</v>
      </c>
      <c r="AH174"/>
    </row>
    <row r="175" spans="1:34" x14ac:dyDescent="0.25">
      <c r="A175" t="s">
        <v>35</v>
      </c>
      <c r="B175" t="s">
        <v>1129</v>
      </c>
      <c r="C175" t="s">
        <v>2109</v>
      </c>
      <c r="D175" t="s">
        <v>2319</v>
      </c>
      <c r="E175" s="2">
        <v>62.164835164835168</v>
      </c>
      <c r="F175" s="2">
        <f>Nurse[[#This Row],[Total Nurse Staff Hours]]/Nurse[[#This Row],[MDS Census]]</f>
        <v>3.2471451299275231</v>
      </c>
      <c r="G175" s="2">
        <f>Nurse[[#This Row],[Total Direct Care Staff Hours]]/Nurse[[#This Row],[MDS Census]]</f>
        <v>3.0111896765069819</v>
      </c>
      <c r="H175" s="2">
        <f>Nurse[[#This Row],[Total RN Hours (w/ Admin, DON)]]/Nurse[[#This Row],[MDS Census]]</f>
        <v>0.64267279476754458</v>
      </c>
      <c r="I175" s="2">
        <f>Nurse[[#This Row],[RN Hours (excl. Admin, DON)]]/Nurse[[#This Row],[MDS Census]]</f>
        <v>0.4621000530316422</v>
      </c>
      <c r="J175" s="2">
        <f>SUM(Nurse[[#This Row],[RN Hours (excl. Admin, DON)]], Nurse[[#This Row],[RN Admin Hours]], Nurse[[#This Row],[RN DON Hours]], Nurse[[#This Row],[LPN Hours (excl. Admin)]], Nurse[[#This Row],[LPN Admin Hours]], Nurse[[#This Row],[CNA Hours]], Nurse[[#This Row],[NA TR Hours]], Nurse[[#This Row],[Med Aide/Tech Hours]])</f>
        <v>201.85824175824175</v>
      </c>
      <c r="K175" s="2">
        <f>SUM(Nurse[[#This Row],[RN Hours (excl. Admin, DON)]], Nurse[[#This Row],[LPN Hours (excl. Admin)]], Nurse[[#This Row],[CNA Hours]], Nurse[[#This Row],[NA TR Hours]], Nurse[[#This Row],[Med Aide/Tech Hours]])</f>
        <v>187.19010989010985</v>
      </c>
      <c r="L175" s="2">
        <f>SUM(Nurse[[#This Row],[RN Hours (excl. Admin, DON)]], Nurse[[#This Row],[RN Admin Hours]], Nurse[[#This Row],[RN DON Hours]])</f>
        <v>39.951648351648352</v>
      </c>
      <c r="M175" s="2">
        <v>28.726373626373626</v>
      </c>
      <c r="N175" s="2">
        <v>7.7087912087912072</v>
      </c>
      <c r="O175" s="2">
        <v>3.5164835164835164</v>
      </c>
      <c r="P175" s="2">
        <f>SUM(Nurse[[#This Row],[LPN Hours (excl. Admin)]],Nurse[[#This Row],[LPN Admin Hours]])</f>
        <v>42.081318681318677</v>
      </c>
      <c r="Q175" s="2">
        <v>38.638461538461534</v>
      </c>
      <c r="R175" s="2">
        <v>3.4428571428571435</v>
      </c>
      <c r="S175" s="2">
        <f>SUM(Nurse[[#This Row],[CNA Hours]], Nurse[[#This Row],[NA TR Hours]], Nurse[[#This Row],[Med Aide/Tech Hours]])</f>
        <v>119.82527472527471</v>
      </c>
      <c r="T175" s="2">
        <v>119.82527472527471</v>
      </c>
      <c r="U175" s="2">
        <v>0</v>
      </c>
      <c r="V175" s="2">
        <v>0</v>
      </c>
      <c r="W1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8.7912087912087919E-2</v>
      </c>
      <c r="X175" s="2">
        <v>0</v>
      </c>
      <c r="Y175" s="2">
        <v>8.7912087912087919E-2</v>
      </c>
      <c r="Z175" s="2">
        <v>0</v>
      </c>
      <c r="AA175" s="2">
        <v>0</v>
      </c>
      <c r="AB175" s="2">
        <v>0</v>
      </c>
      <c r="AC175" s="2">
        <v>0</v>
      </c>
      <c r="AD175" s="2">
        <v>0</v>
      </c>
      <c r="AE175" s="2">
        <v>0</v>
      </c>
      <c r="AF175" t="s">
        <v>184</v>
      </c>
      <c r="AG175" s="6">
        <v>5</v>
      </c>
      <c r="AH175"/>
    </row>
    <row r="176" spans="1:34" x14ac:dyDescent="0.25">
      <c r="A176" t="s">
        <v>35</v>
      </c>
      <c r="B176" t="s">
        <v>1883</v>
      </c>
      <c r="C176" t="s">
        <v>2260</v>
      </c>
      <c r="D176" t="s">
        <v>2338</v>
      </c>
      <c r="E176" s="2">
        <v>18.373626373626372</v>
      </c>
      <c r="F176" s="2">
        <f>Nurse[[#This Row],[Total Nurse Staff Hours]]/Nurse[[#This Row],[MDS Census]]</f>
        <v>5.352123205741627</v>
      </c>
      <c r="G176" s="2">
        <f>Nurse[[#This Row],[Total Direct Care Staff Hours]]/Nurse[[#This Row],[MDS Census]]</f>
        <v>5.190938995215312</v>
      </c>
      <c r="H176" s="2">
        <f>Nurse[[#This Row],[Total RN Hours (w/ Admin, DON)]]/Nurse[[#This Row],[MDS Census]]</f>
        <v>0.49491626794258387</v>
      </c>
      <c r="I176" s="2">
        <f>Nurse[[#This Row],[RN Hours (excl. Admin, DON)]]/Nurse[[#This Row],[MDS Census]]</f>
        <v>0.33373205741626799</v>
      </c>
      <c r="J176" s="2">
        <f>SUM(Nurse[[#This Row],[RN Hours (excl. Admin, DON)]], Nurse[[#This Row],[RN Admin Hours]], Nurse[[#This Row],[RN DON Hours]], Nurse[[#This Row],[LPN Hours (excl. Admin)]], Nurse[[#This Row],[LPN Admin Hours]], Nurse[[#This Row],[CNA Hours]], Nurse[[#This Row],[NA TR Hours]], Nurse[[#This Row],[Med Aide/Tech Hours]])</f>
        <v>98.337912087912088</v>
      </c>
      <c r="K176" s="2">
        <f>SUM(Nurse[[#This Row],[RN Hours (excl. Admin, DON)]], Nurse[[#This Row],[LPN Hours (excl. Admin)]], Nurse[[#This Row],[CNA Hours]], Nurse[[#This Row],[NA TR Hours]], Nurse[[#This Row],[Med Aide/Tech Hours]])</f>
        <v>95.376373626373635</v>
      </c>
      <c r="L176" s="2">
        <f>SUM(Nurse[[#This Row],[RN Hours (excl. Admin, DON)]], Nurse[[#This Row],[RN Admin Hours]], Nurse[[#This Row],[RN DON Hours]])</f>
        <v>9.0934065934065949</v>
      </c>
      <c r="M176" s="2">
        <v>6.1318681318681323</v>
      </c>
      <c r="N176" s="2">
        <v>2.9615384615384617</v>
      </c>
      <c r="O176" s="2">
        <v>0</v>
      </c>
      <c r="P176" s="2">
        <f>SUM(Nurse[[#This Row],[LPN Hours (excl. Admin)]],Nurse[[#This Row],[LPN Admin Hours]])</f>
        <v>42.684065934065934</v>
      </c>
      <c r="Q176" s="2">
        <v>42.684065934065934</v>
      </c>
      <c r="R176" s="2">
        <v>0</v>
      </c>
      <c r="S176" s="2">
        <f>SUM(Nurse[[#This Row],[CNA Hours]], Nurse[[#This Row],[NA TR Hours]], Nurse[[#This Row],[Med Aide/Tech Hours]])</f>
        <v>46.560439560439562</v>
      </c>
      <c r="T176" s="2">
        <v>46.560439560439562</v>
      </c>
      <c r="U176" s="2">
        <v>0</v>
      </c>
      <c r="V176" s="2">
        <v>0</v>
      </c>
      <c r="W1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76" s="2">
        <v>0</v>
      </c>
      <c r="Y176" s="2">
        <v>0</v>
      </c>
      <c r="Z176" s="2">
        <v>0</v>
      </c>
      <c r="AA176" s="2">
        <v>0</v>
      </c>
      <c r="AB176" s="2">
        <v>0</v>
      </c>
      <c r="AC176" s="2">
        <v>0</v>
      </c>
      <c r="AD176" s="2">
        <v>0</v>
      </c>
      <c r="AE176" s="2">
        <v>0</v>
      </c>
      <c r="AF176" t="s">
        <v>950</v>
      </c>
      <c r="AG176" s="6">
        <v>5</v>
      </c>
      <c r="AH176"/>
    </row>
    <row r="177" spans="1:34" x14ac:dyDescent="0.25">
      <c r="A177" t="s">
        <v>35</v>
      </c>
      <c r="B177" t="s">
        <v>1762</v>
      </c>
      <c r="C177" t="s">
        <v>2137</v>
      </c>
      <c r="D177" t="s">
        <v>2312</v>
      </c>
      <c r="E177" s="2">
        <v>40.780219780219781</v>
      </c>
      <c r="F177" s="2">
        <f>Nurse[[#This Row],[Total Nurse Staff Hours]]/Nurse[[#This Row],[MDS Census]]</f>
        <v>3.3485313931554841</v>
      </c>
      <c r="G177" s="2">
        <f>Nurse[[#This Row],[Total Direct Care Staff Hours]]/Nurse[[#This Row],[MDS Census]]</f>
        <v>3.0959040689841011</v>
      </c>
      <c r="H177" s="2">
        <f>Nurse[[#This Row],[Total RN Hours (w/ Admin, DON)]]/Nurse[[#This Row],[MDS Census]]</f>
        <v>0.39120183239019135</v>
      </c>
      <c r="I177" s="2">
        <f>Nurse[[#This Row],[RN Hours (excl. Admin, DON)]]/Nurse[[#This Row],[MDS Census]]</f>
        <v>0.26185664241444356</v>
      </c>
      <c r="J177" s="2">
        <f>SUM(Nurse[[#This Row],[RN Hours (excl. Admin, DON)]], Nurse[[#This Row],[RN Admin Hours]], Nurse[[#This Row],[RN DON Hours]], Nurse[[#This Row],[LPN Hours (excl. Admin)]], Nurse[[#This Row],[LPN Admin Hours]], Nurse[[#This Row],[CNA Hours]], Nurse[[#This Row],[NA TR Hours]], Nurse[[#This Row],[Med Aide/Tech Hours]])</f>
        <v>136.55384615384617</v>
      </c>
      <c r="K177" s="2">
        <f>SUM(Nurse[[#This Row],[RN Hours (excl. Admin, DON)]], Nurse[[#This Row],[LPN Hours (excl. Admin)]], Nurse[[#This Row],[CNA Hours]], Nurse[[#This Row],[NA TR Hours]], Nurse[[#This Row],[Med Aide/Tech Hours]])</f>
        <v>126.25164835164834</v>
      </c>
      <c r="L177" s="2">
        <f>SUM(Nurse[[#This Row],[RN Hours (excl. Admin, DON)]], Nurse[[#This Row],[RN Admin Hours]], Nurse[[#This Row],[RN DON Hours]])</f>
        <v>15.953296703296704</v>
      </c>
      <c r="M177" s="2">
        <v>10.678571428571429</v>
      </c>
      <c r="N177" s="2">
        <v>8.7912087912087919E-2</v>
      </c>
      <c r="O177" s="2">
        <v>5.186813186813187</v>
      </c>
      <c r="P177" s="2">
        <f>SUM(Nurse[[#This Row],[LPN Hours (excl. Admin)]],Nurse[[#This Row],[LPN Admin Hours]])</f>
        <v>42.276373626373619</v>
      </c>
      <c r="Q177" s="2">
        <v>37.248901098901094</v>
      </c>
      <c r="R177" s="2">
        <v>5.0274725274725274</v>
      </c>
      <c r="S177" s="2">
        <f>SUM(Nurse[[#This Row],[CNA Hours]], Nurse[[#This Row],[NA TR Hours]], Nurse[[#This Row],[Med Aide/Tech Hours]])</f>
        <v>78.324175824175825</v>
      </c>
      <c r="T177" s="2">
        <v>70.711538461538467</v>
      </c>
      <c r="U177" s="2">
        <v>7.6126373626373622</v>
      </c>
      <c r="V177" s="2">
        <v>0</v>
      </c>
      <c r="W1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3.3423076923076929</v>
      </c>
      <c r="X177" s="2">
        <v>0</v>
      </c>
      <c r="Y177" s="2">
        <v>0</v>
      </c>
      <c r="Z177" s="2">
        <v>0</v>
      </c>
      <c r="AA177" s="2">
        <v>3.3423076923076929</v>
      </c>
      <c r="AB177" s="2">
        <v>0</v>
      </c>
      <c r="AC177" s="2">
        <v>0</v>
      </c>
      <c r="AD177" s="2">
        <v>0</v>
      </c>
      <c r="AE177" s="2">
        <v>0</v>
      </c>
      <c r="AF177" t="s">
        <v>828</v>
      </c>
      <c r="AG177" s="6">
        <v>5</v>
      </c>
      <c r="AH177"/>
    </row>
    <row r="178" spans="1:34" x14ac:dyDescent="0.25">
      <c r="A178" t="s">
        <v>35</v>
      </c>
      <c r="B178" t="s">
        <v>1225</v>
      </c>
      <c r="C178" t="s">
        <v>2137</v>
      </c>
      <c r="D178" t="s">
        <v>2312</v>
      </c>
      <c r="E178" s="2">
        <v>30.384615384615383</v>
      </c>
      <c r="F178" s="2">
        <f>Nurse[[#This Row],[Total Nurse Staff Hours]]/Nurse[[#This Row],[MDS Census]]</f>
        <v>4.0113924050632912</v>
      </c>
      <c r="G178" s="2">
        <f>Nurse[[#This Row],[Total Direct Care Staff Hours]]/Nurse[[#This Row],[MDS Census]]</f>
        <v>3.5018083182640147</v>
      </c>
      <c r="H178" s="2">
        <f>Nurse[[#This Row],[Total RN Hours (w/ Admin, DON)]]/Nurse[[#This Row],[MDS Census]]</f>
        <v>1.169258589511754</v>
      </c>
      <c r="I178" s="2">
        <f>Nurse[[#This Row],[RN Hours (excl. Admin, DON)]]/Nurse[[#This Row],[MDS Census]]</f>
        <v>0.81500904159132004</v>
      </c>
      <c r="J178" s="2">
        <f>SUM(Nurse[[#This Row],[RN Hours (excl. Admin, DON)]], Nurse[[#This Row],[RN Admin Hours]], Nurse[[#This Row],[RN DON Hours]], Nurse[[#This Row],[LPN Hours (excl. Admin)]], Nurse[[#This Row],[LPN Admin Hours]], Nurse[[#This Row],[CNA Hours]], Nurse[[#This Row],[NA TR Hours]], Nurse[[#This Row],[Med Aide/Tech Hours]])</f>
        <v>121.88461538461537</v>
      </c>
      <c r="K178" s="2">
        <f>SUM(Nurse[[#This Row],[RN Hours (excl. Admin, DON)]], Nurse[[#This Row],[LPN Hours (excl. Admin)]], Nurse[[#This Row],[CNA Hours]], Nurse[[#This Row],[NA TR Hours]], Nurse[[#This Row],[Med Aide/Tech Hours]])</f>
        <v>106.40109890109891</v>
      </c>
      <c r="L178" s="2">
        <f>SUM(Nurse[[#This Row],[RN Hours (excl. Admin, DON)]], Nurse[[#This Row],[RN Admin Hours]], Nurse[[#This Row],[RN DON Hours]])</f>
        <v>35.527472527472526</v>
      </c>
      <c r="M178" s="2">
        <v>24.763736263736263</v>
      </c>
      <c r="N178" s="2">
        <v>5.0659340659340657</v>
      </c>
      <c r="O178" s="2">
        <v>5.697802197802198</v>
      </c>
      <c r="P178" s="2">
        <f>SUM(Nurse[[#This Row],[LPN Hours (excl. Admin)]],Nurse[[#This Row],[LPN Admin Hours]])</f>
        <v>30.436813186813186</v>
      </c>
      <c r="Q178" s="2">
        <v>25.717032967032967</v>
      </c>
      <c r="R178" s="2">
        <v>4.7197802197802199</v>
      </c>
      <c r="S178" s="2">
        <f>SUM(Nurse[[#This Row],[CNA Hours]], Nurse[[#This Row],[NA TR Hours]], Nurse[[#This Row],[Med Aide/Tech Hours]])</f>
        <v>55.920329670329672</v>
      </c>
      <c r="T178" s="2">
        <v>43.274725274725277</v>
      </c>
      <c r="U178" s="2">
        <v>12.645604395604396</v>
      </c>
      <c r="V178" s="2">
        <v>0</v>
      </c>
      <c r="W1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1.4917582417582418</v>
      </c>
      <c r="X178" s="2">
        <v>0.26373626373626374</v>
      </c>
      <c r="Y178" s="2">
        <v>0</v>
      </c>
      <c r="Z178" s="2">
        <v>0.16483516483516483</v>
      </c>
      <c r="AA178" s="2">
        <v>0.57967032967032972</v>
      </c>
      <c r="AB178" s="2">
        <v>0</v>
      </c>
      <c r="AC178" s="2">
        <v>0.48351648351648352</v>
      </c>
      <c r="AD178" s="2">
        <v>0</v>
      </c>
      <c r="AE178" s="2">
        <v>0</v>
      </c>
      <c r="AF178" t="s">
        <v>281</v>
      </c>
      <c r="AG178" s="6">
        <v>5</v>
      </c>
      <c r="AH178"/>
    </row>
    <row r="179" spans="1:34" x14ac:dyDescent="0.25">
      <c r="A179" t="s">
        <v>35</v>
      </c>
      <c r="B179" t="s">
        <v>1394</v>
      </c>
      <c r="C179" t="s">
        <v>2008</v>
      </c>
      <c r="D179" t="s">
        <v>2281</v>
      </c>
      <c r="E179" s="2">
        <v>66.109890109890117</v>
      </c>
      <c r="F179" s="2">
        <f>Nurse[[#This Row],[Total Nurse Staff Hours]]/Nurse[[#This Row],[MDS Census]]</f>
        <v>1.7677992021276594</v>
      </c>
      <c r="G179" s="2">
        <f>Nurse[[#This Row],[Total Direct Care Staff Hours]]/Nurse[[#This Row],[MDS Census]]</f>
        <v>1.5525049867021274</v>
      </c>
      <c r="H179" s="2">
        <f>Nurse[[#This Row],[Total RN Hours (w/ Admin, DON)]]/Nurse[[#This Row],[MDS Census]]</f>
        <v>0.51009973404255327</v>
      </c>
      <c r="I179" s="2">
        <f>Nurse[[#This Row],[RN Hours (excl. Admin, DON)]]/Nurse[[#This Row],[MDS Census]]</f>
        <v>0.30358543882978734</v>
      </c>
      <c r="J179" s="2">
        <f>SUM(Nurse[[#This Row],[RN Hours (excl. Admin, DON)]], Nurse[[#This Row],[RN Admin Hours]], Nurse[[#This Row],[RN DON Hours]], Nurse[[#This Row],[LPN Hours (excl. Admin)]], Nurse[[#This Row],[LPN Admin Hours]], Nurse[[#This Row],[CNA Hours]], Nurse[[#This Row],[NA TR Hours]], Nurse[[#This Row],[Med Aide/Tech Hours]])</f>
        <v>116.86901098901099</v>
      </c>
      <c r="K179" s="2">
        <f>SUM(Nurse[[#This Row],[RN Hours (excl. Admin, DON)]], Nurse[[#This Row],[LPN Hours (excl. Admin)]], Nurse[[#This Row],[CNA Hours]], Nurse[[#This Row],[NA TR Hours]], Nurse[[#This Row],[Med Aide/Tech Hours]])</f>
        <v>102.63593406593407</v>
      </c>
      <c r="L179" s="2">
        <f>SUM(Nurse[[#This Row],[RN Hours (excl. Admin, DON)]], Nurse[[#This Row],[RN Admin Hours]], Nurse[[#This Row],[RN DON Hours]])</f>
        <v>33.722637362637371</v>
      </c>
      <c r="M179" s="2">
        <v>20.070000000000007</v>
      </c>
      <c r="N179" s="2">
        <v>9.0152747252747254</v>
      </c>
      <c r="O179" s="2">
        <v>4.6373626373626378</v>
      </c>
      <c r="P179" s="2">
        <f>SUM(Nurse[[#This Row],[LPN Hours (excl. Admin)]],Nurse[[#This Row],[LPN Admin Hours]])</f>
        <v>26.977252747252745</v>
      </c>
      <c r="Q179" s="2">
        <v>26.396813186813183</v>
      </c>
      <c r="R179" s="2">
        <v>0.58043956043956046</v>
      </c>
      <c r="S179" s="2">
        <f>SUM(Nurse[[#This Row],[CNA Hours]], Nurse[[#This Row],[NA TR Hours]], Nurse[[#This Row],[Med Aide/Tech Hours]])</f>
        <v>56.169120879120875</v>
      </c>
      <c r="T179" s="2">
        <v>56.169120879120875</v>
      </c>
      <c r="U179" s="2">
        <v>0</v>
      </c>
      <c r="V179" s="2">
        <v>0</v>
      </c>
      <c r="W1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38.32</v>
      </c>
      <c r="X179" s="2">
        <v>8.7032967032967026</v>
      </c>
      <c r="Y179" s="2">
        <v>4.2197802197802199</v>
      </c>
      <c r="Z179" s="2">
        <v>4.6373626373626378</v>
      </c>
      <c r="AA179" s="2">
        <v>7.7925274725274711</v>
      </c>
      <c r="AB179" s="2">
        <v>0.58241758241758246</v>
      </c>
      <c r="AC179" s="2">
        <v>12.384615384615385</v>
      </c>
      <c r="AD179" s="2">
        <v>0</v>
      </c>
      <c r="AE179" s="2">
        <v>0</v>
      </c>
      <c r="AF179" t="s">
        <v>452</v>
      </c>
      <c r="AG179" s="6">
        <v>5</v>
      </c>
      <c r="AH179"/>
    </row>
    <row r="180" spans="1:34" x14ac:dyDescent="0.25">
      <c r="A180" t="s">
        <v>35</v>
      </c>
      <c r="B180" t="s">
        <v>1207</v>
      </c>
      <c r="C180" t="s">
        <v>2132</v>
      </c>
      <c r="D180" t="s">
        <v>2316</v>
      </c>
      <c r="E180" s="2">
        <v>69.72527472527473</v>
      </c>
      <c r="F180" s="2">
        <f>Nurse[[#This Row],[Total Nurse Staff Hours]]/Nurse[[#This Row],[MDS Census]]</f>
        <v>3.6123467297084315</v>
      </c>
      <c r="G180" s="2">
        <f>Nurse[[#This Row],[Total Direct Care Staff Hours]]/Nurse[[#This Row],[MDS Census]]</f>
        <v>3.391700551615445</v>
      </c>
      <c r="H180" s="2">
        <f>Nurse[[#This Row],[Total RN Hours (w/ Admin, DON)]]/Nurse[[#This Row],[MDS Census]]</f>
        <v>0.678348305752561</v>
      </c>
      <c r="I180" s="2">
        <f>Nurse[[#This Row],[RN Hours (excl. Admin, DON)]]/Nurse[[#This Row],[MDS Census]]</f>
        <v>0.52452639873916462</v>
      </c>
      <c r="J180" s="2">
        <f>SUM(Nurse[[#This Row],[RN Hours (excl. Admin, DON)]], Nurse[[#This Row],[RN Admin Hours]], Nurse[[#This Row],[RN DON Hours]], Nurse[[#This Row],[LPN Hours (excl. Admin)]], Nurse[[#This Row],[LPN Admin Hours]], Nurse[[#This Row],[CNA Hours]], Nurse[[#This Row],[NA TR Hours]], Nurse[[#This Row],[Med Aide/Tech Hours]])</f>
        <v>251.87186813186813</v>
      </c>
      <c r="K180" s="2">
        <f>SUM(Nurse[[#This Row],[RN Hours (excl. Admin, DON)]], Nurse[[#This Row],[LPN Hours (excl. Admin)]], Nurse[[#This Row],[CNA Hours]], Nurse[[#This Row],[NA TR Hours]], Nurse[[#This Row],[Med Aide/Tech Hours]])</f>
        <v>236.48725274725274</v>
      </c>
      <c r="L180" s="2">
        <f>SUM(Nurse[[#This Row],[RN Hours (excl. Admin, DON)]], Nurse[[#This Row],[RN Admin Hours]], Nurse[[#This Row],[RN DON Hours]])</f>
        <v>47.298021978021978</v>
      </c>
      <c r="M180" s="2">
        <v>36.572747252747249</v>
      </c>
      <c r="N180" s="2">
        <v>5.186813186813187</v>
      </c>
      <c r="O180" s="2">
        <v>5.5384615384615383</v>
      </c>
      <c r="P180" s="2">
        <f>SUM(Nurse[[#This Row],[LPN Hours (excl. Admin)]],Nurse[[#This Row],[LPN Admin Hours]])</f>
        <v>63.231098901098903</v>
      </c>
      <c r="Q180" s="2">
        <v>58.571758241758246</v>
      </c>
      <c r="R180" s="2">
        <v>4.6593406593406597</v>
      </c>
      <c r="S180" s="2">
        <f>SUM(Nurse[[#This Row],[CNA Hours]], Nurse[[#This Row],[NA TR Hours]], Nurse[[#This Row],[Med Aide/Tech Hours]])</f>
        <v>141.34274725274724</v>
      </c>
      <c r="T180" s="2">
        <v>136.06395604395604</v>
      </c>
      <c r="U180" s="2">
        <v>5.2787912087912101</v>
      </c>
      <c r="V180" s="2">
        <v>0</v>
      </c>
      <c r="W1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3.6474725274725275</v>
      </c>
      <c r="X180" s="2">
        <v>0.26373626373626374</v>
      </c>
      <c r="Y180" s="2">
        <v>0</v>
      </c>
      <c r="Z180" s="2">
        <v>0</v>
      </c>
      <c r="AA180" s="2">
        <v>1.4716483516483518</v>
      </c>
      <c r="AB180" s="2">
        <v>0</v>
      </c>
      <c r="AC180" s="2">
        <v>1.9120879120879122</v>
      </c>
      <c r="AD180" s="2">
        <v>0</v>
      </c>
      <c r="AE180" s="2">
        <v>0</v>
      </c>
      <c r="AF180" t="s">
        <v>263</v>
      </c>
      <c r="AG180" s="6">
        <v>5</v>
      </c>
      <c r="AH180"/>
    </row>
    <row r="181" spans="1:34" x14ac:dyDescent="0.25">
      <c r="A181" t="s">
        <v>35</v>
      </c>
      <c r="B181" t="s">
        <v>1352</v>
      </c>
      <c r="C181" t="s">
        <v>2178</v>
      </c>
      <c r="D181" t="s">
        <v>2362</v>
      </c>
      <c r="E181" s="2">
        <v>69.395604395604394</v>
      </c>
      <c r="F181" s="2">
        <f>Nurse[[#This Row],[Total Nurse Staff Hours]]/Nurse[[#This Row],[MDS Census]]</f>
        <v>2.7801060965954081</v>
      </c>
      <c r="G181" s="2">
        <f>Nurse[[#This Row],[Total Direct Care Staff Hours]]/Nurse[[#This Row],[MDS Census]]</f>
        <v>2.5262660332541569</v>
      </c>
      <c r="H181" s="2">
        <f>Nurse[[#This Row],[Total RN Hours (w/ Admin, DON)]]/Nurse[[#This Row],[MDS Census]]</f>
        <v>0.50011876484560569</v>
      </c>
      <c r="I181" s="2">
        <f>Nurse[[#This Row],[RN Hours (excl. Admin, DON)]]/Nurse[[#This Row],[MDS Census]]</f>
        <v>0.42553444180522565</v>
      </c>
      <c r="J181" s="2">
        <f>SUM(Nurse[[#This Row],[RN Hours (excl. Admin, DON)]], Nurse[[#This Row],[RN Admin Hours]], Nurse[[#This Row],[RN DON Hours]], Nurse[[#This Row],[LPN Hours (excl. Admin)]], Nurse[[#This Row],[LPN Admin Hours]], Nurse[[#This Row],[CNA Hours]], Nurse[[#This Row],[NA TR Hours]], Nurse[[#This Row],[Med Aide/Tech Hours]])</f>
        <v>192.92714285714288</v>
      </c>
      <c r="K181" s="2">
        <f>SUM(Nurse[[#This Row],[RN Hours (excl. Admin, DON)]], Nurse[[#This Row],[LPN Hours (excl. Admin)]], Nurse[[#This Row],[CNA Hours]], Nurse[[#This Row],[NA TR Hours]], Nurse[[#This Row],[Med Aide/Tech Hours]])</f>
        <v>175.31175824175824</v>
      </c>
      <c r="L181" s="2">
        <f>SUM(Nurse[[#This Row],[RN Hours (excl. Admin, DON)]], Nurse[[#This Row],[RN Admin Hours]], Nurse[[#This Row],[RN DON Hours]])</f>
        <v>34.706043956043956</v>
      </c>
      <c r="M181" s="2">
        <v>29.530219780219781</v>
      </c>
      <c r="N181" s="2">
        <v>0.51648351648351654</v>
      </c>
      <c r="O181" s="2">
        <v>4.6593406593406597</v>
      </c>
      <c r="P181" s="2">
        <f>SUM(Nurse[[#This Row],[LPN Hours (excl. Admin)]],Nurse[[#This Row],[LPN Admin Hours]])</f>
        <v>75.74978021978022</v>
      </c>
      <c r="Q181" s="2">
        <v>63.310219780219782</v>
      </c>
      <c r="R181" s="2">
        <v>12.43956043956044</v>
      </c>
      <c r="S181" s="2">
        <f>SUM(Nurse[[#This Row],[CNA Hours]], Nurse[[#This Row],[NA TR Hours]], Nurse[[#This Row],[Med Aide/Tech Hours]])</f>
        <v>82.471318681318692</v>
      </c>
      <c r="T181" s="2">
        <v>82.471318681318692</v>
      </c>
      <c r="U181" s="2">
        <v>0</v>
      </c>
      <c r="V181" s="2">
        <v>0</v>
      </c>
      <c r="W1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11.635274725274726</v>
      </c>
      <c r="X181" s="2">
        <v>0</v>
      </c>
      <c r="Y181" s="2">
        <v>0</v>
      </c>
      <c r="Z181" s="2">
        <v>0</v>
      </c>
      <c r="AA181" s="2">
        <v>4.2836263736263742</v>
      </c>
      <c r="AB181" s="2">
        <v>0</v>
      </c>
      <c r="AC181" s="2">
        <v>7.3516483516483513</v>
      </c>
      <c r="AD181" s="2">
        <v>0</v>
      </c>
      <c r="AE181" s="2">
        <v>0</v>
      </c>
      <c r="AF181" t="s">
        <v>409</v>
      </c>
      <c r="AG181" s="6">
        <v>5</v>
      </c>
      <c r="AH181"/>
    </row>
    <row r="182" spans="1:34" x14ac:dyDescent="0.25">
      <c r="A182" t="s">
        <v>35</v>
      </c>
      <c r="B182" t="s">
        <v>1719</v>
      </c>
      <c r="C182" t="s">
        <v>2118</v>
      </c>
      <c r="D182" t="s">
        <v>2320</v>
      </c>
      <c r="E182" s="2">
        <v>26.527472527472529</v>
      </c>
      <c r="F182" s="2">
        <f>Nurse[[#This Row],[Total Nurse Staff Hours]]/Nurse[[#This Row],[MDS Census]]</f>
        <v>3.8887738193869095</v>
      </c>
      <c r="G182" s="2">
        <f>Nurse[[#This Row],[Total Direct Care Staff Hours]]/Nurse[[#This Row],[MDS Census]]</f>
        <v>3.7173777961888979</v>
      </c>
      <c r="H182" s="2">
        <f>Nurse[[#This Row],[Total RN Hours (w/ Admin, DON)]]/Nurse[[#This Row],[MDS Census]]</f>
        <v>0.68299502899751452</v>
      </c>
      <c r="I182" s="2">
        <f>Nurse[[#This Row],[RN Hours (excl. Admin, DON)]]/Nurse[[#This Row],[MDS Census]]</f>
        <v>0.5115990057995029</v>
      </c>
      <c r="J182" s="2">
        <f>SUM(Nurse[[#This Row],[RN Hours (excl. Admin, DON)]], Nurse[[#This Row],[RN Admin Hours]], Nurse[[#This Row],[RN DON Hours]], Nurse[[#This Row],[LPN Hours (excl. Admin)]], Nurse[[#This Row],[LPN Admin Hours]], Nurse[[#This Row],[CNA Hours]], Nurse[[#This Row],[NA TR Hours]], Nurse[[#This Row],[Med Aide/Tech Hours]])</f>
        <v>103.15934065934066</v>
      </c>
      <c r="K182" s="2">
        <f>SUM(Nurse[[#This Row],[RN Hours (excl. Admin, DON)]], Nurse[[#This Row],[LPN Hours (excl. Admin)]], Nurse[[#This Row],[CNA Hours]], Nurse[[#This Row],[NA TR Hours]], Nurse[[#This Row],[Med Aide/Tech Hours]])</f>
        <v>98.612637362637358</v>
      </c>
      <c r="L182" s="2">
        <f>SUM(Nurse[[#This Row],[RN Hours (excl. Admin, DON)]], Nurse[[#This Row],[RN Admin Hours]], Nurse[[#This Row],[RN DON Hours]])</f>
        <v>18.118131868131869</v>
      </c>
      <c r="M182" s="2">
        <v>13.571428571428571</v>
      </c>
      <c r="N182" s="2">
        <v>0</v>
      </c>
      <c r="O182" s="2">
        <v>4.5467032967032965</v>
      </c>
      <c r="P182" s="2">
        <f>SUM(Nurse[[#This Row],[LPN Hours (excl. Admin)]],Nurse[[#This Row],[LPN Admin Hours]])</f>
        <v>22.607142857142858</v>
      </c>
      <c r="Q182" s="2">
        <v>22.607142857142858</v>
      </c>
      <c r="R182" s="2">
        <v>0</v>
      </c>
      <c r="S182" s="2">
        <f>SUM(Nurse[[#This Row],[CNA Hours]], Nurse[[#This Row],[NA TR Hours]], Nurse[[#This Row],[Med Aide/Tech Hours]])</f>
        <v>62.434065934065934</v>
      </c>
      <c r="T182" s="2">
        <v>60.791208791208788</v>
      </c>
      <c r="U182" s="2">
        <v>1.6428571428571428</v>
      </c>
      <c r="V182" s="2">
        <v>0</v>
      </c>
      <c r="W1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1.5604395604395604</v>
      </c>
      <c r="X182" s="2">
        <v>0</v>
      </c>
      <c r="Y182" s="2">
        <v>0</v>
      </c>
      <c r="Z182" s="2">
        <v>0</v>
      </c>
      <c r="AA182" s="2">
        <v>0</v>
      </c>
      <c r="AB182" s="2">
        <v>0</v>
      </c>
      <c r="AC182" s="2">
        <v>1.5604395604395604</v>
      </c>
      <c r="AD182" s="2">
        <v>0</v>
      </c>
      <c r="AE182" s="2">
        <v>0</v>
      </c>
      <c r="AF182" t="s">
        <v>785</v>
      </c>
      <c r="AG182" s="6">
        <v>5</v>
      </c>
      <c r="AH182"/>
    </row>
    <row r="183" spans="1:34" x14ac:dyDescent="0.25">
      <c r="A183" t="s">
        <v>35</v>
      </c>
      <c r="B183" t="s">
        <v>1599</v>
      </c>
      <c r="C183" t="s">
        <v>2226</v>
      </c>
      <c r="D183" t="s">
        <v>2291</v>
      </c>
      <c r="E183" s="2">
        <v>81.571428571428569</v>
      </c>
      <c r="F183" s="2">
        <f>Nurse[[#This Row],[Total Nurse Staff Hours]]/Nurse[[#This Row],[MDS Census]]</f>
        <v>4.1800700525394054</v>
      </c>
      <c r="G183" s="2">
        <f>Nurse[[#This Row],[Total Direct Care Staff Hours]]/Nurse[[#This Row],[MDS Census]]</f>
        <v>3.2908864340563113</v>
      </c>
      <c r="H183" s="2">
        <f>Nurse[[#This Row],[Total RN Hours (w/ Admin, DON)]]/Nurse[[#This Row],[MDS Census]]</f>
        <v>0.80869055637882303</v>
      </c>
      <c r="I183" s="2">
        <f>Nurse[[#This Row],[RN Hours (excl. Admin, DON)]]/Nurse[[#This Row],[MDS Census]]</f>
        <v>0.22399973056715614</v>
      </c>
      <c r="J183" s="2">
        <f>SUM(Nurse[[#This Row],[RN Hours (excl. Admin, DON)]], Nurse[[#This Row],[RN Admin Hours]], Nurse[[#This Row],[RN DON Hours]], Nurse[[#This Row],[LPN Hours (excl. Admin)]], Nurse[[#This Row],[LPN Admin Hours]], Nurse[[#This Row],[CNA Hours]], Nurse[[#This Row],[NA TR Hours]], Nurse[[#This Row],[Med Aide/Tech Hours]])</f>
        <v>340.97428571428577</v>
      </c>
      <c r="K183" s="2">
        <f>SUM(Nurse[[#This Row],[RN Hours (excl. Admin, DON)]], Nurse[[#This Row],[LPN Hours (excl. Admin)]], Nurse[[#This Row],[CNA Hours]], Nurse[[#This Row],[NA TR Hours]], Nurse[[#This Row],[Med Aide/Tech Hours]])</f>
        <v>268.44230769230768</v>
      </c>
      <c r="L183" s="2">
        <f>SUM(Nurse[[#This Row],[RN Hours (excl. Admin, DON)]], Nurse[[#This Row],[RN Admin Hours]], Nurse[[#This Row],[RN DON Hours]])</f>
        <v>65.96604395604399</v>
      </c>
      <c r="M183" s="2">
        <v>18.271978021978022</v>
      </c>
      <c r="N183" s="2">
        <v>41.540219780219815</v>
      </c>
      <c r="O183" s="2">
        <v>6.1538461538461542</v>
      </c>
      <c r="P183" s="2">
        <f>SUM(Nurse[[#This Row],[LPN Hours (excl. Admin)]],Nurse[[#This Row],[LPN Admin Hours]])</f>
        <v>116.04120879120879</v>
      </c>
      <c r="Q183" s="2">
        <v>91.203296703296701</v>
      </c>
      <c r="R183" s="2">
        <v>24.837912087912088</v>
      </c>
      <c r="S183" s="2">
        <f>SUM(Nurse[[#This Row],[CNA Hours]], Nurse[[#This Row],[NA TR Hours]], Nurse[[#This Row],[Med Aide/Tech Hours]])</f>
        <v>158.96703296703296</v>
      </c>
      <c r="T183" s="2">
        <v>158.96703296703296</v>
      </c>
      <c r="U183" s="2">
        <v>0</v>
      </c>
      <c r="V183" s="2">
        <v>0</v>
      </c>
      <c r="W1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6.3296703296703294</v>
      </c>
      <c r="X183" s="2">
        <v>0</v>
      </c>
      <c r="Y183" s="2">
        <v>6.3296703296703294</v>
      </c>
      <c r="Z183" s="2">
        <v>0</v>
      </c>
      <c r="AA183" s="2">
        <v>0</v>
      </c>
      <c r="AB183" s="2">
        <v>0</v>
      </c>
      <c r="AC183" s="2">
        <v>0</v>
      </c>
      <c r="AD183" s="2">
        <v>0</v>
      </c>
      <c r="AE183" s="2">
        <v>0</v>
      </c>
      <c r="AF183" t="s">
        <v>661</v>
      </c>
      <c r="AG183" s="6">
        <v>5</v>
      </c>
      <c r="AH183"/>
    </row>
    <row r="184" spans="1:34" x14ac:dyDescent="0.25">
      <c r="A184" t="s">
        <v>35</v>
      </c>
      <c r="B184" t="s">
        <v>1528</v>
      </c>
      <c r="C184" t="s">
        <v>1933</v>
      </c>
      <c r="D184" t="s">
        <v>2363</v>
      </c>
      <c r="E184" s="2">
        <v>33.802197802197803</v>
      </c>
      <c r="F184" s="2">
        <f>Nurse[[#This Row],[Total Nurse Staff Hours]]/Nurse[[#This Row],[MDS Census]]</f>
        <v>4.5765409622886866</v>
      </c>
      <c r="G184" s="2">
        <f>Nurse[[#This Row],[Total Direct Care Staff Hours]]/Nurse[[#This Row],[MDS Census]]</f>
        <v>4.3738426527958385</v>
      </c>
      <c r="H184" s="2">
        <f>Nurse[[#This Row],[Total RN Hours (w/ Admin, DON)]]/Nurse[[#This Row],[MDS Census]]</f>
        <v>0.60580949284785424</v>
      </c>
      <c r="I184" s="2">
        <f>Nurse[[#This Row],[RN Hours (excl. Admin, DON)]]/Nurse[[#This Row],[MDS Census]]</f>
        <v>0.40311118335500645</v>
      </c>
      <c r="J184" s="2">
        <f>SUM(Nurse[[#This Row],[RN Hours (excl. Admin, DON)]], Nurse[[#This Row],[RN Admin Hours]], Nurse[[#This Row],[RN DON Hours]], Nurse[[#This Row],[LPN Hours (excl. Admin)]], Nurse[[#This Row],[LPN Admin Hours]], Nurse[[#This Row],[CNA Hours]], Nurse[[#This Row],[NA TR Hours]], Nurse[[#This Row],[Med Aide/Tech Hours]])</f>
        <v>154.69714285714286</v>
      </c>
      <c r="K184" s="2">
        <f>SUM(Nurse[[#This Row],[RN Hours (excl. Admin, DON)]], Nurse[[#This Row],[LPN Hours (excl. Admin)]], Nurse[[#This Row],[CNA Hours]], Nurse[[#This Row],[NA TR Hours]], Nurse[[#This Row],[Med Aide/Tech Hours]])</f>
        <v>147.84549450549451</v>
      </c>
      <c r="L184" s="2">
        <f>SUM(Nurse[[#This Row],[RN Hours (excl. Admin, DON)]], Nurse[[#This Row],[RN Admin Hours]], Nurse[[#This Row],[RN DON Hours]])</f>
        <v>20.477692307692305</v>
      </c>
      <c r="M184" s="2">
        <v>13.626043956043954</v>
      </c>
      <c r="N184" s="2">
        <v>3.7527472527472527</v>
      </c>
      <c r="O184" s="2">
        <v>3.098901098901099</v>
      </c>
      <c r="P184" s="2">
        <f>SUM(Nurse[[#This Row],[LPN Hours (excl. Admin)]],Nurse[[#This Row],[LPN Admin Hours]])</f>
        <v>76.952417582417581</v>
      </c>
      <c r="Q184" s="2">
        <v>76.952417582417581</v>
      </c>
      <c r="R184" s="2">
        <v>0</v>
      </c>
      <c r="S184" s="2">
        <f>SUM(Nurse[[#This Row],[CNA Hours]], Nurse[[#This Row],[NA TR Hours]], Nurse[[#This Row],[Med Aide/Tech Hours]])</f>
        <v>57.267032967032968</v>
      </c>
      <c r="T184" s="2">
        <v>57.267032967032968</v>
      </c>
      <c r="U184" s="2">
        <v>0</v>
      </c>
      <c r="V184" s="2">
        <v>0</v>
      </c>
      <c r="W1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28.270989010989009</v>
      </c>
      <c r="X184" s="2">
        <v>3.9450549450549453</v>
      </c>
      <c r="Y184" s="2">
        <v>2.2087912087912089</v>
      </c>
      <c r="Z184" s="2">
        <v>0</v>
      </c>
      <c r="AA184" s="2">
        <v>22.117142857142856</v>
      </c>
      <c r="AB184" s="2">
        <v>0</v>
      </c>
      <c r="AC184" s="2">
        <v>0</v>
      </c>
      <c r="AD184" s="2">
        <v>0</v>
      </c>
      <c r="AE184" s="2">
        <v>0</v>
      </c>
      <c r="AF184" t="s">
        <v>590</v>
      </c>
      <c r="AG184" s="6">
        <v>5</v>
      </c>
      <c r="AH184"/>
    </row>
    <row r="185" spans="1:34" x14ac:dyDescent="0.25">
      <c r="A185" t="s">
        <v>35</v>
      </c>
      <c r="B185" t="s">
        <v>1185</v>
      </c>
      <c r="C185" t="s">
        <v>2095</v>
      </c>
      <c r="D185" t="s">
        <v>2345</v>
      </c>
      <c r="E185" s="2">
        <v>55.835164835164832</v>
      </c>
      <c r="F185" s="2">
        <f>Nurse[[#This Row],[Total Nurse Staff Hours]]/Nurse[[#This Row],[MDS Census]]</f>
        <v>3.0819267860657358</v>
      </c>
      <c r="G185" s="2">
        <f>Nurse[[#This Row],[Total Direct Care Staff Hours]]/Nurse[[#This Row],[MDS Census]]</f>
        <v>2.7794272780948641</v>
      </c>
      <c r="H185" s="2">
        <f>Nurse[[#This Row],[Total RN Hours (w/ Admin, DON)]]/Nurse[[#This Row],[MDS Census]]</f>
        <v>0.67831529226530207</v>
      </c>
      <c r="I185" s="2">
        <f>Nurse[[#This Row],[RN Hours (excl. Admin, DON)]]/Nurse[[#This Row],[MDS Census]]</f>
        <v>0.37581578429443019</v>
      </c>
      <c r="J185" s="2">
        <f>SUM(Nurse[[#This Row],[RN Hours (excl. Admin, DON)]], Nurse[[#This Row],[RN Admin Hours]], Nurse[[#This Row],[RN DON Hours]], Nurse[[#This Row],[LPN Hours (excl. Admin)]], Nurse[[#This Row],[LPN Admin Hours]], Nurse[[#This Row],[CNA Hours]], Nurse[[#This Row],[NA TR Hours]], Nurse[[#This Row],[Med Aide/Tech Hours]])</f>
        <v>172.07989010989013</v>
      </c>
      <c r="K185" s="2">
        <f>SUM(Nurse[[#This Row],[RN Hours (excl. Admin, DON)]], Nurse[[#This Row],[LPN Hours (excl. Admin)]], Nurse[[#This Row],[CNA Hours]], Nurse[[#This Row],[NA TR Hours]], Nurse[[#This Row],[Med Aide/Tech Hours]])</f>
        <v>155.18978021978026</v>
      </c>
      <c r="L185" s="2">
        <f>SUM(Nurse[[#This Row],[RN Hours (excl. Admin, DON)]], Nurse[[#This Row],[RN Admin Hours]], Nurse[[#This Row],[RN DON Hours]])</f>
        <v>37.873846153846152</v>
      </c>
      <c r="M185" s="2">
        <v>20.983736263736262</v>
      </c>
      <c r="N185" s="2">
        <v>16.890109890109891</v>
      </c>
      <c r="O185" s="2">
        <v>0</v>
      </c>
      <c r="P185" s="2">
        <f>SUM(Nurse[[#This Row],[LPN Hours (excl. Admin)]],Nurse[[#This Row],[LPN Admin Hours]])</f>
        <v>36.539010989011004</v>
      </c>
      <c r="Q185" s="2">
        <v>36.539010989011004</v>
      </c>
      <c r="R185" s="2">
        <v>0</v>
      </c>
      <c r="S185" s="2">
        <f>SUM(Nurse[[#This Row],[CNA Hours]], Nurse[[#This Row],[NA TR Hours]], Nurse[[#This Row],[Med Aide/Tech Hours]])</f>
        <v>97.667032967032995</v>
      </c>
      <c r="T185" s="2">
        <v>97.667032967032995</v>
      </c>
      <c r="U185" s="2">
        <v>0</v>
      </c>
      <c r="V185" s="2">
        <v>0</v>
      </c>
      <c r="W1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85" s="2">
        <v>0</v>
      </c>
      <c r="Y185" s="2">
        <v>0</v>
      </c>
      <c r="Z185" s="2">
        <v>0</v>
      </c>
      <c r="AA185" s="2">
        <v>0</v>
      </c>
      <c r="AB185" s="2">
        <v>0</v>
      </c>
      <c r="AC185" s="2">
        <v>0</v>
      </c>
      <c r="AD185" s="2">
        <v>0</v>
      </c>
      <c r="AE185" s="2">
        <v>0</v>
      </c>
      <c r="AF185" t="s">
        <v>240</v>
      </c>
      <c r="AG185" s="6">
        <v>5</v>
      </c>
      <c r="AH185"/>
    </row>
    <row r="186" spans="1:34" x14ac:dyDescent="0.25">
      <c r="A186" t="s">
        <v>35</v>
      </c>
      <c r="B186" t="s">
        <v>1471</v>
      </c>
      <c r="C186" t="s">
        <v>1978</v>
      </c>
      <c r="D186" t="s">
        <v>2331</v>
      </c>
      <c r="E186" s="2">
        <v>100.49450549450549</v>
      </c>
      <c r="F186" s="2">
        <f>Nurse[[#This Row],[Total Nurse Staff Hours]]/Nurse[[#This Row],[MDS Census]]</f>
        <v>2.3527140513942046</v>
      </c>
      <c r="G186" s="2">
        <f>Nurse[[#This Row],[Total Direct Care Staff Hours]]/Nurse[[#This Row],[MDS Census]]</f>
        <v>2.2954149808638604</v>
      </c>
      <c r="H186" s="2">
        <f>Nurse[[#This Row],[Total RN Hours (w/ Admin, DON)]]/Nurse[[#This Row],[MDS Census]]</f>
        <v>0.2914160743575725</v>
      </c>
      <c r="I186" s="2">
        <f>Nurse[[#This Row],[RN Hours (excl. Admin, DON)]]/Nurse[[#This Row],[MDS Census]]</f>
        <v>0.23411700382722803</v>
      </c>
      <c r="J186" s="2">
        <f>SUM(Nurse[[#This Row],[RN Hours (excl. Admin, DON)]], Nurse[[#This Row],[RN Admin Hours]], Nurse[[#This Row],[RN DON Hours]], Nurse[[#This Row],[LPN Hours (excl. Admin)]], Nurse[[#This Row],[LPN Admin Hours]], Nurse[[#This Row],[CNA Hours]], Nurse[[#This Row],[NA TR Hours]], Nurse[[#This Row],[Med Aide/Tech Hours]])</f>
        <v>236.43483516483516</v>
      </c>
      <c r="K186" s="2">
        <f>SUM(Nurse[[#This Row],[RN Hours (excl. Admin, DON)]], Nurse[[#This Row],[LPN Hours (excl. Admin)]], Nurse[[#This Row],[CNA Hours]], Nurse[[#This Row],[NA TR Hours]], Nurse[[#This Row],[Med Aide/Tech Hours]])</f>
        <v>230.67659340659341</v>
      </c>
      <c r="L186" s="2">
        <f>SUM(Nurse[[#This Row],[RN Hours (excl. Admin, DON)]], Nurse[[#This Row],[RN Admin Hours]], Nurse[[#This Row],[RN DON Hours]])</f>
        <v>29.285714285714288</v>
      </c>
      <c r="M186" s="2">
        <v>23.527472527472529</v>
      </c>
      <c r="N186" s="2">
        <v>3.912087912087912</v>
      </c>
      <c r="O186" s="2">
        <v>1.8461538461538463</v>
      </c>
      <c r="P186" s="2">
        <f>SUM(Nurse[[#This Row],[LPN Hours (excl. Admin)]],Nurse[[#This Row],[LPN Admin Hours]])</f>
        <v>48.483516483516482</v>
      </c>
      <c r="Q186" s="2">
        <v>48.483516483516482</v>
      </c>
      <c r="R186" s="2">
        <v>0</v>
      </c>
      <c r="S186" s="2">
        <f>SUM(Nurse[[#This Row],[CNA Hours]], Nurse[[#This Row],[NA TR Hours]], Nurse[[#This Row],[Med Aide/Tech Hours]])</f>
        <v>158.66560439560439</v>
      </c>
      <c r="T186" s="2">
        <v>153.74252747252746</v>
      </c>
      <c r="U186" s="2">
        <v>0</v>
      </c>
      <c r="V186" s="2">
        <v>4.9230769230769234</v>
      </c>
      <c r="W1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27.021978021978022</v>
      </c>
      <c r="X186" s="2">
        <v>5.7472527472527473</v>
      </c>
      <c r="Y186" s="2">
        <v>0</v>
      </c>
      <c r="Z186" s="2">
        <v>0</v>
      </c>
      <c r="AA186" s="2">
        <v>13.307692307692308</v>
      </c>
      <c r="AB186" s="2">
        <v>0</v>
      </c>
      <c r="AC186" s="2">
        <v>7.9670329670329672</v>
      </c>
      <c r="AD186" s="2">
        <v>0</v>
      </c>
      <c r="AE186" s="2">
        <v>0</v>
      </c>
      <c r="AF186" t="s">
        <v>531</v>
      </c>
      <c r="AG186" s="6">
        <v>5</v>
      </c>
      <c r="AH186"/>
    </row>
    <row r="187" spans="1:34" x14ac:dyDescent="0.25">
      <c r="A187" t="s">
        <v>35</v>
      </c>
      <c r="B187" t="s">
        <v>1732</v>
      </c>
      <c r="C187" t="s">
        <v>2248</v>
      </c>
      <c r="D187" t="s">
        <v>2339</v>
      </c>
      <c r="E187" s="2">
        <v>42.791208791208788</v>
      </c>
      <c r="F187" s="2">
        <f>Nurse[[#This Row],[Total Nurse Staff Hours]]/Nurse[[#This Row],[MDS Census]]</f>
        <v>3.1432203389830504</v>
      </c>
      <c r="G187" s="2">
        <f>Nurse[[#This Row],[Total Direct Care Staff Hours]]/Nurse[[#This Row],[MDS Census]]</f>
        <v>2.788407806882383</v>
      </c>
      <c r="H187" s="2">
        <f>Nurse[[#This Row],[Total RN Hours (w/ Admin, DON)]]/Nurse[[#This Row],[MDS Census]]</f>
        <v>0.8625449409347713</v>
      </c>
      <c r="I187" s="2">
        <f>Nurse[[#This Row],[RN Hours (excl. Admin, DON)]]/Nurse[[#This Row],[MDS Census]]</f>
        <v>0.7331150487930147</v>
      </c>
      <c r="J187" s="2">
        <f>SUM(Nurse[[#This Row],[RN Hours (excl. Admin, DON)]], Nurse[[#This Row],[RN Admin Hours]], Nurse[[#This Row],[RN DON Hours]], Nurse[[#This Row],[LPN Hours (excl. Admin)]], Nurse[[#This Row],[LPN Admin Hours]], Nurse[[#This Row],[CNA Hours]], Nurse[[#This Row],[NA TR Hours]], Nurse[[#This Row],[Med Aide/Tech Hours]])</f>
        <v>134.50219780219777</v>
      </c>
      <c r="K187" s="2">
        <f>SUM(Nurse[[#This Row],[RN Hours (excl. Admin, DON)]], Nurse[[#This Row],[LPN Hours (excl. Admin)]], Nurse[[#This Row],[CNA Hours]], Nurse[[#This Row],[NA TR Hours]], Nurse[[#This Row],[Med Aide/Tech Hours]])</f>
        <v>119.31934065934065</v>
      </c>
      <c r="L187" s="2">
        <f>SUM(Nurse[[#This Row],[RN Hours (excl. Admin, DON)]], Nurse[[#This Row],[RN Admin Hours]], Nurse[[#This Row],[RN DON Hours]])</f>
        <v>36.90934065934065</v>
      </c>
      <c r="M187" s="2">
        <v>31.37087912087911</v>
      </c>
      <c r="N187" s="2">
        <v>0</v>
      </c>
      <c r="O187" s="2">
        <v>5.5384615384615383</v>
      </c>
      <c r="P187" s="2">
        <f>SUM(Nurse[[#This Row],[LPN Hours (excl. Admin)]],Nurse[[#This Row],[LPN Admin Hours]])</f>
        <v>32.081428571428575</v>
      </c>
      <c r="Q187" s="2">
        <v>22.437032967032973</v>
      </c>
      <c r="R187" s="2">
        <v>9.6443956043956032</v>
      </c>
      <c r="S187" s="2">
        <f>SUM(Nurse[[#This Row],[CNA Hours]], Nurse[[#This Row],[NA TR Hours]], Nurse[[#This Row],[Med Aide/Tech Hours]])</f>
        <v>65.511428571428567</v>
      </c>
      <c r="T187" s="2">
        <v>65.511428571428567</v>
      </c>
      <c r="U187" s="2">
        <v>0</v>
      </c>
      <c r="V187" s="2">
        <v>0</v>
      </c>
      <c r="W1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87" s="2">
        <v>0</v>
      </c>
      <c r="Y187" s="2">
        <v>0</v>
      </c>
      <c r="Z187" s="2">
        <v>0</v>
      </c>
      <c r="AA187" s="2">
        <v>0</v>
      </c>
      <c r="AB187" s="2">
        <v>0</v>
      </c>
      <c r="AC187" s="2">
        <v>0</v>
      </c>
      <c r="AD187" s="2">
        <v>0</v>
      </c>
      <c r="AE187" s="2">
        <v>0</v>
      </c>
      <c r="AF187" t="s">
        <v>798</v>
      </c>
      <c r="AG187" s="6">
        <v>5</v>
      </c>
      <c r="AH187"/>
    </row>
    <row r="188" spans="1:34" x14ac:dyDescent="0.25">
      <c r="A188" t="s">
        <v>35</v>
      </c>
      <c r="B188" t="s">
        <v>1085</v>
      </c>
      <c r="C188" t="s">
        <v>2068</v>
      </c>
      <c r="D188" t="s">
        <v>2307</v>
      </c>
      <c r="E188" s="2">
        <v>130.07692307692307</v>
      </c>
      <c r="F188" s="2">
        <f>Nurse[[#This Row],[Total Nurse Staff Hours]]/Nurse[[#This Row],[MDS Census]]</f>
        <v>2.7734164061839994</v>
      </c>
      <c r="G188" s="2">
        <f>Nurse[[#This Row],[Total Direct Care Staff Hours]]/Nurse[[#This Row],[MDS Census]]</f>
        <v>2.6496308186195825</v>
      </c>
      <c r="H188" s="2">
        <f>Nurse[[#This Row],[Total RN Hours (w/ Admin, DON)]]/Nurse[[#This Row],[MDS Census]]</f>
        <v>0.32999915519134915</v>
      </c>
      <c r="I188" s="2">
        <f>Nurse[[#This Row],[RN Hours (excl. Admin, DON)]]/Nurse[[#This Row],[MDS Census]]</f>
        <v>0.31682014023823607</v>
      </c>
      <c r="J188" s="2">
        <f>SUM(Nurse[[#This Row],[RN Hours (excl. Admin, DON)]], Nurse[[#This Row],[RN Admin Hours]], Nurse[[#This Row],[RN DON Hours]], Nurse[[#This Row],[LPN Hours (excl. Admin)]], Nurse[[#This Row],[LPN Admin Hours]], Nurse[[#This Row],[CNA Hours]], Nurse[[#This Row],[NA TR Hours]], Nurse[[#This Row],[Med Aide/Tech Hours]])</f>
        <v>360.75747252747249</v>
      </c>
      <c r="K188" s="2">
        <f>SUM(Nurse[[#This Row],[RN Hours (excl. Admin, DON)]], Nurse[[#This Row],[LPN Hours (excl. Admin)]], Nurse[[#This Row],[CNA Hours]], Nurse[[#This Row],[NA TR Hours]], Nurse[[#This Row],[Med Aide/Tech Hours]])</f>
        <v>344.65582417582414</v>
      </c>
      <c r="L188" s="2">
        <f>SUM(Nurse[[#This Row],[RN Hours (excl. Admin, DON)]], Nurse[[#This Row],[RN Admin Hours]], Nurse[[#This Row],[RN DON Hours]])</f>
        <v>42.925274725274718</v>
      </c>
      <c r="M188" s="2">
        <v>41.21098901098901</v>
      </c>
      <c r="N188" s="2">
        <v>0.74725274725274726</v>
      </c>
      <c r="O188" s="2">
        <v>0.96703296703296704</v>
      </c>
      <c r="P188" s="2">
        <f>SUM(Nurse[[#This Row],[LPN Hours (excl. Admin)]],Nurse[[#This Row],[LPN Admin Hours]])</f>
        <v>103.70857142857143</v>
      </c>
      <c r="Q188" s="2">
        <v>89.32120879120879</v>
      </c>
      <c r="R188" s="2">
        <v>14.387362637362637</v>
      </c>
      <c r="S188" s="2">
        <f>SUM(Nurse[[#This Row],[CNA Hours]], Nurse[[#This Row],[NA TR Hours]], Nurse[[#This Row],[Med Aide/Tech Hours]])</f>
        <v>214.12362637362637</v>
      </c>
      <c r="T188" s="2">
        <v>214.12362637362637</v>
      </c>
      <c r="U188" s="2">
        <v>0</v>
      </c>
      <c r="V188" s="2">
        <v>0</v>
      </c>
      <c r="W1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60.582197802197797</v>
      </c>
      <c r="X188" s="2">
        <v>1.2087912087912087</v>
      </c>
      <c r="Y188" s="2">
        <v>0</v>
      </c>
      <c r="Z188" s="2">
        <v>0</v>
      </c>
      <c r="AA188" s="2">
        <v>19.692087912087906</v>
      </c>
      <c r="AB188" s="2">
        <v>0</v>
      </c>
      <c r="AC188" s="2">
        <v>39.681318681318679</v>
      </c>
      <c r="AD188" s="2">
        <v>0</v>
      </c>
      <c r="AE188" s="2">
        <v>0</v>
      </c>
      <c r="AF188" t="s">
        <v>138</v>
      </c>
      <c r="AG188" s="6">
        <v>5</v>
      </c>
      <c r="AH188"/>
    </row>
    <row r="189" spans="1:34" x14ac:dyDescent="0.25">
      <c r="A189" t="s">
        <v>35</v>
      </c>
      <c r="B189" t="s">
        <v>1238</v>
      </c>
      <c r="C189" t="s">
        <v>2068</v>
      </c>
      <c r="D189" t="s">
        <v>2307</v>
      </c>
      <c r="E189" s="2">
        <v>87.604395604395606</v>
      </c>
      <c r="F189" s="2">
        <f>Nurse[[#This Row],[Total Nurse Staff Hours]]/Nurse[[#This Row],[MDS Census]]</f>
        <v>3.2743941294530856</v>
      </c>
      <c r="G189" s="2">
        <f>Nurse[[#This Row],[Total Direct Care Staff Hours]]/Nurse[[#This Row],[MDS Census]]</f>
        <v>2.842852483692925</v>
      </c>
      <c r="H189" s="2">
        <f>Nurse[[#This Row],[Total RN Hours (w/ Admin, DON)]]/Nurse[[#This Row],[MDS Census]]</f>
        <v>0.6254578524836929</v>
      </c>
      <c r="I189" s="2">
        <f>Nurse[[#This Row],[RN Hours (excl. Admin, DON)]]/Nurse[[#This Row],[MDS Census]]</f>
        <v>0.28112769693928746</v>
      </c>
      <c r="J189" s="2">
        <f>SUM(Nurse[[#This Row],[RN Hours (excl. Admin, DON)]], Nurse[[#This Row],[RN Admin Hours]], Nurse[[#This Row],[RN DON Hours]], Nurse[[#This Row],[LPN Hours (excl. Admin)]], Nurse[[#This Row],[LPN Admin Hours]], Nurse[[#This Row],[CNA Hours]], Nurse[[#This Row],[NA TR Hours]], Nurse[[#This Row],[Med Aide/Tech Hours]])</f>
        <v>286.85131868131867</v>
      </c>
      <c r="K189" s="2">
        <f>SUM(Nurse[[#This Row],[RN Hours (excl. Admin, DON)]], Nurse[[#This Row],[LPN Hours (excl. Admin)]], Nurse[[#This Row],[CNA Hours]], Nurse[[#This Row],[NA TR Hours]], Nurse[[#This Row],[Med Aide/Tech Hours]])</f>
        <v>249.04637362637362</v>
      </c>
      <c r="L189" s="2">
        <f>SUM(Nurse[[#This Row],[RN Hours (excl. Admin, DON)]], Nurse[[#This Row],[RN Admin Hours]], Nurse[[#This Row],[RN DON Hours]])</f>
        <v>54.792857142857137</v>
      </c>
      <c r="M189" s="2">
        <v>24.628021978021973</v>
      </c>
      <c r="N189" s="2">
        <v>29.021978021978022</v>
      </c>
      <c r="O189" s="2">
        <v>1.1428571428571428</v>
      </c>
      <c r="P189" s="2">
        <f>SUM(Nurse[[#This Row],[LPN Hours (excl. Admin)]],Nurse[[#This Row],[LPN Admin Hours]])</f>
        <v>72.140109890109898</v>
      </c>
      <c r="Q189" s="2">
        <v>64.5</v>
      </c>
      <c r="R189" s="2">
        <v>7.6401098901098905</v>
      </c>
      <c r="S189" s="2">
        <f>SUM(Nurse[[#This Row],[CNA Hours]], Nurse[[#This Row],[NA TR Hours]], Nurse[[#This Row],[Med Aide/Tech Hours]])</f>
        <v>159.91835164835163</v>
      </c>
      <c r="T189" s="2">
        <v>159.91835164835163</v>
      </c>
      <c r="U189" s="2">
        <v>0</v>
      </c>
      <c r="V189" s="2">
        <v>0</v>
      </c>
      <c r="W1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17.656593406593409</v>
      </c>
      <c r="X189" s="2">
        <v>5.6263736263736268</v>
      </c>
      <c r="Y189" s="2">
        <v>0</v>
      </c>
      <c r="Z189" s="2">
        <v>0</v>
      </c>
      <c r="AA189" s="2">
        <v>1.9423076923076923</v>
      </c>
      <c r="AB189" s="2">
        <v>0</v>
      </c>
      <c r="AC189" s="2">
        <v>10.087912087912088</v>
      </c>
      <c r="AD189" s="2">
        <v>0</v>
      </c>
      <c r="AE189" s="2">
        <v>0</v>
      </c>
      <c r="AF189" t="s">
        <v>294</v>
      </c>
      <c r="AG189" s="6">
        <v>5</v>
      </c>
      <c r="AH189"/>
    </row>
    <row r="190" spans="1:34" x14ac:dyDescent="0.25">
      <c r="A190" t="s">
        <v>35</v>
      </c>
      <c r="B190" t="s">
        <v>1386</v>
      </c>
      <c r="C190" t="s">
        <v>2188</v>
      </c>
      <c r="D190" t="s">
        <v>2336</v>
      </c>
      <c r="E190" s="2">
        <v>37.46153846153846</v>
      </c>
      <c r="F190" s="2">
        <f>Nurse[[#This Row],[Total Nurse Staff Hours]]/Nurse[[#This Row],[MDS Census]]</f>
        <v>3.4633323555294813</v>
      </c>
      <c r="G190" s="2">
        <f>Nurse[[#This Row],[Total Direct Care Staff Hours]]/Nurse[[#This Row],[MDS Census]]</f>
        <v>3.0668817835142268</v>
      </c>
      <c r="H190" s="2">
        <f>Nurse[[#This Row],[Total RN Hours (w/ Admin, DON)]]/Nurse[[#This Row],[MDS Census]]</f>
        <v>0.66471105896157234</v>
      </c>
      <c r="I190" s="2">
        <f>Nurse[[#This Row],[RN Hours (excl. Admin, DON)]]/Nurse[[#This Row],[MDS Census]]</f>
        <v>0.2682604869463186</v>
      </c>
      <c r="J190" s="2">
        <f>SUM(Nurse[[#This Row],[RN Hours (excl. Admin, DON)]], Nurse[[#This Row],[RN Admin Hours]], Nurse[[#This Row],[RN DON Hours]], Nurse[[#This Row],[LPN Hours (excl. Admin)]], Nurse[[#This Row],[LPN Admin Hours]], Nurse[[#This Row],[CNA Hours]], Nurse[[#This Row],[NA TR Hours]], Nurse[[#This Row],[Med Aide/Tech Hours]])</f>
        <v>129.74175824175825</v>
      </c>
      <c r="K190" s="2">
        <f>SUM(Nurse[[#This Row],[RN Hours (excl. Admin, DON)]], Nurse[[#This Row],[LPN Hours (excl. Admin)]], Nurse[[#This Row],[CNA Hours]], Nurse[[#This Row],[NA TR Hours]], Nurse[[#This Row],[Med Aide/Tech Hours]])</f>
        <v>114.89010989010988</v>
      </c>
      <c r="L190" s="2">
        <f>SUM(Nurse[[#This Row],[RN Hours (excl. Admin, DON)]], Nurse[[#This Row],[RN Admin Hours]], Nurse[[#This Row],[RN DON Hours]])</f>
        <v>24.901098901098901</v>
      </c>
      <c r="M190" s="2">
        <v>10.049450549450549</v>
      </c>
      <c r="N190" s="2">
        <v>9.5769230769230766</v>
      </c>
      <c r="O190" s="2">
        <v>5.2747252747252746</v>
      </c>
      <c r="P190" s="2">
        <f>SUM(Nurse[[#This Row],[LPN Hours (excl. Admin)]],Nurse[[#This Row],[LPN Admin Hours]])</f>
        <v>36.667582417582416</v>
      </c>
      <c r="Q190" s="2">
        <v>36.667582417582416</v>
      </c>
      <c r="R190" s="2">
        <v>0</v>
      </c>
      <c r="S190" s="2">
        <f>SUM(Nurse[[#This Row],[CNA Hours]], Nurse[[#This Row],[NA TR Hours]], Nurse[[#This Row],[Med Aide/Tech Hours]])</f>
        <v>68.17307692307692</v>
      </c>
      <c r="T190" s="2">
        <v>68.17307692307692</v>
      </c>
      <c r="U190" s="2">
        <v>0</v>
      </c>
      <c r="V190" s="2">
        <v>0</v>
      </c>
      <c r="W1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90" s="2">
        <v>0</v>
      </c>
      <c r="Y190" s="2">
        <v>0</v>
      </c>
      <c r="Z190" s="2">
        <v>0</v>
      </c>
      <c r="AA190" s="2">
        <v>0</v>
      </c>
      <c r="AB190" s="2">
        <v>0</v>
      </c>
      <c r="AC190" s="2">
        <v>0</v>
      </c>
      <c r="AD190" s="2">
        <v>0</v>
      </c>
      <c r="AE190" s="2">
        <v>0</v>
      </c>
      <c r="AF190" t="s">
        <v>444</v>
      </c>
      <c r="AG190" s="6">
        <v>5</v>
      </c>
      <c r="AH190"/>
    </row>
    <row r="191" spans="1:34" x14ac:dyDescent="0.25">
      <c r="A191" t="s">
        <v>35</v>
      </c>
      <c r="B191" t="s">
        <v>1708</v>
      </c>
      <c r="C191" t="s">
        <v>1986</v>
      </c>
      <c r="D191" t="s">
        <v>2319</v>
      </c>
      <c r="E191" s="2">
        <v>26.318681318681318</v>
      </c>
      <c r="F191" s="2">
        <f>Nurse[[#This Row],[Total Nurse Staff Hours]]/Nurse[[#This Row],[MDS Census]]</f>
        <v>2.9930521920668069</v>
      </c>
      <c r="G191" s="2">
        <f>Nurse[[#This Row],[Total Direct Care Staff Hours]]/Nurse[[#This Row],[MDS Census]]</f>
        <v>2.6781294363256793</v>
      </c>
      <c r="H191" s="2">
        <f>Nurse[[#This Row],[Total RN Hours (w/ Admin, DON)]]/Nurse[[#This Row],[MDS Census]]</f>
        <v>0.48409185803757837</v>
      </c>
      <c r="I191" s="2">
        <f>Nurse[[#This Row],[RN Hours (excl. Admin, DON)]]/Nurse[[#This Row],[MDS Census]]</f>
        <v>0.16916910229645102</v>
      </c>
      <c r="J191" s="2">
        <f>SUM(Nurse[[#This Row],[RN Hours (excl. Admin, DON)]], Nurse[[#This Row],[RN Admin Hours]], Nurse[[#This Row],[RN DON Hours]], Nurse[[#This Row],[LPN Hours (excl. Admin)]], Nurse[[#This Row],[LPN Admin Hours]], Nurse[[#This Row],[CNA Hours]], Nurse[[#This Row],[NA TR Hours]], Nurse[[#This Row],[Med Aide/Tech Hours]])</f>
        <v>78.77318681318684</v>
      </c>
      <c r="K191" s="2">
        <f>SUM(Nurse[[#This Row],[RN Hours (excl. Admin, DON)]], Nurse[[#This Row],[LPN Hours (excl. Admin)]], Nurse[[#This Row],[CNA Hours]], Nurse[[#This Row],[NA TR Hours]], Nurse[[#This Row],[Med Aide/Tech Hours]])</f>
        <v>70.484835164835189</v>
      </c>
      <c r="L191" s="2">
        <f>SUM(Nurse[[#This Row],[RN Hours (excl. Admin, DON)]], Nurse[[#This Row],[RN Admin Hours]], Nurse[[#This Row],[RN DON Hours]])</f>
        <v>12.740659340659342</v>
      </c>
      <c r="M191" s="2">
        <v>4.4523076923076941</v>
      </c>
      <c r="N191" s="2">
        <v>1.75</v>
      </c>
      <c r="O191" s="2">
        <v>6.5383516483516484</v>
      </c>
      <c r="P191" s="2">
        <f>SUM(Nurse[[#This Row],[LPN Hours (excl. Admin)]],Nurse[[#This Row],[LPN Admin Hours]])</f>
        <v>25.977912087912095</v>
      </c>
      <c r="Q191" s="2">
        <v>25.977912087912095</v>
      </c>
      <c r="R191" s="2">
        <v>0</v>
      </c>
      <c r="S191" s="2">
        <f>SUM(Nurse[[#This Row],[CNA Hours]], Nurse[[#This Row],[NA TR Hours]], Nurse[[#This Row],[Med Aide/Tech Hours]])</f>
        <v>40.054615384615396</v>
      </c>
      <c r="T191" s="2">
        <v>40.054615384615396</v>
      </c>
      <c r="U191" s="2">
        <v>0</v>
      </c>
      <c r="V191" s="2">
        <v>0</v>
      </c>
      <c r="W1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0.42516483516483516</v>
      </c>
      <c r="X191" s="2">
        <v>0</v>
      </c>
      <c r="Y191" s="2">
        <v>0</v>
      </c>
      <c r="Z191" s="2">
        <v>0</v>
      </c>
      <c r="AA191" s="2">
        <v>0.42516483516483516</v>
      </c>
      <c r="AB191" s="2">
        <v>0</v>
      </c>
      <c r="AC191" s="2">
        <v>0</v>
      </c>
      <c r="AD191" s="2">
        <v>0</v>
      </c>
      <c r="AE191" s="2">
        <v>0</v>
      </c>
      <c r="AF191" t="s">
        <v>774</v>
      </c>
      <c r="AG191" s="6">
        <v>5</v>
      </c>
      <c r="AH191"/>
    </row>
    <row r="192" spans="1:34" x14ac:dyDescent="0.25">
      <c r="A192" t="s">
        <v>35</v>
      </c>
      <c r="B192" t="s">
        <v>1449</v>
      </c>
      <c r="C192" t="s">
        <v>1965</v>
      </c>
      <c r="D192" t="s">
        <v>2282</v>
      </c>
      <c r="E192" s="2">
        <v>77.681318681318686</v>
      </c>
      <c r="F192" s="2">
        <f>Nurse[[#This Row],[Total Nurse Staff Hours]]/Nurse[[#This Row],[MDS Census]]</f>
        <v>2.9131065214316023</v>
      </c>
      <c r="G192" s="2">
        <f>Nurse[[#This Row],[Total Direct Care Staff Hours]]/Nurse[[#This Row],[MDS Census]]</f>
        <v>2.7508487763474321</v>
      </c>
      <c r="H192" s="2">
        <f>Nurse[[#This Row],[Total RN Hours (w/ Admin, DON)]]/Nurse[[#This Row],[MDS Census]]</f>
        <v>0.48532324232564716</v>
      </c>
      <c r="I192" s="2">
        <f>Nurse[[#This Row],[RN Hours (excl. Admin, DON)]]/Nurse[[#This Row],[MDS Census]]</f>
        <v>0.39358466544065634</v>
      </c>
      <c r="J192" s="2">
        <f>SUM(Nurse[[#This Row],[RN Hours (excl. Admin, DON)]], Nurse[[#This Row],[RN Admin Hours]], Nurse[[#This Row],[RN DON Hours]], Nurse[[#This Row],[LPN Hours (excl. Admin)]], Nurse[[#This Row],[LPN Admin Hours]], Nurse[[#This Row],[CNA Hours]], Nurse[[#This Row],[NA TR Hours]], Nurse[[#This Row],[Med Aide/Tech Hours]])</f>
        <v>226.29395604395603</v>
      </c>
      <c r="K192" s="2">
        <f>SUM(Nurse[[#This Row],[RN Hours (excl. Admin, DON)]], Nurse[[#This Row],[LPN Hours (excl. Admin)]], Nurse[[#This Row],[CNA Hours]], Nurse[[#This Row],[NA TR Hours]], Nurse[[#This Row],[Med Aide/Tech Hours]])</f>
        <v>213.68956043956044</v>
      </c>
      <c r="L192" s="2">
        <f>SUM(Nurse[[#This Row],[RN Hours (excl. Admin, DON)]], Nurse[[#This Row],[RN Admin Hours]], Nurse[[#This Row],[RN DON Hours]])</f>
        <v>37.700549450549453</v>
      </c>
      <c r="M192" s="2">
        <v>30.574175824175825</v>
      </c>
      <c r="N192" s="2">
        <v>1.4725274725274726</v>
      </c>
      <c r="O192" s="2">
        <v>5.6538461538461542</v>
      </c>
      <c r="P192" s="2">
        <f>SUM(Nurse[[#This Row],[LPN Hours (excl. Admin)]],Nurse[[#This Row],[LPN Admin Hours]])</f>
        <v>54.895604395604394</v>
      </c>
      <c r="Q192" s="2">
        <v>49.417582417582416</v>
      </c>
      <c r="R192" s="2">
        <v>5.4780219780219781</v>
      </c>
      <c r="S192" s="2">
        <f>SUM(Nurse[[#This Row],[CNA Hours]], Nurse[[#This Row],[NA TR Hours]], Nurse[[#This Row],[Med Aide/Tech Hours]])</f>
        <v>133.69780219780219</v>
      </c>
      <c r="T192" s="2">
        <v>133.69780219780219</v>
      </c>
      <c r="U192" s="2">
        <v>0</v>
      </c>
      <c r="V192" s="2">
        <v>0</v>
      </c>
      <c r="W1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0.87912087912087911</v>
      </c>
      <c r="X192" s="2">
        <v>0</v>
      </c>
      <c r="Y192" s="2">
        <v>0.87912087912087911</v>
      </c>
      <c r="Z192" s="2">
        <v>0</v>
      </c>
      <c r="AA192" s="2">
        <v>0</v>
      </c>
      <c r="AB192" s="2">
        <v>0</v>
      </c>
      <c r="AC192" s="2">
        <v>0</v>
      </c>
      <c r="AD192" s="2">
        <v>0</v>
      </c>
      <c r="AE192" s="2">
        <v>0</v>
      </c>
      <c r="AF192" t="s">
        <v>508</v>
      </c>
      <c r="AG192" s="6">
        <v>5</v>
      </c>
      <c r="AH192"/>
    </row>
    <row r="193" spans="1:34" x14ac:dyDescent="0.25">
      <c r="A193" t="s">
        <v>35</v>
      </c>
      <c r="B193" t="s">
        <v>1156</v>
      </c>
      <c r="C193" t="s">
        <v>2119</v>
      </c>
      <c r="D193" t="s">
        <v>2282</v>
      </c>
      <c r="E193" s="2">
        <v>79.901098901098905</v>
      </c>
      <c r="F193" s="2">
        <f>Nurse[[#This Row],[Total Nurse Staff Hours]]/Nurse[[#This Row],[MDS Census]]</f>
        <v>3.2748961628386741</v>
      </c>
      <c r="G193" s="2">
        <f>Nurse[[#This Row],[Total Direct Care Staff Hours]]/Nurse[[#This Row],[MDS Census]]</f>
        <v>3.0751327190207669</v>
      </c>
      <c r="H193" s="2">
        <f>Nurse[[#This Row],[Total RN Hours (w/ Admin, DON)]]/Nurse[[#This Row],[MDS Census]]</f>
        <v>0.5375079081281805</v>
      </c>
      <c r="I193" s="2">
        <f>Nurse[[#This Row],[RN Hours (excl. Admin, DON)]]/Nurse[[#This Row],[MDS Census]]</f>
        <v>0.40756292119378362</v>
      </c>
      <c r="J193" s="2">
        <f>SUM(Nurse[[#This Row],[RN Hours (excl. Admin, DON)]], Nurse[[#This Row],[RN Admin Hours]], Nurse[[#This Row],[RN DON Hours]], Nurse[[#This Row],[LPN Hours (excl. Admin)]], Nurse[[#This Row],[LPN Admin Hours]], Nurse[[#This Row],[CNA Hours]], Nurse[[#This Row],[NA TR Hours]], Nurse[[#This Row],[Med Aide/Tech Hours]])</f>
        <v>261.66780219780219</v>
      </c>
      <c r="K193" s="2">
        <f>SUM(Nurse[[#This Row],[RN Hours (excl. Admin, DON)]], Nurse[[#This Row],[LPN Hours (excl. Admin)]], Nurse[[#This Row],[CNA Hours]], Nurse[[#This Row],[NA TR Hours]], Nurse[[#This Row],[Med Aide/Tech Hours]])</f>
        <v>245.70648351648347</v>
      </c>
      <c r="L193" s="2">
        <f>SUM(Nurse[[#This Row],[RN Hours (excl. Admin, DON)]], Nurse[[#This Row],[RN Admin Hours]], Nurse[[#This Row],[RN DON Hours]])</f>
        <v>42.947472527472534</v>
      </c>
      <c r="M193" s="2">
        <v>32.564725274725284</v>
      </c>
      <c r="N193" s="2">
        <v>10.382747252747253</v>
      </c>
      <c r="O193" s="2">
        <v>0</v>
      </c>
      <c r="P193" s="2">
        <f>SUM(Nurse[[#This Row],[LPN Hours (excl. Admin)]],Nurse[[#This Row],[LPN Admin Hours]])</f>
        <v>64.71637362637361</v>
      </c>
      <c r="Q193" s="2">
        <v>59.137802197802188</v>
      </c>
      <c r="R193" s="2">
        <v>5.5785714285714292</v>
      </c>
      <c r="S193" s="2">
        <f>SUM(Nurse[[#This Row],[CNA Hours]], Nurse[[#This Row],[NA TR Hours]], Nurse[[#This Row],[Med Aide/Tech Hours]])</f>
        <v>154.00395604395601</v>
      </c>
      <c r="T193" s="2">
        <v>154.00395604395601</v>
      </c>
      <c r="U193" s="2">
        <v>0</v>
      </c>
      <c r="V193" s="2">
        <v>0</v>
      </c>
      <c r="W1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93" s="2">
        <v>0</v>
      </c>
      <c r="Y193" s="2">
        <v>0</v>
      </c>
      <c r="Z193" s="2">
        <v>0</v>
      </c>
      <c r="AA193" s="2">
        <v>0</v>
      </c>
      <c r="AB193" s="2">
        <v>0</v>
      </c>
      <c r="AC193" s="2">
        <v>0</v>
      </c>
      <c r="AD193" s="2">
        <v>0</v>
      </c>
      <c r="AE193" s="2">
        <v>0</v>
      </c>
      <c r="AF193" t="s">
        <v>211</v>
      </c>
      <c r="AG193" s="6">
        <v>5</v>
      </c>
      <c r="AH193"/>
    </row>
    <row r="194" spans="1:34" x14ac:dyDescent="0.25">
      <c r="A194" t="s">
        <v>35</v>
      </c>
      <c r="B194" t="s">
        <v>1336</v>
      </c>
      <c r="C194" t="s">
        <v>1965</v>
      </c>
      <c r="D194" t="s">
        <v>2282</v>
      </c>
      <c r="E194" s="2">
        <v>92.35164835164835</v>
      </c>
      <c r="F194" s="2">
        <f>Nurse[[#This Row],[Total Nurse Staff Hours]]/Nurse[[#This Row],[MDS Census]]</f>
        <v>2.9360459305092812</v>
      </c>
      <c r="G194" s="2">
        <f>Nurse[[#This Row],[Total Direct Care Staff Hours]]/Nurse[[#This Row],[MDS Census]]</f>
        <v>2.6763184198000958</v>
      </c>
      <c r="H194" s="2">
        <f>Nurse[[#This Row],[Total RN Hours (w/ Admin, DON)]]/Nurse[[#This Row],[MDS Census]]</f>
        <v>0.25583055687767731</v>
      </c>
      <c r="I194" s="2">
        <f>Nurse[[#This Row],[RN Hours (excl. Admin, DON)]]/Nurse[[#This Row],[MDS Census]]</f>
        <v>0.19389576392194191</v>
      </c>
      <c r="J194" s="2">
        <f>SUM(Nurse[[#This Row],[RN Hours (excl. Admin, DON)]], Nurse[[#This Row],[RN Admin Hours]], Nurse[[#This Row],[RN DON Hours]], Nurse[[#This Row],[LPN Hours (excl. Admin)]], Nurse[[#This Row],[LPN Admin Hours]], Nurse[[#This Row],[CNA Hours]], Nurse[[#This Row],[NA TR Hours]], Nurse[[#This Row],[Med Aide/Tech Hours]])</f>
        <v>271.14868131868133</v>
      </c>
      <c r="K194" s="2">
        <f>SUM(Nurse[[#This Row],[RN Hours (excl. Admin, DON)]], Nurse[[#This Row],[LPN Hours (excl. Admin)]], Nurse[[#This Row],[CNA Hours]], Nurse[[#This Row],[NA TR Hours]], Nurse[[#This Row],[Med Aide/Tech Hours]])</f>
        <v>247.16241758241762</v>
      </c>
      <c r="L194" s="2">
        <f>SUM(Nurse[[#This Row],[RN Hours (excl. Admin, DON)]], Nurse[[#This Row],[RN Admin Hours]], Nurse[[#This Row],[RN DON Hours]])</f>
        <v>23.626373626373628</v>
      </c>
      <c r="M194" s="2">
        <v>17.906593406593405</v>
      </c>
      <c r="N194" s="2">
        <v>1.0604395604395604</v>
      </c>
      <c r="O194" s="2">
        <v>4.6593406593406597</v>
      </c>
      <c r="P194" s="2">
        <f>SUM(Nurse[[#This Row],[LPN Hours (excl. Admin)]],Nurse[[#This Row],[LPN Admin Hours]])</f>
        <v>105.03846153846155</v>
      </c>
      <c r="Q194" s="2">
        <v>86.771978021978029</v>
      </c>
      <c r="R194" s="2">
        <v>18.266483516483518</v>
      </c>
      <c r="S194" s="2">
        <f>SUM(Nurse[[#This Row],[CNA Hours]], Nurse[[#This Row],[NA TR Hours]], Nurse[[#This Row],[Med Aide/Tech Hours]])</f>
        <v>142.48384615384617</v>
      </c>
      <c r="T194" s="2">
        <v>142.48384615384617</v>
      </c>
      <c r="U194" s="2">
        <v>0</v>
      </c>
      <c r="V194" s="2">
        <v>0</v>
      </c>
      <c r="W1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94" s="2">
        <v>0</v>
      </c>
      <c r="Y194" s="2">
        <v>0</v>
      </c>
      <c r="Z194" s="2">
        <v>0</v>
      </c>
      <c r="AA194" s="2">
        <v>0</v>
      </c>
      <c r="AB194" s="2">
        <v>0</v>
      </c>
      <c r="AC194" s="2">
        <v>0</v>
      </c>
      <c r="AD194" s="2">
        <v>0</v>
      </c>
      <c r="AE194" s="2">
        <v>0</v>
      </c>
      <c r="AF194" t="s">
        <v>393</v>
      </c>
      <c r="AG194" s="6">
        <v>5</v>
      </c>
      <c r="AH194"/>
    </row>
    <row r="195" spans="1:34" x14ac:dyDescent="0.25">
      <c r="A195" t="s">
        <v>35</v>
      </c>
      <c r="B195" t="s">
        <v>1100</v>
      </c>
      <c r="C195" t="s">
        <v>1918</v>
      </c>
      <c r="D195" t="s">
        <v>2289</v>
      </c>
      <c r="E195" s="2">
        <v>79.329670329670336</v>
      </c>
      <c r="F195" s="2">
        <f>Nurse[[#This Row],[Total Nurse Staff Hours]]/Nurse[[#This Row],[MDS Census]]</f>
        <v>3.0793046128272614</v>
      </c>
      <c r="G195" s="2">
        <f>Nurse[[#This Row],[Total Direct Care Staff Hours]]/Nurse[[#This Row],[MDS Census]]</f>
        <v>2.8891813270536084</v>
      </c>
      <c r="H195" s="2">
        <f>Nurse[[#This Row],[Total RN Hours (w/ Admin, DON)]]/Nurse[[#This Row],[MDS Census]]</f>
        <v>0.53165258346031297</v>
      </c>
      <c r="I195" s="2">
        <f>Nurse[[#This Row],[RN Hours (excl. Admin, DON)]]/Nurse[[#This Row],[MDS Census]]</f>
        <v>0.34152929768666018</v>
      </c>
      <c r="J195" s="2">
        <f>SUM(Nurse[[#This Row],[RN Hours (excl. Admin, DON)]], Nurse[[#This Row],[RN Admin Hours]], Nurse[[#This Row],[RN DON Hours]], Nurse[[#This Row],[LPN Hours (excl. Admin)]], Nurse[[#This Row],[LPN Admin Hours]], Nurse[[#This Row],[CNA Hours]], Nurse[[#This Row],[NA TR Hours]], Nurse[[#This Row],[Med Aide/Tech Hours]])</f>
        <v>244.2802197802198</v>
      </c>
      <c r="K195" s="2">
        <f>SUM(Nurse[[#This Row],[RN Hours (excl. Admin, DON)]], Nurse[[#This Row],[LPN Hours (excl. Admin)]], Nurse[[#This Row],[CNA Hours]], Nurse[[#This Row],[NA TR Hours]], Nurse[[#This Row],[Med Aide/Tech Hours]])</f>
        <v>229.19780219780222</v>
      </c>
      <c r="L195" s="2">
        <f>SUM(Nurse[[#This Row],[RN Hours (excl. Admin, DON)]], Nurse[[#This Row],[RN Admin Hours]], Nurse[[#This Row],[RN DON Hours]])</f>
        <v>42.175824175824175</v>
      </c>
      <c r="M195" s="2">
        <v>27.093406593406595</v>
      </c>
      <c r="N195" s="2">
        <v>9.9835164835164836</v>
      </c>
      <c r="O195" s="2">
        <v>5.0989010989010985</v>
      </c>
      <c r="P195" s="2">
        <f>SUM(Nurse[[#This Row],[LPN Hours (excl. Admin)]],Nurse[[#This Row],[LPN Admin Hours]])</f>
        <v>59.785714285714285</v>
      </c>
      <c r="Q195" s="2">
        <v>59.785714285714285</v>
      </c>
      <c r="R195" s="2">
        <v>0</v>
      </c>
      <c r="S195" s="2">
        <f>SUM(Nurse[[#This Row],[CNA Hours]], Nurse[[#This Row],[NA TR Hours]], Nurse[[#This Row],[Med Aide/Tech Hours]])</f>
        <v>142.31868131868131</v>
      </c>
      <c r="T195" s="2">
        <v>104.86263736263736</v>
      </c>
      <c r="U195" s="2">
        <v>37.456043956043956</v>
      </c>
      <c r="V195" s="2">
        <v>0</v>
      </c>
      <c r="W1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0.97802197802197799</v>
      </c>
      <c r="X195" s="2">
        <v>0</v>
      </c>
      <c r="Y195" s="2">
        <v>0</v>
      </c>
      <c r="Z195" s="2">
        <v>0</v>
      </c>
      <c r="AA195" s="2">
        <v>0</v>
      </c>
      <c r="AB195" s="2">
        <v>0</v>
      </c>
      <c r="AC195" s="2">
        <v>0.97802197802197799</v>
      </c>
      <c r="AD195" s="2">
        <v>0</v>
      </c>
      <c r="AE195" s="2">
        <v>0</v>
      </c>
      <c r="AF195" t="s">
        <v>154</v>
      </c>
      <c r="AG195" s="6">
        <v>5</v>
      </c>
      <c r="AH195"/>
    </row>
    <row r="196" spans="1:34" x14ac:dyDescent="0.25">
      <c r="A196" t="s">
        <v>35</v>
      </c>
      <c r="B196" t="s">
        <v>985</v>
      </c>
      <c r="C196" t="s">
        <v>2059</v>
      </c>
      <c r="D196" t="s">
        <v>2316</v>
      </c>
      <c r="E196" s="2">
        <v>58.978021978021978</v>
      </c>
      <c r="F196" s="2">
        <f>Nurse[[#This Row],[Total Nurse Staff Hours]]/Nurse[[#This Row],[MDS Census]]</f>
        <v>4.6855095956772868</v>
      </c>
      <c r="G196" s="2">
        <f>Nurse[[#This Row],[Total Direct Care Staff Hours]]/Nurse[[#This Row],[MDS Census]]</f>
        <v>4.3627221911682508</v>
      </c>
      <c r="H196" s="2">
        <f>Nurse[[#This Row],[Total RN Hours (w/ Admin, DON)]]/Nurse[[#This Row],[MDS Census]]</f>
        <v>1.2270355878516863</v>
      </c>
      <c r="I196" s="2">
        <f>Nurse[[#This Row],[RN Hours (excl. Admin, DON)]]/Nurse[[#This Row],[MDS Census]]</f>
        <v>0.92750139742873139</v>
      </c>
      <c r="J196" s="2">
        <f>SUM(Nurse[[#This Row],[RN Hours (excl. Admin, DON)]], Nurse[[#This Row],[RN Admin Hours]], Nurse[[#This Row],[RN DON Hours]], Nurse[[#This Row],[LPN Hours (excl. Admin)]], Nurse[[#This Row],[LPN Admin Hours]], Nurse[[#This Row],[CNA Hours]], Nurse[[#This Row],[NA TR Hours]], Nurse[[#This Row],[Med Aide/Tech Hours]])</f>
        <v>276.34208791208789</v>
      </c>
      <c r="K196" s="2">
        <f>SUM(Nurse[[#This Row],[RN Hours (excl. Admin, DON)]], Nurse[[#This Row],[LPN Hours (excl. Admin)]], Nurse[[#This Row],[CNA Hours]], Nurse[[#This Row],[NA TR Hours]], Nurse[[#This Row],[Med Aide/Tech Hours]])</f>
        <v>257.30472527472529</v>
      </c>
      <c r="L196" s="2">
        <f>SUM(Nurse[[#This Row],[RN Hours (excl. Admin, DON)]], Nurse[[#This Row],[RN Admin Hours]], Nurse[[#This Row],[RN DON Hours]])</f>
        <v>72.368131868131869</v>
      </c>
      <c r="M196" s="2">
        <v>54.702197802197816</v>
      </c>
      <c r="N196" s="2">
        <v>12.39120879120879</v>
      </c>
      <c r="O196" s="2">
        <v>5.2747252747252746</v>
      </c>
      <c r="P196" s="2">
        <f>SUM(Nurse[[#This Row],[LPN Hours (excl. Admin)]],Nurse[[#This Row],[LPN Admin Hours]])</f>
        <v>93.829670329670336</v>
      </c>
      <c r="Q196" s="2">
        <v>92.458241758241769</v>
      </c>
      <c r="R196" s="2">
        <v>1.3714285714285714</v>
      </c>
      <c r="S196" s="2">
        <f>SUM(Nurse[[#This Row],[CNA Hours]], Nurse[[#This Row],[NA TR Hours]], Nurse[[#This Row],[Med Aide/Tech Hours]])</f>
        <v>110.14428571428569</v>
      </c>
      <c r="T196" s="2">
        <v>108.43439560439558</v>
      </c>
      <c r="U196" s="2">
        <v>1.7098901098901098</v>
      </c>
      <c r="V196" s="2">
        <v>0</v>
      </c>
      <c r="W1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12.65</v>
      </c>
      <c r="X196" s="2">
        <v>3.1648351648351647</v>
      </c>
      <c r="Y196" s="2">
        <v>0</v>
      </c>
      <c r="Z196" s="2">
        <v>0</v>
      </c>
      <c r="AA196" s="2">
        <v>5.7159340659340661</v>
      </c>
      <c r="AB196" s="2">
        <v>0.26373626373626374</v>
      </c>
      <c r="AC196" s="2">
        <v>3.2087912087912089</v>
      </c>
      <c r="AD196" s="2">
        <v>0.2967032967032967</v>
      </c>
      <c r="AE196" s="2">
        <v>0</v>
      </c>
      <c r="AF196" t="s">
        <v>466</v>
      </c>
      <c r="AG196" s="6">
        <v>5</v>
      </c>
      <c r="AH196"/>
    </row>
    <row r="197" spans="1:34" x14ac:dyDescent="0.25">
      <c r="A197" t="s">
        <v>35</v>
      </c>
      <c r="B197" t="s">
        <v>1152</v>
      </c>
      <c r="C197" t="s">
        <v>1932</v>
      </c>
      <c r="D197" t="s">
        <v>2346</v>
      </c>
      <c r="E197" s="2">
        <v>65</v>
      </c>
      <c r="F197" s="2">
        <f>Nurse[[#This Row],[Total Nurse Staff Hours]]/Nurse[[#This Row],[MDS Census]]</f>
        <v>4.8366018596787823</v>
      </c>
      <c r="G197" s="2">
        <f>Nurse[[#This Row],[Total Direct Care Staff Hours]]/Nurse[[#This Row],[MDS Census]]</f>
        <v>4.5176669484361796</v>
      </c>
      <c r="H197" s="2">
        <f>Nurse[[#This Row],[Total RN Hours (w/ Admin, DON)]]/Nurse[[#This Row],[MDS Census]]</f>
        <v>0.72349957734573123</v>
      </c>
      <c r="I197" s="2">
        <f>Nurse[[#This Row],[RN Hours (excl. Admin, DON)]]/Nurse[[#This Row],[MDS Census]]</f>
        <v>0.56390532544378702</v>
      </c>
      <c r="J197" s="2">
        <f>SUM(Nurse[[#This Row],[RN Hours (excl. Admin, DON)]], Nurse[[#This Row],[RN Admin Hours]], Nurse[[#This Row],[RN DON Hours]], Nurse[[#This Row],[LPN Hours (excl. Admin)]], Nurse[[#This Row],[LPN Admin Hours]], Nurse[[#This Row],[CNA Hours]], Nurse[[#This Row],[NA TR Hours]], Nurse[[#This Row],[Med Aide/Tech Hours]])</f>
        <v>314.37912087912088</v>
      </c>
      <c r="K197" s="2">
        <f>SUM(Nurse[[#This Row],[RN Hours (excl. Admin, DON)]], Nurse[[#This Row],[LPN Hours (excl. Admin)]], Nurse[[#This Row],[CNA Hours]], Nurse[[#This Row],[NA TR Hours]], Nurse[[#This Row],[Med Aide/Tech Hours]])</f>
        <v>293.64835164835165</v>
      </c>
      <c r="L197" s="2">
        <f>SUM(Nurse[[#This Row],[RN Hours (excl. Admin, DON)]], Nurse[[#This Row],[RN Admin Hours]], Nurse[[#This Row],[RN DON Hours]])</f>
        <v>47.027472527472533</v>
      </c>
      <c r="M197" s="2">
        <v>36.653846153846153</v>
      </c>
      <c r="N197" s="2">
        <v>5.186813186813187</v>
      </c>
      <c r="O197" s="2">
        <v>5.186813186813187</v>
      </c>
      <c r="P197" s="2">
        <f>SUM(Nurse[[#This Row],[LPN Hours (excl. Admin)]],Nurse[[#This Row],[LPN Admin Hours]])</f>
        <v>87.260989010989022</v>
      </c>
      <c r="Q197" s="2">
        <v>76.90384615384616</v>
      </c>
      <c r="R197" s="2">
        <v>10.357142857142858</v>
      </c>
      <c r="S197" s="2">
        <f>SUM(Nurse[[#This Row],[CNA Hours]], Nurse[[#This Row],[NA TR Hours]], Nurse[[#This Row],[Med Aide/Tech Hours]])</f>
        <v>180.09065934065933</v>
      </c>
      <c r="T197" s="2">
        <v>180.00824175824175</v>
      </c>
      <c r="U197" s="2">
        <v>8.2417582417582416E-2</v>
      </c>
      <c r="V197" s="2">
        <v>0</v>
      </c>
      <c r="W1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197" s="2">
        <v>0</v>
      </c>
      <c r="Y197" s="2">
        <v>0</v>
      </c>
      <c r="Z197" s="2">
        <v>0</v>
      </c>
      <c r="AA197" s="2">
        <v>0</v>
      </c>
      <c r="AB197" s="2">
        <v>0</v>
      </c>
      <c r="AC197" s="2">
        <v>0</v>
      </c>
      <c r="AD197" s="2">
        <v>0</v>
      </c>
      <c r="AE197" s="2">
        <v>0</v>
      </c>
      <c r="AF197" t="s">
        <v>207</v>
      </c>
      <c r="AG197" s="6">
        <v>5</v>
      </c>
      <c r="AH197"/>
    </row>
    <row r="198" spans="1:34" x14ac:dyDescent="0.25">
      <c r="A198" t="s">
        <v>35</v>
      </c>
      <c r="B198" t="s">
        <v>1476</v>
      </c>
      <c r="C198" t="s">
        <v>2045</v>
      </c>
      <c r="D198" t="s">
        <v>2328</v>
      </c>
      <c r="E198" s="2">
        <v>38.92307692307692</v>
      </c>
      <c r="F198" s="2">
        <f>Nurse[[#This Row],[Total Nurse Staff Hours]]/Nurse[[#This Row],[MDS Census]]</f>
        <v>2.8735149632975729</v>
      </c>
      <c r="G198" s="2">
        <f>Nurse[[#This Row],[Total Direct Care Staff Hours]]/Nurse[[#This Row],[MDS Census]]</f>
        <v>2.6540118577075109</v>
      </c>
      <c r="H198" s="2">
        <f>Nurse[[#This Row],[Total RN Hours (w/ Admin, DON)]]/Nurse[[#This Row],[MDS Census]]</f>
        <v>0.65008469791078494</v>
      </c>
      <c r="I198" s="2">
        <f>Nurse[[#This Row],[RN Hours (excl. Admin, DON)]]/Nurse[[#This Row],[MDS Census]]</f>
        <v>0.43509881422924901</v>
      </c>
      <c r="J198" s="2">
        <f>SUM(Nurse[[#This Row],[RN Hours (excl. Admin, DON)]], Nurse[[#This Row],[RN Admin Hours]], Nurse[[#This Row],[RN DON Hours]], Nurse[[#This Row],[LPN Hours (excl. Admin)]], Nurse[[#This Row],[LPN Admin Hours]], Nurse[[#This Row],[CNA Hours]], Nurse[[#This Row],[NA TR Hours]], Nurse[[#This Row],[Med Aide/Tech Hours]])</f>
        <v>111.84604395604399</v>
      </c>
      <c r="K198" s="2">
        <f>SUM(Nurse[[#This Row],[RN Hours (excl. Admin, DON)]], Nurse[[#This Row],[LPN Hours (excl. Admin)]], Nurse[[#This Row],[CNA Hours]], Nurse[[#This Row],[NA TR Hours]], Nurse[[#This Row],[Med Aide/Tech Hours]])</f>
        <v>103.30230769230772</v>
      </c>
      <c r="L198" s="2">
        <f>SUM(Nurse[[#This Row],[RN Hours (excl. Admin, DON)]], Nurse[[#This Row],[RN Admin Hours]], Nurse[[#This Row],[RN DON Hours]])</f>
        <v>25.303296703296702</v>
      </c>
      <c r="M198" s="2">
        <v>16.935384615384613</v>
      </c>
      <c r="N198" s="2">
        <v>4.7107692307692313</v>
      </c>
      <c r="O198" s="2">
        <v>3.6571428571428575</v>
      </c>
      <c r="P198" s="2">
        <f>SUM(Nurse[[#This Row],[LPN Hours (excl. Admin)]],Nurse[[#This Row],[LPN Admin Hours]])</f>
        <v>25.245274725274726</v>
      </c>
      <c r="Q198" s="2">
        <v>25.069450549450551</v>
      </c>
      <c r="R198" s="2">
        <v>0.17582417582417584</v>
      </c>
      <c r="S198" s="2">
        <f>SUM(Nurse[[#This Row],[CNA Hours]], Nurse[[#This Row],[NA TR Hours]], Nurse[[#This Row],[Med Aide/Tech Hours]])</f>
        <v>61.29747252747255</v>
      </c>
      <c r="T198" s="2">
        <v>61.250769230769251</v>
      </c>
      <c r="U198" s="2">
        <v>4.6703296703296704E-2</v>
      </c>
      <c r="V198" s="2">
        <v>0</v>
      </c>
      <c r="W1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6.7370329670329676</v>
      </c>
      <c r="X198" s="2">
        <v>0.26373626373626374</v>
      </c>
      <c r="Y198" s="2">
        <v>0</v>
      </c>
      <c r="Z198" s="2">
        <v>0</v>
      </c>
      <c r="AA198" s="2">
        <v>2.7040659340659348</v>
      </c>
      <c r="AB198" s="2">
        <v>0</v>
      </c>
      <c r="AC198" s="2">
        <v>3.7692307692307692</v>
      </c>
      <c r="AD198" s="2">
        <v>0</v>
      </c>
      <c r="AE198" s="2">
        <v>0</v>
      </c>
      <c r="AF198" t="s">
        <v>536</v>
      </c>
      <c r="AG198" s="6">
        <v>5</v>
      </c>
      <c r="AH198"/>
    </row>
    <row r="199" spans="1:34" x14ac:dyDescent="0.25">
      <c r="A199" t="s">
        <v>35</v>
      </c>
      <c r="B199" t="s">
        <v>1512</v>
      </c>
      <c r="C199" t="s">
        <v>2064</v>
      </c>
      <c r="D199" t="s">
        <v>2346</v>
      </c>
      <c r="E199" s="2">
        <v>26.087912087912088</v>
      </c>
      <c r="F199" s="2">
        <f>Nurse[[#This Row],[Total Nurse Staff Hours]]/Nurse[[#This Row],[MDS Census]]</f>
        <v>2.7806402695871943</v>
      </c>
      <c r="G199" s="2">
        <f>Nurse[[#This Row],[Total Direct Care Staff Hours]]/Nurse[[#This Row],[MDS Census]]</f>
        <v>2.4637700084245999</v>
      </c>
      <c r="H199" s="2">
        <f>Nurse[[#This Row],[Total RN Hours (w/ Admin, DON)]]/Nurse[[#This Row],[MDS Census]]</f>
        <v>0.79001684919966297</v>
      </c>
      <c r="I199" s="2">
        <f>Nurse[[#This Row],[RN Hours (excl. Admin, DON)]]/Nurse[[#This Row],[MDS Census]]</f>
        <v>0.48883740522325192</v>
      </c>
      <c r="J199" s="2">
        <f>SUM(Nurse[[#This Row],[RN Hours (excl. Admin, DON)]], Nurse[[#This Row],[RN Admin Hours]], Nurse[[#This Row],[RN DON Hours]], Nurse[[#This Row],[LPN Hours (excl. Admin)]], Nurse[[#This Row],[LPN Admin Hours]], Nurse[[#This Row],[CNA Hours]], Nurse[[#This Row],[NA TR Hours]], Nurse[[#This Row],[Med Aide/Tech Hours]])</f>
        <v>72.541098901098891</v>
      </c>
      <c r="K199" s="2">
        <f>SUM(Nurse[[#This Row],[RN Hours (excl. Admin, DON)]], Nurse[[#This Row],[LPN Hours (excl. Admin)]], Nurse[[#This Row],[CNA Hours]], Nurse[[#This Row],[NA TR Hours]], Nurse[[#This Row],[Med Aide/Tech Hours]])</f>
        <v>64.274615384615387</v>
      </c>
      <c r="L199" s="2">
        <f>SUM(Nurse[[#This Row],[RN Hours (excl. Admin, DON)]], Nurse[[#This Row],[RN Admin Hours]], Nurse[[#This Row],[RN DON Hours]])</f>
        <v>20.609890109890109</v>
      </c>
      <c r="M199" s="2">
        <v>12.752747252747254</v>
      </c>
      <c r="N199" s="2">
        <v>1.6923076923076923</v>
      </c>
      <c r="O199" s="2">
        <v>6.1648351648351651</v>
      </c>
      <c r="P199" s="2">
        <f>SUM(Nurse[[#This Row],[LPN Hours (excl. Admin)]],Nurse[[#This Row],[LPN Admin Hours]])</f>
        <v>21.414835164835168</v>
      </c>
      <c r="Q199" s="2">
        <v>21.005494505494507</v>
      </c>
      <c r="R199" s="2">
        <v>0.40934065934065933</v>
      </c>
      <c r="S199" s="2">
        <f>SUM(Nurse[[#This Row],[CNA Hours]], Nurse[[#This Row],[NA TR Hours]], Nurse[[#This Row],[Med Aide/Tech Hours]])</f>
        <v>30.516373626373625</v>
      </c>
      <c r="T199" s="2">
        <v>30.150989010989008</v>
      </c>
      <c r="U199" s="2">
        <v>0.36538461538461536</v>
      </c>
      <c r="V199" s="2">
        <v>0</v>
      </c>
      <c r="W1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7.645604395604396</v>
      </c>
      <c r="X199" s="2">
        <v>0.27472527472527475</v>
      </c>
      <c r="Y199" s="2">
        <v>0</v>
      </c>
      <c r="Z199" s="2">
        <v>0</v>
      </c>
      <c r="AA199" s="2">
        <v>1.6785714285714286</v>
      </c>
      <c r="AB199" s="2">
        <v>0</v>
      </c>
      <c r="AC199" s="2">
        <v>5.6923076923076925</v>
      </c>
      <c r="AD199" s="2">
        <v>0</v>
      </c>
      <c r="AE199" s="2">
        <v>0</v>
      </c>
      <c r="AF199" t="s">
        <v>574</v>
      </c>
      <c r="AG199" s="6">
        <v>5</v>
      </c>
      <c r="AH199"/>
    </row>
    <row r="200" spans="1:34" x14ac:dyDescent="0.25">
      <c r="A200" t="s">
        <v>35</v>
      </c>
      <c r="B200" t="s">
        <v>1005</v>
      </c>
      <c r="C200" t="s">
        <v>2016</v>
      </c>
      <c r="D200" t="s">
        <v>2325</v>
      </c>
      <c r="E200" s="2">
        <v>78.879120879120876</v>
      </c>
      <c r="F200" s="2">
        <f>Nurse[[#This Row],[Total Nurse Staff Hours]]/Nurse[[#This Row],[MDS Census]]</f>
        <v>3.131083867372527</v>
      </c>
      <c r="G200" s="2">
        <f>Nurse[[#This Row],[Total Direct Care Staff Hours]]/Nurse[[#This Row],[MDS Census]]</f>
        <v>2.9447506269155754</v>
      </c>
      <c r="H200" s="2">
        <f>Nurse[[#This Row],[Total RN Hours (w/ Admin, DON)]]/Nurse[[#This Row],[MDS Census]]</f>
        <v>0.32606575647812758</v>
      </c>
      <c r="I200" s="2">
        <f>Nurse[[#This Row],[RN Hours (excl. Admin, DON)]]/Nurse[[#This Row],[MDS Census]]</f>
        <v>0.22687378099749234</v>
      </c>
      <c r="J200" s="2">
        <f>SUM(Nurse[[#This Row],[RN Hours (excl. Admin, DON)]], Nurse[[#This Row],[RN Admin Hours]], Nurse[[#This Row],[RN DON Hours]], Nurse[[#This Row],[LPN Hours (excl. Admin)]], Nurse[[#This Row],[LPN Admin Hours]], Nurse[[#This Row],[CNA Hours]], Nurse[[#This Row],[NA TR Hours]], Nurse[[#This Row],[Med Aide/Tech Hours]])</f>
        <v>246.97714285714284</v>
      </c>
      <c r="K200" s="2">
        <f>SUM(Nurse[[#This Row],[RN Hours (excl. Admin, DON)]], Nurse[[#This Row],[LPN Hours (excl. Admin)]], Nurse[[#This Row],[CNA Hours]], Nurse[[#This Row],[NA TR Hours]], Nurse[[#This Row],[Med Aide/Tech Hours]])</f>
        <v>232.27934065934065</v>
      </c>
      <c r="L200" s="2">
        <f>SUM(Nurse[[#This Row],[RN Hours (excl. Admin, DON)]], Nurse[[#This Row],[RN Admin Hours]], Nurse[[#This Row],[RN DON Hours]])</f>
        <v>25.719780219780215</v>
      </c>
      <c r="M200" s="2">
        <v>17.895604395604394</v>
      </c>
      <c r="N200" s="2">
        <v>2.5494505494505493</v>
      </c>
      <c r="O200" s="2">
        <v>5.2747252747252746</v>
      </c>
      <c r="P200" s="2">
        <f>SUM(Nurse[[#This Row],[LPN Hours (excl. Admin)]],Nurse[[#This Row],[LPN Admin Hours]])</f>
        <v>66.4367032967033</v>
      </c>
      <c r="Q200" s="2">
        <v>59.563076923076927</v>
      </c>
      <c r="R200" s="2">
        <v>6.8736263736263732</v>
      </c>
      <c r="S200" s="2">
        <f>SUM(Nurse[[#This Row],[CNA Hours]], Nurse[[#This Row],[NA TR Hours]], Nurse[[#This Row],[Med Aide/Tech Hours]])</f>
        <v>154.82065934065932</v>
      </c>
      <c r="T200" s="2">
        <v>147.57604395604395</v>
      </c>
      <c r="U200" s="2">
        <v>7.2446153846153845</v>
      </c>
      <c r="V200" s="2">
        <v>0</v>
      </c>
      <c r="W2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49.82032967032967</v>
      </c>
      <c r="X200" s="2">
        <v>0.40659340659340659</v>
      </c>
      <c r="Y200" s="2">
        <v>0</v>
      </c>
      <c r="Z200" s="2">
        <v>0</v>
      </c>
      <c r="AA200" s="2">
        <v>14.303846153846155</v>
      </c>
      <c r="AB200" s="2">
        <v>0</v>
      </c>
      <c r="AC200" s="2">
        <v>35.109890109890109</v>
      </c>
      <c r="AD200" s="2">
        <v>0</v>
      </c>
      <c r="AE200" s="2">
        <v>0</v>
      </c>
      <c r="AF200" t="s">
        <v>58</v>
      </c>
      <c r="AG200" s="6">
        <v>5</v>
      </c>
      <c r="AH200"/>
    </row>
    <row r="201" spans="1:34" x14ac:dyDescent="0.25">
      <c r="A201" t="s">
        <v>35</v>
      </c>
      <c r="B201" t="s">
        <v>1827</v>
      </c>
      <c r="C201" t="s">
        <v>2115</v>
      </c>
      <c r="D201" t="s">
        <v>2347</v>
      </c>
      <c r="E201" s="2">
        <v>57.780219780219781</v>
      </c>
      <c r="F201" s="2">
        <f>Nurse[[#This Row],[Total Nurse Staff Hours]]/Nurse[[#This Row],[MDS Census]]</f>
        <v>3.7730696082160522</v>
      </c>
      <c r="G201" s="2">
        <f>Nurse[[#This Row],[Total Direct Care Staff Hours]]/Nurse[[#This Row],[MDS Census]]</f>
        <v>3.3949790794979084</v>
      </c>
      <c r="H201" s="2">
        <f>Nurse[[#This Row],[Total RN Hours (w/ Admin, DON)]]/Nurse[[#This Row],[MDS Census]]</f>
        <v>0.73562190947128192</v>
      </c>
      <c r="I201" s="2">
        <f>Nurse[[#This Row],[RN Hours (excl. Admin, DON)]]/Nurse[[#This Row],[MDS Census]]</f>
        <v>0.45338531761125911</v>
      </c>
      <c r="J201" s="2">
        <f>SUM(Nurse[[#This Row],[RN Hours (excl. Admin, DON)]], Nurse[[#This Row],[RN Admin Hours]], Nurse[[#This Row],[RN DON Hours]], Nurse[[#This Row],[LPN Hours (excl. Admin)]], Nurse[[#This Row],[LPN Admin Hours]], Nurse[[#This Row],[CNA Hours]], Nurse[[#This Row],[NA TR Hours]], Nurse[[#This Row],[Med Aide/Tech Hours]])</f>
        <v>218.00879120879125</v>
      </c>
      <c r="K201" s="2">
        <f>SUM(Nurse[[#This Row],[RN Hours (excl. Admin, DON)]], Nurse[[#This Row],[LPN Hours (excl. Admin)]], Nurse[[#This Row],[CNA Hours]], Nurse[[#This Row],[NA TR Hours]], Nurse[[#This Row],[Med Aide/Tech Hours]])</f>
        <v>196.16263736263738</v>
      </c>
      <c r="L201" s="2">
        <f>SUM(Nurse[[#This Row],[RN Hours (excl. Admin, DON)]], Nurse[[#This Row],[RN Admin Hours]], Nurse[[#This Row],[RN DON Hours]])</f>
        <v>42.504395604395611</v>
      </c>
      <c r="M201" s="2">
        <v>26.196703296703301</v>
      </c>
      <c r="N201" s="2">
        <v>10.989010989010989</v>
      </c>
      <c r="O201" s="2">
        <v>5.3186813186813184</v>
      </c>
      <c r="P201" s="2">
        <f>SUM(Nurse[[#This Row],[LPN Hours (excl. Admin)]],Nurse[[#This Row],[LPN Admin Hours]])</f>
        <v>54.597802197802189</v>
      </c>
      <c r="Q201" s="2">
        <v>49.059340659340648</v>
      </c>
      <c r="R201" s="2">
        <v>5.5384615384615383</v>
      </c>
      <c r="S201" s="2">
        <f>SUM(Nurse[[#This Row],[CNA Hours]], Nurse[[#This Row],[NA TR Hours]], Nurse[[#This Row],[Med Aide/Tech Hours]])</f>
        <v>120.90659340659344</v>
      </c>
      <c r="T201" s="2">
        <v>120.90659340659344</v>
      </c>
      <c r="U201" s="2">
        <v>0</v>
      </c>
      <c r="V201" s="2">
        <v>0</v>
      </c>
      <c r="W2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3.9560439560439562</v>
      </c>
      <c r="X201" s="2">
        <v>0.92307692307692313</v>
      </c>
      <c r="Y201" s="2">
        <v>0</v>
      </c>
      <c r="Z201" s="2">
        <v>0</v>
      </c>
      <c r="AA201" s="2">
        <v>0.52747252747252749</v>
      </c>
      <c r="AB201" s="2">
        <v>0</v>
      </c>
      <c r="AC201" s="2">
        <v>2.5054945054945055</v>
      </c>
      <c r="AD201" s="2">
        <v>0</v>
      </c>
      <c r="AE201" s="2">
        <v>0</v>
      </c>
      <c r="AF201" t="s">
        <v>894</v>
      </c>
      <c r="AG201" s="6">
        <v>5</v>
      </c>
      <c r="AH201"/>
    </row>
    <row r="202" spans="1:34" x14ac:dyDescent="0.25">
      <c r="A202" t="s">
        <v>35</v>
      </c>
      <c r="B202" t="s">
        <v>1888</v>
      </c>
      <c r="C202" t="s">
        <v>1936</v>
      </c>
      <c r="D202" t="s">
        <v>2302</v>
      </c>
      <c r="E202" s="2">
        <v>47.64835164835165</v>
      </c>
      <c r="F202" s="2">
        <f>Nurse[[#This Row],[Total Nurse Staff Hours]]/Nurse[[#This Row],[MDS Census]]</f>
        <v>3.7995848708487081</v>
      </c>
      <c r="G202" s="2">
        <f>Nurse[[#This Row],[Total Direct Care Staff Hours]]/Nurse[[#This Row],[MDS Census]]</f>
        <v>3.2365083025830259</v>
      </c>
      <c r="H202" s="2">
        <f>Nurse[[#This Row],[Total RN Hours (w/ Admin, DON)]]/Nurse[[#This Row],[MDS Census]]</f>
        <v>0.932310885608856</v>
      </c>
      <c r="I202" s="2">
        <f>Nurse[[#This Row],[RN Hours (excl. Admin, DON)]]/Nurse[[#This Row],[MDS Census]]</f>
        <v>0.47636070110701106</v>
      </c>
      <c r="J202" s="2">
        <f>SUM(Nurse[[#This Row],[RN Hours (excl. Admin, DON)]], Nurse[[#This Row],[RN Admin Hours]], Nurse[[#This Row],[RN DON Hours]], Nurse[[#This Row],[LPN Hours (excl. Admin)]], Nurse[[#This Row],[LPN Admin Hours]], Nurse[[#This Row],[CNA Hours]], Nurse[[#This Row],[NA TR Hours]], Nurse[[#This Row],[Med Aide/Tech Hours]])</f>
        <v>181.04395604395603</v>
      </c>
      <c r="K202" s="2">
        <f>SUM(Nurse[[#This Row],[RN Hours (excl. Admin, DON)]], Nurse[[#This Row],[LPN Hours (excl. Admin)]], Nurse[[#This Row],[CNA Hours]], Nurse[[#This Row],[NA TR Hours]], Nurse[[#This Row],[Med Aide/Tech Hours]])</f>
        <v>154.21428571428572</v>
      </c>
      <c r="L202" s="2">
        <f>SUM(Nurse[[#This Row],[RN Hours (excl. Admin, DON)]], Nurse[[#This Row],[RN Admin Hours]], Nurse[[#This Row],[RN DON Hours]])</f>
        <v>44.42307692307692</v>
      </c>
      <c r="M202" s="2">
        <v>22.697802197802197</v>
      </c>
      <c r="N202" s="2">
        <v>15.609890109890109</v>
      </c>
      <c r="O202" s="2">
        <v>6.115384615384615</v>
      </c>
      <c r="P202" s="2">
        <f>SUM(Nurse[[#This Row],[LPN Hours (excl. Admin)]],Nurse[[#This Row],[LPN Admin Hours]])</f>
        <v>47.491758241758241</v>
      </c>
      <c r="Q202" s="2">
        <v>42.387362637362635</v>
      </c>
      <c r="R202" s="2">
        <v>5.104395604395604</v>
      </c>
      <c r="S202" s="2">
        <f>SUM(Nurse[[#This Row],[CNA Hours]], Nurse[[#This Row],[NA TR Hours]], Nurse[[#This Row],[Med Aide/Tech Hours]])</f>
        <v>89.129120879120876</v>
      </c>
      <c r="T202" s="2">
        <v>89.129120879120876</v>
      </c>
      <c r="U202" s="2">
        <v>0</v>
      </c>
      <c r="V202" s="2">
        <v>0</v>
      </c>
      <c r="W2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2" s="2">
        <v>0</v>
      </c>
      <c r="Y202" s="2">
        <v>0</v>
      </c>
      <c r="Z202" s="2">
        <v>0</v>
      </c>
      <c r="AA202" s="2">
        <v>0</v>
      </c>
      <c r="AB202" s="2">
        <v>0</v>
      </c>
      <c r="AC202" s="2">
        <v>0</v>
      </c>
      <c r="AD202" s="2">
        <v>0</v>
      </c>
      <c r="AE202" s="2">
        <v>0</v>
      </c>
      <c r="AF202" t="s">
        <v>955</v>
      </c>
      <c r="AG202" s="6">
        <v>5</v>
      </c>
      <c r="AH202"/>
    </row>
    <row r="203" spans="1:34" x14ac:dyDescent="0.25">
      <c r="A203" t="s">
        <v>35</v>
      </c>
      <c r="B203" t="s">
        <v>1754</v>
      </c>
      <c r="C203" t="s">
        <v>2192</v>
      </c>
      <c r="D203" t="s">
        <v>2333</v>
      </c>
      <c r="E203" s="2">
        <v>39.131868131868131</v>
      </c>
      <c r="F203" s="2">
        <f>Nurse[[#This Row],[Total Nurse Staff Hours]]/Nurse[[#This Row],[MDS Census]]</f>
        <v>4.3243105869137883</v>
      </c>
      <c r="G203" s="2">
        <f>Nurse[[#This Row],[Total Direct Care Staff Hours]]/Nurse[[#This Row],[MDS Census]]</f>
        <v>3.7298848638023032</v>
      </c>
      <c r="H203" s="2">
        <f>Nurse[[#This Row],[Total RN Hours (w/ Admin, DON)]]/Nurse[[#This Row],[MDS Census]]</f>
        <v>0.86492558270148834</v>
      </c>
      <c r="I203" s="2">
        <f>Nurse[[#This Row],[RN Hours (excl. Admin, DON)]]/Nurse[[#This Row],[MDS Census]]</f>
        <v>0.41055883178882335</v>
      </c>
      <c r="J203" s="2">
        <f>SUM(Nurse[[#This Row],[RN Hours (excl. Admin, DON)]], Nurse[[#This Row],[RN Admin Hours]], Nurse[[#This Row],[RN DON Hours]], Nurse[[#This Row],[LPN Hours (excl. Admin)]], Nurse[[#This Row],[LPN Admin Hours]], Nurse[[#This Row],[CNA Hours]], Nurse[[#This Row],[NA TR Hours]], Nurse[[#This Row],[Med Aide/Tech Hours]])</f>
        <v>169.21835164835164</v>
      </c>
      <c r="K203" s="2">
        <f>SUM(Nurse[[#This Row],[RN Hours (excl. Admin, DON)]], Nurse[[#This Row],[LPN Hours (excl. Admin)]], Nurse[[#This Row],[CNA Hours]], Nurse[[#This Row],[NA TR Hours]], Nurse[[#This Row],[Med Aide/Tech Hours]])</f>
        <v>145.95736263736265</v>
      </c>
      <c r="L203" s="2">
        <f>SUM(Nurse[[#This Row],[RN Hours (excl. Admin, DON)]], Nurse[[#This Row],[RN Admin Hours]], Nurse[[#This Row],[RN DON Hours]])</f>
        <v>33.846153846153847</v>
      </c>
      <c r="M203" s="2">
        <v>16.065934065934066</v>
      </c>
      <c r="N203" s="2">
        <v>12.428571428571429</v>
      </c>
      <c r="O203" s="2">
        <v>5.3516483516483513</v>
      </c>
      <c r="P203" s="2">
        <f>SUM(Nurse[[#This Row],[LPN Hours (excl. Admin)]],Nurse[[#This Row],[LPN Admin Hours]])</f>
        <v>44.198681318681324</v>
      </c>
      <c r="Q203" s="2">
        <v>38.71791208791209</v>
      </c>
      <c r="R203" s="2">
        <v>5.4807692307692308</v>
      </c>
      <c r="S203" s="2">
        <f>SUM(Nurse[[#This Row],[CNA Hours]], Nurse[[#This Row],[NA TR Hours]], Nurse[[#This Row],[Med Aide/Tech Hours]])</f>
        <v>91.173516483516494</v>
      </c>
      <c r="T203" s="2">
        <v>91.173516483516494</v>
      </c>
      <c r="U203" s="2">
        <v>0</v>
      </c>
      <c r="V203" s="2">
        <v>0</v>
      </c>
      <c r="W2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5.3387912087912088</v>
      </c>
      <c r="X203" s="2">
        <v>0</v>
      </c>
      <c r="Y203" s="2">
        <v>0</v>
      </c>
      <c r="Z203" s="2">
        <v>0</v>
      </c>
      <c r="AA203" s="2">
        <v>4.8332967032967034</v>
      </c>
      <c r="AB203" s="2">
        <v>0</v>
      </c>
      <c r="AC203" s="2">
        <v>0.50549450549450547</v>
      </c>
      <c r="AD203" s="2">
        <v>0</v>
      </c>
      <c r="AE203" s="2">
        <v>0</v>
      </c>
      <c r="AF203" t="s">
        <v>820</v>
      </c>
      <c r="AG203" s="6">
        <v>5</v>
      </c>
      <c r="AH203"/>
    </row>
    <row r="204" spans="1:34" x14ac:dyDescent="0.25">
      <c r="A204" t="s">
        <v>35</v>
      </c>
      <c r="B204" t="s">
        <v>1270</v>
      </c>
      <c r="C204" t="s">
        <v>2141</v>
      </c>
      <c r="D204" t="s">
        <v>2315</v>
      </c>
      <c r="E204" s="2">
        <v>47.934065934065934</v>
      </c>
      <c r="F204" s="2">
        <f>Nurse[[#This Row],[Total Nurse Staff Hours]]/Nurse[[#This Row],[MDS Census]]</f>
        <v>3.0536497019715729</v>
      </c>
      <c r="G204" s="2">
        <f>Nurse[[#This Row],[Total Direct Care Staff Hours]]/Nurse[[#This Row],[MDS Census]]</f>
        <v>3.0041311325080242</v>
      </c>
      <c r="H204" s="2">
        <f>Nurse[[#This Row],[Total RN Hours (w/ Admin, DON)]]/Nurse[[#This Row],[MDS Census]]</f>
        <v>0.80509857863365442</v>
      </c>
      <c r="I204" s="2">
        <f>Nurse[[#This Row],[RN Hours (excl. Admin, DON)]]/Nurse[[#This Row],[MDS Census]]</f>
        <v>0.75558000917010559</v>
      </c>
      <c r="J204" s="2">
        <f>SUM(Nurse[[#This Row],[RN Hours (excl. Admin, DON)]], Nurse[[#This Row],[RN Admin Hours]], Nurse[[#This Row],[RN DON Hours]], Nurse[[#This Row],[LPN Hours (excl. Admin)]], Nurse[[#This Row],[LPN Admin Hours]], Nurse[[#This Row],[CNA Hours]], Nurse[[#This Row],[NA TR Hours]], Nurse[[#This Row],[Med Aide/Tech Hours]])</f>
        <v>146.37384615384616</v>
      </c>
      <c r="K204" s="2">
        <f>SUM(Nurse[[#This Row],[RN Hours (excl. Admin, DON)]], Nurse[[#This Row],[LPN Hours (excl. Admin)]], Nurse[[#This Row],[CNA Hours]], Nurse[[#This Row],[NA TR Hours]], Nurse[[#This Row],[Med Aide/Tech Hours]])</f>
        <v>144.00021978021979</v>
      </c>
      <c r="L204" s="2">
        <f>SUM(Nurse[[#This Row],[RN Hours (excl. Admin, DON)]], Nurse[[#This Row],[RN Admin Hours]], Nurse[[#This Row],[RN DON Hours]])</f>
        <v>38.591648351648359</v>
      </c>
      <c r="M204" s="2">
        <v>36.218021978021987</v>
      </c>
      <c r="N204" s="2">
        <v>0</v>
      </c>
      <c r="O204" s="2">
        <v>2.3736263736263736</v>
      </c>
      <c r="P204" s="2">
        <f>SUM(Nurse[[#This Row],[LPN Hours (excl. Admin)]],Nurse[[#This Row],[LPN Admin Hours]])</f>
        <v>44.14769230769231</v>
      </c>
      <c r="Q204" s="2">
        <v>44.14769230769231</v>
      </c>
      <c r="R204" s="2">
        <v>0</v>
      </c>
      <c r="S204" s="2">
        <f>SUM(Nurse[[#This Row],[CNA Hours]], Nurse[[#This Row],[NA TR Hours]], Nurse[[#This Row],[Med Aide/Tech Hours]])</f>
        <v>63.634505494505504</v>
      </c>
      <c r="T204" s="2">
        <v>63.634505494505504</v>
      </c>
      <c r="U204" s="2">
        <v>0</v>
      </c>
      <c r="V204" s="2">
        <v>0</v>
      </c>
      <c r="W2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2.7376923076923076</v>
      </c>
      <c r="X204" s="2">
        <v>2.6043956043956045</v>
      </c>
      <c r="Y204" s="2">
        <v>0</v>
      </c>
      <c r="Z204" s="2">
        <v>0</v>
      </c>
      <c r="AA204" s="2">
        <v>0.13329670329670332</v>
      </c>
      <c r="AB204" s="2">
        <v>0</v>
      </c>
      <c r="AC204" s="2">
        <v>0</v>
      </c>
      <c r="AD204" s="2">
        <v>0</v>
      </c>
      <c r="AE204" s="2">
        <v>0</v>
      </c>
      <c r="AF204" t="s">
        <v>326</v>
      </c>
      <c r="AG204" s="6">
        <v>5</v>
      </c>
      <c r="AH204"/>
    </row>
    <row r="205" spans="1:34" x14ac:dyDescent="0.25">
      <c r="A205" t="s">
        <v>35</v>
      </c>
      <c r="B205" t="s">
        <v>1140</v>
      </c>
      <c r="C205" t="s">
        <v>2114</v>
      </c>
      <c r="D205" t="s">
        <v>2352</v>
      </c>
      <c r="E205" s="2">
        <v>89.703296703296701</v>
      </c>
      <c r="F205" s="2">
        <f>Nurse[[#This Row],[Total Nurse Staff Hours]]/Nurse[[#This Row],[MDS Census]]</f>
        <v>3.0966678917064812</v>
      </c>
      <c r="G205" s="2">
        <f>Nurse[[#This Row],[Total Direct Care Staff Hours]]/Nurse[[#This Row],[MDS Census]]</f>
        <v>2.8743709420556169</v>
      </c>
      <c r="H205" s="2">
        <f>Nurse[[#This Row],[Total RN Hours (w/ Admin, DON)]]/Nurse[[#This Row],[MDS Census]]</f>
        <v>0.41102168320470422</v>
      </c>
      <c r="I205" s="2">
        <f>Nurse[[#This Row],[RN Hours (excl. Admin, DON)]]/Nurse[[#This Row],[MDS Census]]</f>
        <v>0.23718853362734296</v>
      </c>
      <c r="J205" s="2">
        <f>SUM(Nurse[[#This Row],[RN Hours (excl. Admin, DON)]], Nurse[[#This Row],[RN Admin Hours]], Nurse[[#This Row],[RN DON Hours]], Nurse[[#This Row],[LPN Hours (excl. Admin)]], Nurse[[#This Row],[LPN Admin Hours]], Nurse[[#This Row],[CNA Hours]], Nurse[[#This Row],[NA TR Hours]], Nurse[[#This Row],[Med Aide/Tech Hours]])</f>
        <v>277.78131868131874</v>
      </c>
      <c r="K205" s="2">
        <f>SUM(Nurse[[#This Row],[RN Hours (excl. Admin, DON)]], Nurse[[#This Row],[LPN Hours (excl. Admin)]], Nurse[[#This Row],[CNA Hours]], Nurse[[#This Row],[NA TR Hours]], Nurse[[#This Row],[Med Aide/Tech Hours]])</f>
        <v>257.84054945054947</v>
      </c>
      <c r="L205" s="2">
        <f>SUM(Nurse[[#This Row],[RN Hours (excl. Admin, DON)]], Nurse[[#This Row],[RN Admin Hours]], Nurse[[#This Row],[RN DON Hours]])</f>
        <v>36.870000000000005</v>
      </c>
      <c r="M205" s="2">
        <v>21.276593406593413</v>
      </c>
      <c r="N205" s="2">
        <v>10.675824175824175</v>
      </c>
      <c r="O205" s="2">
        <v>4.9175824175824179</v>
      </c>
      <c r="P205" s="2">
        <f>SUM(Nurse[[#This Row],[LPN Hours (excl. Admin)]],Nurse[[#This Row],[LPN Admin Hours]])</f>
        <v>87.646813186813148</v>
      </c>
      <c r="Q205" s="2">
        <v>83.299450549450512</v>
      </c>
      <c r="R205" s="2">
        <v>4.3473626373626368</v>
      </c>
      <c r="S205" s="2">
        <f>SUM(Nurse[[#This Row],[CNA Hours]], Nurse[[#This Row],[NA TR Hours]], Nurse[[#This Row],[Med Aide/Tech Hours]])</f>
        <v>153.26450549450556</v>
      </c>
      <c r="T205" s="2">
        <v>142.92395604395611</v>
      </c>
      <c r="U205" s="2">
        <v>10.340549450549451</v>
      </c>
      <c r="V205" s="2">
        <v>0</v>
      </c>
      <c r="W2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5" s="2">
        <v>0</v>
      </c>
      <c r="Y205" s="2">
        <v>0</v>
      </c>
      <c r="Z205" s="2">
        <v>0</v>
      </c>
      <c r="AA205" s="2">
        <v>0</v>
      </c>
      <c r="AB205" s="2">
        <v>0</v>
      </c>
      <c r="AC205" s="2">
        <v>0</v>
      </c>
      <c r="AD205" s="2">
        <v>0</v>
      </c>
      <c r="AE205" s="2">
        <v>0</v>
      </c>
      <c r="AF205" t="s">
        <v>195</v>
      </c>
      <c r="AG205" s="6">
        <v>5</v>
      </c>
      <c r="AH205"/>
    </row>
    <row r="206" spans="1:34" x14ac:dyDescent="0.25">
      <c r="A206" t="s">
        <v>35</v>
      </c>
      <c r="B206" t="s">
        <v>1661</v>
      </c>
      <c r="C206" t="s">
        <v>2237</v>
      </c>
      <c r="D206" t="s">
        <v>2352</v>
      </c>
      <c r="E206" s="2">
        <v>66.72527472527473</v>
      </c>
      <c r="F206" s="2">
        <f>Nurse[[#This Row],[Total Nurse Staff Hours]]/Nurse[[#This Row],[MDS Census]]</f>
        <v>2.6904166666666671</v>
      </c>
      <c r="G206" s="2">
        <f>Nurse[[#This Row],[Total Direct Care Staff Hours]]/Nurse[[#This Row],[MDS Census]]</f>
        <v>2.4862005928853761</v>
      </c>
      <c r="H206" s="2">
        <f>Nurse[[#This Row],[Total RN Hours (w/ Admin, DON)]]/Nurse[[#This Row],[MDS Census]]</f>
        <v>0.393489789196311</v>
      </c>
      <c r="I206" s="2">
        <f>Nurse[[#This Row],[RN Hours (excl. Admin, DON)]]/Nurse[[#This Row],[MDS Census]]</f>
        <v>0.27227766798418979</v>
      </c>
      <c r="J206" s="2">
        <f>SUM(Nurse[[#This Row],[RN Hours (excl. Admin, DON)]], Nurse[[#This Row],[RN Admin Hours]], Nurse[[#This Row],[RN DON Hours]], Nurse[[#This Row],[LPN Hours (excl. Admin)]], Nurse[[#This Row],[LPN Admin Hours]], Nurse[[#This Row],[CNA Hours]], Nurse[[#This Row],[NA TR Hours]], Nurse[[#This Row],[Med Aide/Tech Hours]])</f>
        <v>179.51879120879124</v>
      </c>
      <c r="K206" s="2">
        <f>SUM(Nurse[[#This Row],[RN Hours (excl. Admin, DON)]], Nurse[[#This Row],[LPN Hours (excl. Admin)]], Nurse[[#This Row],[CNA Hours]], Nurse[[#This Row],[NA TR Hours]], Nurse[[#This Row],[Med Aide/Tech Hours]])</f>
        <v>165.89241758241764</v>
      </c>
      <c r="L206" s="2">
        <f>SUM(Nurse[[#This Row],[RN Hours (excl. Admin, DON)]], Nurse[[#This Row],[RN Admin Hours]], Nurse[[#This Row],[RN DON Hours]])</f>
        <v>26.255714285714291</v>
      </c>
      <c r="M206" s="2">
        <v>18.167802197802203</v>
      </c>
      <c r="N206" s="2">
        <v>2.5494505494505493</v>
      </c>
      <c r="O206" s="2">
        <v>5.5384615384615383</v>
      </c>
      <c r="P206" s="2">
        <f>SUM(Nurse[[#This Row],[LPN Hours (excl. Admin)]],Nurse[[#This Row],[LPN Admin Hours]])</f>
        <v>52.236483516483524</v>
      </c>
      <c r="Q206" s="2">
        <v>46.698021978021984</v>
      </c>
      <c r="R206" s="2">
        <v>5.5384615384615383</v>
      </c>
      <c r="S206" s="2">
        <f>SUM(Nurse[[#This Row],[CNA Hours]], Nurse[[#This Row],[NA TR Hours]], Nurse[[#This Row],[Med Aide/Tech Hours]])</f>
        <v>101.02659340659342</v>
      </c>
      <c r="T206" s="2">
        <v>93.882637362637382</v>
      </c>
      <c r="U206" s="2">
        <v>7.1439560439560426</v>
      </c>
      <c r="V206" s="2">
        <v>0</v>
      </c>
      <c r="W2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6" s="2">
        <v>0</v>
      </c>
      <c r="Y206" s="2">
        <v>0</v>
      </c>
      <c r="Z206" s="2">
        <v>0</v>
      </c>
      <c r="AA206" s="2">
        <v>0</v>
      </c>
      <c r="AB206" s="2">
        <v>0</v>
      </c>
      <c r="AC206" s="2">
        <v>0</v>
      </c>
      <c r="AD206" s="2">
        <v>0</v>
      </c>
      <c r="AE206" s="2">
        <v>0</v>
      </c>
      <c r="AF206" t="s">
        <v>725</v>
      </c>
      <c r="AG206" s="6">
        <v>5</v>
      </c>
      <c r="AH206"/>
    </row>
    <row r="207" spans="1:34" x14ac:dyDescent="0.25">
      <c r="A207" t="s">
        <v>35</v>
      </c>
      <c r="B207" t="s">
        <v>1752</v>
      </c>
      <c r="C207" t="s">
        <v>2114</v>
      </c>
      <c r="D207" t="s">
        <v>2352</v>
      </c>
      <c r="E207" s="2">
        <v>74.043956043956044</v>
      </c>
      <c r="F207" s="2">
        <f>Nurse[[#This Row],[Total Nurse Staff Hours]]/Nurse[[#This Row],[MDS Census]]</f>
        <v>3.0179088750371039</v>
      </c>
      <c r="G207" s="2">
        <f>Nurse[[#This Row],[Total Direct Care Staff Hours]]/Nurse[[#This Row],[MDS Census]]</f>
        <v>2.7226728999703185</v>
      </c>
      <c r="H207" s="2">
        <f>Nurse[[#This Row],[Total RN Hours (w/ Admin, DON)]]/Nurse[[#This Row],[MDS Census]]</f>
        <v>0.37323538141881862</v>
      </c>
      <c r="I207" s="2">
        <f>Nurse[[#This Row],[RN Hours (excl. Admin, DON)]]/Nurse[[#This Row],[MDS Census]]</f>
        <v>0.22529385574354407</v>
      </c>
      <c r="J207" s="2">
        <f>SUM(Nurse[[#This Row],[RN Hours (excl. Admin, DON)]], Nurse[[#This Row],[RN Admin Hours]], Nurse[[#This Row],[RN DON Hours]], Nurse[[#This Row],[LPN Hours (excl. Admin)]], Nurse[[#This Row],[LPN Admin Hours]], Nurse[[#This Row],[CNA Hours]], Nurse[[#This Row],[NA TR Hours]], Nurse[[#This Row],[Med Aide/Tech Hours]])</f>
        <v>223.45791208791215</v>
      </c>
      <c r="K207" s="2">
        <f>SUM(Nurse[[#This Row],[RN Hours (excl. Admin, DON)]], Nurse[[#This Row],[LPN Hours (excl. Admin)]], Nurse[[#This Row],[CNA Hours]], Nurse[[#This Row],[NA TR Hours]], Nurse[[#This Row],[Med Aide/Tech Hours]])</f>
        <v>201.59747252747258</v>
      </c>
      <c r="L207" s="2">
        <f>SUM(Nurse[[#This Row],[RN Hours (excl. Admin, DON)]], Nurse[[#This Row],[RN Admin Hours]], Nurse[[#This Row],[RN DON Hours]])</f>
        <v>27.635824175824176</v>
      </c>
      <c r="M207" s="2">
        <v>16.681648351648352</v>
      </c>
      <c r="N207" s="2">
        <v>5.3626373626373622</v>
      </c>
      <c r="O207" s="2">
        <v>5.5915384615384616</v>
      </c>
      <c r="P207" s="2">
        <f>SUM(Nurse[[#This Row],[LPN Hours (excl. Admin)]],Nurse[[#This Row],[LPN Admin Hours]])</f>
        <v>52.212967032967015</v>
      </c>
      <c r="Q207" s="2">
        <v>41.306703296703276</v>
      </c>
      <c r="R207" s="2">
        <v>10.906263736263737</v>
      </c>
      <c r="S207" s="2">
        <f>SUM(Nurse[[#This Row],[CNA Hours]], Nurse[[#This Row],[NA TR Hours]], Nurse[[#This Row],[Med Aide/Tech Hours]])</f>
        <v>143.60912087912095</v>
      </c>
      <c r="T207" s="2">
        <v>139.24219780219786</v>
      </c>
      <c r="U207" s="2">
        <v>4.3669230769230758</v>
      </c>
      <c r="V207" s="2">
        <v>0</v>
      </c>
      <c r="W2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7" s="2">
        <v>0</v>
      </c>
      <c r="Y207" s="2">
        <v>0</v>
      </c>
      <c r="Z207" s="2">
        <v>0</v>
      </c>
      <c r="AA207" s="2">
        <v>0</v>
      </c>
      <c r="AB207" s="2">
        <v>0</v>
      </c>
      <c r="AC207" s="2">
        <v>0</v>
      </c>
      <c r="AD207" s="2">
        <v>0</v>
      </c>
      <c r="AE207" s="2">
        <v>0</v>
      </c>
      <c r="AF207" t="s">
        <v>818</v>
      </c>
      <c r="AG207" s="6">
        <v>5</v>
      </c>
      <c r="AH207"/>
    </row>
    <row r="208" spans="1:34" x14ac:dyDescent="0.25">
      <c r="A208" t="s">
        <v>35</v>
      </c>
      <c r="B208" t="s">
        <v>1344</v>
      </c>
      <c r="C208" t="s">
        <v>2174</v>
      </c>
      <c r="D208" t="s">
        <v>2359</v>
      </c>
      <c r="E208" s="2">
        <v>62.153846153846153</v>
      </c>
      <c r="F208" s="2">
        <f>Nurse[[#This Row],[Total Nurse Staff Hours]]/Nurse[[#This Row],[MDS Census]]</f>
        <v>3.01579738330976</v>
      </c>
      <c r="G208" s="2">
        <f>Nurse[[#This Row],[Total Direct Care Staff Hours]]/Nurse[[#This Row],[MDS Census]]</f>
        <v>2.7486474540311177</v>
      </c>
      <c r="H208" s="2">
        <f>Nurse[[#This Row],[Total RN Hours (w/ Admin, DON)]]/Nurse[[#This Row],[MDS Census]]</f>
        <v>0.89152404526166917</v>
      </c>
      <c r="I208" s="2">
        <f>Nurse[[#This Row],[RN Hours (excl. Admin, DON)]]/Nurse[[#This Row],[MDS Census]]</f>
        <v>0.62437411598302694</v>
      </c>
      <c r="J208" s="2">
        <f>SUM(Nurse[[#This Row],[RN Hours (excl. Admin, DON)]], Nurse[[#This Row],[RN Admin Hours]], Nurse[[#This Row],[RN DON Hours]], Nurse[[#This Row],[LPN Hours (excl. Admin)]], Nurse[[#This Row],[LPN Admin Hours]], Nurse[[#This Row],[CNA Hours]], Nurse[[#This Row],[NA TR Hours]], Nurse[[#This Row],[Med Aide/Tech Hours]])</f>
        <v>187.44340659340662</v>
      </c>
      <c r="K208" s="2">
        <f>SUM(Nurse[[#This Row],[RN Hours (excl. Admin, DON)]], Nurse[[#This Row],[LPN Hours (excl. Admin)]], Nurse[[#This Row],[CNA Hours]], Nurse[[#This Row],[NA TR Hours]], Nurse[[#This Row],[Med Aide/Tech Hours]])</f>
        <v>170.839010989011</v>
      </c>
      <c r="L208" s="2">
        <f>SUM(Nurse[[#This Row],[RN Hours (excl. Admin, DON)]], Nurse[[#This Row],[RN Admin Hours]], Nurse[[#This Row],[RN DON Hours]])</f>
        <v>55.41164835164836</v>
      </c>
      <c r="M208" s="2">
        <v>38.807252747252754</v>
      </c>
      <c r="N208" s="2">
        <v>10.978021978021978</v>
      </c>
      <c r="O208" s="2">
        <v>5.6263736263736268</v>
      </c>
      <c r="P208" s="2">
        <f>SUM(Nurse[[#This Row],[LPN Hours (excl. Admin)]],Nurse[[#This Row],[LPN Admin Hours]])</f>
        <v>40.420989010988997</v>
      </c>
      <c r="Q208" s="2">
        <v>40.420989010988997</v>
      </c>
      <c r="R208" s="2">
        <v>0</v>
      </c>
      <c r="S208" s="2">
        <f>SUM(Nurse[[#This Row],[CNA Hours]], Nurse[[#This Row],[NA TR Hours]], Nurse[[#This Row],[Med Aide/Tech Hours]])</f>
        <v>91.61076923076925</v>
      </c>
      <c r="T208" s="2">
        <v>81.171318681318695</v>
      </c>
      <c r="U208" s="2">
        <v>10.439450549450552</v>
      </c>
      <c r="V208" s="2">
        <v>0</v>
      </c>
      <c r="W2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8" s="2">
        <v>0</v>
      </c>
      <c r="Y208" s="2">
        <v>0</v>
      </c>
      <c r="Z208" s="2">
        <v>0</v>
      </c>
      <c r="AA208" s="2">
        <v>0</v>
      </c>
      <c r="AB208" s="2">
        <v>0</v>
      </c>
      <c r="AC208" s="2">
        <v>0</v>
      </c>
      <c r="AD208" s="2">
        <v>0</v>
      </c>
      <c r="AE208" s="2">
        <v>0</v>
      </c>
      <c r="AF208" t="s">
        <v>401</v>
      </c>
      <c r="AG208" s="6">
        <v>5</v>
      </c>
      <c r="AH208"/>
    </row>
    <row r="209" spans="1:34" x14ac:dyDescent="0.25">
      <c r="A209" t="s">
        <v>35</v>
      </c>
      <c r="B209" t="s">
        <v>1842</v>
      </c>
      <c r="C209" t="s">
        <v>2114</v>
      </c>
      <c r="D209" t="s">
        <v>2352</v>
      </c>
      <c r="E209" s="2">
        <v>16.813186813186814</v>
      </c>
      <c r="F209" s="2">
        <f>Nurse[[#This Row],[Total Nurse Staff Hours]]/Nurse[[#This Row],[MDS Census]]</f>
        <v>5.0488954248366005</v>
      </c>
      <c r="G209" s="2">
        <f>Nurse[[#This Row],[Total Direct Care Staff Hours]]/Nurse[[#This Row],[MDS Census]]</f>
        <v>3.9600457516339862</v>
      </c>
      <c r="H209" s="2">
        <f>Nurse[[#This Row],[Total RN Hours (w/ Admin, DON)]]/Nurse[[#This Row],[MDS Census]]</f>
        <v>0.80786274509803924</v>
      </c>
      <c r="I209" s="2">
        <f>Nurse[[#This Row],[RN Hours (excl. Admin, DON)]]/Nurse[[#This Row],[MDS Census]]</f>
        <v>0.47562091503267984</v>
      </c>
      <c r="J209" s="2">
        <f>SUM(Nurse[[#This Row],[RN Hours (excl. Admin, DON)]], Nurse[[#This Row],[RN Admin Hours]], Nurse[[#This Row],[RN DON Hours]], Nurse[[#This Row],[LPN Hours (excl. Admin)]], Nurse[[#This Row],[LPN Admin Hours]], Nurse[[#This Row],[CNA Hours]], Nurse[[#This Row],[NA TR Hours]], Nurse[[#This Row],[Med Aide/Tech Hours]])</f>
        <v>84.888021978021968</v>
      </c>
      <c r="K209" s="2">
        <f>SUM(Nurse[[#This Row],[RN Hours (excl. Admin, DON)]], Nurse[[#This Row],[LPN Hours (excl. Admin)]], Nurse[[#This Row],[CNA Hours]], Nurse[[#This Row],[NA TR Hours]], Nurse[[#This Row],[Med Aide/Tech Hours]])</f>
        <v>66.580989010989001</v>
      </c>
      <c r="L209" s="2">
        <f>SUM(Nurse[[#This Row],[RN Hours (excl. Admin, DON)]], Nurse[[#This Row],[RN Admin Hours]], Nurse[[#This Row],[RN DON Hours]])</f>
        <v>13.582747252747254</v>
      </c>
      <c r="M209" s="2">
        <v>7.9967032967032985</v>
      </c>
      <c r="N209" s="2">
        <v>0</v>
      </c>
      <c r="O209" s="2">
        <v>5.5860439560439561</v>
      </c>
      <c r="P209" s="2">
        <f>SUM(Nurse[[#This Row],[LPN Hours (excl. Admin)]],Nurse[[#This Row],[LPN Admin Hours]])</f>
        <v>26.413626373626375</v>
      </c>
      <c r="Q209" s="2">
        <v>13.692637362637363</v>
      </c>
      <c r="R209" s="2">
        <v>12.720989010989012</v>
      </c>
      <c r="S209" s="2">
        <f>SUM(Nurse[[#This Row],[CNA Hours]], Nurse[[#This Row],[NA TR Hours]], Nurse[[#This Row],[Med Aide/Tech Hours]])</f>
        <v>44.891648351648342</v>
      </c>
      <c r="T209" s="2">
        <v>44.891648351648342</v>
      </c>
      <c r="U209" s="2">
        <v>0</v>
      </c>
      <c r="V209" s="2">
        <v>0</v>
      </c>
      <c r="W2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09" s="2">
        <v>0</v>
      </c>
      <c r="Y209" s="2">
        <v>0</v>
      </c>
      <c r="Z209" s="2">
        <v>0</v>
      </c>
      <c r="AA209" s="2">
        <v>0</v>
      </c>
      <c r="AB209" s="2">
        <v>0</v>
      </c>
      <c r="AC209" s="2">
        <v>0</v>
      </c>
      <c r="AD209" s="2">
        <v>0</v>
      </c>
      <c r="AE209" s="2">
        <v>0</v>
      </c>
      <c r="AF209" t="s">
        <v>909</v>
      </c>
      <c r="AG209" s="6">
        <v>5</v>
      </c>
      <c r="AH209"/>
    </row>
    <row r="210" spans="1:34" x14ac:dyDescent="0.25">
      <c r="A210" t="s">
        <v>35</v>
      </c>
      <c r="B210" t="s">
        <v>1717</v>
      </c>
      <c r="C210" t="s">
        <v>2114</v>
      </c>
      <c r="D210" t="s">
        <v>2352</v>
      </c>
      <c r="E210" s="2">
        <v>65.516483516483518</v>
      </c>
      <c r="F210" s="2">
        <f>Nurse[[#This Row],[Total Nurse Staff Hours]]/Nurse[[#This Row],[MDS Census]]</f>
        <v>2.46489936262999</v>
      </c>
      <c r="G210" s="2">
        <f>Nurse[[#This Row],[Total Direct Care Staff Hours]]/Nurse[[#This Row],[MDS Census]]</f>
        <v>2.1211355249916135</v>
      </c>
      <c r="H210" s="2">
        <f>Nurse[[#This Row],[Total RN Hours (w/ Admin, DON)]]/Nurse[[#This Row],[MDS Census]]</f>
        <v>0.36711841663871186</v>
      </c>
      <c r="I210" s="2">
        <f>Nurse[[#This Row],[RN Hours (excl. Admin, DON)]]/Nurse[[#This Row],[MDS Census]]</f>
        <v>0.19133847702113388</v>
      </c>
      <c r="J210" s="2">
        <f>SUM(Nurse[[#This Row],[RN Hours (excl. Admin, DON)]], Nurse[[#This Row],[RN Admin Hours]], Nurse[[#This Row],[RN DON Hours]], Nurse[[#This Row],[LPN Hours (excl. Admin)]], Nurse[[#This Row],[LPN Admin Hours]], Nurse[[#This Row],[CNA Hours]], Nurse[[#This Row],[NA TR Hours]], Nurse[[#This Row],[Med Aide/Tech Hours]])</f>
        <v>161.49153846153848</v>
      </c>
      <c r="K210" s="2">
        <f>SUM(Nurse[[#This Row],[RN Hours (excl. Admin, DON)]], Nurse[[#This Row],[LPN Hours (excl. Admin)]], Nurse[[#This Row],[CNA Hours]], Nurse[[#This Row],[NA TR Hours]], Nurse[[#This Row],[Med Aide/Tech Hours]])</f>
        <v>138.96934065934067</v>
      </c>
      <c r="L210" s="2">
        <f>SUM(Nurse[[#This Row],[RN Hours (excl. Admin, DON)]], Nurse[[#This Row],[RN Admin Hours]], Nurse[[#This Row],[RN DON Hours]])</f>
        <v>24.052307692307693</v>
      </c>
      <c r="M210" s="2">
        <v>12.535824175824178</v>
      </c>
      <c r="N210" s="2">
        <v>5.3626373626373622</v>
      </c>
      <c r="O210" s="2">
        <v>6.1538461538461542</v>
      </c>
      <c r="P210" s="2">
        <f>SUM(Nurse[[#This Row],[LPN Hours (excl. Admin)]],Nurse[[#This Row],[LPN Admin Hours]])</f>
        <v>56.092197802197802</v>
      </c>
      <c r="Q210" s="2">
        <v>45.086483516483518</v>
      </c>
      <c r="R210" s="2">
        <v>11.005714285714287</v>
      </c>
      <c r="S210" s="2">
        <f>SUM(Nurse[[#This Row],[CNA Hours]], Nurse[[#This Row],[NA TR Hours]], Nurse[[#This Row],[Med Aide/Tech Hours]])</f>
        <v>81.347032967032987</v>
      </c>
      <c r="T210" s="2">
        <v>72.871318681318698</v>
      </c>
      <c r="U210" s="2">
        <v>8.4757142857142878</v>
      </c>
      <c r="V210" s="2">
        <v>0</v>
      </c>
      <c r="W2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0" s="2">
        <v>0</v>
      </c>
      <c r="Y210" s="2">
        <v>0</v>
      </c>
      <c r="Z210" s="2">
        <v>0</v>
      </c>
      <c r="AA210" s="2">
        <v>0</v>
      </c>
      <c r="AB210" s="2">
        <v>0</v>
      </c>
      <c r="AC210" s="2">
        <v>0</v>
      </c>
      <c r="AD210" s="2">
        <v>0</v>
      </c>
      <c r="AE210" s="2">
        <v>0</v>
      </c>
      <c r="AF210" t="s">
        <v>783</v>
      </c>
      <c r="AG210" s="6">
        <v>5</v>
      </c>
      <c r="AH210"/>
    </row>
    <row r="211" spans="1:34" x14ac:dyDescent="0.25">
      <c r="A211" t="s">
        <v>35</v>
      </c>
      <c r="B211" t="s">
        <v>1437</v>
      </c>
      <c r="C211" t="s">
        <v>2092</v>
      </c>
      <c r="D211" t="s">
        <v>2333</v>
      </c>
      <c r="E211" s="2">
        <v>72.604395604395606</v>
      </c>
      <c r="F211" s="2">
        <f>Nurse[[#This Row],[Total Nurse Staff Hours]]/Nurse[[#This Row],[MDS Census]]</f>
        <v>2.9290858180717416</v>
      </c>
      <c r="G211" s="2">
        <f>Nurse[[#This Row],[Total Direct Care Staff Hours]]/Nurse[[#This Row],[MDS Census]]</f>
        <v>2.7306568790676549</v>
      </c>
      <c r="H211" s="2">
        <f>Nurse[[#This Row],[Total RN Hours (w/ Admin, DON)]]/Nurse[[#This Row],[MDS Census]]</f>
        <v>0.56579990918722567</v>
      </c>
      <c r="I211" s="2">
        <f>Nurse[[#This Row],[RN Hours (excl. Admin, DON)]]/Nurse[[#This Row],[MDS Census]]</f>
        <v>0.41421825336764034</v>
      </c>
      <c r="J211" s="2">
        <f>SUM(Nurse[[#This Row],[RN Hours (excl. Admin, DON)]], Nurse[[#This Row],[RN Admin Hours]], Nurse[[#This Row],[RN DON Hours]], Nurse[[#This Row],[LPN Hours (excl. Admin)]], Nurse[[#This Row],[LPN Admin Hours]], Nurse[[#This Row],[CNA Hours]], Nurse[[#This Row],[NA TR Hours]], Nurse[[#This Row],[Med Aide/Tech Hours]])</f>
        <v>212.66450549450548</v>
      </c>
      <c r="K211" s="2">
        <f>SUM(Nurse[[#This Row],[RN Hours (excl. Admin, DON)]], Nurse[[#This Row],[LPN Hours (excl. Admin)]], Nurse[[#This Row],[CNA Hours]], Nurse[[#This Row],[NA TR Hours]], Nurse[[#This Row],[Med Aide/Tech Hours]])</f>
        <v>198.25769230769225</v>
      </c>
      <c r="L211" s="2">
        <f>SUM(Nurse[[#This Row],[RN Hours (excl. Admin, DON)]], Nurse[[#This Row],[RN Admin Hours]], Nurse[[#This Row],[RN DON Hours]])</f>
        <v>41.079560439560439</v>
      </c>
      <c r="M211" s="2">
        <v>30.074065934065931</v>
      </c>
      <c r="N211" s="2">
        <v>2.1098901098901099</v>
      </c>
      <c r="O211" s="2">
        <v>8.895604395604396</v>
      </c>
      <c r="P211" s="2">
        <f>SUM(Nurse[[#This Row],[LPN Hours (excl. Admin)]],Nurse[[#This Row],[LPN Admin Hours]])</f>
        <v>46.747142857142848</v>
      </c>
      <c r="Q211" s="2">
        <v>43.345824175824163</v>
      </c>
      <c r="R211" s="2">
        <v>3.4013186813186813</v>
      </c>
      <c r="S211" s="2">
        <f>SUM(Nurse[[#This Row],[CNA Hours]], Nurse[[#This Row],[NA TR Hours]], Nurse[[#This Row],[Med Aide/Tech Hours]])</f>
        <v>124.83780219780218</v>
      </c>
      <c r="T211" s="2">
        <v>110.33725274725273</v>
      </c>
      <c r="U211" s="2">
        <v>14.500549450549444</v>
      </c>
      <c r="V211" s="2">
        <v>0</v>
      </c>
      <c r="W2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1" s="2">
        <v>0</v>
      </c>
      <c r="Y211" s="2">
        <v>0</v>
      </c>
      <c r="Z211" s="2">
        <v>0</v>
      </c>
      <c r="AA211" s="2">
        <v>0</v>
      </c>
      <c r="AB211" s="2">
        <v>0</v>
      </c>
      <c r="AC211" s="2">
        <v>0</v>
      </c>
      <c r="AD211" s="2">
        <v>0</v>
      </c>
      <c r="AE211" s="2">
        <v>0</v>
      </c>
      <c r="AF211" t="s">
        <v>496</v>
      </c>
      <c r="AG211" s="6">
        <v>5</v>
      </c>
      <c r="AH211"/>
    </row>
    <row r="212" spans="1:34" x14ac:dyDescent="0.25">
      <c r="A212" t="s">
        <v>35</v>
      </c>
      <c r="B212" t="s">
        <v>1607</v>
      </c>
      <c r="C212" t="s">
        <v>2230</v>
      </c>
      <c r="D212" t="s">
        <v>2282</v>
      </c>
      <c r="E212" s="2">
        <v>64.307692307692307</v>
      </c>
      <c r="F212" s="2">
        <f>Nurse[[#This Row],[Total Nurse Staff Hours]]/Nurse[[#This Row],[MDS Census]]</f>
        <v>3.2092549555707444</v>
      </c>
      <c r="G212" s="2">
        <f>Nurse[[#This Row],[Total Direct Care Staff Hours]]/Nurse[[#This Row],[MDS Census]]</f>
        <v>2.9508817498291182</v>
      </c>
      <c r="H212" s="2">
        <f>Nurse[[#This Row],[Total RN Hours (w/ Admin, DON)]]/Nurse[[#This Row],[MDS Census]]</f>
        <v>0.34931305536568696</v>
      </c>
      <c r="I212" s="2">
        <f>Nurse[[#This Row],[RN Hours (excl. Admin, DON)]]/Nurse[[#This Row],[MDS Census]]</f>
        <v>0.2618215994531784</v>
      </c>
      <c r="J212" s="2">
        <f>SUM(Nurse[[#This Row],[RN Hours (excl. Admin, DON)]], Nurse[[#This Row],[RN Admin Hours]], Nurse[[#This Row],[RN DON Hours]], Nurse[[#This Row],[LPN Hours (excl. Admin)]], Nurse[[#This Row],[LPN Admin Hours]], Nurse[[#This Row],[CNA Hours]], Nurse[[#This Row],[NA TR Hours]], Nurse[[#This Row],[Med Aide/Tech Hours]])</f>
        <v>206.37978021978017</v>
      </c>
      <c r="K212" s="2">
        <f>SUM(Nurse[[#This Row],[RN Hours (excl. Admin, DON)]], Nurse[[#This Row],[LPN Hours (excl. Admin)]], Nurse[[#This Row],[CNA Hours]], Nurse[[#This Row],[NA TR Hours]], Nurse[[#This Row],[Med Aide/Tech Hours]])</f>
        <v>189.76439560439559</v>
      </c>
      <c r="L212" s="2">
        <f>SUM(Nurse[[#This Row],[RN Hours (excl. Admin, DON)]], Nurse[[#This Row],[RN Admin Hours]], Nurse[[#This Row],[RN DON Hours]])</f>
        <v>22.463516483516486</v>
      </c>
      <c r="M212" s="2">
        <v>16.837142857142858</v>
      </c>
      <c r="N212" s="2">
        <v>0</v>
      </c>
      <c r="O212" s="2">
        <v>5.6263736263736268</v>
      </c>
      <c r="P212" s="2">
        <f>SUM(Nurse[[#This Row],[LPN Hours (excl. Admin)]],Nurse[[#This Row],[LPN Admin Hours]])</f>
        <v>71.562857142857126</v>
      </c>
      <c r="Q212" s="2">
        <v>60.573846153846134</v>
      </c>
      <c r="R212" s="2">
        <v>10.989010989010989</v>
      </c>
      <c r="S212" s="2">
        <f>SUM(Nurse[[#This Row],[CNA Hours]], Nurse[[#This Row],[NA TR Hours]], Nurse[[#This Row],[Med Aide/Tech Hours]])</f>
        <v>112.35340659340658</v>
      </c>
      <c r="T212" s="2">
        <v>106.49824175824175</v>
      </c>
      <c r="U212" s="2">
        <v>5.8551648351648344</v>
      </c>
      <c r="V212" s="2">
        <v>0</v>
      </c>
      <c r="W2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2" s="2">
        <v>0</v>
      </c>
      <c r="Y212" s="2">
        <v>0</v>
      </c>
      <c r="Z212" s="2">
        <v>0</v>
      </c>
      <c r="AA212" s="2">
        <v>0</v>
      </c>
      <c r="AB212" s="2">
        <v>0</v>
      </c>
      <c r="AC212" s="2">
        <v>0</v>
      </c>
      <c r="AD212" s="2">
        <v>0</v>
      </c>
      <c r="AE212" s="2">
        <v>0</v>
      </c>
      <c r="AF212" t="s">
        <v>670</v>
      </c>
      <c r="AG212" s="6">
        <v>5</v>
      </c>
      <c r="AH212"/>
    </row>
    <row r="213" spans="1:34" x14ac:dyDescent="0.25">
      <c r="A213" t="s">
        <v>35</v>
      </c>
      <c r="B213" t="s">
        <v>1751</v>
      </c>
      <c r="C213" t="s">
        <v>2253</v>
      </c>
      <c r="D213" t="s">
        <v>2359</v>
      </c>
      <c r="E213" s="2">
        <v>57.109890109890109</v>
      </c>
      <c r="F213" s="2">
        <f>Nurse[[#This Row],[Total Nurse Staff Hours]]/Nurse[[#This Row],[MDS Census]]</f>
        <v>3.1375004810467586</v>
      </c>
      <c r="G213" s="2">
        <f>Nurse[[#This Row],[Total Direct Care Staff Hours]]/Nurse[[#This Row],[MDS Census]]</f>
        <v>2.9625918799307303</v>
      </c>
      <c r="H213" s="2">
        <f>Nurse[[#This Row],[Total RN Hours (w/ Admin, DON)]]/Nurse[[#This Row],[MDS Census]]</f>
        <v>0.84893592457186851</v>
      </c>
      <c r="I213" s="2">
        <f>Nurse[[#This Row],[RN Hours (excl. Admin, DON)]]/Nurse[[#This Row],[MDS Census]]</f>
        <v>0.67402732345583993</v>
      </c>
      <c r="J213" s="2">
        <f>SUM(Nurse[[#This Row],[RN Hours (excl. Admin, DON)]], Nurse[[#This Row],[RN Admin Hours]], Nurse[[#This Row],[RN DON Hours]], Nurse[[#This Row],[LPN Hours (excl. Admin)]], Nurse[[#This Row],[LPN Admin Hours]], Nurse[[#This Row],[CNA Hours]], Nurse[[#This Row],[NA TR Hours]], Nurse[[#This Row],[Med Aide/Tech Hours]])</f>
        <v>179.18230769230775</v>
      </c>
      <c r="K213" s="2">
        <f>SUM(Nurse[[#This Row],[RN Hours (excl. Admin, DON)]], Nurse[[#This Row],[LPN Hours (excl. Admin)]], Nurse[[#This Row],[CNA Hours]], Nurse[[#This Row],[NA TR Hours]], Nurse[[#This Row],[Med Aide/Tech Hours]])</f>
        <v>169.19329670329677</v>
      </c>
      <c r="L213" s="2">
        <f>SUM(Nurse[[#This Row],[RN Hours (excl. Admin, DON)]], Nurse[[#This Row],[RN Admin Hours]], Nurse[[#This Row],[RN DON Hours]])</f>
        <v>48.482637362637369</v>
      </c>
      <c r="M213" s="2">
        <v>38.493626373626377</v>
      </c>
      <c r="N213" s="2">
        <v>4.3626373626373622</v>
      </c>
      <c r="O213" s="2">
        <v>5.6263736263736268</v>
      </c>
      <c r="P213" s="2">
        <f>SUM(Nurse[[#This Row],[LPN Hours (excl. Admin)]],Nurse[[#This Row],[LPN Admin Hours]])</f>
        <v>26.540439560439562</v>
      </c>
      <c r="Q213" s="2">
        <v>26.540439560439562</v>
      </c>
      <c r="R213" s="2">
        <v>0</v>
      </c>
      <c r="S213" s="2">
        <f>SUM(Nurse[[#This Row],[CNA Hours]], Nurse[[#This Row],[NA TR Hours]], Nurse[[#This Row],[Med Aide/Tech Hours]])</f>
        <v>104.15923076923083</v>
      </c>
      <c r="T213" s="2">
        <v>103.83208791208797</v>
      </c>
      <c r="U213" s="2">
        <v>0.32714285714285712</v>
      </c>
      <c r="V213" s="2">
        <v>0</v>
      </c>
      <c r="W2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3" s="2">
        <v>0</v>
      </c>
      <c r="Y213" s="2">
        <v>0</v>
      </c>
      <c r="Z213" s="2">
        <v>0</v>
      </c>
      <c r="AA213" s="2">
        <v>0</v>
      </c>
      <c r="AB213" s="2">
        <v>0</v>
      </c>
      <c r="AC213" s="2">
        <v>0</v>
      </c>
      <c r="AD213" s="2">
        <v>0</v>
      </c>
      <c r="AE213" s="2">
        <v>0</v>
      </c>
      <c r="AF213" t="s">
        <v>817</v>
      </c>
      <c r="AG213" s="6">
        <v>5</v>
      </c>
      <c r="AH213"/>
    </row>
    <row r="214" spans="1:34" x14ac:dyDescent="0.25">
      <c r="A214" t="s">
        <v>35</v>
      </c>
      <c r="B214" t="s">
        <v>1203</v>
      </c>
      <c r="C214" t="s">
        <v>2016</v>
      </c>
      <c r="D214" t="s">
        <v>2325</v>
      </c>
      <c r="E214" s="2">
        <v>58.516483516483518</v>
      </c>
      <c r="F214" s="2">
        <f>Nurse[[#This Row],[Total Nurse Staff Hours]]/Nurse[[#This Row],[MDS Census]]</f>
        <v>2.7526460093896716</v>
      </c>
      <c r="G214" s="2">
        <f>Nurse[[#This Row],[Total Direct Care Staff Hours]]/Nurse[[#This Row],[MDS Census]]</f>
        <v>2.4792187793427232</v>
      </c>
      <c r="H214" s="2">
        <f>Nurse[[#This Row],[Total RN Hours (w/ Admin, DON)]]/Nurse[[#This Row],[MDS Census]]</f>
        <v>0.34657276995305164</v>
      </c>
      <c r="I214" s="2">
        <f>Nurse[[#This Row],[RN Hours (excl. Admin, DON)]]/Nurse[[#This Row],[MDS Census]]</f>
        <v>7.3145539906103285E-2</v>
      </c>
      <c r="J214" s="2">
        <f>SUM(Nurse[[#This Row],[RN Hours (excl. Admin, DON)]], Nurse[[#This Row],[RN Admin Hours]], Nurse[[#This Row],[RN DON Hours]], Nurse[[#This Row],[LPN Hours (excl. Admin)]], Nurse[[#This Row],[LPN Admin Hours]], Nurse[[#This Row],[CNA Hours]], Nurse[[#This Row],[NA TR Hours]], Nurse[[#This Row],[Med Aide/Tech Hours]])</f>
        <v>161.07516483516486</v>
      </c>
      <c r="K214" s="2">
        <f>SUM(Nurse[[#This Row],[RN Hours (excl. Admin, DON)]], Nurse[[#This Row],[LPN Hours (excl. Admin)]], Nurse[[#This Row],[CNA Hours]], Nurse[[#This Row],[NA TR Hours]], Nurse[[#This Row],[Med Aide/Tech Hours]])</f>
        <v>145.07516483516486</v>
      </c>
      <c r="L214" s="2">
        <f>SUM(Nurse[[#This Row],[RN Hours (excl. Admin, DON)]], Nurse[[#This Row],[RN Admin Hours]], Nurse[[#This Row],[RN DON Hours]])</f>
        <v>20.280219780219781</v>
      </c>
      <c r="M214" s="2">
        <v>4.2802197802197801</v>
      </c>
      <c r="N214" s="2">
        <v>10.373626373626374</v>
      </c>
      <c r="O214" s="2">
        <v>5.6263736263736268</v>
      </c>
      <c r="P214" s="2">
        <f>SUM(Nurse[[#This Row],[LPN Hours (excl. Admin)]],Nurse[[#This Row],[LPN Admin Hours]])</f>
        <v>61.905714285714296</v>
      </c>
      <c r="Q214" s="2">
        <v>61.905714285714296</v>
      </c>
      <c r="R214" s="2">
        <v>0</v>
      </c>
      <c r="S214" s="2">
        <f>SUM(Nurse[[#This Row],[CNA Hours]], Nurse[[#This Row],[NA TR Hours]], Nurse[[#This Row],[Med Aide/Tech Hours]])</f>
        <v>78.889230769230764</v>
      </c>
      <c r="T214" s="2">
        <v>78.889230769230764</v>
      </c>
      <c r="U214" s="2">
        <v>0</v>
      </c>
      <c r="V214" s="2">
        <v>0</v>
      </c>
      <c r="W2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4" s="2">
        <v>0</v>
      </c>
      <c r="Y214" s="2">
        <v>0</v>
      </c>
      <c r="Z214" s="2">
        <v>0</v>
      </c>
      <c r="AA214" s="2">
        <v>0</v>
      </c>
      <c r="AB214" s="2">
        <v>0</v>
      </c>
      <c r="AC214" s="2">
        <v>0</v>
      </c>
      <c r="AD214" s="2">
        <v>0</v>
      </c>
      <c r="AE214" s="2">
        <v>0</v>
      </c>
      <c r="AF214" t="s">
        <v>258</v>
      </c>
      <c r="AG214" s="6">
        <v>5</v>
      </c>
      <c r="AH214"/>
    </row>
    <row r="215" spans="1:34" x14ac:dyDescent="0.25">
      <c r="A215" t="s">
        <v>35</v>
      </c>
      <c r="B215" t="s">
        <v>1358</v>
      </c>
      <c r="C215" t="s">
        <v>1970</v>
      </c>
      <c r="D215" t="s">
        <v>2282</v>
      </c>
      <c r="E215" s="2">
        <v>45.329670329670328</v>
      </c>
      <c r="F215" s="2">
        <f>Nurse[[#This Row],[Total Nurse Staff Hours]]/Nurse[[#This Row],[MDS Census]]</f>
        <v>3.2079806060606058</v>
      </c>
      <c r="G215" s="2">
        <f>Nurse[[#This Row],[Total Direct Care Staff Hours]]/Nurse[[#This Row],[MDS Census]]</f>
        <v>2.8851927272727274</v>
      </c>
      <c r="H215" s="2">
        <f>Nurse[[#This Row],[Total RN Hours (w/ Admin, DON)]]/Nurse[[#This Row],[MDS Census]]</f>
        <v>0.74338181818181825</v>
      </c>
      <c r="I215" s="2">
        <f>Nurse[[#This Row],[RN Hours (excl. Admin, DON)]]/Nurse[[#This Row],[MDS Census]]</f>
        <v>0.42059393939393935</v>
      </c>
      <c r="J215" s="2">
        <f>SUM(Nurse[[#This Row],[RN Hours (excl. Admin, DON)]], Nurse[[#This Row],[RN Admin Hours]], Nurse[[#This Row],[RN DON Hours]], Nurse[[#This Row],[LPN Hours (excl. Admin)]], Nurse[[#This Row],[LPN Admin Hours]], Nurse[[#This Row],[CNA Hours]], Nurse[[#This Row],[NA TR Hours]], Nurse[[#This Row],[Med Aide/Tech Hours]])</f>
        <v>145.41670329670328</v>
      </c>
      <c r="K215" s="2">
        <f>SUM(Nurse[[#This Row],[RN Hours (excl. Admin, DON)]], Nurse[[#This Row],[LPN Hours (excl. Admin)]], Nurse[[#This Row],[CNA Hours]], Nurse[[#This Row],[NA TR Hours]], Nurse[[#This Row],[Med Aide/Tech Hours]])</f>
        <v>130.78483516483516</v>
      </c>
      <c r="L215" s="2">
        <f>SUM(Nurse[[#This Row],[RN Hours (excl. Admin, DON)]], Nurse[[#This Row],[RN Admin Hours]], Nurse[[#This Row],[RN DON Hours]])</f>
        <v>33.697252747252747</v>
      </c>
      <c r="M215" s="2">
        <v>19.065384615384612</v>
      </c>
      <c r="N215" s="2">
        <v>13.467032967032967</v>
      </c>
      <c r="O215" s="2">
        <v>1.1648351648351649</v>
      </c>
      <c r="P215" s="2">
        <f>SUM(Nurse[[#This Row],[LPN Hours (excl. Admin)]],Nurse[[#This Row],[LPN Admin Hours]])</f>
        <v>27.17241758241757</v>
      </c>
      <c r="Q215" s="2">
        <v>27.17241758241757</v>
      </c>
      <c r="R215" s="2">
        <v>0</v>
      </c>
      <c r="S215" s="2">
        <f>SUM(Nurse[[#This Row],[CNA Hours]], Nurse[[#This Row],[NA TR Hours]], Nurse[[#This Row],[Med Aide/Tech Hours]])</f>
        <v>84.547032967032962</v>
      </c>
      <c r="T215" s="2">
        <v>84.547032967032962</v>
      </c>
      <c r="U215" s="2">
        <v>0</v>
      </c>
      <c r="V215" s="2">
        <v>0</v>
      </c>
      <c r="W2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19.444395604395606</v>
      </c>
      <c r="X215" s="2">
        <v>0.67032967032967028</v>
      </c>
      <c r="Y215" s="2">
        <v>2.5934065934065935</v>
      </c>
      <c r="Z215" s="2">
        <v>0.19780219780219779</v>
      </c>
      <c r="AA215" s="2">
        <v>4.9279120879120892</v>
      </c>
      <c r="AB215" s="2">
        <v>0</v>
      </c>
      <c r="AC215" s="2">
        <v>11.054945054945055</v>
      </c>
      <c r="AD215" s="2">
        <v>0</v>
      </c>
      <c r="AE215" s="2">
        <v>0</v>
      </c>
      <c r="AF215" t="s">
        <v>415</v>
      </c>
      <c r="AG215" s="6">
        <v>5</v>
      </c>
      <c r="AH215"/>
    </row>
    <row r="216" spans="1:34" x14ac:dyDescent="0.25">
      <c r="A216" t="s">
        <v>35</v>
      </c>
      <c r="B216" t="s">
        <v>1399</v>
      </c>
      <c r="C216" t="s">
        <v>2192</v>
      </c>
      <c r="D216" t="s">
        <v>2333</v>
      </c>
      <c r="E216" s="2">
        <v>94.758241758241752</v>
      </c>
      <c r="F216" s="2">
        <f>Nurse[[#This Row],[Total Nurse Staff Hours]]/Nurse[[#This Row],[MDS Census]]</f>
        <v>2.9214554099501333</v>
      </c>
      <c r="G216" s="2">
        <f>Nurse[[#This Row],[Total Direct Care Staff Hours]]/Nurse[[#This Row],[MDS Census]]</f>
        <v>2.7177490432564078</v>
      </c>
      <c r="H216" s="2">
        <f>Nurse[[#This Row],[Total RN Hours (w/ Admin, DON)]]/Nurse[[#This Row],[MDS Census]]</f>
        <v>0.51423054621361475</v>
      </c>
      <c r="I216" s="2">
        <f>Nurse[[#This Row],[RN Hours (excl. Admin, DON)]]/Nurse[[#This Row],[MDS Census]]</f>
        <v>0.41993273802620895</v>
      </c>
      <c r="J216" s="2">
        <f>SUM(Nurse[[#This Row],[RN Hours (excl. Admin, DON)]], Nurse[[#This Row],[RN Admin Hours]], Nurse[[#This Row],[RN DON Hours]], Nurse[[#This Row],[LPN Hours (excl. Admin)]], Nurse[[#This Row],[LPN Admin Hours]], Nurse[[#This Row],[CNA Hours]], Nurse[[#This Row],[NA TR Hours]], Nurse[[#This Row],[Med Aide/Tech Hours]])</f>
        <v>276.83197802197799</v>
      </c>
      <c r="K216" s="2">
        <f>SUM(Nurse[[#This Row],[RN Hours (excl. Admin, DON)]], Nurse[[#This Row],[LPN Hours (excl. Admin)]], Nurse[[#This Row],[CNA Hours]], Nurse[[#This Row],[NA TR Hours]], Nurse[[#This Row],[Med Aide/Tech Hours]])</f>
        <v>257.52912087912091</v>
      </c>
      <c r="L216" s="2">
        <f>SUM(Nurse[[#This Row],[RN Hours (excl. Admin, DON)]], Nurse[[#This Row],[RN Admin Hours]], Nurse[[#This Row],[RN DON Hours]])</f>
        <v>48.727582417582411</v>
      </c>
      <c r="M216" s="2">
        <v>39.792087912087908</v>
      </c>
      <c r="N216" s="2">
        <v>3.2431868131868131</v>
      </c>
      <c r="O216" s="2">
        <v>5.6923076923076925</v>
      </c>
      <c r="P216" s="2">
        <f>SUM(Nurse[[#This Row],[LPN Hours (excl. Admin)]],Nurse[[#This Row],[LPN Admin Hours]])</f>
        <v>73.982967032967039</v>
      </c>
      <c r="Q216" s="2">
        <v>63.6156043956044</v>
      </c>
      <c r="R216" s="2">
        <v>10.367362637362637</v>
      </c>
      <c r="S216" s="2">
        <f>SUM(Nurse[[#This Row],[CNA Hours]], Nurse[[#This Row],[NA TR Hours]], Nurse[[#This Row],[Med Aide/Tech Hours]])</f>
        <v>154.12142857142857</v>
      </c>
      <c r="T216" s="2">
        <v>154.12142857142857</v>
      </c>
      <c r="U216" s="2">
        <v>0</v>
      </c>
      <c r="V216" s="2">
        <v>0</v>
      </c>
      <c r="W2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7.7719780219780219</v>
      </c>
      <c r="X216" s="2">
        <v>2.3736263736263736</v>
      </c>
      <c r="Y216" s="2">
        <v>0</v>
      </c>
      <c r="Z216" s="2">
        <v>0</v>
      </c>
      <c r="AA216" s="2">
        <v>3.6840659340659339</v>
      </c>
      <c r="AB216" s="2">
        <v>0</v>
      </c>
      <c r="AC216" s="2">
        <v>1.7142857142857142</v>
      </c>
      <c r="AD216" s="2">
        <v>0</v>
      </c>
      <c r="AE216" s="2">
        <v>0</v>
      </c>
      <c r="AF216" t="s">
        <v>457</v>
      </c>
      <c r="AG216" s="6">
        <v>5</v>
      </c>
      <c r="AH216"/>
    </row>
    <row r="217" spans="1:34" x14ac:dyDescent="0.25">
      <c r="A217" t="s">
        <v>35</v>
      </c>
      <c r="B217" t="s">
        <v>1429</v>
      </c>
      <c r="C217" t="s">
        <v>2064</v>
      </c>
      <c r="D217" t="s">
        <v>2346</v>
      </c>
      <c r="E217" s="2">
        <v>43.879120879120876</v>
      </c>
      <c r="F217" s="2">
        <f>Nurse[[#This Row],[Total Nurse Staff Hours]]/Nurse[[#This Row],[MDS Census]]</f>
        <v>3.6050588529927379</v>
      </c>
      <c r="G217" s="2">
        <f>Nurse[[#This Row],[Total Direct Care Staff Hours]]/Nurse[[#This Row],[MDS Census]]</f>
        <v>3.2670298021537696</v>
      </c>
      <c r="H217" s="2">
        <f>Nurse[[#This Row],[Total RN Hours (w/ Admin, DON)]]/Nurse[[#This Row],[MDS Census]]</f>
        <v>0.29539193588780366</v>
      </c>
      <c r="I217" s="2">
        <f>Nurse[[#This Row],[RN Hours (excl. Admin, DON)]]/Nurse[[#This Row],[MDS Census]]</f>
        <v>5.2967693463561241E-2</v>
      </c>
      <c r="J217" s="2">
        <f>SUM(Nurse[[#This Row],[RN Hours (excl. Admin, DON)]], Nurse[[#This Row],[RN Admin Hours]], Nurse[[#This Row],[RN DON Hours]], Nurse[[#This Row],[LPN Hours (excl. Admin)]], Nurse[[#This Row],[LPN Admin Hours]], Nurse[[#This Row],[CNA Hours]], Nurse[[#This Row],[NA TR Hours]], Nurse[[#This Row],[Med Aide/Tech Hours]])</f>
        <v>158.1868131868132</v>
      </c>
      <c r="K217" s="2">
        <f>SUM(Nurse[[#This Row],[RN Hours (excl. Admin, DON)]], Nurse[[#This Row],[LPN Hours (excl. Admin)]], Nurse[[#This Row],[CNA Hours]], Nurse[[#This Row],[NA TR Hours]], Nurse[[#This Row],[Med Aide/Tech Hours]])</f>
        <v>143.35439560439562</v>
      </c>
      <c r="L217" s="2">
        <f>SUM(Nurse[[#This Row],[RN Hours (excl. Admin, DON)]], Nurse[[#This Row],[RN Admin Hours]], Nurse[[#This Row],[RN DON Hours]])</f>
        <v>12.961538461538462</v>
      </c>
      <c r="M217" s="2">
        <v>2.3241758241758244</v>
      </c>
      <c r="N217" s="2">
        <v>5.186813186813187</v>
      </c>
      <c r="O217" s="2">
        <v>5.4505494505494507</v>
      </c>
      <c r="P217" s="2">
        <f>SUM(Nurse[[#This Row],[LPN Hours (excl. Admin)]],Nurse[[#This Row],[LPN Admin Hours]])</f>
        <v>54.706043956043956</v>
      </c>
      <c r="Q217" s="2">
        <v>50.510989010989015</v>
      </c>
      <c r="R217" s="2">
        <v>4.1950549450549453</v>
      </c>
      <c r="S217" s="2">
        <f>SUM(Nurse[[#This Row],[CNA Hours]], Nurse[[#This Row],[NA TR Hours]], Nurse[[#This Row],[Med Aide/Tech Hours]])</f>
        <v>90.519230769230774</v>
      </c>
      <c r="T217" s="2">
        <v>64.609890109890117</v>
      </c>
      <c r="U217" s="2">
        <v>25.909340659340661</v>
      </c>
      <c r="V217" s="2">
        <v>0</v>
      </c>
      <c r="W2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6.4725274725274726</v>
      </c>
      <c r="X217" s="2">
        <v>0</v>
      </c>
      <c r="Y217" s="2">
        <v>0</v>
      </c>
      <c r="Z217" s="2">
        <v>0</v>
      </c>
      <c r="AA217" s="2">
        <v>0</v>
      </c>
      <c r="AB217" s="2">
        <v>0</v>
      </c>
      <c r="AC217" s="2">
        <v>0</v>
      </c>
      <c r="AD217" s="2">
        <v>6.4725274725274726</v>
      </c>
      <c r="AE217" s="2">
        <v>0</v>
      </c>
      <c r="AF217" t="s">
        <v>488</v>
      </c>
      <c r="AG217" s="6">
        <v>5</v>
      </c>
      <c r="AH217"/>
    </row>
    <row r="218" spans="1:34" x14ac:dyDescent="0.25">
      <c r="A218" t="s">
        <v>35</v>
      </c>
      <c r="B218" t="s">
        <v>1312</v>
      </c>
      <c r="C218" t="s">
        <v>2068</v>
      </c>
      <c r="D218" t="s">
        <v>2307</v>
      </c>
      <c r="E218" s="2">
        <v>48.769230769230766</v>
      </c>
      <c r="F218" s="2">
        <f>Nurse[[#This Row],[Total Nurse Staff Hours]]/Nurse[[#This Row],[MDS Census]]</f>
        <v>3.3061784587652094</v>
      </c>
      <c r="G218" s="2">
        <f>Nurse[[#This Row],[Total Direct Care Staff Hours]]/Nurse[[#This Row],[MDS Census]]</f>
        <v>2.9938756196484904</v>
      </c>
      <c r="H218" s="2">
        <f>Nurse[[#This Row],[Total RN Hours (w/ Admin, DON)]]/Nurse[[#This Row],[MDS Census]]</f>
        <v>0.39604326273095997</v>
      </c>
      <c r="I218" s="2">
        <f>Nurse[[#This Row],[RN Hours (excl. Admin, DON)]]/Nurse[[#This Row],[MDS Census]]</f>
        <v>8.3740423614240639E-2</v>
      </c>
      <c r="J218" s="2">
        <f>SUM(Nurse[[#This Row],[RN Hours (excl. Admin, DON)]], Nurse[[#This Row],[RN Admin Hours]], Nurse[[#This Row],[RN DON Hours]], Nurse[[#This Row],[LPN Hours (excl. Admin)]], Nurse[[#This Row],[LPN Admin Hours]], Nurse[[#This Row],[CNA Hours]], Nurse[[#This Row],[NA TR Hours]], Nurse[[#This Row],[Med Aide/Tech Hours]])</f>
        <v>161.23978021978022</v>
      </c>
      <c r="K218" s="2">
        <f>SUM(Nurse[[#This Row],[RN Hours (excl. Admin, DON)]], Nurse[[#This Row],[LPN Hours (excl. Admin)]], Nurse[[#This Row],[CNA Hours]], Nurse[[#This Row],[NA TR Hours]], Nurse[[#This Row],[Med Aide/Tech Hours]])</f>
        <v>146.00901098901099</v>
      </c>
      <c r="L218" s="2">
        <f>SUM(Nurse[[#This Row],[RN Hours (excl. Admin, DON)]], Nurse[[#This Row],[RN Admin Hours]], Nurse[[#This Row],[RN DON Hours]])</f>
        <v>19.314725274725276</v>
      </c>
      <c r="M218" s="2">
        <v>4.0839560439560429</v>
      </c>
      <c r="N218" s="2">
        <v>10.263736263736265</v>
      </c>
      <c r="O218" s="2">
        <v>4.9670329670329672</v>
      </c>
      <c r="P218" s="2">
        <f>SUM(Nurse[[#This Row],[LPN Hours (excl. Admin)]],Nurse[[#This Row],[LPN Admin Hours]])</f>
        <v>54.554725274725271</v>
      </c>
      <c r="Q218" s="2">
        <v>54.554725274725271</v>
      </c>
      <c r="R218" s="2">
        <v>0</v>
      </c>
      <c r="S218" s="2">
        <f>SUM(Nurse[[#This Row],[CNA Hours]], Nurse[[#This Row],[NA TR Hours]], Nurse[[#This Row],[Med Aide/Tech Hours]])</f>
        <v>87.370329670329667</v>
      </c>
      <c r="T218" s="2">
        <v>87.370329670329667</v>
      </c>
      <c r="U218" s="2">
        <v>0</v>
      </c>
      <c r="V218" s="2">
        <v>0</v>
      </c>
      <c r="W2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2.7692307692307692</v>
      </c>
      <c r="X218" s="2">
        <v>0</v>
      </c>
      <c r="Y218" s="2">
        <v>0</v>
      </c>
      <c r="Z218" s="2">
        <v>0</v>
      </c>
      <c r="AA218" s="2">
        <v>0.13186813186813187</v>
      </c>
      <c r="AB218" s="2">
        <v>0</v>
      </c>
      <c r="AC218" s="2">
        <v>2.6373626373626373</v>
      </c>
      <c r="AD218" s="2">
        <v>0</v>
      </c>
      <c r="AE218" s="2">
        <v>0</v>
      </c>
      <c r="AF218" t="s">
        <v>369</v>
      </c>
      <c r="AG218" s="6">
        <v>5</v>
      </c>
      <c r="AH218"/>
    </row>
    <row r="219" spans="1:34" x14ac:dyDescent="0.25">
      <c r="A219" t="s">
        <v>35</v>
      </c>
      <c r="B219" t="s">
        <v>1154</v>
      </c>
      <c r="C219" t="s">
        <v>1957</v>
      </c>
      <c r="D219" t="s">
        <v>2339</v>
      </c>
      <c r="E219" s="2">
        <v>50.637362637362635</v>
      </c>
      <c r="F219" s="2">
        <f>Nurse[[#This Row],[Total Nurse Staff Hours]]/Nurse[[#This Row],[MDS Census]]</f>
        <v>2.7406467013888896</v>
      </c>
      <c r="G219" s="2">
        <f>Nurse[[#This Row],[Total Direct Care Staff Hours]]/Nurse[[#This Row],[MDS Census]]</f>
        <v>2.4858789062500004</v>
      </c>
      <c r="H219" s="2">
        <f>Nurse[[#This Row],[Total RN Hours (w/ Admin, DON)]]/Nurse[[#This Row],[MDS Census]]</f>
        <v>0.56536024305555554</v>
      </c>
      <c r="I219" s="2">
        <f>Nurse[[#This Row],[RN Hours (excl. Admin, DON)]]/Nurse[[#This Row],[MDS Census]]</f>
        <v>0.40540364583333327</v>
      </c>
      <c r="J219" s="2">
        <f>SUM(Nurse[[#This Row],[RN Hours (excl. Admin, DON)]], Nurse[[#This Row],[RN Admin Hours]], Nurse[[#This Row],[RN DON Hours]], Nurse[[#This Row],[LPN Hours (excl. Admin)]], Nurse[[#This Row],[LPN Admin Hours]], Nurse[[#This Row],[CNA Hours]], Nurse[[#This Row],[NA TR Hours]], Nurse[[#This Row],[Med Aide/Tech Hours]])</f>
        <v>138.77912087912091</v>
      </c>
      <c r="K219" s="2">
        <f>SUM(Nurse[[#This Row],[RN Hours (excl. Admin, DON)]], Nurse[[#This Row],[LPN Hours (excl. Admin)]], Nurse[[#This Row],[CNA Hours]], Nurse[[#This Row],[NA TR Hours]], Nurse[[#This Row],[Med Aide/Tech Hours]])</f>
        <v>125.87835164835167</v>
      </c>
      <c r="L219" s="2">
        <f>SUM(Nurse[[#This Row],[RN Hours (excl. Admin, DON)]], Nurse[[#This Row],[RN Admin Hours]], Nurse[[#This Row],[RN DON Hours]])</f>
        <v>28.628351648351646</v>
      </c>
      <c r="M219" s="2">
        <v>20.528571428571425</v>
      </c>
      <c r="N219" s="2">
        <v>4.640659340659341</v>
      </c>
      <c r="O219" s="2">
        <v>3.4591208791208796</v>
      </c>
      <c r="P219" s="2">
        <f>SUM(Nurse[[#This Row],[LPN Hours (excl. Admin)]],Nurse[[#This Row],[LPN Admin Hours]])</f>
        <v>38.370769230769248</v>
      </c>
      <c r="Q219" s="2">
        <v>33.569780219780235</v>
      </c>
      <c r="R219" s="2">
        <v>4.8009890109890119</v>
      </c>
      <c r="S219" s="2">
        <f>SUM(Nurse[[#This Row],[CNA Hours]], Nurse[[#This Row],[NA TR Hours]], Nurse[[#This Row],[Med Aide/Tech Hours]])</f>
        <v>71.78</v>
      </c>
      <c r="T219" s="2">
        <v>71.78</v>
      </c>
      <c r="U219" s="2">
        <v>0</v>
      </c>
      <c r="V219" s="2">
        <v>0</v>
      </c>
      <c r="W2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19" s="2">
        <v>0</v>
      </c>
      <c r="Y219" s="2">
        <v>0</v>
      </c>
      <c r="Z219" s="2">
        <v>0</v>
      </c>
      <c r="AA219" s="2">
        <v>0</v>
      </c>
      <c r="AB219" s="2">
        <v>0</v>
      </c>
      <c r="AC219" s="2">
        <v>0</v>
      </c>
      <c r="AD219" s="2">
        <v>0</v>
      </c>
      <c r="AE219" s="2">
        <v>0</v>
      </c>
      <c r="AF219" t="s">
        <v>209</v>
      </c>
      <c r="AG219" s="6">
        <v>5</v>
      </c>
      <c r="AH219"/>
    </row>
    <row r="220" spans="1:34" x14ac:dyDescent="0.25">
      <c r="A220" t="s">
        <v>35</v>
      </c>
      <c r="B220" t="s">
        <v>1562</v>
      </c>
      <c r="C220" t="s">
        <v>2118</v>
      </c>
      <c r="D220" t="s">
        <v>2320</v>
      </c>
      <c r="E220" s="2">
        <v>44.494505494505496</v>
      </c>
      <c r="F220" s="2">
        <f>Nurse[[#This Row],[Total Nurse Staff Hours]]/Nurse[[#This Row],[MDS Census]]</f>
        <v>3.4372388244010867</v>
      </c>
      <c r="G220" s="2">
        <f>Nurse[[#This Row],[Total Direct Care Staff Hours]]/Nurse[[#This Row],[MDS Census]]</f>
        <v>3.1654112126450977</v>
      </c>
      <c r="H220" s="2">
        <f>Nurse[[#This Row],[Total RN Hours (w/ Admin, DON)]]/Nurse[[#This Row],[MDS Census]]</f>
        <v>0.52670535934798712</v>
      </c>
      <c r="I220" s="2">
        <f>Nurse[[#This Row],[RN Hours (excl. Admin, DON)]]/Nurse[[#This Row],[MDS Census]]</f>
        <v>0.25487774759199805</v>
      </c>
      <c r="J220" s="2">
        <f>SUM(Nurse[[#This Row],[RN Hours (excl. Admin, DON)]], Nurse[[#This Row],[RN Admin Hours]], Nurse[[#This Row],[RN DON Hours]], Nurse[[#This Row],[LPN Hours (excl. Admin)]], Nurse[[#This Row],[LPN Admin Hours]], Nurse[[#This Row],[CNA Hours]], Nurse[[#This Row],[NA TR Hours]], Nurse[[#This Row],[Med Aide/Tech Hours]])</f>
        <v>152.93824175824176</v>
      </c>
      <c r="K220" s="2">
        <f>SUM(Nurse[[#This Row],[RN Hours (excl. Admin, DON)]], Nurse[[#This Row],[LPN Hours (excl. Admin)]], Nurse[[#This Row],[CNA Hours]], Nurse[[#This Row],[NA TR Hours]], Nurse[[#This Row],[Med Aide/Tech Hours]])</f>
        <v>140.8434065934066</v>
      </c>
      <c r="L220" s="2">
        <f>SUM(Nurse[[#This Row],[RN Hours (excl. Admin, DON)]], Nurse[[#This Row],[RN Admin Hours]], Nurse[[#This Row],[RN DON Hours]])</f>
        <v>23.435494505494503</v>
      </c>
      <c r="M220" s="2">
        <v>11.340659340659341</v>
      </c>
      <c r="N220" s="2">
        <v>7.0992307692307675</v>
      </c>
      <c r="O220" s="2">
        <v>4.9956043956043956</v>
      </c>
      <c r="P220" s="2">
        <f>SUM(Nurse[[#This Row],[LPN Hours (excl. Admin)]],Nurse[[#This Row],[LPN Admin Hours]])</f>
        <v>43.291208791208788</v>
      </c>
      <c r="Q220" s="2">
        <v>43.291208791208788</v>
      </c>
      <c r="R220" s="2">
        <v>0</v>
      </c>
      <c r="S220" s="2">
        <f>SUM(Nurse[[#This Row],[CNA Hours]], Nurse[[#This Row],[NA TR Hours]], Nurse[[#This Row],[Med Aide/Tech Hours]])</f>
        <v>86.211538461538467</v>
      </c>
      <c r="T220" s="2">
        <v>86.211538461538467</v>
      </c>
      <c r="U220" s="2">
        <v>0</v>
      </c>
      <c r="V220" s="2">
        <v>0</v>
      </c>
      <c r="W2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0" s="2">
        <v>0</v>
      </c>
      <c r="Y220" s="2">
        <v>0</v>
      </c>
      <c r="Z220" s="2">
        <v>0</v>
      </c>
      <c r="AA220" s="2">
        <v>0</v>
      </c>
      <c r="AB220" s="2">
        <v>0</v>
      </c>
      <c r="AC220" s="2">
        <v>0</v>
      </c>
      <c r="AD220" s="2">
        <v>0</v>
      </c>
      <c r="AE220" s="2">
        <v>0</v>
      </c>
      <c r="AF220" t="s">
        <v>624</v>
      </c>
      <c r="AG220" s="6">
        <v>5</v>
      </c>
      <c r="AH220"/>
    </row>
    <row r="221" spans="1:34" x14ac:dyDescent="0.25">
      <c r="A221" t="s">
        <v>35</v>
      </c>
      <c r="B221" t="s">
        <v>1305</v>
      </c>
      <c r="C221" t="s">
        <v>2091</v>
      </c>
      <c r="D221" t="s">
        <v>2344</v>
      </c>
      <c r="E221" s="2">
        <v>62.010989010989015</v>
      </c>
      <c r="F221" s="2">
        <f>Nurse[[#This Row],[Total Nurse Staff Hours]]/Nurse[[#This Row],[MDS Census]]</f>
        <v>3.0997200070884277</v>
      </c>
      <c r="G221" s="2">
        <f>Nurse[[#This Row],[Total Direct Care Staff Hours]]/Nurse[[#This Row],[MDS Census]]</f>
        <v>2.750909090909091</v>
      </c>
      <c r="H221" s="2">
        <f>Nurse[[#This Row],[Total RN Hours (w/ Admin, DON)]]/Nurse[[#This Row],[MDS Census]]</f>
        <v>0.65154704944178599</v>
      </c>
      <c r="I221" s="2">
        <f>Nurse[[#This Row],[RN Hours (excl. Admin, DON)]]/Nurse[[#This Row],[MDS Census]]</f>
        <v>0.4397625376572743</v>
      </c>
      <c r="J221" s="2">
        <f>SUM(Nurse[[#This Row],[RN Hours (excl. Admin, DON)]], Nurse[[#This Row],[RN Admin Hours]], Nurse[[#This Row],[RN DON Hours]], Nurse[[#This Row],[LPN Hours (excl. Admin)]], Nurse[[#This Row],[LPN Admin Hours]], Nurse[[#This Row],[CNA Hours]], Nurse[[#This Row],[NA TR Hours]], Nurse[[#This Row],[Med Aide/Tech Hours]])</f>
        <v>192.21670329670329</v>
      </c>
      <c r="K221" s="2">
        <f>SUM(Nurse[[#This Row],[RN Hours (excl. Admin, DON)]], Nurse[[#This Row],[LPN Hours (excl. Admin)]], Nurse[[#This Row],[CNA Hours]], Nurse[[#This Row],[NA TR Hours]], Nurse[[#This Row],[Med Aide/Tech Hours]])</f>
        <v>170.58659340659341</v>
      </c>
      <c r="L221" s="2">
        <f>SUM(Nurse[[#This Row],[RN Hours (excl. Admin, DON)]], Nurse[[#This Row],[RN Admin Hours]], Nurse[[#This Row],[RN DON Hours]])</f>
        <v>40.40307692307691</v>
      </c>
      <c r="M221" s="2">
        <v>27.270109890109879</v>
      </c>
      <c r="N221" s="2">
        <v>8.161428571428571</v>
      </c>
      <c r="O221" s="2">
        <v>4.9715384615384597</v>
      </c>
      <c r="P221" s="2">
        <f>SUM(Nurse[[#This Row],[LPN Hours (excl. Admin)]],Nurse[[#This Row],[LPN Admin Hours]])</f>
        <v>31.763406593406597</v>
      </c>
      <c r="Q221" s="2">
        <v>23.266263736263742</v>
      </c>
      <c r="R221" s="2">
        <v>8.4971428571428547</v>
      </c>
      <c r="S221" s="2">
        <f>SUM(Nurse[[#This Row],[CNA Hours]], Nurse[[#This Row],[NA TR Hours]], Nurse[[#This Row],[Med Aide/Tech Hours]])</f>
        <v>120.05021978021978</v>
      </c>
      <c r="T221" s="2">
        <v>120.05021978021978</v>
      </c>
      <c r="U221" s="2">
        <v>0</v>
      </c>
      <c r="V221" s="2">
        <v>0</v>
      </c>
      <c r="W2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1" s="2">
        <v>0</v>
      </c>
      <c r="Y221" s="2">
        <v>0</v>
      </c>
      <c r="Z221" s="2">
        <v>0</v>
      </c>
      <c r="AA221" s="2">
        <v>0</v>
      </c>
      <c r="AB221" s="2">
        <v>0</v>
      </c>
      <c r="AC221" s="2">
        <v>0</v>
      </c>
      <c r="AD221" s="2">
        <v>0</v>
      </c>
      <c r="AE221" s="2">
        <v>0</v>
      </c>
      <c r="AF221" t="s">
        <v>362</v>
      </c>
      <c r="AG221" s="6">
        <v>5</v>
      </c>
      <c r="AH221"/>
    </row>
    <row r="222" spans="1:34" x14ac:dyDescent="0.25">
      <c r="A222" t="s">
        <v>35</v>
      </c>
      <c r="B222" t="s">
        <v>1430</v>
      </c>
      <c r="C222" t="s">
        <v>1994</v>
      </c>
      <c r="D222" t="s">
        <v>2312</v>
      </c>
      <c r="E222" s="2">
        <v>61.989010989010985</v>
      </c>
      <c r="F222" s="2">
        <f>Nurse[[#This Row],[Total Nurse Staff Hours]]/Nurse[[#This Row],[MDS Census]]</f>
        <v>3.5265307569579867</v>
      </c>
      <c r="G222" s="2">
        <f>Nurse[[#This Row],[Total Direct Care Staff Hours]]/Nurse[[#This Row],[MDS Census]]</f>
        <v>3.0922442829285592</v>
      </c>
      <c r="H222" s="2">
        <f>Nurse[[#This Row],[Total RN Hours (w/ Admin, DON)]]/Nurse[[#This Row],[MDS Census]]</f>
        <v>0.75711930508775038</v>
      </c>
      <c r="I222" s="2">
        <f>Nurse[[#This Row],[RN Hours (excl. Admin, DON)]]/Nurse[[#This Row],[MDS Census]]</f>
        <v>0.322832831058323</v>
      </c>
      <c r="J222" s="2">
        <f>SUM(Nurse[[#This Row],[RN Hours (excl. Admin, DON)]], Nurse[[#This Row],[RN Admin Hours]], Nurse[[#This Row],[RN DON Hours]], Nurse[[#This Row],[LPN Hours (excl. Admin)]], Nurse[[#This Row],[LPN Admin Hours]], Nurse[[#This Row],[CNA Hours]], Nurse[[#This Row],[NA TR Hours]], Nurse[[#This Row],[Med Aide/Tech Hours]])</f>
        <v>218.60615384615386</v>
      </c>
      <c r="K222" s="2">
        <f>SUM(Nurse[[#This Row],[RN Hours (excl. Admin, DON)]], Nurse[[#This Row],[LPN Hours (excl. Admin)]], Nurse[[#This Row],[CNA Hours]], Nurse[[#This Row],[NA TR Hours]], Nurse[[#This Row],[Med Aide/Tech Hours]])</f>
        <v>191.68516483516484</v>
      </c>
      <c r="L222" s="2">
        <f>SUM(Nurse[[#This Row],[RN Hours (excl. Admin, DON)]], Nurse[[#This Row],[RN Admin Hours]], Nurse[[#This Row],[RN DON Hours]])</f>
        <v>46.933076923076918</v>
      </c>
      <c r="M222" s="2">
        <v>20.01208791208791</v>
      </c>
      <c r="N222" s="2">
        <v>20.139999999999993</v>
      </c>
      <c r="O222" s="2">
        <v>6.7809890109890114</v>
      </c>
      <c r="P222" s="2">
        <f>SUM(Nurse[[#This Row],[LPN Hours (excl. Admin)]],Nurse[[#This Row],[LPN Admin Hours]])</f>
        <v>40.5</v>
      </c>
      <c r="Q222" s="2">
        <v>40.5</v>
      </c>
      <c r="R222" s="2">
        <v>0</v>
      </c>
      <c r="S222" s="2">
        <f>SUM(Nurse[[#This Row],[CNA Hours]], Nurse[[#This Row],[NA TR Hours]], Nurse[[#This Row],[Med Aide/Tech Hours]])</f>
        <v>131.17307692307693</v>
      </c>
      <c r="T222" s="2">
        <v>131.17307692307693</v>
      </c>
      <c r="U222" s="2">
        <v>0</v>
      </c>
      <c r="V222" s="2">
        <v>0</v>
      </c>
      <c r="W2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1.1428571428571428</v>
      </c>
      <c r="X222" s="2">
        <v>0</v>
      </c>
      <c r="Y222" s="2">
        <v>1.1428571428571428</v>
      </c>
      <c r="Z222" s="2">
        <v>0</v>
      </c>
      <c r="AA222" s="2">
        <v>0</v>
      </c>
      <c r="AB222" s="2">
        <v>0</v>
      </c>
      <c r="AC222" s="2">
        <v>0</v>
      </c>
      <c r="AD222" s="2">
        <v>0</v>
      </c>
      <c r="AE222" s="2">
        <v>0</v>
      </c>
      <c r="AF222" t="s">
        <v>489</v>
      </c>
      <c r="AG222" s="6">
        <v>5</v>
      </c>
      <c r="AH222"/>
    </row>
    <row r="223" spans="1:34" x14ac:dyDescent="0.25">
      <c r="A223" t="s">
        <v>35</v>
      </c>
      <c r="B223" t="s">
        <v>1345</v>
      </c>
      <c r="C223" t="s">
        <v>2042</v>
      </c>
      <c r="D223" t="s">
        <v>2359</v>
      </c>
      <c r="E223" s="2">
        <v>40.208791208791212</v>
      </c>
      <c r="F223" s="2">
        <f>Nurse[[#This Row],[Total Nurse Staff Hours]]/Nurse[[#This Row],[MDS Census]]</f>
        <v>3.5704946706750476</v>
      </c>
      <c r="G223" s="2">
        <f>Nurse[[#This Row],[Total Direct Care Staff Hours]]/Nurse[[#This Row],[MDS Census]]</f>
        <v>3.1365728341076795</v>
      </c>
      <c r="H223" s="2">
        <f>Nurse[[#This Row],[Total RN Hours (w/ Admin, DON)]]/Nurse[[#This Row],[MDS Census]]</f>
        <v>1.277739819622848</v>
      </c>
      <c r="I223" s="2">
        <f>Nurse[[#This Row],[RN Hours (excl. Admin, DON)]]/Nurse[[#This Row],[MDS Census]]</f>
        <v>1.0604427439191035</v>
      </c>
      <c r="J223" s="2">
        <f>SUM(Nurse[[#This Row],[RN Hours (excl. Admin, DON)]], Nurse[[#This Row],[RN Admin Hours]], Nurse[[#This Row],[RN DON Hours]], Nurse[[#This Row],[LPN Hours (excl. Admin)]], Nurse[[#This Row],[LPN Admin Hours]], Nurse[[#This Row],[CNA Hours]], Nurse[[#This Row],[NA TR Hours]], Nurse[[#This Row],[Med Aide/Tech Hours]])</f>
        <v>143.56527472527472</v>
      </c>
      <c r="K223" s="2">
        <f>SUM(Nurse[[#This Row],[RN Hours (excl. Admin, DON)]], Nurse[[#This Row],[LPN Hours (excl. Admin)]], Nurse[[#This Row],[CNA Hours]], Nurse[[#This Row],[NA TR Hours]], Nurse[[#This Row],[Med Aide/Tech Hours]])</f>
        <v>126.11780219780221</v>
      </c>
      <c r="L223" s="2">
        <f>SUM(Nurse[[#This Row],[RN Hours (excl. Admin, DON)]], Nurse[[#This Row],[RN Admin Hours]], Nurse[[#This Row],[RN DON Hours]])</f>
        <v>51.376373626373635</v>
      </c>
      <c r="M223" s="2">
        <v>42.639120879120881</v>
      </c>
      <c r="N223" s="2">
        <v>2.4845054945054947</v>
      </c>
      <c r="O223" s="2">
        <v>6.2527472527472527</v>
      </c>
      <c r="P223" s="2">
        <f>SUM(Nurse[[#This Row],[LPN Hours (excl. Admin)]],Nurse[[#This Row],[LPN Admin Hours]])</f>
        <v>16.810659340659338</v>
      </c>
      <c r="Q223" s="2">
        <v>8.1004395604395611</v>
      </c>
      <c r="R223" s="2">
        <v>8.7102197802197772</v>
      </c>
      <c r="S223" s="2">
        <f>SUM(Nurse[[#This Row],[CNA Hours]], Nurse[[#This Row],[NA TR Hours]], Nurse[[#This Row],[Med Aide/Tech Hours]])</f>
        <v>75.378241758241757</v>
      </c>
      <c r="T223" s="2">
        <v>75.378241758241757</v>
      </c>
      <c r="U223" s="2">
        <v>0</v>
      </c>
      <c r="V223" s="2">
        <v>0</v>
      </c>
      <c r="W2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3" s="2">
        <v>0</v>
      </c>
      <c r="Y223" s="2">
        <v>0</v>
      </c>
      <c r="Z223" s="2">
        <v>0</v>
      </c>
      <c r="AA223" s="2">
        <v>0</v>
      </c>
      <c r="AB223" s="2">
        <v>0</v>
      </c>
      <c r="AC223" s="2">
        <v>0</v>
      </c>
      <c r="AD223" s="2">
        <v>0</v>
      </c>
      <c r="AE223" s="2">
        <v>0</v>
      </c>
      <c r="AF223" t="s">
        <v>402</v>
      </c>
      <c r="AG223" s="6">
        <v>5</v>
      </c>
      <c r="AH223"/>
    </row>
    <row r="224" spans="1:34" x14ac:dyDescent="0.25">
      <c r="A224" t="s">
        <v>35</v>
      </c>
      <c r="B224" t="s">
        <v>1065</v>
      </c>
      <c r="C224" t="s">
        <v>1994</v>
      </c>
      <c r="D224" t="s">
        <v>2312</v>
      </c>
      <c r="E224" s="2">
        <v>45.505494505494504</v>
      </c>
      <c r="F224" s="2">
        <f>Nurse[[#This Row],[Total Nurse Staff Hours]]/Nurse[[#This Row],[MDS Census]]</f>
        <v>4.1694638976092735</v>
      </c>
      <c r="G224" s="2">
        <f>Nurse[[#This Row],[Total Direct Care Staff Hours]]/Nurse[[#This Row],[MDS Census]]</f>
        <v>3.8602390726877576</v>
      </c>
      <c r="H224" s="2">
        <f>Nurse[[#This Row],[Total RN Hours (w/ Admin, DON)]]/Nurse[[#This Row],[MDS Census]]</f>
        <v>0.74667954600338082</v>
      </c>
      <c r="I224" s="2">
        <f>Nurse[[#This Row],[RN Hours (excl. Admin, DON)]]/Nurse[[#This Row],[MDS Census]]</f>
        <v>0.54497705868147794</v>
      </c>
      <c r="J224" s="2">
        <f>SUM(Nurse[[#This Row],[RN Hours (excl. Admin, DON)]], Nurse[[#This Row],[RN Admin Hours]], Nurse[[#This Row],[RN DON Hours]], Nurse[[#This Row],[LPN Hours (excl. Admin)]], Nurse[[#This Row],[LPN Admin Hours]], Nurse[[#This Row],[CNA Hours]], Nurse[[#This Row],[NA TR Hours]], Nurse[[#This Row],[Med Aide/Tech Hours]])</f>
        <v>189.7335164835165</v>
      </c>
      <c r="K224" s="2">
        <f>SUM(Nurse[[#This Row],[RN Hours (excl. Admin, DON)]], Nurse[[#This Row],[LPN Hours (excl. Admin)]], Nurse[[#This Row],[CNA Hours]], Nurse[[#This Row],[NA TR Hours]], Nurse[[#This Row],[Med Aide/Tech Hours]])</f>
        <v>175.66208791208794</v>
      </c>
      <c r="L224" s="2">
        <f>SUM(Nurse[[#This Row],[RN Hours (excl. Admin, DON)]], Nurse[[#This Row],[RN Admin Hours]], Nurse[[#This Row],[RN DON Hours]])</f>
        <v>33.978021978021978</v>
      </c>
      <c r="M224" s="2">
        <v>24.799450549450551</v>
      </c>
      <c r="N224" s="2">
        <v>3.8159340659340661</v>
      </c>
      <c r="O224" s="2">
        <v>5.3626373626373622</v>
      </c>
      <c r="P224" s="2">
        <f>SUM(Nurse[[#This Row],[LPN Hours (excl. Admin)]],Nurse[[#This Row],[LPN Admin Hours]])</f>
        <v>43.925824175824182</v>
      </c>
      <c r="Q224" s="2">
        <v>39.032967032967036</v>
      </c>
      <c r="R224" s="2">
        <v>4.8928571428571432</v>
      </c>
      <c r="S224" s="2">
        <f>SUM(Nurse[[#This Row],[CNA Hours]], Nurse[[#This Row],[NA TR Hours]], Nurse[[#This Row],[Med Aide/Tech Hours]])</f>
        <v>111.82967032967034</v>
      </c>
      <c r="T224" s="2">
        <v>111.82967032967034</v>
      </c>
      <c r="U224" s="2">
        <v>0</v>
      </c>
      <c r="V224" s="2">
        <v>0</v>
      </c>
      <c r="W2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4" s="2">
        <v>0</v>
      </c>
      <c r="Y224" s="2">
        <v>0</v>
      </c>
      <c r="Z224" s="2">
        <v>0</v>
      </c>
      <c r="AA224" s="2">
        <v>0</v>
      </c>
      <c r="AB224" s="2">
        <v>0</v>
      </c>
      <c r="AC224" s="2">
        <v>0</v>
      </c>
      <c r="AD224" s="2">
        <v>0</v>
      </c>
      <c r="AE224" s="2">
        <v>0</v>
      </c>
      <c r="AF224" t="s">
        <v>118</v>
      </c>
      <c r="AG224" s="6">
        <v>5</v>
      </c>
      <c r="AH224"/>
    </row>
    <row r="225" spans="1:34" x14ac:dyDescent="0.25">
      <c r="A225" t="s">
        <v>35</v>
      </c>
      <c r="B225" t="s">
        <v>1685</v>
      </c>
      <c r="C225" t="s">
        <v>2012</v>
      </c>
      <c r="D225" t="s">
        <v>2304</v>
      </c>
      <c r="E225" s="2">
        <v>80.835164835164832</v>
      </c>
      <c r="F225" s="2">
        <f>Nurse[[#This Row],[Total Nurse Staff Hours]]/Nurse[[#This Row],[MDS Census]]</f>
        <v>3.0672240348015229</v>
      </c>
      <c r="G225" s="2">
        <f>Nurse[[#This Row],[Total Direct Care Staff Hours]]/Nurse[[#This Row],[MDS Census]]</f>
        <v>2.831735997824905</v>
      </c>
      <c r="H225" s="2">
        <f>Nurse[[#This Row],[Total RN Hours (w/ Admin, DON)]]/Nurse[[#This Row],[MDS Census]]</f>
        <v>0.27052746057640026</v>
      </c>
      <c r="I225" s="2">
        <f>Nurse[[#This Row],[RN Hours (excl. Admin, DON)]]/Nurse[[#This Row],[MDS Census]]</f>
        <v>0.16445758564437193</v>
      </c>
      <c r="J225" s="2">
        <f>SUM(Nurse[[#This Row],[RN Hours (excl. Admin, DON)]], Nurse[[#This Row],[RN Admin Hours]], Nurse[[#This Row],[RN DON Hours]], Nurse[[#This Row],[LPN Hours (excl. Admin)]], Nurse[[#This Row],[LPN Admin Hours]], Nurse[[#This Row],[CNA Hours]], Nurse[[#This Row],[NA TR Hours]], Nurse[[#This Row],[Med Aide/Tech Hours]])</f>
        <v>247.93956043956047</v>
      </c>
      <c r="K225" s="2">
        <f>SUM(Nurse[[#This Row],[RN Hours (excl. Admin, DON)]], Nurse[[#This Row],[LPN Hours (excl. Admin)]], Nurse[[#This Row],[CNA Hours]], Nurse[[#This Row],[NA TR Hours]], Nurse[[#This Row],[Med Aide/Tech Hours]])</f>
        <v>228.90384615384616</v>
      </c>
      <c r="L225" s="2">
        <f>SUM(Nurse[[#This Row],[RN Hours (excl. Admin, DON)]], Nurse[[#This Row],[RN Admin Hours]], Nurse[[#This Row],[RN DON Hours]])</f>
        <v>21.868131868131869</v>
      </c>
      <c r="M225" s="2">
        <v>13.293956043956044</v>
      </c>
      <c r="N225" s="2">
        <v>4.384615384615385</v>
      </c>
      <c r="O225" s="2">
        <v>4.1895604395604398</v>
      </c>
      <c r="P225" s="2">
        <f>SUM(Nurse[[#This Row],[LPN Hours (excl. Admin)]],Nurse[[#This Row],[LPN Admin Hours]])</f>
        <v>95.870879120879124</v>
      </c>
      <c r="Q225" s="2">
        <v>85.409340659340657</v>
      </c>
      <c r="R225" s="2">
        <v>10.461538461538462</v>
      </c>
      <c r="S225" s="2">
        <f>SUM(Nurse[[#This Row],[CNA Hours]], Nurse[[#This Row],[NA TR Hours]], Nurse[[#This Row],[Med Aide/Tech Hours]])</f>
        <v>130.20054945054946</v>
      </c>
      <c r="T225" s="2">
        <v>128.68131868131869</v>
      </c>
      <c r="U225" s="2">
        <v>1.5192307692307692</v>
      </c>
      <c r="V225" s="2">
        <v>0</v>
      </c>
      <c r="W2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65.10164835164835</v>
      </c>
      <c r="X225" s="2">
        <v>2</v>
      </c>
      <c r="Y225" s="2">
        <v>0</v>
      </c>
      <c r="Z225" s="2">
        <v>0.24175824175824176</v>
      </c>
      <c r="AA225" s="2">
        <v>25.717032967032967</v>
      </c>
      <c r="AB225" s="2">
        <v>0</v>
      </c>
      <c r="AC225" s="2">
        <v>37.142857142857146</v>
      </c>
      <c r="AD225" s="2">
        <v>0</v>
      </c>
      <c r="AE225" s="2">
        <v>0</v>
      </c>
      <c r="AF225" t="s">
        <v>749</v>
      </c>
      <c r="AG225" s="6">
        <v>5</v>
      </c>
      <c r="AH225"/>
    </row>
    <row r="226" spans="1:34" x14ac:dyDescent="0.25">
      <c r="A226" t="s">
        <v>35</v>
      </c>
      <c r="B226" t="s">
        <v>1540</v>
      </c>
      <c r="C226" t="s">
        <v>2129</v>
      </c>
      <c r="D226" t="s">
        <v>2316</v>
      </c>
      <c r="E226" s="2">
        <v>69.714285714285708</v>
      </c>
      <c r="F226" s="2">
        <f>Nurse[[#This Row],[Total Nurse Staff Hours]]/Nurse[[#This Row],[MDS Census]]</f>
        <v>3.4459126733921814</v>
      </c>
      <c r="G226" s="2">
        <f>Nurse[[#This Row],[Total Direct Care Staff Hours]]/Nurse[[#This Row],[MDS Census]]</f>
        <v>3.2219609079445148</v>
      </c>
      <c r="H226" s="2">
        <f>Nurse[[#This Row],[Total RN Hours (w/ Admin, DON)]]/Nurse[[#This Row],[MDS Census]]</f>
        <v>0.8930091424968476</v>
      </c>
      <c r="I226" s="2">
        <f>Nurse[[#This Row],[RN Hours (excl. Admin, DON)]]/Nurse[[#This Row],[MDS Census]]</f>
        <v>0.66905737704918045</v>
      </c>
      <c r="J226" s="2">
        <f>SUM(Nurse[[#This Row],[RN Hours (excl. Admin, DON)]], Nurse[[#This Row],[RN Admin Hours]], Nurse[[#This Row],[RN DON Hours]], Nurse[[#This Row],[LPN Hours (excl. Admin)]], Nurse[[#This Row],[LPN Admin Hours]], Nurse[[#This Row],[CNA Hours]], Nurse[[#This Row],[NA TR Hours]], Nurse[[#This Row],[Med Aide/Tech Hours]])</f>
        <v>240.22934065934064</v>
      </c>
      <c r="K226" s="2">
        <f>SUM(Nurse[[#This Row],[RN Hours (excl. Admin, DON)]], Nurse[[#This Row],[LPN Hours (excl. Admin)]], Nurse[[#This Row],[CNA Hours]], Nurse[[#This Row],[NA TR Hours]], Nurse[[#This Row],[Med Aide/Tech Hours]])</f>
        <v>224.61670329670329</v>
      </c>
      <c r="L226" s="2">
        <f>SUM(Nurse[[#This Row],[RN Hours (excl. Admin, DON)]], Nurse[[#This Row],[RN Admin Hours]], Nurse[[#This Row],[RN DON Hours]])</f>
        <v>62.255494505494511</v>
      </c>
      <c r="M226" s="2">
        <v>46.642857142857146</v>
      </c>
      <c r="N226" s="2">
        <v>10.425824175824175</v>
      </c>
      <c r="O226" s="2">
        <v>5.186813186813187</v>
      </c>
      <c r="P226" s="2">
        <f>SUM(Nurse[[#This Row],[LPN Hours (excl. Admin)]],Nurse[[#This Row],[LPN Admin Hours]])</f>
        <v>25.309010989010989</v>
      </c>
      <c r="Q226" s="2">
        <v>25.309010989010989</v>
      </c>
      <c r="R226" s="2">
        <v>0</v>
      </c>
      <c r="S226" s="2">
        <f>SUM(Nurse[[#This Row],[CNA Hours]], Nurse[[#This Row],[NA TR Hours]], Nurse[[#This Row],[Med Aide/Tech Hours]])</f>
        <v>152.66483516483515</v>
      </c>
      <c r="T226" s="2">
        <v>141.62362637362637</v>
      </c>
      <c r="U226" s="2">
        <v>11.041208791208792</v>
      </c>
      <c r="V226" s="2">
        <v>0</v>
      </c>
      <c r="W2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6" s="2">
        <v>0</v>
      </c>
      <c r="Y226" s="2">
        <v>0</v>
      </c>
      <c r="Z226" s="2">
        <v>0</v>
      </c>
      <c r="AA226" s="2">
        <v>0</v>
      </c>
      <c r="AB226" s="2">
        <v>0</v>
      </c>
      <c r="AC226" s="2">
        <v>0</v>
      </c>
      <c r="AD226" s="2">
        <v>0</v>
      </c>
      <c r="AE226" s="2">
        <v>0</v>
      </c>
      <c r="AF226" t="s">
        <v>602</v>
      </c>
      <c r="AG226" s="6">
        <v>5</v>
      </c>
      <c r="AH226"/>
    </row>
    <row r="227" spans="1:34" x14ac:dyDescent="0.25">
      <c r="A227" t="s">
        <v>35</v>
      </c>
      <c r="B227" t="s">
        <v>1552</v>
      </c>
      <c r="C227" t="s">
        <v>2217</v>
      </c>
      <c r="D227" t="s">
        <v>2313</v>
      </c>
      <c r="E227" s="2">
        <v>33.516483516483518</v>
      </c>
      <c r="F227" s="2">
        <f>Nurse[[#This Row],[Total Nurse Staff Hours]]/Nurse[[#This Row],[MDS Census]]</f>
        <v>3.6808950819672126</v>
      </c>
      <c r="G227" s="2">
        <f>Nurse[[#This Row],[Total Direct Care Staff Hours]]/Nurse[[#This Row],[MDS Census]]</f>
        <v>3.1903278688524583</v>
      </c>
      <c r="H227" s="2">
        <f>Nurse[[#This Row],[Total RN Hours (w/ Admin, DON)]]/Nurse[[#This Row],[MDS Census]]</f>
        <v>0.56794426229508188</v>
      </c>
      <c r="I227" s="2">
        <f>Nurse[[#This Row],[RN Hours (excl. Admin, DON)]]/Nurse[[#This Row],[MDS Census]]</f>
        <v>0.23270491803278687</v>
      </c>
      <c r="J227" s="2">
        <f>SUM(Nurse[[#This Row],[RN Hours (excl. Admin, DON)]], Nurse[[#This Row],[RN Admin Hours]], Nurse[[#This Row],[RN DON Hours]], Nurse[[#This Row],[LPN Hours (excl. Admin)]], Nurse[[#This Row],[LPN Admin Hours]], Nurse[[#This Row],[CNA Hours]], Nurse[[#This Row],[NA TR Hours]], Nurse[[#This Row],[Med Aide/Tech Hours]])</f>
        <v>123.37065934065933</v>
      </c>
      <c r="K227" s="2">
        <f>SUM(Nurse[[#This Row],[RN Hours (excl. Admin, DON)]], Nurse[[#This Row],[LPN Hours (excl. Admin)]], Nurse[[#This Row],[CNA Hours]], Nurse[[#This Row],[NA TR Hours]], Nurse[[#This Row],[Med Aide/Tech Hours]])</f>
        <v>106.92857142857142</v>
      </c>
      <c r="L227" s="2">
        <f>SUM(Nurse[[#This Row],[RN Hours (excl. Admin, DON)]], Nurse[[#This Row],[RN Admin Hours]], Nurse[[#This Row],[RN DON Hours]])</f>
        <v>19.035494505494505</v>
      </c>
      <c r="M227" s="2">
        <v>7.7994505494505493</v>
      </c>
      <c r="N227" s="2">
        <v>5.5219780219780219</v>
      </c>
      <c r="O227" s="2">
        <v>5.7140659340659345</v>
      </c>
      <c r="P227" s="2">
        <f>SUM(Nurse[[#This Row],[LPN Hours (excl. Admin)]],Nurse[[#This Row],[LPN Admin Hours]])</f>
        <v>38.310439560439562</v>
      </c>
      <c r="Q227" s="2">
        <v>33.104395604395606</v>
      </c>
      <c r="R227" s="2">
        <v>5.2060439560439562</v>
      </c>
      <c r="S227" s="2">
        <f>SUM(Nurse[[#This Row],[CNA Hours]], Nurse[[#This Row],[NA TR Hours]], Nurse[[#This Row],[Med Aide/Tech Hours]])</f>
        <v>66.02472527472527</v>
      </c>
      <c r="T227" s="2">
        <v>66.02472527472527</v>
      </c>
      <c r="U227" s="2">
        <v>0</v>
      </c>
      <c r="V227" s="2">
        <v>0</v>
      </c>
      <c r="W2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19.576923076923077</v>
      </c>
      <c r="X227" s="2">
        <v>0</v>
      </c>
      <c r="Y227" s="2">
        <v>0</v>
      </c>
      <c r="Z227" s="2">
        <v>0</v>
      </c>
      <c r="AA227" s="2">
        <v>6.9285714285714288</v>
      </c>
      <c r="AB227" s="2">
        <v>0</v>
      </c>
      <c r="AC227" s="2">
        <v>12.648351648351648</v>
      </c>
      <c r="AD227" s="2">
        <v>0</v>
      </c>
      <c r="AE227" s="2">
        <v>0</v>
      </c>
      <c r="AF227" t="s">
        <v>614</v>
      </c>
      <c r="AG227" s="6">
        <v>5</v>
      </c>
      <c r="AH227"/>
    </row>
    <row r="228" spans="1:34" x14ac:dyDescent="0.25">
      <c r="A228" t="s">
        <v>35</v>
      </c>
      <c r="B228" t="s">
        <v>1704</v>
      </c>
      <c r="C228" t="s">
        <v>2099</v>
      </c>
      <c r="D228" t="s">
        <v>2311</v>
      </c>
      <c r="E228" s="2">
        <v>41.780219780219781</v>
      </c>
      <c r="F228" s="2">
        <f>Nurse[[#This Row],[Total Nurse Staff Hours]]/Nurse[[#This Row],[MDS Census]]</f>
        <v>2.8106654392425039</v>
      </c>
      <c r="G228" s="2">
        <f>Nurse[[#This Row],[Total Direct Care Staff Hours]]/Nurse[[#This Row],[MDS Census]]</f>
        <v>2.533903208837454</v>
      </c>
      <c r="H228" s="2">
        <f>Nurse[[#This Row],[Total RN Hours (w/ Admin, DON)]]/Nurse[[#This Row],[MDS Census]]</f>
        <v>0.65249342451341397</v>
      </c>
      <c r="I228" s="2">
        <f>Nurse[[#This Row],[RN Hours (excl. Admin, DON)]]/Nurse[[#This Row],[MDS Census]]</f>
        <v>0.39650973172014725</v>
      </c>
      <c r="J228" s="2">
        <f>SUM(Nurse[[#This Row],[RN Hours (excl. Admin, DON)]], Nurse[[#This Row],[RN Admin Hours]], Nurse[[#This Row],[RN DON Hours]], Nurse[[#This Row],[LPN Hours (excl. Admin)]], Nurse[[#This Row],[LPN Admin Hours]], Nurse[[#This Row],[CNA Hours]], Nurse[[#This Row],[NA TR Hours]], Nurse[[#This Row],[Med Aide/Tech Hours]])</f>
        <v>117.43021978021977</v>
      </c>
      <c r="K228" s="2">
        <f>SUM(Nurse[[#This Row],[RN Hours (excl. Admin, DON)]], Nurse[[#This Row],[LPN Hours (excl. Admin)]], Nurse[[#This Row],[CNA Hours]], Nurse[[#This Row],[NA TR Hours]], Nurse[[#This Row],[Med Aide/Tech Hours]])</f>
        <v>105.86703296703297</v>
      </c>
      <c r="L228" s="2">
        <f>SUM(Nurse[[#This Row],[RN Hours (excl. Admin, DON)]], Nurse[[#This Row],[RN Admin Hours]], Nurse[[#This Row],[RN DON Hours]])</f>
        <v>27.261318681318681</v>
      </c>
      <c r="M228" s="2">
        <v>16.566263736263735</v>
      </c>
      <c r="N228" s="2">
        <v>5.0686813186813184</v>
      </c>
      <c r="O228" s="2">
        <v>5.6263736263736268</v>
      </c>
      <c r="P228" s="2">
        <f>SUM(Nurse[[#This Row],[LPN Hours (excl. Admin)]],Nurse[[#This Row],[LPN Admin Hours]])</f>
        <v>34.793186813186814</v>
      </c>
      <c r="Q228" s="2">
        <v>33.925054945054946</v>
      </c>
      <c r="R228" s="2">
        <v>0.86813186813186816</v>
      </c>
      <c r="S228" s="2">
        <f>SUM(Nurse[[#This Row],[CNA Hours]], Nurse[[#This Row],[NA TR Hours]], Nurse[[#This Row],[Med Aide/Tech Hours]])</f>
        <v>55.375714285714288</v>
      </c>
      <c r="T228" s="2">
        <v>55.375714285714288</v>
      </c>
      <c r="U228" s="2">
        <v>0</v>
      </c>
      <c r="V228" s="2">
        <v>0</v>
      </c>
      <c r="W2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8" s="2">
        <v>0</v>
      </c>
      <c r="Y228" s="2">
        <v>0</v>
      </c>
      <c r="Z228" s="2">
        <v>0</v>
      </c>
      <c r="AA228" s="2">
        <v>0</v>
      </c>
      <c r="AB228" s="2">
        <v>0</v>
      </c>
      <c r="AC228" s="2">
        <v>0</v>
      </c>
      <c r="AD228" s="2">
        <v>0</v>
      </c>
      <c r="AE228" s="2">
        <v>0</v>
      </c>
      <c r="AF228" t="s">
        <v>770</v>
      </c>
      <c r="AG228" s="6">
        <v>5</v>
      </c>
      <c r="AH228"/>
    </row>
    <row r="229" spans="1:34" x14ac:dyDescent="0.25">
      <c r="A229" t="s">
        <v>35</v>
      </c>
      <c r="B229" t="s">
        <v>1404</v>
      </c>
      <c r="C229" t="s">
        <v>2193</v>
      </c>
      <c r="D229" t="s">
        <v>2320</v>
      </c>
      <c r="E229" s="2">
        <v>94.813186813186817</v>
      </c>
      <c r="F229" s="2">
        <f>Nurse[[#This Row],[Total Nurse Staff Hours]]/Nurse[[#This Row],[MDS Census]]</f>
        <v>3.4125394065832171</v>
      </c>
      <c r="G229" s="2">
        <f>Nurse[[#This Row],[Total Direct Care Staff Hours]]/Nurse[[#This Row],[MDS Census]]</f>
        <v>3.1311300417246177</v>
      </c>
      <c r="H229" s="2">
        <f>Nurse[[#This Row],[Total RN Hours (w/ Admin, DON)]]/Nurse[[#This Row],[MDS Census]]</f>
        <v>0.60603036624942053</v>
      </c>
      <c r="I229" s="2">
        <f>Nurse[[#This Row],[RN Hours (excl. Admin, DON)]]/Nurse[[#This Row],[MDS Census]]</f>
        <v>0.32740264255910984</v>
      </c>
      <c r="J229" s="2">
        <f>SUM(Nurse[[#This Row],[RN Hours (excl. Admin, DON)]], Nurse[[#This Row],[RN Admin Hours]], Nurse[[#This Row],[RN DON Hours]], Nurse[[#This Row],[LPN Hours (excl. Admin)]], Nurse[[#This Row],[LPN Admin Hours]], Nurse[[#This Row],[CNA Hours]], Nurse[[#This Row],[NA TR Hours]], Nurse[[#This Row],[Med Aide/Tech Hours]])</f>
        <v>323.55373626373625</v>
      </c>
      <c r="K229" s="2">
        <f>SUM(Nurse[[#This Row],[RN Hours (excl. Admin, DON)]], Nurse[[#This Row],[LPN Hours (excl. Admin)]], Nurse[[#This Row],[CNA Hours]], Nurse[[#This Row],[NA TR Hours]], Nurse[[#This Row],[Med Aide/Tech Hours]])</f>
        <v>296.8724175824176</v>
      </c>
      <c r="L229" s="2">
        <f>SUM(Nurse[[#This Row],[RN Hours (excl. Admin, DON)]], Nurse[[#This Row],[RN Admin Hours]], Nurse[[#This Row],[RN DON Hours]])</f>
        <v>57.459670329670331</v>
      </c>
      <c r="M229" s="2">
        <v>31.042087912087911</v>
      </c>
      <c r="N229" s="2">
        <v>21.054945054945055</v>
      </c>
      <c r="O229" s="2">
        <v>5.3626373626373622</v>
      </c>
      <c r="P229" s="2">
        <f>SUM(Nurse[[#This Row],[LPN Hours (excl. Admin)]],Nurse[[#This Row],[LPN Admin Hours]])</f>
        <v>80.134395604395593</v>
      </c>
      <c r="Q229" s="2">
        <v>79.87065934065933</v>
      </c>
      <c r="R229" s="2">
        <v>0.26373626373626374</v>
      </c>
      <c r="S229" s="2">
        <f>SUM(Nurse[[#This Row],[CNA Hours]], Nurse[[#This Row],[NA TR Hours]], Nurse[[#This Row],[Med Aide/Tech Hours]])</f>
        <v>185.95967032967033</v>
      </c>
      <c r="T229" s="2">
        <v>184.63274725274727</v>
      </c>
      <c r="U229" s="2">
        <v>1.3269230769230769</v>
      </c>
      <c r="V229" s="2">
        <v>0</v>
      </c>
      <c r="W2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29" s="2">
        <v>0</v>
      </c>
      <c r="Y229" s="2">
        <v>0</v>
      </c>
      <c r="Z229" s="2">
        <v>0</v>
      </c>
      <c r="AA229" s="2">
        <v>0</v>
      </c>
      <c r="AB229" s="2">
        <v>0</v>
      </c>
      <c r="AC229" s="2">
        <v>0</v>
      </c>
      <c r="AD229" s="2">
        <v>0</v>
      </c>
      <c r="AE229" s="2">
        <v>0</v>
      </c>
      <c r="AF229" t="s">
        <v>462</v>
      </c>
      <c r="AG229" s="6">
        <v>5</v>
      </c>
      <c r="AH229"/>
    </row>
    <row r="230" spans="1:34" x14ac:dyDescent="0.25">
      <c r="A230" t="s">
        <v>35</v>
      </c>
      <c r="B230" t="s">
        <v>1155</v>
      </c>
      <c r="C230" t="s">
        <v>1937</v>
      </c>
      <c r="D230" t="s">
        <v>2337</v>
      </c>
      <c r="E230" s="2">
        <v>63.07692307692308</v>
      </c>
      <c r="F230" s="2">
        <f>Nurse[[#This Row],[Total Nurse Staff Hours]]/Nurse[[#This Row],[MDS Census]]</f>
        <v>2.7830191637630666</v>
      </c>
      <c r="G230" s="2">
        <f>Nurse[[#This Row],[Total Direct Care Staff Hours]]/Nurse[[#This Row],[MDS Census]]</f>
        <v>2.5551445993031359</v>
      </c>
      <c r="H230" s="2">
        <f>Nurse[[#This Row],[Total RN Hours (w/ Admin, DON)]]/Nurse[[#This Row],[MDS Census]]</f>
        <v>0.42635017421602783</v>
      </c>
      <c r="I230" s="2">
        <f>Nurse[[#This Row],[RN Hours (excl. Admin, DON)]]/Nurse[[#This Row],[MDS Census]]</f>
        <v>0.28209930313588849</v>
      </c>
      <c r="J230" s="2">
        <f>SUM(Nurse[[#This Row],[RN Hours (excl. Admin, DON)]], Nurse[[#This Row],[RN Admin Hours]], Nurse[[#This Row],[RN DON Hours]], Nurse[[#This Row],[LPN Hours (excl. Admin)]], Nurse[[#This Row],[LPN Admin Hours]], Nurse[[#This Row],[CNA Hours]], Nurse[[#This Row],[NA TR Hours]], Nurse[[#This Row],[Med Aide/Tech Hours]])</f>
        <v>175.54428571428573</v>
      </c>
      <c r="K230" s="2">
        <f>SUM(Nurse[[#This Row],[RN Hours (excl. Admin, DON)]], Nurse[[#This Row],[LPN Hours (excl. Admin)]], Nurse[[#This Row],[CNA Hours]], Nurse[[#This Row],[NA TR Hours]], Nurse[[#This Row],[Med Aide/Tech Hours]])</f>
        <v>161.17065934065934</v>
      </c>
      <c r="L230" s="2">
        <f>SUM(Nurse[[#This Row],[RN Hours (excl. Admin, DON)]], Nurse[[#This Row],[RN Admin Hours]], Nurse[[#This Row],[RN DON Hours]])</f>
        <v>26.892857142857142</v>
      </c>
      <c r="M230" s="2">
        <v>17.793956043956044</v>
      </c>
      <c r="N230" s="2">
        <v>4.1318681318681323</v>
      </c>
      <c r="O230" s="2">
        <v>4.9670329670329672</v>
      </c>
      <c r="P230" s="2">
        <f>SUM(Nurse[[#This Row],[LPN Hours (excl. Admin)]],Nurse[[#This Row],[LPN Admin Hours]])</f>
        <v>53.241758241758241</v>
      </c>
      <c r="Q230" s="2">
        <v>47.967032967032964</v>
      </c>
      <c r="R230" s="2">
        <v>5.2747252747252746</v>
      </c>
      <c r="S230" s="2">
        <f>SUM(Nurse[[#This Row],[CNA Hours]], Nurse[[#This Row],[NA TR Hours]], Nurse[[#This Row],[Med Aide/Tech Hours]])</f>
        <v>95.409670329670334</v>
      </c>
      <c r="T230" s="2">
        <v>89.884945054945064</v>
      </c>
      <c r="U230" s="2">
        <v>5.5247252747252746</v>
      </c>
      <c r="V230" s="2">
        <v>0</v>
      </c>
      <c r="W2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14.912087912087912</v>
      </c>
      <c r="X230" s="2">
        <v>3.2967032967032968E-2</v>
      </c>
      <c r="Y230" s="2">
        <v>0</v>
      </c>
      <c r="Z230" s="2">
        <v>0</v>
      </c>
      <c r="AA230" s="2">
        <v>0</v>
      </c>
      <c r="AB230" s="2">
        <v>0</v>
      </c>
      <c r="AC230" s="2">
        <v>14.87912087912088</v>
      </c>
      <c r="AD230" s="2">
        <v>0</v>
      </c>
      <c r="AE230" s="2">
        <v>0</v>
      </c>
      <c r="AF230" t="s">
        <v>210</v>
      </c>
      <c r="AG230" s="6">
        <v>5</v>
      </c>
      <c r="AH230"/>
    </row>
    <row r="231" spans="1:34" x14ac:dyDescent="0.25">
      <c r="A231" t="s">
        <v>35</v>
      </c>
      <c r="B231" t="s">
        <v>1499</v>
      </c>
      <c r="C231" t="s">
        <v>2100</v>
      </c>
      <c r="D231" t="s">
        <v>2290</v>
      </c>
      <c r="E231" s="2">
        <v>84.439560439560438</v>
      </c>
      <c r="F231" s="2">
        <f>Nurse[[#This Row],[Total Nurse Staff Hours]]/Nurse[[#This Row],[MDS Census]]</f>
        <v>3.0565200416449763</v>
      </c>
      <c r="G231" s="2">
        <f>Nurse[[#This Row],[Total Direct Care Staff Hours]]/Nurse[[#This Row],[MDS Census]]</f>
        <v>2.726808953669964</v>
      </c>
      <c r="H231" s="2">
        <f>Nurse[[#This Row],[Total RN Hours (w/ Admin, DON)]]/Nurse[[#This Row],[MDS Census]]</f>
        <v>0.5381962519521083</v>
      </c>
      <c r="I231" s="2">
        <f>Nurse[[#This Row],[RN Hours (excl. Admin, DON)]]/Nurse[[#This Row],[MDS Census]]</f>
        <v>0.20848516397709529</v>
      </c>
      <c r="J231" s="2">
        <f>SUM(Nurse[[#This Row],[RN Hours (excl. Admin, DON)]], Nurse[[#This Row],[RN Admin Hours]], Nurse[[#This Row],[RN DON Hours]], Nurse[[#This Row],[LPN Hours (excl. Admin)]], Nurse[[#This Row],[LPN Admin Hours]], Nurse[[#This Row],[CNA Hours]], Nurse[[#This Row],[NA TR Hours]], Nurse[[#This Row],[Med Aide/Tech Hours]])</f>
        <v>258.09120879120877</v>
      </c>
      <c r="K231" s="2">
        <f>SUM(Nurse[[#This Row],[RN Hours (excl. Admin, DON)]], Nurse[[#This Row],[LPN Hours (excl. Admin)]], Nurse[[#This Row],[CNA Hours]], Nurse[[#This Row],[NA TR Hours]], Nurse[[#This Row],[Med Aide/Tech Hours]])</f>
        <v>230.25054945054947</v>
      </c>
      <c r="L231" s="2">
        <f>SUM(Nurse[[#This Row],[RN Hours (excl. Admin, DON)]], Nurse[[#This Row],[RN Admin Hours]], Nurse[[#This Row],[RN DON Hours]])</f>
        <v>45.445054945054949</v>
      </c>
      <c r="M231" s="2">
        <v>17.604395604395606</v>
      </c>
      <c r="N231" s="2">
        <v>22.126373626373628</v>
      </c>
      <c r="O231" s="2">
        <v>5.7142857142857144</v>
      </c>
      <c r="P231" s="2">
        <f>SUM(Nurse[[#This Row],[LPN Hours (excl. Admin)]],Nurse[[#This Row],[LPN Admin Hours]])</f>
        <v>67.385714285714315</v>
      </c>
      <c r="Q231" s="2">
        <v>67.385714285714315</v>
      </c>
      <c r="R231" s="2">
        <v>0</v>
      </c>
      <c r="S231" s="2">
        <f>SUM(Nurse[[#This Row],[CNA Hours]], Nurse[[#This Row],[NA TR Hours]], Nurse[[#This Row],[Med Aide/Tech Hours]])</f>
        <v>145.26043956043955</v>
      </c>
      <c r="T231" s="2">
        <v>145.23186813186811</v>
      </c>
      <c r="U231" s="2">
        <v>2.8571428571428574E-2</v>
      </c>
      <c r="V231" s="2">
        <v>0</v>
      </c>
      <c r="W2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1.043956043956044</v>
      </c>
      <c r="X231" s="2">
        <v>0</v>
      </c>
      <c r="Y231" s="2">
        <v>1</v>
      </c>
      <c r="Z231" s="2">
        <v>0</v>
      </c>
      <c r="AA231" s="2">
        <v>0</v>
      </c>
      <c r="AB231" s="2">
        <v>0</v>
      </c>
      <c r="AC231" s="2">
        <v>4.3956043956043959E-2</v>
      </c>
      <c r="AD231" s="2">
        <v>0</v>
      </c>
      <c r="AE231" s="2">
        <v>0</v>
      </c>
      <c r="AF231" t="s">
        <v>561</v>
      </c>
      <c r="AG231" s="6">
        <v>5</v>
      </c>
      <c r="AH231"/>
    </row>
    <row r="232" spans="1:34" x14ac:dyDescent="0.25">
      <c r="A232" t="s">
        <v>35</v>
      </c>
      <c r="B232" t="s">
        <v>1419</v>
      </c>
      <c r="C232" t="s">
        <v>2068</v>
      </c>
      <c r="D232" t="s">
        <v>2307</v>
      </c>
      <c r="E232" s="2">
        <v>32.384615384615387</v>
      </c>
      <c r="F232" s="2">
        <f>Nurse[[#This Row],[Total Nurse Staff Hours]]/Nurse[[#This Row],[MDS Census]]</f>
        <v>3.9420597217509328</v>
      </c>
      <c r="G232" s="2">
        <f>Nurse[[#This Row],[Total Direct Care Staff Hours]]/Nurse[[#This Row],[MDS Census]]</f>
        <v>3.4416355615880549</v>
      </c>
      <c r="H232" s="2">
        <f>Nurse[[#This Row],[Total RN Hours (w/ Admin, DON)]]/Nurse[[#This Row],[MDS Census]]</f>
        <v>1.3227858839497793</v>
      </c>
      <c r="I232" s="2">
        <f>Nurse[[#This Row],[RN Hours (excl. Admin, DON)]]/Nurse[[#This Row],[MDS Census]]</f>
        <v>0.82236172378690187</v>
      </c>
      <c r="J232" s="2">
        <f>SUM(Nurse[[#This Row],[RN Hours (excl. Admin, DON)]], Nurse[[#This Row],[RN Admin Hours]], Nurse[[#This Row],[RN DON Hours]], Nurse[[#This Row],[LPN Hours (excl. Admin)]], Nurse[[#This Row],[LPN Admin Hours]], Nurse[[#This Row],[CNA Hours]], Nurse[[#This Row],[NA TR Hours]], Nurse[[#This Row],[Med Aide/Tech Hours]])</f>
        <v>127.66208791208791</v>
      </c>
      <c r="K232" s="2">
        <f>SUM(Nurse[[#This Row],[RN Hours (excl. Admin, DON)]], Nurse[[#This Row],[LPN Hours (excl. Admin)]], Nurse[[#This Row],[CNA Hours]], Nurse[[#This Row],[NA TR Hours]], Nurse[[#This Row],[Med Aide/Tech Hours]])</f>
        <v>111.45604395604394</v>
      </c>
      <c r="L232" s="2">
        <f>SUM(Nurse[[#This Row],[RN Hours (excl. Admin, DON)]], Nurse[[#This Row],[RN Admin Hours]], Nurse[[#This Row],[RN DON Hours]])</f>
        <v>42.837912087912088</v>
      </c>
      <c r="M232" s="2">
        <v>26.631868131868131</v>
      </c>
      <c r="N232" s="2">
        <v>11.381868131868131</v>
      </c>
      <c r="O232" s="2">
        <v>4.8241758241758239</v>
      </c>
      <c r="P232" s="2">
        <f>SUM(Nurse[[#This Row],[LPN Hours (excl. Admin)]],Nurse[[#This Row],[LPN Admin Hours]])</f>
        <v>23.48076923076923</v>
      </c>
      <c r="Q232" s="2">
        <v>23.48076923076923</v>
      </c>
      <c r="R232" s="2">
        <v>0</v>
      </c>
      <c r="S232" s="2">
        <f>SUM(Nurse[[#This Row],[CNA Hours]], Nurse[[#This Row],[NA TR Hours]], Nurse[[#This Row],[Med Aide/Tech Hours]])</f>
        <v>61.343406593406591</v>
      </c>
      <c r="T232" s="2">
        <v>61.343406593406591</v>
      </c>
      <c r="U232" s="2">
        <v>0</v>
      </c>
      <c r="V232" s="2">
        <v>0</v>
      </c>
      <c r="W2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1.8571428571428572</v>
      </c>
      <c r="X232" s="2">
        <v>0.34065934065934067</v>
      </c>
      <c r="Y232" s="2">
        <v>0</v>
      </c>
      <c r="Z232" s="2">
        <v>0</v>
      </c>
      <c r="AA232" s="2">
        <v>0.25274725274725274</v>
      </c>
      <c r="AB232" s="2">
        <v>0</v>
      </c>
      <c r="AC232" s="2">
        <v>1.2637362637362637</v>
      </c>
      <c r="AD232" s="2">
        <v>0</v>
      </c>
      <c r="AE232" s="2">
        <v>0</v>
      </c>
      <c r="AF232" t="s">
        <v>478</v>
      </c>
      <c r="AG232" s="6">
        <v>5</v>
      </c>
      <c r="AH232"/>
    </row>
    <row r="233" spans="1:34" x14ac:dyDescent="0.25">
      <c r="A233" t="s">
        <v>35</v>
      </c>
      <c r="B233" t="s">
        <v>1843</v>
      </c>
      <c r="C233" t="s">
        <v>2068</v>
      </c>
      <c r="D233" t="s">
        <v>2307</v>
      </c>
      <c r="E233" s="2">
        <v>76.835164835164832</v>
      </c>
      <c r="F233" s="2">
        <f>Nurse[[#This Row],[Total Nurse Staff Hours]]/Nurse[[#This Row],[MDS Census]]</f>
        <v>4.05033323798627</v>
      </c>
      <c r="G233" s="2">
        <f>Nurse[[#This Row],[Total Direct Care Staff Hours]]/Nurse[[#This Row],[MDS Census]]</f>
        <v>3.8474470823798623</v>
      </c>
      <c r="H233" s="2">
        <f>Nurse[[#This Row],[Total RN Hours (w/ Admin, DON)]]/Nurse[[#This Row],[MDS Census]]</f>
        <v>0.75985411899313504</v>
      </c>
      <c r="I233" s="2">
        <f>Nurse[[#This Row],[RN Hours (excl. Admin, DON)]]/Nurse[[#This Row],[MDS Census]]</f>
        <v>0.55696796338672772</v>
      </c>
      <c r="J233" s="2">
        <f>SUM(Nurse[[#This Row],[RN Hours (excl. Admin, DON)]], Nurse[[#This Row],[RN Admin Hours]], Nurse[[#This Row],[RN DON Hours]], Nurse[[#This Row],[LPN Hours (excl. Admin)]], Nurse[[#This Row],[LPN Admin Hours]], Nurse[[#This Row],[CNA Hours]], Nurse[[#This Row],[NA TR Hours]], Nurse[[#This Row],[Med Aide/Tech Hours]])</f>
        <v>311.20802197802197</v>
      </c>
      <c r="K233" s="2">
        <f>SUM(Nurse[[#This Row],[RN Hours (excl. Admin, DON)]], Nurse[[#This Row],[LPN Hours (excl. Admin)]], Nurse[[#This Row],[CNA Hours]], Nurse[[#This Row],[NA TR Hours]], Nurse[[#This Row],[Med Aide/Tech Hours]])</f>
        <v>295.61923076923074</v>
      </c>
      <c r="L233" s="2">
        <f>SUM(Nurse[[#This Row],[RN Hours (excl. Admin, DON)]], Nurse[[#This Row],[RN Admin Hours]], Nurse[[#This Row],[RN DON Hours]])</f>
        <v>58.38351648351648</v>
      </c>
      <c r="M233" s="2">
        <v>42.794725274725273</v>
      </c>
      <c r="N233" s="2">
        <v>11.105274725274725</v>
      </c>
      <c r="O233" s="2">
        <v>4.4835164835164836</v>
      </c>
      <c r="P233" s="2">
        <f>SUM(Nurse[[#This Row],[LPN Hours (excl. Admin)]],Nurse[[#This Row],[LPN Admin Hours]])</f>
        <v>89.940439560439543</v>
      </c>
      <c r="Q233" s="2">
        <v>89.940439560439543</v>
      </c>
      <c r="R233" s="2">
        <v>0</v>
      </c>
      <c r="S233" s="2">
        <f>SUM(Nurse[[#This Row],[CNA Hours]], Nurse[[#This Row],[NA TR Hours]], Nurse[[#This Row],[Med Aide/Tech Hours]])</f>
        <v>162.88406593406594</v>
      </c>
      <c r="T233" s="2">
        <v>162.88406593406594</v>
      </c>
      <c r="U233" s="2">
        <v>0</v>
      </c>
      <c r="V233" s="2">
        <v>0</v>
      </c>
      <c r="W2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52.531208791208797</v>
      </c>
      <c r="X233" s="2">
        <v>8.9230769230769234</v>
      </c>
      <c r="Y233" s="2">
        <v>0</v>
      </c>
      <c r="Z233" s="2">
        <v>0</v>
      </c>
      <c r="AA233" s="2">
        <v>15.399340659340664</v>
      </c>
      <c r="AB233" s="2">
        <v>0</v>
      </c>
      <c r="AC233" s="2">
        <v>28.208791208791208</v>
      </c>
      <c r="AD233" s="2">
        <v>0</v>
      </c>
      <c r="AE233" s="2">
        <v>0</v>
      </c>
      <c r="AF233" t="s">
        <v>910</v>
      </c>
      <c r="AG233" s="6">
        <v>5</v>
      </c>
      <c r="AH233"/>
    </row>
    <row r="234" spans="1:34" x14ac:dyDescent="0.25">
      <c r="A234" t="s">
        <v>35</v>
      </c>
      <c r="B234" t="s">
        <v>1200</v>
      </c>
      <c r="C234" t="s">
        <v>1972</v>
      </c>
      <c r="D234" t="s">
        <v>2321</v>
      </c>
      <c r="E234" s="2">
        <v>58.505494505494504</v>
      </c>
      <c r="F234" s="2">
        <f>Nurse[[#This Row],[Total Nurse Staff Hours]]/Nurse[[#This Row],[MDS Census]]</f>
        <v>2.7892392937640871</v>
      </c>
      <c r="G234" s="2">
        <f>Nurse[[#This Row],[Total Direct Care Staff Hours]]/Nurse[[#This Row],[MDS Census]]</f>
        <v>2.664521036814425</v>
      </c>
      <c r="H234" s="2">
        <f>Nurse[[#This Row],[Total RN Hours (w/ Admin, DON)]]/Nurse[[#This Row],[MDS Census]]</f>
        <v>0.43580954169797143</v>
      </c>
      <c r="I234" s="2">
        <f>Nurse[[#This Row],[RN Hours (excl. Admin, DON)]]/Nurse[[#This Row],[MDS Census]]</f>
        <v>0.31109128474830955</v>
      </c>
      <c r="J234" s="2">
        <f>SUM(Nurse[[#This Row],[RN Hours (excl. Admin, DON)]], Nurse[[#This Row],[RN Admin Hours]], Nurse[[#This Row],[RN DON Hours]], Nurse[[#This Row],[LPN Hours (excl. Admin)]], Nurse[[#This Row],[LPN Admin Hours]], Nurse[[#This Row],[CNA Hours]], Nurse[[#This Row],[NA TR Hours]], Nurse[[#This Row],[Med Aide/Tech Hours]])</f>
        <v>163.18582417582417</v>
      </c>
      <c r="K234" s="2">
        <f>SUM(Nurse[[#This Row],[RN Hours (excl. Admin, DON)]], Nurse[[#This Row],[LPN Hours (excl. Admin)]], Nurse[[#This Row],[CNA Hours]], Nurse[[#This Row],[NA TR Hours]], Nurse[[#This Row],[Med Aide/Tech Hours]])</f>
        <v>155.88912087912087</v>
      </c>
      <c r="L234" s="2">
        <f>SUM(Nurse[[#This Row],[RN Hours (excl. Admin, DON)]], Nurse[[#This Row],[RN Admin Hours]], Nurse[[#This Row],[RN DON Hours]])</f>
        <v>25.497252747252745</v>
      </c>
      <c r="M234" s="2">
        <v>18.200549450549449</v>
      </c>
      <c r="N234" s="2">
        <v>5.0989010989010985</v>
      </c>
      <c r="O234" s="2">
        <v>2.197802197802198</v>
      </c>
      <c r="P234" s="2">
        <f>SUM(Nurse[[#This Row],[LPN Hours (excl. Admin)]],Nurse[[#This Row],[LPN Admin Hours]])</f>
        <v>41.966813186813184</v>
      </c>
      <c r="Q234" s="2">
        <v>41.966813186813184</v>
      </c>
      <c r="R234" s="2">
        <v>0</v>
      </c>
      <c r="S234" s="2">
        <f>SUM(Nurse[[#This Row],[CNA Hours]], Nurse[[#This Row],[NA TR Hours]], Nurse[[#This Row],[Med Aide/Tech Hours]])</f>
        <v>95.721758241758252</v>
      </c>
      <c r="T234" s="2">
        <v>95.721758241758252</v>
      </c>
      <c r="U234" s="2">
        <v>0</v>
      </c>
      <c r="V234" s="2">
        <v>0</v>
      </c>
      <c r="W2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34" s="2">
        <v>0</v>
      </c>
      <c r="Y234" s="2">
        <v>0</v>
      </c>
      <c r="Z234" s="2">
        <v>0</v>
      </c>
      <c r="AA234" s="2">
        <v>0</v>
      </c>
      <c r="AB234" s="2">
        <v>0</v>
      </c>
      <c r="AC234" s="2">
        <v>0</v>
      </c>
      <c r="AD234" s="2">
        <v>0</v>
      </c>
      <c r="AE234" s="2">
        <v>0</v>
      </c>
      <c r="AF234" t="s">
        <v>255</v>
      </c>
      <c r="AG234" s="6">
        <v>5</v>
      </c>
      <c r="AH234"/>
    </row>
    <row r="235" spans="1:34" x14ac:dyDescent="0.25">
      <c r="A235" t="s">
        <v>35</v>
      </c>
      <c r="B235" t="s">
        <v>1824</v>
      </c>
      <c r="C235" t="s">
        <v>2265</v>
      </c>
      <c r="D235" t="s">
        <v>2363</v>
      </c>
      <c r="E235" s="2">
        <v>50.18681318681319</v>
      </c>
      <c r="F235" s="2">
        <f>Nurse[[#This Row],[Total Nurse Staff Hours]]/Nurse[[#This Row],[MDS Census]]</f>
        <v>2.0199802934092403</v>
      </c>
      <c r="G235" s="2">
        <f>Nurse[[#This Row],[Total Direct Care Staff Hours]]/Nurse[[#This Row],[MDS Census]]</f>
        <v>1.8102693234070504</v>
      </c>
      <c r="H235" s="2">
        <f>Nurse[[#This Row],[Total RN Hours (w/ Admin, DON)]]/Nurse[[#This Row],[MDS Census]]</f>
        <v>0.35422596890737906</v>
      </c>
      <c r="I235" s="2">
        <f>Nurse[[#This Row],[RN Hours (excl. Admin, DON)]]/Nurse[[#This Row],[MDS Census]]</f>
        <v>0.21146266695861615</v>
      </c>
      <c r="J235" s="2">
        <f>SUM(Nurse[[#This Row],[RN Hours (excl. Admin, DON)]], Nurse[[#This Row],[RN Admin Hours]], Nurse[[#This Row],[RN DON Hours]], Nurse[[#This Row],[LPN Hours (excl. Admin)]], Nurse[[#This Row],[LPN Admin Hours]], Nurse[[#This Row],[CNA Hours]], Nurse[[#This Row],[NA TR Hours]], Nurse[[#This Row],[Med Aide/Tech Hours]])</f>
        <v>101.37637362637363</v>
      </c>
      <c r="K235" s="2">
        <f>SUM(Nurse[[#This Row],[RN Hours (excl. Admin, DON)]], Nurse[[#This Row],[LPN Hours (excl. Admin)]], Nurse[[#This Row],[CNA Hours]], Nurse[[#This Row],[NA TR Hours]], Nurse[[#This Row],[Med Aide/Tech Hours]])</f>
        <v>90.85164835164835</v>
      </c>
      <c r="L235" s="2">
        <f>SUM(Nurse[[#This Row],[RN Hours (excl. Admin, DON)]], Nurse[[#This Row],[RN Admin Hours]], Nurse[[#This Row],[RN DON Hours]])</f>
        <v>17.777472527472529</v>
      </c>
      <c r="M235" s="2">
        <v>10.612637362637363</v>
      </c>
      <c r="N235" s="2">
        <v>2.5</v>
      </c>
      <c r="O235" s="2">
        <v>4.6648351648351651</v>
      </c>
      <c r="P235" s="2">
        <f>SUM(Nurse[[#This Row],[LPN Hours (excl. Admin)]],Nurse[[#This Row],[LPN Admin Hours]])</f>
        <v>26.142857142857142</v>
      </c>
      <c r="Q235" s="2">
        <v>22.782967032967033</v>
      </c>
      <c r="R235" s="2">
        <v>3.3598901098901099</v>
      </c>
      <c r="S235" s="2">
        <f>SUM(Nurse[[#This Row],[CNA Hours]], Nurse[[#This Row],[NA TR Hours]], Nurse[[#This Row],[Med Aide/Tech Hours]])</f>
        <v>57.456043956043956</v>
      </c>
      <c r="T235" s="2">
        <v>46.557692307692307</v>
      </c>
      <c r="U235" s="2">
        <v>10.898351648351648</v>
      </c>
      <c r="V235" s="2">
        <v>0</v>
      </c>
      <c r="W2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3.4835164835164836</v>
      </c>
      <c r="X235" s="2">
        <v>0</v>
      </c>
      <c r="Y235" s="2">
        <v>1.8021978021978022</v>
      </c>
      <c r="Z235" s="2">
        <v>0</v>
      </c>
      <c r="AA235" s="2">
        <v>0</v>
      </c>
      <c r="AB235" s="2">
        <v>1.6813186813186813</v>
      </c>
      <c r="AC235" s="2">
        <v>0</v>
      </c>
      <c r="AD235" s="2">
        <v>0</v>
      </c>
      <c r="AE235" s="2">
        <v>0</v>
      </c>
      <c r="AF235" t="s">
        <v>891</v>
      </c>
      <c r="AG235" s="6">
        <v>5</v>
      </c>
      <c r="AH235"/>
    </row>
    <row r="236" spans="1:34" x14ac:dyDescent="0.25">
      <c r="A236" t="s">
        <v>35</v>
      </c>
      <c r="B236" t="s">
        <v>1255</v>
      </c>
      <c r="C236" t="s">
        <v>1960</v>
      </c>
      <c r="D236" t="s">
        <v>2338</v>
      </c>
      <c r="E236" s="2">
        <v>115.39560439560439</v>
      </c>
      <c r="F236" s="2">
        <f>Nurse[[#This Row],[Total Nurse Staff Hours]]/Nurse[[#This Row],[MDS Census]]</f>
        <v>3.886003237786877</v>
      </c>
      <c r="G236" s="2">
        <f>Nurse[[#This Row],[Total Direct Care Staff Hours]]/Nurse[[#This Row],[MDS Census]]</f>
        <v>3.3955832777830679</v>
      </c>
      <c r="H236" s="2">
        <f>Nurse[[#This Row],[Total RN Hours (w/ Admin, DON)]]/Nurse[[#This Row],[MDS Census]]</f>
        <v>0.72457670698028742</v>
      </c>
      <c r="I236" s="2">
        <f>Nurse[[#This Row],[RN Hours (excl. Admin, DON)]]/Nurse[[#This Row],[MDS Census]]</f>
        <v>0.49282830206646971</v>
      </c>
      <c r="J236" s="2">
        <f>SUM(Nurse[[#This Row],[RN Hours (excl. Admin, DON)]], Nurse[[#This Row],[RN Admin Hours]], Nurse[[#This Row],[RN DON Hours]], Nurse[[#This Row],[LPN Hours (excl. Admin)]], Nurse[[#This Row],[LPN Admin Hours]], Nurse[[#This Row],[CNA Hours]], Nurse[[#This Row],[NA TR Hours]], Nurse[[#This Row],[Med Aide/Tech Hours]])</f>
        <v>448.42769230769227</v>
      </c>
      <c r="K236" s="2">
        <f>SUM(Nurse[[#This Row],[RN Hours (excl. Admin, DON)]], Nurse[[#This Row],[LPN Hours (excl. Admin)]], Nurse[[#This Row],[CNA Hours]], Nurse[[#This Row],[NA TR Hours]], Nurse[[#This Row],[Med Aide/Tech Hours]])</f>
        <v>391.83538461538456</v>
      </c>
      <c r="L236" s="2">
        <f>SUM(Nurse[[#This Row],[RN Hours (excl. Admin, DON)]], Nurse[[#This Row],[RN Admin Hours]], Nurse[[#This Row],[RN DON Hours]])</f>
        <v>83.612967032967006</v>
      </c>
      <c r="M236" s="2">
        <v>56.870219780219763</v>
      </c>
      <c r="N236" s="2">
        <v>21.555934065934064</v>
      </c>
      <c r="O236" s="2">
        <v>5.186813186813187</v>
      </c>
      <c r="P236" s="2">
        <f>SUM(Nurse[[#This Row],[LPN Hours (excl. Admin)]],Nurse[[#This Row],[LPN Admin Hours]])</f>
        <v>153.91582417582416</v>
      </c>
      <c r="Q236" s="2">
        <v>124.06626373626371</v>
      </c>
      <c r="R236" s="2">
        <v>29.849560439560445</v>
      </c>
      <c r="S236" s="2">
        <f>SUM(Nurse[[#This Row],[CNA Hours]], Nurse[[#This Row],[NA TR Hours]], Nurse[[#This Row],[Med Aide/Tech Hours]])</f>
        <v>210.89890109890109</v>
      </c>
      <c r="T236" s="2">
        <v>210.89890109890109</v>
      </c>
      <c r="U236" s="2">
        <v>0</v>
      </c>
      <c r="V236" s="2">
        <v>0</v>
      </c>
      <c r="W2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36" s="2">
        <v>0</v>
      </c>
      <c r="Y236" s="2">
        <v>0</v>
      </c>
      <c r="Z236" s="2">
        <v>0</v>
      </c>
      <c r="AA236" s="2">
        <v>0</v>
      </c>
      <c r="AB236" s="2">
        <v>0</v>
      </c>
      <c r="AC236" s="2">
        <v>0</v>
      </c>
      <c r="AD236" s="2">
        <v>0</v>
      </c>
      <c r="AE236" s="2">
        <v>0</v>
      </c>
      <c r="AF236" t="s">
        <v>311</v>
      </c>
      <c r="AG236" s="6">
        <v>5</v>
      </c>
      <c r="AH236"/>
    </row>
    <row r="237" spans="1:34" x14ac:dyDescent="0.25">
      <c r="A237" t="s">
        <v>35</v>
      </c>
      <c r="B237" t="s">
        <v>1622</v>
      </c>
      <c r="C237" t="s">
        <v>1978</v>
      </c>
      <c r="D237" t="s">
        <v>2331</v>
      </c>
      <c r="E237" s="2">
        <v>33.92307692307692</v>
      </c>
      <c r="F237" s="2">
        <f>Nurse[[#This Row],[Total Nurse Staff Hours]]/Nurse[[#This Row],[MDS Census]]</f>
        <v>3.2863492063492066</v>
      </c>
      <c r="G237" s="2">
        <f>Nurse[[#This Row],[Total Direct Care Staff Hours]]/Nurse[[#This Row],[MDS Census]]</f>
        <v>2.9471039844509233</v>
      </c>
      <c r="H237" s="2">
        <f>Nurse[[#This Row],[Total RN Hours (w/ Admin, DON)]]/Nurse[[#This Row],[MDS Census]]</f>
        <v>0.71363783608681575</v>
      </c>
      <c r="I237" s="2">
        <f>Nurse[[#This Row],[RN Hours (excl. Admin, DON)]]/Nurse[[#This Row],[MDS Census]]</f>
        <v>0.57199546485260777</v>
      </c>
      <c r="J237" s="2">
        <f>SUM(Nurse[[#This Row],[RN Hours (excl. Admin, DON)]], Nurse[[#This Row],[RN Admin Hours]], Nurse[[#This Row],[RN DON Hours]], Nurse[[#This Row],[LPN Hours (excl. Admin)]], Nurse[[#This Row],[LPN Admin Hours]], Nurse[[#This Row],[CNA Hours]], Nurse[[#This Row],[NA TR Hours]], Nurse[[#This Row],[Med Aide/Tech Hours]])</f>
        <v>111.48307692307692</v>
      </c>
      <c r="K237" s="2">
        <f>SUM(Nurse[[#This Row],[RN Hours (excl. Admin, DON)]], Nurse[[#This Row],[LPN Hours (excl. Admin)]], Nurse[[#This Row],[CNA Hours]], Nurse[[#This Row],[NA TR Hours]], Nurse[[#This Row],[Med Aide/Tech Hours]])</f>
        <v>99.974835164835156</v>
      </c>
      <c r="L237" s="2">
        <f>SUM(Nurse[[#This Row],[RN Hours (excl. Admin, DON)]], Nurse[[#This Row],[RN Admin Hours]], Nurse[[#This Row],[RN DON Hours]])</f>
        <v>24.208791208791208</v>
      </c>
      <c r="M237" s="2">
        <v>19.403846153846153</v>
      </c>
      <c r="N237" s="2">
        <v>0</v>
      </c>
      <c r="O237" s="2">
        <v>4.8049450549450547</v>
      </c>
      <c r="P237" s="2">
        <f>SUM(Nurse[[#This Row],[LPN Hours (excl. Admin)]],Nurse[[#This Row],[LPN Admin Hours]])</f>
        <v>28.719780219780223</v>
      </c>
      <c r="Q237" s="2">
        <v>22.016483516483518</v>
      </c>
      <c r="R237" s="2">
        <v>6.7032967032967035</v>
      </c>
      <c r="S237" s="2">
        <f>SUM(Nurse[[#This Row],[CNA Hours]], Nurse[[#This Row],[NA TR Hours]], Nurse[[#This Row],[Med Aide/Tech Hours]])</f>
        <v>58.554505494505491</v>
      </c>
      <c r="T237" s="2">
        <v>40.790769230769229</v>
      </c>
      <c r="U237" s="2">
        <v>17.763736263736263</v>
      </c>
      <c r="V237" s="2">
        <v>0</v>
      </c>
      <c r="W2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5.7802197802197801</v>
      </c>
      <c r="X237" s="2">
        <v>0</v>
      </c>
      <c r="Y237" s="2">
        <v>0</v>
      </c>
      <c r="Z237" s="2">
        <v>2.1208791208791209</v>
      </c>
      <c r="AA237" s="2">
        <v>0</v>
      </c>
      <c r="AB237" s="2">
        <v>0</v>
      </c>
      <c r="AC237" s="2">
        <v>3.6593406593406592</v>
      </c>
      <c r="AD237" s="2">
        <v>0</v>
      </c>
      <c r="AE237" s="2">
        <v>0</v>
      </c>
      <c r="AF237" t="s">
        <v>685</v>
      </c>
      <c r="AG237" s="6">
        <v>5</v>
      </c>
      <c r="AH237"/>
    </row>
    <row r="238" spans="1:34" x14ac:dyDescent="0.25">
      <c r="A238" t="s">
        <v>35</v>
      </c>
      <c r="B238" t="s">
        <v>1546</v>
      </c>
      <c r="C238" t="s">
        <v>2214</v>
      </c>
      <c r="D238" t="s">
        <v>2295</v>
      </c>
      <c r="E238" s="2">
        <v>21.054945054945055</v>
      </c>
      <c r="F238" s="2">
        <f>Nurse[[#This Row],[Total Nurse Staff Hours]]/Nurse[[#This Row],[MDS Census]]</f>
        <v>3.8620824634655535</v>
      </c>
      <c r="G238" s="2">
        <f>Nurse[[#This Row],[Total Direct Care Staff Hours]]/Nurse[[#This Row],[MDS Census]]</f>
        <v>3.4493736951983305</v>
      </c>
      <c r="H238" s="2">
        <f>Nurse[[#This Row],[Total RN Hours (w/ Admin, DON)]]/Nurse[[#This Row],[MDS Census]]</f>
        <v>0.83259394572025058</v>
      </c>
      <c r="I238" s="2">
        <f>Nurse[[#This Row],[RN Hours (excl. Admin, DON)]]/Nurse[[#This Row],[MDS Census]]</f>
        <v>0.41988517745302717</v>
      </c>
      <c r="J238" s="2">
        <f>SUM(Nurse[[#This Row],[RN Hours (excl. Admin, DON)]], Nurse[[#This Row],[RN Admin Hours]], Nurse[[#This Row],[RN DON Hours]], Nurse[[#This Row],[LPN Hours (excl. Admin)]], Nurse[[#This Row],[LPN Admin Hours]], Nurse[[#This Row],[CNA Hours]], Nurse[[#This Row],[NA TR Hours]], Nurse[[#This Row],[Med Aide/Tech Hours]])</f>
        <v>81.315934065934073</v>
      </c>
      <c r="K238" s="2">
        <f>SUM(Nurse[[#This Row],[RN Hours (excl. Admin, DON)]], Nurse[[#This Row],[LPN Hours (excl. Admin)]], Nurse[[#This Row],[CNA Hours]], Nurse[[#This Row],[NA TR Hours]], Nurse[[#This Row],[Med Aide/Tech Hours]])</f>
        <v>72.626373626373635</v>
      </c>
      <c r="L238" s="2">
        <f>SUM(Nurse[[#This Row],[RN Hours (excl. Admin, DON)]], Nurse[[#This Row],[RN Admin Hours]], Nurse[[#This Row],[RN DON Hours]])</f>
        <v>17.530219780219781</v>
      </c>
      <c r="M238" s="2">
        <v>8.8406593406593412</v>
      </c>
      <c r="N238" s="2">
        <v>4.8928571428571432</v>
      </c>
      <c r="O238" s="2">
        <v>3.7967032967032965</v>
      </c>
      <c r="P238" s="2">
        <f>SUM(Nurse[[#This Row],[LPN Hours (excl. Admin)]],Nurse[[#This Row],[LPN Admin Hours]])</f>
        <v>15.483516483516484</v>
      </c>
      <c r="Q238" s="2">
        <v>15.483516483516484</v>
      </c>
      <c r="R238" s="2">
        <v>0</v>
      </c>
      <c r="S238" s="2">
        <f>SUM(Nurse[[#This Row],[CNA Hours]], Nurse[[#This Row],[NA TR Hours]], Nurse[[#This Row],[Med Aide/Tech Hours]])</f>
        <v>48.302197802197803</v>
      </c>
      <c r="T238" s="2">
        <v>48.302197802197803</v>
      </c>
      <c r="U238" s="2">
        <v>0</v>
      </c>
      <c r="V238" s="2">
        <v>0</v>
      </c>
      <c r="W2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7.5247252747252746</v>
      </c>
      <c r="X238" s="2">
        <v>0</v>
      </c>
      <c r="Y238" s="2">
        <v>0</v>
      </c>
      <c r="Z238" s="2">
        <v>0</v>
      </c>
      <c r="AA238" s="2">
        <v>7.2390109890109891</v>
      </c>
      <c r="AB238" s="2">
        <v>0</v>
      </c>
      <c r="AC238" s="2">
        <v>0.2857142857142857</v>
      </c>
      <c r="AD238" s="2">
        <v>0</v>
      </c>
      <c r="AE238" s="2">
        <v>0</v>
      </c>
      <c r="AF238" t="s">
        <v>608</v>
      </c>
      <c r="AG238" s="6">
        <v>5</v>
      </c>
      <c r="AH238"/>
    </row>
    <row r="239" spans="1:34" x14ac:dyDescent="0.25">
      <c r="A239" t="s">
        <v>35</v>
      </c>
      <c r="B239" t="s">
        <v>1468</v>
      </c>
      <c r="C239" t="s">
        <v>1945</v>
      </c>
      <c r="D239" t="s">
        <v>2331</v>
      </c>
      <c r="E239" s="2">
        <v>60.021978021978022</v>
      </c>
      <c r="F239" s="2">
        <f>Nurse[[#This Row],[Total Nurse Staff Hours]]/Nurse[[#This Row],[MDS Census]]</f>
        <v>2.58751373123398</v>
      </c>
      <c r="G239" s="2">
        <f>Nurse[[#This Row],[Total Direct Care Staff Hours]]/Nurse[[#This Row],[MDS Census]]</f>
        <v>2.3971072867081653</v>
      </c>
      <c r="H239" s="2">
        <f>Nurse[[#This Row],[Total RN Hours (w/ Admin, DON)]]/Nurse[[#This Row],[MDS Census]]</f>
        <v>0.39715305748809959</v>
      </c>
      <c r="I239" s="2">
        <f>Nurse[[#This Row],[RN Hours (excl. Admin, DON)]]/Nurse[[#This Row],[MDS Census]]</f>
        <v>0.3019498352251922</v>
      </c>
      <c r="J239" s="2">
        <f>SUM(Nurse[[#This Row],[RN Hours (excl. Admin, DON)]], Nurse[[#This Row],[RN Admin Hours]], Nurse[[#This Row],[RN DON Hours]], Nurse[[#This Row],[LPN Hours (excl. Admin)]], Nurse[[#This Row],[LPN Admin Hours]], Nurse[[#This Row],[CNA Hours]], Nurse[[#This Row],[NA TR Hours]], Nurse[[#This Row],[Med Aide/Tech Hours]])</f>
        <v>155.30769230769229</v>
      </c>
      <c r="K239" s="2">
        <f>SUM(Nurse[[#This Row],[RN Hours (excl. Admin, DON)]], Nurse[[#This Row],[LPN Hours (excl. Admin)]], Nurse[[#This Row],[CNA Hours]], Nurse[[#This Row],[NA TR Hours]], Nurse[[#This Row],[Med Aide/Tech Hours]])</f>
        <v>143.87912087912088</v>
      </c>
      <c r="L239" s="2">
        <f>SUM(Nurse[[#This Row],[RN Hours (excl. Admin, DON)]], Nurse[[#This Row],[RN Admin Hours]], Nurse[[#This Row],[RN DON Hours]])</f>
        <v>23.837912087912088</v>
      </c>
      <c r="M239" s="2">
        <v>18.123626373626372</v>
      </c>
      <c r="N239" s="2">
        <v>0</v>
      </c>
      <c r="O239" s="2">
        <v>5.7142857142857144</v>
      </c>
      <c r="P239" s="2">
        <f>SUM(Nurse[[#This Row],[LPN Hours (excl. Admin)]],Nurse[[#This Row],[LPN Admin Hours]])</f>
        <v>45.763736263736263</v>
      </c>
      <c r="Q239" s="2">
        <v>40.049450549450547</v>
      </c>
      <c r="R239" s="2">
        <v>5.7142857142857144</v>
      </c>
      <c r="S239" s="2">
        <f>SUM(Nurse[[#This Row],[CNA Hours]], Nurse[[#This Row],[NA TR Hours]], Nurse[[#This Row],[Med Aide/Tech Hours]])</f>
        <v>85.706043956043956</v>
      </c>
      <c r="T239" s="2">
        <v>76.016483516483518</v>
      </c>
      <c r="U239" s="2">
        <v>9.6895604395604398</v>
      </c>
      <c r="V239" s="2">
        <v>0</v>
      </c>
      <c r="W2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39" s="2">
        <v>0</v>
      </c>
      <c r="Y239" s="2">
        <v>0</v>
      </c>
      <c r="Z239" s="2">
        <v>0</v>
      </c>
      <c r="AA239" s="2">
        <v>0</v>
      </c>
      <c r="AB239" s="2">
        <v>0</v>
      </c>
      <c r="AC239" s="2">
        <v>0</v>
      </c>
      <c r="AD239" s="2">
        <v>0</v>
      </c>
      <c r="AE239" s="2">
        <v>0</v>
      </c>
      <c r="AF239" t="s">
        <v>527</v>
      </c>
      <c r="AG239" s="6">
        <v>5</v>
      </c>
      <c r="AH239"/>
    </row>
    <row r="240" spans="1:34" x14ac:dyDescent="0.25">
      <c r="A240" t="s">
        <v>35</v>
      </c>
      <c r="B240" t="s">
        <v>1111</v>
      </c>
      <c r="C240" t="s">
        <v>1939</v>
      </c>
      <c r="D240" t="s">
        <v>2304</v>
      </c>
      <c r="E240" s="2">
        <v>98.505494505494511</v>
      </c>
      <c r="F240" s="2">
        <f>Nurse[[#This Row],[Total Nurse Staff Hours]]/Nurse[[#This Row],[MDS Census]]</f>
        <v>4.486557340473003</v>
      </c>
      <c r="G240" s="2">
        <f>Nurse[[#This Row],[Total Direct Care Staff Hours]]/Nurse[[#This Row],[MDS Census]]</f>
        <v>4.4327588130298974</v>
      </c>
      <c r="H240" s="2">
        <f>Nurse[[#This Row],[Total RN Hours (w/ Admin, DON)]]/Nurse[[#This Row],[MDS Census]]</f>
        <v>0.57797858099062915</v>
      </c>
      <c r="I240" s="2">
        <f>Nurse[[#This Row],[RN Hours (excl. Admin, DON)]]/Nurse[[#This Row],[MDS Census]]</f>
        <v>0.52418005354752339</v>
      </c>
      <c r="J240" s="2">
        <f>SUM(Nurse[[#This Row],[RN Hours (excl. Admin, DON)]], Nurse[[#This Row],[RN Admin Hours]], Nurse[[#This Row],[RN DON Hours]], Nurse[[#This Row],[LPN Hours (excl. Admin)]], Nurse[[#This Row],[LPN Admin Hours]], Nurse[[#This Row],[CNA Hours]], Nurse[[#This Row],[NA TR Hours]], Nurse[[#This Row],[Med Aide/Tech Hours]])</f>
        <v>441.95054945054949</v>
      </c>
      <c r="K240" s="2">
        <f>SUM(Nurse[[#This Row],[RN Hours (excl. Admin, DON)]], Nurse[[#This Row],[LPN Hours (excl. Admin)]], Nurse[[#This Row],[CNA Hours]], Nurse[[#This Row],[NA TR Hours]], Nurse[[#This Row],[Med Aide/Tech Hours]])</f>
        <v>436.65109890109892</v>
      </c>
      <c r="L240" s="2">
        <f>SUM(Nurse[[#This Row],[RN Hours (excl. Admin, DON)]], Nurse[[#This Row],[RN Admin Hours]], Nurse[[#This Row],[RN DON Hours]])</f>
        <v>56.934065934065934</v>
      </c>
      <c r="M240" s="2">
        <v>51.634615384615387</v>
      </c>
      <c r="N240" s="2">
        <v>0</v>
      </c>
      <c r="O240" s="2">
        <v>5.2994505494505493</v>
      </c>
      <c r="P240" s="2">
        <f>SUM(Nurse[[#This Row],[LPN Hours (excl. Admin)]],Nurse[[#This Row],[LPN Admin Hours]])</f>
        <v>114.81868131868131</v>
      </c>
      <c r="Q240" s="2">
        <v>114.81868131868131</v>
      </c>
      <c r="R240" s="2">
        <v>0</v>
      </c>
      <c r="S240" s="2">
        <f>SUM(Nurse[[#This Row],[CNA Hours]], Nurse[[#This Row],[NA TR Hours]], Nurse[[#This Row],[Med Aide/Tech Hours]])</f>
        <v>270.19780219780222</v>
      </c>
      <c r="T240" s="2">
        <v>270.19780219780222</v>
      </c>
      <c r="U240" s="2">
        <v>0</v>
      </c>
      <c r="V240" s="2">
        <v>0</v>
      </c>
      <c r="W2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129.10714285714286</v>
      </c>
      <c r="X240" s="2">
        <v>7.8351648351648349</v>
      </c>
      <c r="Y240" s="2">
        <v>0</v>
      </c>
      <c r="Z240" s="2">
        <v>0</v>
      </c>
      <c r="AA240" s="2">
        <v>45.392857142857146</v>
      </c>
      <c r="AB240" s="2">
        <v>0</v>
      </c>
      <c r="AC240" s="2">
        <v>75.879120879120876</v>
      </c>
      <c r="AD240" s="2">
        <v>0</v>
      </c>
      <c r="AE240" s="2">
        <v>0</v>
      </c>
      <c r="AF240" t="s">
        <v>165</v>
      </c>
      <c r="AG240" s="6">
        <v>5</v>
      </c>
      <c r="AH240"/>
    </row>
    <row r="241" spans="1:34" x14ac:dyDescent="0.25">
      <c r="A241" t="s">
        <v>35</v>
      </c>
      <c r="B241" t="s">
        <v>1072</v>
      </c>
      <c r="C241" t="s">
        <v>2054</v>
      </c>
      <c r="D241" t="s">
        <v>2313</v>
      </c>
      <c r="E241" s="2">
        <v>90.813186813186817</v>
      </c>
      <c r="F241" s="2">
        <f>Nurse[[#This Row],[Total Nurse Staff Hours]]/Nurse[[#This Row],[MDS Census]]</f>
        <v>2.6983990803484992</v>
      </c>
      <c r="G241" s="2">
        <f>Nurse[[#This Row],[Total Direct Care Staff Hours]]/Nurse[[#This Row],[MDS Census]]</f>
        <v>2.5408180058083252</v>
      </c>
      <c r="H241" s="2">
        <f>Nurse[[#This Row],[Total RN Hours (w/ Admin, DON)]]/Nurse[[#This Row],[MDS Census]]</f>
        <v>0.38846563407550816</v>
      </c>
      <c r="I241" s="2">
        <f>Nurse[[#This Row],[RN Hours (excl. Admin, DON)]]/Nurse[[#This Row],[MDS Census]]</f>
        <v>0.28185866408518873</v>
      </c>
      <c r="J241" s="2">
        <f>SUM(Nurse[[#This Row],[RN Hours (excl. Admin, DON)]], Nurse[[#This Row],[RN Admin Hours]], Nurse[[#This Row],[RN DON Hours]], Nurse[[#This Row],[LPN Hours (excl. Admin)]], Nurse[[#This Row],[LPN Admin Hours]], Nurse[[#This Row],[CNA Hours]], Nurse[[#This Row],[NA TR Hours]], Nurse[[#This Row],[Med Aide/Tech Hours]])</f>
        <v>245.05021978021978</v>
      </c>
      <c r="K241" s="2">
        <f>SUM(Nurse[[#This Row],[RN Hours (excl. Admin, DON)]], Nurse[[#This Row],[LPN Hours (excl. Admin)]], Nurse[[#This Row],[CNA Hours]], Nurse[[#This Row],[NA TR Hours]], Nurse[[#This Row],[Med Aide/Tech Hours]])</f>
        <v>230.73978021978022</v>
      </c>
      <c r="L241" s="2">
        <f>SUM(Nurse[[#This Row],[RN Hours (excl. Admin, DON)]], Nurse[[#This Row],[RN Admin Hours]], Nurse[[#This Row],[RN DON Hours]])</f>
        <v>35.277802197802195</v>
      </c>
      <c r="M241" s="2">
        <v>25.596483516483513</v>
      </c>
      <c r="N241" s="2">
        <v>4.2692307692307692</v>
      </c>
      <c r="O241" s="2">
        <v>5.4120879120879124</v>
      </c>
      <c r="P241" s="2">
        <f>SUM(Nurse[[#This Row],[LPN Hours (excl. Admin)]],Nurse[[#This Row],[LPN Admin Hours]])</f>
        <v>48.493296703296707</v>
      </c>
      <c r="Q241" s="2">
        <v>43.864175824175824</v>
      </c>
      <c r="R241" s="2">
        <v>4.6291208791208796</v>
      </c>
      <c r="S241" s="2">
        <f>SUM(Nurse[[#This Row],[CNA Hours]], Nurse[[#This Row],[NA TR Hours]], Nurse[[#This Row],[Med Aide/Tech Hours]])</f>
        <v>161.27912087912088</v>
      </c>
      <c r="T241" s="2">
        <v>161.27912087912088</v>
      </c>
      <c r="U241" s="2">
        <v>0</v>
      </c>
      <c r="V241" s="2">
        <v>0</v>
      </c>
      <c r="W2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41" s="2">
        <v>0</v>
      </c>
      <c r="Y241" s="2">
        <v>0</v>
      </c>
      <c r="Z241" s="2">
        <v>0</v>
      </c>
      <c r="AA241" s="2">
        <v>0</v>
      </c>
      <c r="AB241" s="2">
        <v>0</v>
      </c>
      <c r="AC241" s="2">
        <v>0</v>
      </c>
      <c r="AD241" s="2">
        <v>0</v>
      </c>
      <c r="AE241" s="2">
        <v>0</v>
      </c>
      <c r="AF241" t="s">
        <v>125</v>
      </c>
      <c r="AG241" s="6">
        <v>5</v>
      </c>
      <c r="AH241"/>
    </row>
    <row r="242" spans="1:34" x14ac:dyDescent="0.25">
      <c r="A242" t="s">
        <v>35</v>
      </c>
      <c r="B242" t="s">
        <v>1503</v>
      </c>
      <c r="C242" t="s">
        <v>1992</v>
      </c>
      <c r="D242" t="s">
        <v>2341</v>
      </c>
      <c r="E242" s="2">
        <v>27.043956043956044</v>
      </c>
      <c r="F242" s="2">
        <f>Nurse[[#This Row],[Total Nurse Staff Hours]]/Nurse[[#This Row],[MDS Census]]</f>
        <v>3.2975700934579426</v>
      </c>
      <c r="G242" s="2">
        <f>Nurse[[#This Row],[Total Direct Care Staff Hours]]/Nurse[[#This Row],[MDS Census]]</f>
        <v>3.0483015034538798</v>
      </c>
      <c r="H242" s="2">
        <f>Nurse[[#This Row],[Total RN Hours (w/ Admin, DON)]]/Nurse[[#This Row],[MDS Census]]</f>
        <v>0.88767980495733467</v>
      </c>
      <c r="I242" s="2">
        <f>Nurse[[#This Row],[RN Hours (excl. Admin, DON)]]/Nurse[[#This Row],[MDS Census]]</f>
        <v>0.68106460788297463</v>
      </c>
      <c r="J242" s="2">
        <f>SUM(Nurse[[#This Row],[RN Hours (excl. Admin, DON)]], Nurse[[#This Row],[RN Admin Hours]], Nurse[[#This Row],[RN DON Hours]], Nurse[[#This Row],[LPN Hours (excl. Admin)]], Nurse[[#This Row],[LPN Admin Hours]], Nurse[[#This Row],[CNA Hours]], Nurse[[#This Row],[NA TR Hours]], Nurse[[#This Row],[Med Aide/Tech Hours]])</f>
        <v>89.179340659340625</v>
      </c>
      <c r="K242" s="2">
        <f>SUM(Nurse[[#This Row],[RN Hours (excl. Admin, DON)]], Nurse[[#This Row],[LPN Hours (excl. Admin)]], Nurse[[#This Row],[CNA Hours]], Nurse[[#This Row],[NA TR Hours]], Nurse[[#This Row],[Med Aide/Tech Hours]])</f>
        <v>82.438131868131848</v>
      </c>
      <c r="L242" s="2">
        <f>SUM(Nurse[[#This Row],[RN Hours (excl. Admin, DON)]], Nurse[[#This Row],[RN Admin Hours]], Nurse[[#This Row],[RN DON Hours]])</f>
        <v>24.006373626373634</v>
      </c>
      <c r="M242" s="2">
        <v>18.418681318681326</v>
      </c>
      <c r="N242" s="2">
        <v>0</v>
      </c>
      <c r="O242" s="2">
        <v>5.5876923076923068</v>
      </c>
      <c r="P242" s="2">
        <f>SUM(Nurse[[#This Row],[LPN Hours (excl. Admin)]],Nurse[[#This Row],[LPN Admin Hours]])</f>
        <v>17.902087912087907</v>
      </c>
      <c r="Q242" s="2">
        <v>16.748571428571424</v>
      </c>
      <c r="R242" s="2">
        <v>1.1535164835164835</v>
      </c>
      <c r="S242" s="2">
        <f>SUM(Nurse[[#This Row],[CNA Hours]], Nurse[[#This Row],[NA TR Hours]], Nurse[[#This Row],[Med Aide/Tech Hours]])</f>
        <v>47.270879120879101</v>
      </c>
      <c r="T242" s="2">
        <v>47.008791208791187</v>
      </c>
      <c r="U242" s="2">
        <v>0.2620879120879121</v>
      </c>
      <c r="V242" s="2">
        <v>0</v>
      </c>
      <c r="W2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42" s="2">
        <v>0</v>
      </c>
      <c r="Y242" s="2">
        <v>0</v>
      </c>
      <c r="Z242" s="2">
        <v>0</v>
      </c>
      <c r="AA242" s="2">
        <v>0</v>
      </c>
      <c r="AB242" s="2">
        <v>0</v>
      </c>
      <c r="AC242" s="2">
        <v>0</v>
      </c>
      <c r="AD242" s="2">
        <v>0</v>
      </c>
      <c r="AE242" s="2">
        <v>0</v>
      </c>
      <c r="AF242" t="s">
        <v>565</v>
      </c>
      <c r="AG242" s="6">
        <v>5</v>
      </c>
      <c r="AH242"/>
    </row>
    <row r="243" spans="1:34" x14ac:dyDescent="0.25">
      <c r="A243" t="s">
        <v>35</v>
      </c>
      <c r="B243" t="s">
        <v>1660</v>
      </c>
      <c r="C243" t="s">
        <v>2224</v>
      </c>
      <c r="D243" t="s">
        <v>2342</v>
      </c>
      <c r="E243" s="2">
        <v>24.296703296703296</v>
      </c>
      <c r="F243" s="2">
        <f>Nurse[[#This Row],[Total Nurse Staff Hours]]/Nurse[[#This Row],[MDS Census]]</f>
        <v>3.7528991406603351</v>
      </c>
      <c r="G243" s="2">
        <f>Nurse[[#This Row],[Total Direct Care Staff Hours]]/Nurse[[#This Row],[MDS Census]]</f>
        <v>3.2418181818181826</v>
      </c>
      <c r="H243" s="2">
        <f>Nurse[[#This Row],[Total RN Hours (w/ Admin, DON)]]/Nurse[[#This Row],[MDS Census]]</f>
        <v>1.1639529624604252</v>
      </c>
      <c r="I243" s="2">
        <f>Nurse[[#This Row],[RN Hours (excl. Admin, DON)]]/Nurse[[#This Row],[MDS Census]]</f>
        <v>0.65287200361827236</v>
      </c>
      <c r="J243" s="2">
        <f>SUM(Nurse[[#This Row],[RN Hours (excl. Admin, DON)]], Nurse[[#This Row],[RN Admin Hours]], Nurse[[#This Row],[RN DON Hours]], Nurse[[#This Row],[LPN Hours (excl. Admin)]], Nurse[[#This Row],[LPN Admin Hours]], Nurse[[#This Row],[CNA Hours]], Nurse[[#This Row],[NA TR Hours]], Nurse[[#This Row],[Med Aide/Tech Hours]])</f>
        <v>91.183076923076925</v>
      </c>
      <c r="K243" s="2">
        <f>SUM(Nurse[[#This Row],[RN Hours (excl. Admin, DON)]], Nurse[[#This Row],[LPN Hours (excl. Admin)]], Nurse[[#This Row],[CNA Hours]], Nurse[[#This Row],[NA TR Hours]], Nurse[[#This Row],[Med Aide/Tech Hours]])</f>
        <v>78.765494505494516</v>
      </c>
      <c r="L243" s="2">
        <f>SUM(Nurse[[#This Row],[RN Hours (excl. Admin, DON)]], Nurse[[#This Row],[RN Admin Hours]], Nurse[[#This Row],[RN DON Hours]])</f>
        <v>28.280219780219781</v>
      </c>
      <c r="M243" s="2">
        <v>15.862637362637363</v>
      </c>
      <c r="N243" s="2">
        <v>8.8324175824175821</v>
      </c>
      <c r="O243" s="2">
        <v>3.5851648351648353</v>
      </c>
      <c r="P243" s="2">
        <f>SUM(Nurse[[#This Row],[LPN Hours (excl. Admin)]],Nurse[[#This Row],[LPN Admin Hours]])</f>
        <v>15.515164835164837</v>
      </c>
      <c r="Q243" s="2">
        <v>15.515164835164837</v>
      </c>
      <c r="R243" s="2">
        <v>0</v>
      </c>
      <c r="S243" s="2">
        <f>SUM(Nurse[[#This Row],[CNA Hours]], Nurse[[#This Row],[NA TR Hours]], Nurse[[#This Row],[Med Aide/Tech Hours]])</f>
        <v>47.387692307692312</v>
      </c>
      <c r="T243" s="2">
        <v>47.387692307692312</v>
      </c>
      <c r="U243" s="2">
        <v>0</v>
      </c>
      <c r="V243" s="2">
        <v>0</v>
      </c>
      <c r="W2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3.6964835164835166</v>
      </c>
      <c r="X243" s="2">
        <v>0</v>
      </c>
      <c r="Y243" s="2">
        <v>0.43956043956043955</v>
      </c>
      <c r="Z243" s="2">
        <v>0</v>
      </c>
      <c r="AA243" s="2">
        <v>0.39978021978021971</v>
      </c>
      <c r="AB243" s="2">
        <v>0</v>
      </c>
      <c r="AC243" s="2">
        <v>2.8571428571428572</v>
      </c>
      <c r="AD243" s="2">
        <v>0</v>
      </c>
      <c r="AE243" s="2">
        <v>0</v>
      </c>
      <c r="AF243" t="s">
        <v>724</v>
      </c>
      <c r="AG243" s="6">
        <v>5</v>
      </c>
      <c r="AH243"/>
    </row>
    <row r="244" spans="1:34" x14ac:dyDescent="0.25">
      <c r="A244" t="s">
        <v>35</v>
      </c>
      <c r="B244" t="s">
        <v>1568</v>
      </c>
      <c r="C244" t="s">
        <v>1993</v>
      </c>
      <c r="D244" t="s">
        <v>2281</v>
      </c>
      <c r="E244" s="2">
        <v>95.769230769230774</v>
      </c>
      <c r="F244" s="2">
        <f>Nurse[[#This Row],[Total Nurse Staff Hours]]/Nurse[[#This Row],[MDS Census]]</f>
        <v>3.6043889845094665</v>
      </c>
      <c r="G244" s="2">
        <f>Nurse[[#This Row],[Total Direct Care Staff Hours]]/Nurse[[#This Row],[MDS Census]]</f>
        <v>3.3159495123350546</v>
      </c>
      <c r="H244" s="2">
        <f>Nurse[[#This Row],[Total RN Hours (w/ Admin, DON)]]/Nurse[[#This Row],[MDS Census]]</f>
        <v>0.53990246701090072</v>
      </c>
      <c r="I244" s="2">
        <f>Nurse[[#This Row],[RN Hours (excl. Admin, DON)]]/Nurse[[#This Row],[MDS Census]]</f>
        <v>0.39601262191623637</v>
      </c>
      <c r="J244" s="2">
        <f>SUM(Nurse[[#This Row],[RN Hours (excl. Admin, DON)]], Nurse[[#This Row],[RN Admin Hours]], Nurse[[#This Row],[RN DON Hours]], Nurse[[#This Row],[LPN Hours (excl. Admin)]], Nurse[[#This Row],[LPN Admin Hours]], Nurse[[#This Row],[CNA Hours]], Nurse[[#This Row],[NA TR Hours]], Nurse[[#This Row],[Med Aide/Tech Hours]])</f>
        <v>345.18956043956047</v>
      </c>
      <c r="K244" s="2">
        <f>SUM(Nurse[[#This Row],[RN Hours (excl. Admin, DON)]], Nurse[[#This Row],[LPN Hours (excl. Admin)]], Nurse[[#This Row],[CNA Hours]], Nurse[[#This Row],[NA TR Hours]], Nurse[[#This Row],[Med Aide/Tech Hours]])</f>
        <v>317.56593406593407</v>
      </c>
      <c r="L244" s="2">
        <f>SUM(Nurse[[#This Row],[RN Hours (excl. Admin, DON)]], Nurse[[#This Row],[RN Admin Hours]], Nurse[[#This Row],[RN DON Hours]])</f>
        <v>51.706043956043956</v>
      </c>
      <c r="M244" s="2">
        <v>37.925824175824175</v>
      </c>
      <c r="N244" s="2">
        <v>8.2417582417582409</v>
      </c>
      <c r="O244" s="2">
        <v>5.5384615384615383</v>
      </c>
      <c r="P244" s="2">
        <f>SUM(Nurse[[#This Row],[LPN Hours (excl. Admin)]],Nurse[[#This Row],[LPN Admin Hours]])</f>
        <v>107.71428571428572</v>
      </c>
      <c r="Q244" s="2">
        <v>93.870879120879124</v>
      </c>
      <c r="R244" s="2">
        <v>13.843406593406593</v>
      </c>
      <c r="S244" s="2">
        <f>SUM(Nurse[[#This Row],[CNA Hours]], Nurse[[#This Row],[NA TR Hours]], Nurse[[#This Row],[Med Aide/Tech Hours]])</f>
        <v>185.76923076923077</v>
      </c>
      <c r="T244" s="2">
        <v>173.52197802197801</v>
      </c>
      <c r="U244" s="2">
        <v>12.247252747252746</v>
      </c>
      <c r="V244" s="2">
        <v>0</v>
      </c>
      <c r="W2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44" s="2">
        <v>0</v>
      </c>
      <c r="Y244" s="2">
        <v>0</v>
      </c>
      <c r="Z244" s="2">
        <v>0</v>
      </c>
      <c r="AA244" s="2">
        <v>0</v>
      </c>
      <c r="AB244" s="2">
        <v>0</v>
      </c>
      <c r="AC244" s="2">
        <v>0</v>
      </c>
      <c r="AD244" s="2">
        <v>0</v>
      </c>
      <c r="AE244" s="2">
        <v>0</v>
      </c>
      <c r="AF244" t="s">
        <v>630</v>
      </c>
      <c r="AG244" s="6">
        <v>5</v>
      </c>
      <c r="AH244"/>
    </row>
    <row r="245" spans="1:34" x14ac:dyDescent="0.25">
      <c r="A245" t="s">
        <v>35</v>
      </c>
      <c r="B245" t="s">
        <v>1415</v>
      </c>
      <c r="C245" t="s">
        <v>1961</v>
      </c>
      <c r="D245" t="s">
        <v>2333</v>
      </c>
      <c r="E245" s="2">
        <v>61.07692307692308</v>
      </c>
      <c r="F245" s="2">
        <f>Nurse[[#This Row],[Total Nurse Staff Hours]]/Nurse[[#This Row],[MDS Census]]</f>
        <v>3.2020205109751712</v>
      </c>
      <c r="G245" s="2">
        <f>Nurse[[#This Row],[Total Direct Care Staff Hours]]/Nurse[[#This Row],[MDS Census]]</f>
        <v>3.0872310183519254</v>
      </c>
      <c r="H245" s="2">
        <f>Nurse[[#This Row],[Total RN Hours (w/ Admin, DON)]]/Nurse[[#This Row],[MDS Census]]</f>
        <v>0.33627383951061535</v>
      </c>
      <c r="I245" s="2">
        <f>Nurse[[#This Row],[RN Hours (excl. Admin, DON)]]/Nurse[[#This Row],[MDS Census]]</f>
        <v>0.25135120546959339</v>
      </c>
      <c r="J245" s="2">
        <f>SUM(Nurse[[#This Row],[RN Hours (excl. Admin, DON)]], Nurse[[#This Row],[RN Admin Hours]], Nurse[[#This Row],[RN DON Hours]], Nurse[[#This Row],[LPN Hours (excl. Admin)]], Nurse[[#This Row],[LPN Admin Hours]], Nurse[[#This Row],[CNA Hours]], Nurse[[#This Row],[NA TR Hours]], Nurse[[#This Row],[Med Aide/Tech Hours]])</f>
        <v>195.56956043956046</v>
      </c>
      <c r="K245" s="2">
        <f>SUM(Nurse[[#This Row],[RN Hours (excl. Admin, DON)]], Nurse[[#This Row],[LPN Hours (excl. Admin)]], Nurse[[#This Row],[CNA Hours]], Nurse[[#This Row],[NA TR Hours]], Nurse[[#This Row],[Med Aide/Tech Hours]])</f>
        <v>188.55857142857144</v>
      </c>
      <c r="L245" s="2">
        <f>SUM(Nurse[[#This Row],[RN Hours (excl. Admin, DON)]], Nurse[[#This Row],[RN Admin Hours]], Nurse[[#This Row],[RN DON Hours]])</f>
        <v>20.53857142857143</v>
      </c>
      <c r="M245" s="2">
        <v>15.351758241758242</v>
      </c>
      <c r="N245" s="2">
        <v>5.186813186813187</v>
      </c>
      <c r="O245" s="2">
        <v>0</v>
      </c>
      <c r="P245" s="2">
        <f>SUM(Nurse[[#This Row],[LPN Hours (excl. Admin)]],Nurse[[#This Row],[LPN Admin Hours]])</f>
        <v>48.073406593406595</v>
      </c>
      <c r="Q245" s="2">
        <v>46.24923076923077</v>
      </c>
      <c r="R245" s="2">
        <v>1.8241758241758241</v>
      </c>
      <c r="S245" s="2">
        <f>SUM(Nurse[[#This Row],[CNA Hours]], Nurse[[#This Row],[NA TR Hours]], Nurse[[#This Row],[Med Aide/Tech Hours]])</f>
        <v>126.95758241758243</v>
      </c>
      <c r="T245" s="2">
        <v>126.95758241758243</v>
      </c>
      <c r="U245" s="2">
        <v>0</v>
      </c>
      <c r="V245" s="2">
        <v>0</v>
      </c>
      <c r="W2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104.68274725274725</v>
      </c>
      <c r="X245" s="2">
        <v>0</v>
      </c>
      <c r="Y245" s="2">
        <v>0</v>
      </c>
      <c r="Z245" s="2">
        <v>0</v>
      </c>
      <c r="AA245" s="2">
        <v>10.375054945054947</v>
      </c>
      <c r="AB245" s="2">
        <v>1.7692307692307692</v>
      </c>
      <c r="AC245" s="2">
        <v>92.538461538461533</v>
      </c>
      <c r="AD245" s="2">
        <v>0</v>
      </c>
      <c r="AE245" s="2">
        <v>0</v>
      </c>
      <c r="AF245" t="s">
        <v>474</v>
      </c>
      <c r="AG245" s="6">
        <v>5</v>
      </c>
      <c r="AH245"/>
    </row>
    <row r="246" spans="1:34" x14ac:dyDescent="0.25">
      <c r="A246" t="s">
        <v>35</v>
      </c>
      <c r="B246" t="s">
        <v>1500</v>
      </c>
      <c r="C246" t="s">
        <v>1965</v>
      </c>
      <c r="D246" t="s">
        <v>2282</v>
      </c>
      <c r="E246" s="2">
        <v>80.098901098901095</v>
      </c>
      <c r="F246" s="2">
        <f>Nurse[[#This Row],[Total Nurse Staff Hours]]/Nurse[[#This Row],[MDS Census]]</f>
        <v>3.1590862944162441</v>
      </c>
      <c r="G246" s="2">
        <f>Nurse[[#This Row],[Total Direct Care Staff Hours]]/Nurse[[#This Row],[MDS Census]]</f>
        <v>2.9790890382768556</v>
      </c>
      <c r="H246" s="2">
        <f>Nurse[[#This Row],[Total RN Hours (w/ Admin, DON)]]/Nurse[[#This Row],[MDS Census]]</f>
        <v>0.83014130882151183</v>
      </c>
      <c r="I246" s="2">
        <f>Nurse[[#This Row],[RN Hours (excl. Admin, DON)]]/Nurse[[#This Row],[MDS Census]]</f>
        <v>0.76977637536013177</v>
      </c>
      <c r="J246" s="2">
        <f>SUM(Nurse[[#This Row],[RN Hours (excl. Admin, DON)]], Nurse[[#This Row],[RN Admin Hours]], Nurse[[#This Row],[RN DON Hours]], Nurse[[#This Row],[LPN Hours (excl. Admin)]], Nurse[[#This Row],[LPN Admin Hours]], Nurse[[#This Row],[CNA Hours]], Nurse[[#This Row],[NA TR Hours]], Nurse[[#This Row],[Med Aide/Tech Hours]])</f>
        <v>253.03934065934067</v>
      </c>
      <c r="K246" s="2">
        <f>SUM(Nurse[[#This Row],[RN Hours (excl. Admin, DON)]], Nurse[[#This Row],[LPN Hours (excl. Admin)]], Nurse[[#This Row],[CNA Hours]], Nurse[[#This Row],[NA TR Hours]], Nurse[[#This Row],[Med Aide/Tech Hours]])</f>
        <v>238.62175824175824</v>
      </c>
      <c r="L246" s="2">
        <f>SUM(Nurse[[#This Row],[RN Hours (excl. Admin, DON)]], Nurse[[#This Row],[RN Admin Hours]], Nurse[[#This Row],[RN DON Hours]])</f>
        <v>66.49340659340659</v>
      </c>
      <c r="M246" s="2">
        <v>61.658241758241758</v>
      </c>
      <c r="N246" s="2">
        <v>0</v>
      </c>
      <c r="O246" s="2">
        <v>4.8351648351648349</v>
      </c>
      <c r="P246" s="2">
        <f>SUM(Nurse[[#This Row],[LPN Hours (excl. Admin)]],Nurse[[#This Row],[LPN Admin Hours]])</f>
        <v>41.965494505494505</v>
      </c>
      <c r="Q246" s="2">
        <v>32.383076923076921</v>
      </c>
      <c r="R246" s="2">
        <v>9.5824175824175821</v>
      </c>
      <c r="S246" s="2">
        <f>SUM(Nurse[[#This Row],[CNA Hours]], Nurse[[#This Row],[NA TR Hours]], Nurse[[#This Row],[Med Aide/Tech Hours]])</f>
        <v>144.58043956043957</v>
      </c>
      <c r="T246" s="2">
        <v>144.58043956043957</v>
      </c>
      <c r="U246" s="2">
        <v>0</v>
      </c>
      <c r="V246" s="2">
        <v>0</v>
      </c>
      <c r="W2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12.624835164835165</v>
      </c>
      <c r="X246" s="2">
        <v>0.65934065934065933</v>
      </c>
      <c r="Y246" s="2">
        <v>0</v>
      </c>
      <c r="Z246" s="2">
        <v>0</v>
      </c>
      <c r="AA246" s="2">
        <v>0.86659340659340656</v>
      </c>
      <c r="AB246" s="2">
        <v>0</v>
      </c>
      <c r="AC246" s="2">
        <v>11.098901098901099</v>
      </c>
      <c r="AD246" s="2">
        <v>0</v>
      </c>
      <c r="AE246" s="2">
        <v>0</v>
      </c>
      <c r="AF246" t="s">
        <v>562</v>
      </c>
      <c r="AG246" s="6">
        <v>5</v>
      </c>
      <c r="AH246"/>
    </row>
    <row r="247" spans="1:34" x14ac:dyDescent="0.25">
      <c r="A247" t="s">
        <v>35</v>
      </c>
      <c r="B247" t="s">
        <v>1713</v>
      </c>
      <c r="C247" t="s">
        <v>1919</v>
      </c>
      <c r="D247" t="s">
        <v>2336</v>
      </c>
      <c r="E247" s="2">
        <v>53.934065934065934</v>
      </c>
      <c r="F247" s="2">
        <f>Nurse[[#This Row],[Total Nurse Staff Hours]]/Nurse[[#This Row],[MDS Census]]</f>
        <v>2.8298186634066829</v>
      </c>
      <c r="G247" s="2">
        <f>Nurse[[#This Row],[Total Direct Care Staff Hours]]/Nurse[[#This Row],[MDS Census]]</f>
        <v>2.616595354523227</v>
      </c>
      <c r="H247" s="2">
        <f>Nurse[[#This Row],[Total RN Hours (w/ Admin, DON)]]/Nurse[[#This Row],[MDS Census]]</f>
        <v>0.31968215158924201</v>
      </c>
      <c r="I247" s="2">
        <f>Nurse[[#This Row],[RN Hours (excl. Admin, DON)]]/Nurse[[#This Row],[MDS Census]]</f>
        <v>0.2658924205378973</v>
      </c>
      <c r="J247" s="2">
        <f>SUM(Nurse[[#This Row],[RN Hours (excl. Admin, DON)]], Nurse[[#This Row],[RN Admin Hours]], Nurse[[#This Row],[RN DON Hours]], Nurse[[#This Row],[LPN Hours (excl. Admin)]], Nurse[[#This Row],[LPN Admin Hours]], Nurse[[#This Row],[CNA Hours]], Nurse[[#This Row],[NA TR Hours]], Nurse[[#This Row],[Med Aide/Tech Hours]])</f>
        <v>152.62362637362637</v>
      </c>
      <c r="K247" s="2">
        <f>SUM(Nurse[[#This Row],[RN Hours (excl. Admin, DON)]], Nurse[[#This Row],[LPN Hours (excl. Admin)]], Nurse[[#This Row],[CNA Hours]], Nurse[[#This Row],[NA TR Hours]], Nurse[[#This Row],[Med Aide/Tech Hours]])</f>
        <v>141.12362637362637</v>
      </c>
      <c r="L247" s="2">
        <f>SUM(Nurse[[#This Row],[RN Hours (excl. Admin, DON)]], Nurse[[#This Row],[RN Admin Hours]], Nurse[[#This Row],[RN DON Hours]])</f>
        <v>17.241758241758241</v>
      </c>
      <c r="M247" s="2">
        <v>14.340659340659341</v>
      </c>
      <c r="N247" s="2">
        <v>8.7912087912087919E-2</v>
      </c>
      <c r="O247" s="2">
        <v>2.8131868131868134</v>
      </c>
      <c r="P247" s="2">
        <f>SUM(Nurse[[#This Row],[LPN Hours (excl. Admin)]],Nurse[[#This Row],[LPN Admin Hours]])</f>
        <v>48.994505494505489</v>
      </c>
      <c r="Q247" s="2">
        <v>40.395604395604394</v>
      </c>
      <c r="R247" s="2">
        <v>8.5989010989010985</v>
      </c>
      <c r="S247" s="2">
        <f>SUM(Nurse[[#This Row],[CNA Hours]], Nurse[[#This Row],[NA TR Hours]], Nurse[[#This Row],[Med Aide/Tech Hours]])</f>
        <v>86.387362637362614</v>
      </c>
      <c r="T247" s="2">
        <v>85.436813186813168</v>
      </c>
      <c r="U247" s="2">
        <v>0.9505494505494505</v>
      </c>
      <c r="V247" s="2">
        <v>0</v>
      </c>
      <c r="W2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47" s="2">
        <v>0</v>
      </c>
      <c r="Y247" s="2">
        <v>0</v>
      </c>
      <c r="Z247" s="2">
        <v>0</v>
      </c>
      <c r="AA247" s="2">
        <v>0</v>
      </c>
      <c r="AB247" s="2">
        <v>0</v>
      </c>
      <c r="AC247" s="2">
        <v>0</v>
      </c>
      <c r="AD247" s="2">
        <v>0</v>
      </c>
      <c r="AE247" s="2">
        <v>0</v>
      </c>
      <c r="AF247" t="s">
        <v>779</v>
      </c>
      <c r="AG247" s="6">
        <v>5</v>
      </c>
      <c r="AH247"/>
    </row>
    <row r="248" spans="1:34" x14ac:dyDescent="0.25">
      <c r="A248" t="s">
        <v>35</v>
      </c>
      <c r="B248" t="s">
        <v>1547</v>
      </c>
      <c r="C248" t="s">
        <v>2215</v>
      </c>
      <c r="D248" t="s">
        <v>2347</v>
      </c>
      <c r="E248" s="2">
        <v>25.835164835164836</v>
      </c>
      <c r="F248" s="2">
        <f>Nurse[[#This Row],[Total Nurse Staff Hours]]/Nurse[[#This Row],[MDS Census]]</f>
        <v>2.9670820927264994</v>
      </c>
      <c r="G248" s="2">
        <f>Nurse[[#This Row],[Total Direct Care Staff Hours]]/Nurse[[#This Row],[MDS Census]]</f>
        <v>2.7050659293917478</v>
      </c>
      <c r="H248" s="2">
        <f>Nurse[[#This Row],[Total RN Hours (w/ Admin, DON)]]/Nurse[[#This Row],[MDS Census]]</f>
        <v>0.42561888558060396</v>
      </c>
      <c r="I248" s="2">
        <f>Nurse[[#This Row],[RN Hours (excl. Admin, DON)]]/Nurse[[#This Row],[MDS Census]]</f>
        <v>0.16360272224585282</v>
      </c>
      <c r="J248" s="2">
        <f>SUM(Nurse[[#This Row],[RN Hours (excl. Admin, DON)]], Nurse[[#This Row],[RN Admin Hours]], Nurse[[#This Row],[RN DON Hours]], Nurse[[#This Row],[LPN Hours (excl. Admin)]], Nurse[[#This Row],[LPN Admin Hours]], Nurse[[#This Row],[CNA Hours]], Nurse[[#This Row],[NA TR Hours]], Nurse[[#This Row],[Med Aide/Tech Hours]])</f>
        <v>76.655054945054943</v>
      </c>
      <c r="K248" s="2">
        <f>SUM(Nurse[[#This Row],[RN Hours (excl. Admin, DON)]], Nurse[[#This Row],[LPN Hours (excl. Admin)]], Nurse[[#This Row],[CNA Hours]], Nurse[[#This Row],[NA TR Hours]], Nurse[[#This Row],[Med Aide/Tech Hours]])</f>
        <v>69.885824175824169</v>
      </c>
      <c r="L248" s="2">
        <f>SUM(Nurse[[#This Row],[RN Hours (excl. Admin, DON)]], Nurse[[#This Row],[RN Admin Hours]], Nurse[[#This Row],[RN DON Hours]])</f>
        <v>10.995934065934065</v>
      </c>
      <c r="M248" s="2">
        <v>4.2267032967032963</v>
      </c>
      <c r="N248" s="2">
        <v>1.1428571428571428</v>
      </c>
      <c r="O248" s="2">
        <v>5.6263736263736268</v>
      </c>
      <c r="P248" s="2">
        <f>SUM(Nurse[[#This Row],[LPN Hours (excl. Admin)]],Nurse[[#This Row],[LPN Admin Hours]])</f>
        <v>17.271428571428572</v>
      </c>
      <c r="Q248" s="2">
        <v>17.271428571428572</v>
      </c>
      <c r="R248" s="2">
        <v>0</v>
      </c>
      <c r="S248" s="2">
        <f>SUM(Nurse[[#This Row],[CNA Hours]], Nurse[[#This Row],[NA TR Hours]], Nurse[[#This Row],[Med Aide/Tech Hours]])</f>
        <v>48.387692307692305</v>
      </c>
      <c r="T248" s="2">
        <v>48.387692307692305</v>
      </c>
      <c r="U248" s="2">
        <v>0</v>
      </c>
      <c r="V248" s="2">
        <v>0</v>
      </c>
      <c r="W2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1.087912087912088</v>
      </c>
      <c r="X248" s="2">
        <v>0.64835164835164838</v>
      </c>
      <c r="Y248" s="2">
        <v>0</v>
      </c>
      <c r="Z248" s="2">
        <v>0</v>
      </c>
      <c r="AA248" s="2">
        <v>0.18681318681318682</v>
      </c>
      <c r="AB248" s="2">
        <v>0</v>
      </c>
      <c r="AC248" s="2">
        <v>0.25274725274725274</v>
      </c>
      <c r="AD248" s="2">
        <v>0</v>
      </c>
      <c r="AE248" s="2">
        <v>0</v>
      </c>
      <c r="AF248" t="s">
        <v>609</v>
      </c>
      <c r="AG248" s="6">
        <v>5</v>
      </c>
      <c r="AH248"/>
    </row>
    <row r="249" spans="1:34" x14ac:dyDescent="0.25">
      <c r="A249" t="s">
        <v>35</v>
      </c>
      <c r="B249" t="s">
        <v>1509</v>
      </c>
      <c r="C249" t="s">
        <v>1955</v>
      </c>
      <c r="D249" t="s">
        <v>2313</v>
      </c>
      <c r="E249" s="2">
        <v>56.890109890109891</v>
      </c>
      <c r="F249" s="2">
        <f>Nurse[[#This Row],[Total Nurse Staff Hours]]/Nurse[[#This Row],[MDS Census]]</f>
        <v>3.1393181379177126</v>
      </c>
      <c r="G249" s="2">
        <f>Nurse[[#This Row],[Total Direct Care Staff Hours]]/Nurse[[#This Row],[MDS Census]]</f>
        <v>3.0172397141201466</v>
      </c>
      <c r="H249" s="2">
        <f>Nurse[[#This Row],[Total RN Hours (w/ Admin, DON)]]/Nurse[[#This Row],[MDS Census]]</f>
        <v>0.62932200115897241</v>
      </c>
      <c r="I249" s="2">
        <f>Nurse[[#This Row],[RN Hours (excl. Admin, DON)]]/Nurse[[#This Row],[MDS Census]]</f>
        <v>0.52733243191037282</v>
      </c>
      <c r="J249" s="2">
        <f>SUM(Nurse[[#This Row],[RN Hours (excl. Admin, DON)]], Nurse[[#This Row],[RN Admin Hours]], Nurse[[#This Row],[RN DON Hours]], Nurse[[#This Row],[LPN Hours (excl. Admin)]], Nurse[[#This Row],[LPN Admin Hours]], Nurse[[#This Row],[CNA Hours]], Nurse[[#This Row],[NA TR Hours]], Nurse[[#This Row],[Med Aide/Tech Hours]])</f>
        <v>178.59615384615384</v>
      </c>
      <c r="K249" s="2">
        <f>SUM(Nurse[[#This Row],[RN Hours (excl. Admin, DON)]], Nurse[[#This Row],[LPN Hours (excl. Admin)]], Nurse[[#This Row],[CNA Hours]], Nurse[[#This Row],[NA TR Hours]], Nurse[[#This Row],[Med Aide/Tech Hours]])</f>
        <v>171.65109890109889</v>
      </c>
      <c r="L249" s="2">
        <f>SUM(Nurse[[#This Row],[RN Hours (excl. Admin, DON)]], Nurse[[#This Row],[RN Admin Hours]], Nurse[[#This Row],[RN DON Hours]])</f>
        <v>35.802197802197803</v>
      </c>
      <c r="M249" s="2">
        <v>30</v>
      </c>
      <c r="N249" s="2">
        <v>0</v>
      </c>
      <c r="O249" s="2">
        <v>5.802197802197802</v>
      </c>
      <c r="P249" s="2">
        <f>SUM(Nurse[[#This Row],[LPN Hours (excl. Admin)]],Nurse[[#This Row],[LPN Admin Hours]])</f>
        <v>33.928571428571431</v>
      </c>
      <c r="Q249" s="2">
        <v>32.785714285714285</v>
      </c>
      <c r="R249" s="2">
        <v>1.1428571428571428</v>
      </c>
      <c r="S249" s="2">
        <f>SUM(Nurse[[#This Row],[CNA Hours]], Nurse[[#This Row],[NA TR Hours]], Nurse[[#This Row],[Med Aide/Tech Hours]])</f>
        <v>108.86538461538461</v>
      </c>
      <c r="T249" s="2">
        <v>108.86538461538461</v>
      </c>
      <c r="U249" s="2">
        <v>0</v>
      </c>
      <c r="V249" s="2">
        <v>0</v>
      </c>
      <c r="W2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49" s="2">
        <v>0</v>
      </c>
      <c r="Y249" s="2">
        <v>0</v>
      </c>
      <c r="Z249" s="2">
        <v>0</v>
      </c>
      <c r="AA249" s="2">
        <v>0</v>
      </c>
      <c r="AB249" s="2">
        <v>0</v>
      </c>
      <c r="AC249" s="2">
        <v>0</v>
      </c>
      <c r="AD249" s="2">
        <v>0</v>
      </c>
      <c r="AE249" s="2">
        <v>0</v>
      </c>
      <c r="AF249" t="s">
        <v>571</v>
      </c>
      <c r="AG249" s="6">
        <v>5</v>
      </c>
      <c r="AH249"/>
    </row>
    <row r="250" spans="1:34" x14ac:dyDescent="0.25">
      <c r="A250" t="s">
        <v>35</v>
      </c>
      <c r="B250" t="s">
        <v>1465</v>
      </c>
      <c r="C250" t="s">
        <v>2062</v>
      </c>
      <c r="D250" t="s">
        <v>2347</v>
      </c>
      <c r="E250" s="2">
        <v>17.615384615384617</v>
      </c>
      <c r="F250" s="2">
        <f>Nurse[[#This Row],[Total Nurse Staff Hours]]/Nurse[[#This Row],[MDS Census]]</f>
        <v>3.898159700561449</v>
      </c>
      <c r="G250" s="2">
        <f>Nurse[[#This Row],[Total Direct Care Staff Hours]]/Nurse[[#This Row],[MDS Census]]</f>
        <v>3.5363381160324403</v>
      </c>
      <c r="H250" s="2">
        <f>Nurse[[#This Row],[Total RN Hours (w/ Admin, DON)]]/Nurse[[#This Row],[MDS Census]]</f>
        <v>0.95530255770430439</v>
      </c>
      <c r="I250" s="2">
        <f>Nurse[[#This Row],[RN Hours (excl. Admin, DON)]]/Nurse[[#This Row],[MDS Census]]</f>
        <v>0.59348097317529636</v>
      </c>
      <c r="J250" s="2">
        <f>SUM(Nurse[[#This Row],[RN Hours (excl. Admin, DON)]], Nurse[[#This Row],[RN Admin Hours]], Nurse[[#This Row],[RN DON Hours]], Nurse[[#This Row],[LPN Hours (excl. Admin)]], Nurse[[#This Row],[LPN Admin Hours]], Nurse[[#This Row],[CNA Hours]], Nurse[[#This Row],[NA TR Hours]], Nurse[[#This Row],[Med Aide/Tech Hours]])</f>
        <v>68.667582417582452</v>
      </c>
      <c r="K250" s="2">
        <f>SUM(Nurse[[#This Row],[RN Hours (excl. Admin, DON)]], Nurse[[#This Row],[LPN Hours (excl. Admin)]], Nurse[[#This Row],[CNA Hours]], Nurse[[#This Row],[NA TR Hours]], Nurse[[#This Row],[Med Aide/Tech Hours]])</f>
        <v>62.293956043956072</v>
      </c>
      <c r="L250" s="2">
        <f>SUM(Nurse[[#This Row],[RN Hours (excl. Admin, DON)]], Nurse[[#This Row],[RN Admin Hours]], Nurse[[#This Row],[RN DON Hours]])</f>
        <v>16.82802197802198</v>
      </c>
      <c r="M250" s="2">
        <v>10.454395604395605</v>
      </c>
      <c r="N250" s="2">
        <v>1.1428571428571428</v>
      </c>
      <c r="O250" s="2">
        <v>5.2307692307692308</v>
      </c>
      <c r="P250" s="2">
        <f>SUM(Nurse[[#This Row],[LPN Hours (excl. Admin)]],Nurse[[#This Row],[LPN Admin Hours]])</f>
        <v>14.431758241758244</v>
      </c>
      <c r="Q250" s="2">
        <v>14.431758241758244</v>
      </c>
      <c r="R250" s="2">
        <v>0</v>
      </c>
      <c r="S250" s="2">
        <f>SUM(Nurse[[#This Row],[CNA Hours]], Nurse[[#This Row],[NA TR Hours]], Nurse[[#This Row],[Med Aide/Tech Hours]])</f>
        <v>37.407802197802226</v>
      </c>
      <c r="T250" s="2">
        <v>37.407802197802226</v>
      </c>
      <c r="U250" s="2">
        <v>0</v>
      </c>
      <c r="V250" s="2">
        <v>0</v>
      </c>
      <c r="W2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0.63736263736263743</v>
      </c>
      <c r="X250" s="2">
        <v>8.7912087912087919E-2</v>
      </c>
      <c r="Y250" s="2">
        <v>0</v>
      </c>
      <c r="Z250" s="2">
        <v>0</v>
      </c>
      <c r="AA250" s="2">
        <v>0</v>
      </c>
      <c r="AB250" s="2">
        <v>0</v>
      </c>
      <c r="AC250" s="2">
        <v>0.5494505494505495</v>
      </c>
      <c r="AD250" s="2">
        <v>0</v>
      </c>
      <c r="AE250" s="2">
        <v>0</v>
      </c>
      <c r="AF250" t="s">
        <v>524</v>
      </c>
      <c r="AG250" s="6">
        <v>5</v>
      </c>
      <c r="AH250"/>
    </row>
    <row r="251" spans="1:34" x14ac:dyDescent="0.25">
      <c r="A251" t="s">
        <v>35</v>
      </c>
      <c r="B251" t="s">
        <v>1688</v>
      </c>
      <c r="C251" t="s">
        <v>2242</v>
      </c>
      <c r="D251" t="s">
        <v>2287</v>
      </c>
      <c r="E251" s="2">
        <v>41.384615384615387</v>
      </c>
      <c r="F251" s="2">
        <f>Nurse[[#This Row],[Total Nurse Staff Hours]]/Nurse[[#This Row],[MDS Census]]</f>
        <v>3.5773074880509821</v>
      </c>
      <c r="G251" s="2">
        <f>Nurse[[#This Row],[Total Direct Care Staff Hours]]/Nurse[[#This Row],[MDS Census]]</f>
        <v>3.1896282527881041</v>
      </c>
      <c r="H251" s="2">
        <f>Nurse[[#This Row],[Total RN Hours (w/ Admin, DON)]]/Nurse[[#This Row],[MDS Census]]</f>
        <v>0.57072490706319701</v>
      </c>
      <c r="I251" s="2">
        <f>Nurse[[#This Row],[RN Hours (excl. Admin, DON)]]/Nurse[[#This Row],[MDS Census]]</f>
        <v>0.26164365374402548</v>
      </c>
      <c r="J251" s="2">
        <f>SUM(Nurse[[#This Row],[RN Hours (excl. Admin, DON)]], Nurse[[#This Row],[RN Admin Hours]], Nurse[[#This Row],[RN DON Hours]], Nurse[[#This Row],[LPN Hours (excl. Admin)]], Nurse[[#This Row],[LPN Admin Hours]], Nurse[[#This Row],[CNA Hours]], Nurse[[#This Row],[NA TR Hours]], Nurse[[#This Row],[Med Aide/Tech Hours]])</f>
        <v>148.0454945054945</v>
      </c>
      <c r="K251" s="2">
        <f>SUM(Nurse[[#This Row],[RN Hours (excl. Admin, DON)]], Nurse[[#This Row],[LPN Hours (excl. Admin)]], Nurse[[#This Row],[CNA Hours]], Nurse[[#This Row],[NA TR Hours]], Nurse[[#This Row],[Med Aide/Tech Hours]])</f>
        <v>132.00153846153847</v>
      </c>
      <c r="L251" s="2">
        <f>SUM(Nurse[[#This Row],[RN Hours (excl. Admin, DON)]], Nurse[[#This Row],[RN Admin Hours]], Nurse[[#This Row],[RN DON Hours]])</f>
        <v>23.619230769230768</v>
      </c>
      <c r="M251" s="2">
        <v>10.828021978021978</v>
      </c>
      <c r="N251" s="2">
        <v>3.2527472527472527</v>
      </c>
      <c r="O251" s="2">
        <v>9.5384615384615383</v>
      </c>
      <c r="P251" s="2">
        <f>SUM(Nurse[[#This Row],[LPN Hours (excl. Admin)]],Nurse[[#This Row],[LPN Admin Hours]])</f>
        <v>42.222857142857151</v>
      </c>
      <c r="Q251" s="2">
        <v>38.970109890109896</v>
      </c>
      <c r="R251" s="2">
        <v>3.2527472527472527</v>
      </c>
      <c r="S251" s="2">
        <f>SUM(Nurse[[#This Row],[CNA Hours]], Nurse[[#This Row],[NA TR Hours]], Nurse[[#This Row],[Med Aide/Tech Hours]])</f>
        <v>82.203406593406598</v>
      </c>
      <c r="T251" s="2">
        <v>82.203406593406598</v>
      </c>
      <c r="U251" s="2">
        <v>0</v>
      </c>
      <c r="V251" s="2">
        <v>0</v>
      </c>
      <c r="W2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11.31043956043956</v>
      </c>
      <c r="X251" s="2">
        <v>1.0109890109890109</v>
      </c>
      <c r="Y251" s="2">
        <v>0</v>
      </c>
      <c r="Z251" s="2">
        <v>0</v>
      </c>
      <c r="AA251" s="2">
        <v>4.2664835164835164</v>
      </c>
      <c r="AB251" s="2">
        <v>0</v>
      </c>
      <c r="AC251" s="2">
        <v>6.0329670329670328</v>
      </c>
      <c r="AD251" s="2">
        <v>0</v>
      </c>
      <c r="AE251" s="2">
        <v>0</v>
      </c>
      <c r="AF251" t="s">
        <v>752</v>
      </c>
      <c r="AG251" s="6">
        <v>5</v>
      </c>
      <c r="AH251"/>
    </row>
    <row r="252" spans="1:34" x14ac:dyDescent="0.25">
      <c r="A252" t="s">
        <v>35</v>
      </c>
      <c r="B252" t="s">
        <v>1664</v>
      </c>
      <c r="C252" t="s">
        <v>2174</v>
      </c>
      <c r="D252" t="s">
        <v>2359</v>
      </c>
      <c r="E252" s="2">
        <v>65.868131868131869</v>
      </c>
      <c r="F252" s="2">
        <f>Nurse[[#This Row],[Total Nurse Staff Hours]]/Nurse[[#This Row],[MDS Census]]</f>
        <v>3.3397814481147816</v>
      </c>
      <c r="G252" s="2">
        <f>Nurse[[#This Row],[Total Direct Care Staff Hours]]/Nurse[[#This Row],[MDS Census]]</f>
        <v>3.1349933266599934</v>
      </c>
      <c r="H252" s="2">
        <f>Nurse[[#This Row],[Total RN Hours (w/ Admin, DON)]]/Nurse[[#This Row],[MDS Census]]</f>
        <v>0.94195862529195884</v>
      </c>
      <c r="I252" s="2">
        <f>Nurse[[#This Row],[RN Hours (excl. Admin, DON)]]/Nurse[[#This Row],[MDS Census]]</f>
        <v>0.73750417083750441</v>
      </c>
      <c r="J252" s="2">
        <f>SUM(Nurse[[#This Row],[RN Hours (excl. Admin, DON)]], Nurse[[#This Row],[RN Admin Hours]], Nurse[[#This Row],[RN DON Hours]], Nurse[[#This Row],[LPN Hours (excl. Admin)]], Nurse[[#This Row],[LPN Admin Hours]], Nurse[[#This Row],[CNA Hours]], Nurse[[#This Row],[NA TR Hours]], Nurse[[#This Row],[Med Aide/Tech Hours]])</f>
        <v>219.98516483516485</v>
      </c>
      <c r="K252" s="2">
        <f>SUM(Nurse[[#This Row],[RN Hours (excl. Admin, DON)]], Nurse[[#This Row],[LPN Hours (excl. Admin)]], Nurse[[#This Row],[CNA Hours]], Nurse[[#This Row],[NA TR Hours]], Nurse[[#This Row],[Med Aide/Tech Hours]])</f>
        <v>206.49615384615385</v>
      </c>
      <c r="L252" s="2">
        <f>SUM(Nurse[[#This Row],[RN Hours (excl. Admin, DON)]], Nurse[[#This Row],[RN Admin Hours]], Nurse[[#This Row],[RN DON Hours]])</f>
        <v>62.045054945054957</v>
      </c>
      <c r="M252" s="2">
        <v>48.578021978021994</v>
      </c>
      <c r="N252" s="2">
        <v>8.1813186813186807</v>
      </c>
      <c r="O252" s="2">
        <v>5.2857142857142856</v>
      </c>
      <c r="P252" s="2">
        <f>SUM(Nurse[[#This Row],[LPN Hours (excl. Admin)]],Nurse[[#This Row],[LPN Admin Hours]])</f>
        <v>27.520329670329669</v>
      </c>
      <c r="Q252" s="2">
        <v>27.498351648351647</v>
      </c>
      <c r="R252" s="2">
        <v>2.197802197802198E-2</v>
      </c>
      <c r="S252" s="2">
        <f>SUM(Nurse[[#This Row],[CNA Hours]], Nurse[[#This Row],[NA TR Hours]], Nurse[[#This Row],[Med Aide/Tech Hours]])</f>
        <v>130.41978021978022</v>
      </c>
      <c r="T252" s="2">
        <v>115.02967032967032</v>
      </c>
      <c r="U252" s="2">
        <v>15.390109890109887</v>
      </c>
      <c r="V252" s="2">
        <v>0</v>
      </c>
      <c r="W2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52" s="2">
        <v>0</v>
      </c>
      <c r="Y252" s="2">
        <v>0</v>
      </c>
      <c r="Z252" s="2">
        <v>0</v>
      </c>
      <c r="AA252" s="2">
        <v>0</v>
      </c>
      <c r="AB252" s="2">
        <v>0</v>
      </c>
      <c r="AC252" s="2">
        <v>0</v>
      </c>
      <c r="AD252" s="2">
        <v>0</v>
      </c>
      <c r="AE252" s="2">
        <v>0</v>
      </c>
      <c r="AF252" t="s">
        <v>728</v>
      </c>
      <c r="AG252" s="6">
        <v>5</v>
      </c>
      <c r="AH252"/>
    </row>
    <row r="253" spans="1:34" x14ac:dyDescent="0.25">
      <c r="A253" t="s">
        <v>35</v>
      </c>
      <c r="B253" t="s">
        <v>1830</v>
      </c>
      <c r="C253" t="s">
        <v>1944</v>
      </c>
      <c r="D253" t="s">
        <v>2281</v>
      </c>
      <c r="E253" s="2">
        <v>61.439560439560438</v>
      </c>
      <c r="F253" s="2">
        <f>Nurse[[#This Row],[Total Nurse Staff Hours]]/Nurse[[#This Row],[MDS Census]]</f>
        <v>3.5770917546056165</v>
      </c>
      <c r="G253" s="2">
        <f>Nurse[[#This Row],[Total Direct Care Staff Hours]]/Nurse[[#This Row],[MDS Census]]</f>
        <v>3.1097299230906823</v>
      </c>
      <c r="H253" s="2">
        <f>Nurse[[#This Row],[Total RN Hours (w/ Admin, DON)]]/Nurse[[#This Row],[MDS Census]]</f>
        <v>0.91752817027365408</v>
      </c>
      <c r="I253" s="2">
        <f>Nurse[[#This Row],[RN Hours (excl. Admin, DON)]]/Nurse[[#This Row],[MDS Census]]</f>
        <v>0.52117868002146317</v>
      </c>
      <c r="J253" s="2">
        <f>SUM(Nurse[[#This Row],[RN Hours (excl. Admin, DON)]], Nurse[[#This Row],[RN Admin Hours]], Nurse[[#This Row],[RN DON Hours]], Nurse[[#This Row],[LPN Hours (excl. Admin)]], Nurse[[#This Row],[LPN Admin Hours]], Nurse[[#This Row],[CNA Hours]], Nurse[[#This Row],[NA TR Hours]], Nurse[[#This Row],[Med Aide/Tech Hours]])</f>
        <v>219.77494505494508</v>
      </c>
      <c r="K253" s="2">
        <f>SUM(Nurse[[#This Row],[RN Hours (excl. Admin, DON)]], Nurse[[#This Row],[LPN Hours (excl. Admin)]], Nurse[[#This Row],[CNA Hours]], Nurse[[#This Row],[NA TR Hours]], Nurse[[#This Row],[Med Aide/Tech Hours]])</f>
        <v>191.06043956043962</v>
      </c>
      <c r="L253" s="2">
        <f>SUM(Nurse[[#This Row],[RN Hours (excl. Admin, DON)]], Nurse[[#This Row],[RN Admin Hours]], Nurse[[#This Row],[RN DON Hours]])</f>
        <v>56.372527472527473</v>
      </c>
      <c r="M253" s="2">
        <v>32.02098901098902</v>
      </c>
      <c r="N253" s="2">
        <v>20.065824175824172</v>
      </c>
      <c r="O253" s="2">
        <v>4.2857142857142856</v>
      </c>
      <c r="P253" s="2">
        <f>SUM(Nurse[[#This Row],[LPN Hours (excl. Admin)]],Nurse[[#This Row],[LPN Admin Hours]])</f>
        <v>48.939450549450555</v>
      </c>
      <c r="Q253" s="2">
        <v>44.57648351648352</v>
      </c>
      <c r="R253" s="2">
        <v>4.3629670329670329</v>
      </c>
      <c r="S253" s="2">
        <f>SUM(Nurse[[#This Row],[CNA Hours]], Nurse[[#This Row],[NA TR Hours]], Nurse[[#This Row],[Med Aide/Tech Hours]])</f>
        <v>114.46296703296707</v>
      </c>
      <c r="T253" s="2">
        <v>111.3515384615385</v>
      </c>
      <c r="U253" s="2">
        <v>3.1114285714285721</v>
      </c>
      <c r="V253" s="2">
        <v>0</v>
      </c>
      <c r="W2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53" s="2">
        <v>0</v>
      </c>
      <c r="Y253" s="2">
        <v>0</v>
      </c>
      <c r="Z253" s="2">
        <v>0</v>
      </c>
      <c r="AA253" s="2">
        <v>0</v>
      </c>
      <c r="AB253" s="2">
        <v>0</v>
      </c>
      <c r="AC253" s="2">
        <v>0</v>
      </c>
      <c r="AD253" s="2">
        <v>0</v>
      </c>
      <c r="AE253" s="2">
        <v>0</v>
      </c>
      <c r="AF253" t="s">
        <v>897</v>
      </c>
      <c r="AG253" s="6">
        <v>5</v>
      </c>
      <c r="AH253"/>
    </row>
    <row r="254" spans="1:34" x14ac:dyDescent="0.25">
      <c r="A254" t="s">
        <v>35</v>
      </c>
      <c r="B254" t="s">
        <v>1441</v>
      </c>
      <c r="C254" t="s">
        <v>2077</v>
      </c>
      <c r="D254" t="s">
        <v>2338</v>
      </c>
      <c r="E254" s="2">
        <v>44.945054945054942</v>
      </c>
      <c r="F254" s="2">
        <f>Nurse[[#This Row],[Total Nurse Staff Hours]]/Nurse[[#This Row],[MDS Census]]</f>
        <v>2.6969437652811741</v>
      </c>
      <c r="G254" s="2">
        <f>Nurse[[#This Row],[Total Direct Care Staff Hours]]/Nurse[[#This Row],[MDS Census]]</f>
        <v>2.4083178484107584</v>
      </c>
      <c r="H254" s="2">
        <f>Nurse[[#This Row],[Total RN Hours (w/ Admin, DON)]]/Nurse[[#This Row],[MDS Census]]</f>
        <v>0.78585574572127148</v>
      </c>
      <c r="I254" s="2">
        <f>Nurse[[#This Row],[RN Hours (excl. Admin, DON)]]/Nurse[[#This Row],[MDS Census]]</f>
        <v>0.57852078239608806</v>
      </c>
      <c r="J254" s="2">
        <f>SUM(Nurse[[#This Row],[RN Hours (excl. Admin, DON)]], Nurse[[#This Row],[RN Admin Hours]], Nurse[[#This Row],[RN DON Hours]], Nurse[[#This Row],[LPN Hours (excl. Admin)]], Nurse[[#This Row],[LPN Admin Hours]], Nurse[[#This Row],[CNA Hours]], Nurse[[#This Row],[NA TR Hours]], Nurse[[#This Row],[Med Aide/Tech Hours]])</f>
        <v>121.21428571428572</v>
      </c>
      <c r="K254" s="2">
        <f>SUM(Nurse[[#This Row],[RN Hours (excl. Admin, DON)]], Nurse[[#This Row],[LPN Hours (excl. Admin)]], Nurse[[#This Row],[CNA Hours]], Nurse[[#This Row],[NA TR Hours]], Nurse[[#This Row],[Med Aide/Tech Hours]])</f>
        <v>108.24197802197804</v>
      </c>
      <c r="L254" s="2">
        <f>SUM(Nurse[[#This Row],[RN Hours (excl. Admin, DON)]], Nurse[[#This Row],[RN Admin Hours]], Nurse[[#This Row],[RN DON Hours]])</f>
        <v>35.32032967032967</v>
      </c>
      <c r="M254" s="2">
        <v>26.001648351648353</v>
      </c>
      <c r="N254" s="2">
        <v>3.6923076923076925</v>
      </c>
      <c r="O254" s="2">
        <v>5.6263736263736268</v>
      </c>
      <c r="P254" s="2">
        <f>SUM(Nurse[[#This Row],[LPN Hours (excl. Admin)]],Nurse[[#This Row],[LPN Admin Hours]])</f>
        <v>16.524615384615384</v>
      </c>
      <c r="Q254" s="2">
        <v>12.87098901098901</v>
      </c>
      <c r="R254" s="2">
        <v>3.6536263736263739</v>
      </c>
      <c r="S254" s="2">
        <f>SUM(Nurse[[#This Row],[CNA Hours]], Nurse[[#This Row],[NA TR Hours]], Nurse[[#This Row],[Med Aide/Tech Hours]])</f>
        <v>69.369340659340679</v>
      </c>
      <c r="T254" s="2">
        <v>69.369340659340679</v>
      </c>
      <c r="U254" s="2">
        <v>0</v>
      </c>
      <c r="V254" s="2">
        <v>0</v>
      </c>
      <c r="W2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3.9560439560439562</v>
      </c>
      <c r="X254" s="2">
        <v>0.13186813186813187</v>
      </c>
      <c r="Y254" s="2">
        <v>3.6923076923076925</v>
      </c>
      <c r="Z254" s="2">
        <v>0</v>
      </c>
      <c r="AA254" s="2">
        <v>0</v>
      </c>
      <c r="AB254" s="2">
        <v>0</v>
      </c>
      <c r="AC254" s="2">
        <v>0.13186813186813187</v>
      </c>
      <c r="AD254" s="2">
        <v>0</v>
      </c>
      <c r="AE254" s="2">
        <v>0</v>
      </c>
      <c r="AF254" t="s">
        <v>500</v>
      </c>
      <c r="AG254" s="6">
        <v>5</v>
      </c>
      <c r="AH254"/>
    </row>
    <row r="255" spans="1:34" x14ac:dyDescent="0.25">
      <c r="A255" t="s">
        <v>35</v>
      </c>
      <c r="B255" t="s">
        <v>1832</v>
      </c>
      <c r="C255" t="s">
        <v>1962</v>
      </c>
      <c r="D255" t="s">
        <v>2282</v>
      </c>
      <c r="E255" s="2">
        <v>93.824175824175825</v>
      </c>
      <c r="F255" s="2">
        <f>Nurse[[#This Row],[Total Nurse Staff Hours]]/Nurse[[#This Row],[MDS Census]]</f>
        <v>3.302354181307098</v>
      </c>
      <c r="G255" s="2">
        <f>Nurse[[#This Row],[Total Direct Care Staff Hours]]/Nurse[[#This Row],[MDS Census]]</f>
        <v>3.0665553993909582</v>
      </c>
      <c r="H255" s="2">
        <f>Nurse[[#This Row],[Total RN Hours (w/ Admin, DON)]]/Nurse[[#This Row],[MDS Census]]</f>
        <v>0.45031037713750294</v>
      </c>
      <c r="I255" s="2">
        <f>Nurse[[#This Row],[RN Hours (excl. Admin, DON)]]/Nurse[[#This Row],[MDS Census]]</f>
        <v>0.34334738814710708</v>
      </c>
      <c r="J255" s="2">
        <f>SUM(Nurse[[#This Row],[RN Hours (excl. Admin, DON)]], Nurse[[#This Row],[RN Admin Hours]], Nurse[[#This Row],[RN DON Hours]], Nurse[[#This Row],[LPN Hours (excl. Admin)]], Nurse[[#This Row],[LPN Admin Hours]], Nurse[[#This Row],[CNA Hours]], Nurse[[#This Row],[NA TR Hours]], Nurse[[#This Row],[Med Aide/Tech Hours]])</f>
        <v>309.84065934065939</v>
      </c>
      <c r="K255" s="2">
        <f>SUM(Nurse[[#This Row],[RN Hours (excl. Admin, DON)]], Nurse[[#This Row],[LPN Hours (excl. Admin)]], Nurse[[#This Row],[CNA Hours]], Nurse[[#This Row],[NA TR Hours]], Nurse[[#This Row],[Med Aide/Tech Hours]])</f>
        <v>287.71703296703299</v>
      </c>
      <c r="L255" s="2">
        <f>SUM(Nurse[[#This Row],[RN Hours (excl. Admin, DON)]], Nurse[[#This Row],[RN Admin Hours]], Nurse[[#This Row],[RN DON Hours]])</f>
        <v>42.25</v>
      </c>
      <c r="M255" s="2">
        <v>32.214285714285715</v>
      </c>
      <c r="N255" s="2">
        <v>6.2554945054945055</v>
      </c>
      <c r="O255" s="2">
        <v>3.7802197802197801</v>
      </c>
      <c r="P255" s="2">
        <f>SUM(Nurse[[#This Row],[LPN Hours (excl. Admin)]],Nurse[[#This Row],[LPN Admin Hours]])</f>
        <v>89.335164835164832</v>
      </c>
      <c r="Q255" s="2">
        <v>77.247252747252745</v>
      </c>
      <c r="R255" s="2">
        <v>12.087912087912088</v>
      </c>
      <c r="S255" s="2">
        <f>SUM(Nurse[[#This Row],[CNA Hours]], Nurse[[#This Row],[NA TR Hours]], Nurse[[#This Row],[Med Aide/Tech Hours]])</f>
        <v>178.25549450549448</v>
      </c>
      <c r="T255" s="2">
        <v>172.67857142857142</v>
      </c>
      <c r="U255" s="2">
        <v>5.5769230769230766</v>
      </c>
      <c r="V255" s="2">
        <v>0</v>
      </c>
      <c r="W2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55" s="2">
        <v>0</v>
      </c>
      <c r="Y255" s="2">
        <v>0</v>
      </c>
      <c r="Z255" s="2">
        <v>0</v>
      </c>
      <c r="AA255" s="2">
        <v>0</v>
      </c>
      <c r="AB255" s="2">
        <v>0</v>
      </c>
      <c r="AC255" s="2">
        <v>0</v>
      </c>
      <c r="AD255" s="2">
        <v>0</v>
      </c>
      <c r="AE255" s="2">
        <v>0</v>
      </c>
      <c r="AF255" t="s">
        <v>899</v>
      </c>
      <c r="AG255" s="6">
        <v>5</v>
      </c>
      <c r="AH255"/>
    </row>
    <row r="256" spans="1:34" x14ac:dyDescent="0.25">
      <c r="A256" t="s">
        <v>35</v>
      </c>
      <c r="B256" t="s">
        <v>1648</v>
      </c>
      <c r="C256" t="s">
        <v>2184</v>
      </c>
      <c r="D256" t="s">
        <v>2298</v>
      </c>
      <c r="E256" s="2">
        <v>97.791208791208788</v>
      </c>
      <c r="F256" s="2">
        <f>Nurse[[#This Row],[Total Nurse Staff Hours]]/Nurse[[#This Row],[MDS Census]]</f>
        <v>3.8983908304303858</v>
      </c>
      <c r="G256" s="2">
        <f>Nurse[[#This Row],[Total Direct Care Staff Hours]]/Nurse[[#This Row],[MDS Census]]</f>
        <v>3.2896572648612206</v>
      </c>
      <c r="H256" s="2">
        <f>Nurse[[#This Row],[Total RN Hours (w/ Admin, DON)]]/Nurse[[#This Row],[MDS Census]]</f>
        <v>0.60178559388695352</v>
      </c>
      <c r="I256" s="2">
        <f>Nurse[[#This Row],[RN Hours (excl. Admin, DON)]]/Nurse[[#This Row],[MDS Census]]</f>
        <v>0.21127991909203284</v>
      </c>
      <c r="J256" s="2">
        <f>SUM(Nurse[[#This Row],[RN Hours (excl. Admin, DON)]], Nurse[[#This Row],[RN Admin Hours]], Nurse[[#This Row],[RN DON Hours]], Nurse[[#This Row],[LPN Hours (excl. Admin)]], Nurse[[#This Row],[LPN Admin Hours]], Nurse[[#This Row],[CNA Hours]], Nurse[[#This Row],[NA TR Hours]], Nurse[[#This Row],[Med Aide/Tech Hours]])</f>
        <v>381.22835164835169</v>
      </c>
      <c r="K256" s="2">
        <f>SUM(Nurse[[#This Row],[RN Hours (excl. Admin, DON)]], Nurse[[#This Row],[LPN Hours (excl. Admin)]], Nurse[[#This Row],[CNA Hours]], Nurse[[#This Row],[NA TR Hours]], Nurse[[#This Row],[Med Aide/Tech Hours]])</f>
        <v>321.69956043956046</v>
      </c>
      <c r="L256" s="2">
        <f>SUM(Nurse[[#This Row],[RN Hours (excl. Admin, DON)]], Nurse[[#This Row],[RN Admin Hours]], Nurse[[#This Row],[RN DON Hours]])</f>
        <v>58.849340659340648</v>
      </c>
      <c r="M256" s="2">
        <v>20.661318681318683</v>
      </c>
      <c r="N256" s="2">
        <v>32.620109890109873</v>
      </c>
      <c r="O256" s="2">
        <v>5.5679120879120898</v>
      </c>
      <c r="P256" s="2">
        <f>SUM(Nurse[[#This Row],[LPN Hours (excl. Admin)]],Nurse[[#This Row],[LPN Admin Hours]])</f>
        <v>116.05384615384614</v>
      </c>
      <c r="Q256" s="2">
        <v>94.713076923076912</v>
      </c>
      <c r="R256" s="2">
        <v>21.340769230769229</v>
      </c>
      <c r="S256" s="2">
        <f>SUM(Nurse[[#This Row],[CNA Hours]], Nurse[[#This Row],[NA TR Hours]], Nurse[[#This Row],[Med Aide/Tech Hours]])</f>
        <v>206.32516483516488</v>
      </c>
      <c r="T256" s="2">
        <v>203.10615384615389</v>
      </c>
      <c r="U256" s="2">
        <v>3.2190109890109899</v>
      </c>
      <c r="V256" s="2">
        <v>0</v>
      </c>
      <c r="W2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0.8571428571428571</v>
      </c>
      <c r="X256" s="2">
        <v>0</v>
      </c>
      <c r="Y256" s="2">
        <v>0</v>
      </c>
      <c r="Z256" s="2">
        <v>0</v>
      </c>
      <c r="AA256" s="2">
        <v>4.3956043956043959E-2</v>
      </c>
      <c r="AB256" s="2">
        <v>0</v>
      </c>
      <c r="AC256" s="2">
        <v>0.81318681318681318</v>
      </c>
      <c r="AD256" s="2">
        <v>0</v>
      </c>
      <c r="AE256" s="2">
        <v>0</v>
      </c>
      <c r="AF256" t="s">
        <v>711</v>
      </c>
      <c r="AG256" s="6">
        <v>5</v>
      </c>
      <c r="AH256"/>
    </row>
    <row r="257" spans="1:34" x14ac:dyDescent="0.25">
      <c r="A257" t="s">
        <v>35</v>
      </c>
      <c r="B257" t="s">
        <v>1620</v>
      </c>
      <c r="C257" t="s">
        <v>2004</v>
      </c>
      <c r="D257" t="s">
        <v>2298</v>
      </c>
      <c r="E257" s="2">
        <v>54.582417582417584</v>
      </c>
      <c r="F257" s="2">
        <f>Nurse[[#This Row],[Total Nurse Staff Hours]]/Nurse[[#This Row],[MDS Census]]</f>
        <v>3.5675256694181599</v>
      </c>
      <c r="G257" s="2">
        <f>Nurse[[#This Row],[Total Direct Care Staff Hours]]/Nurse[[#This Row],[MDS Census]]</f>
        <v>3.4629353734648682</v>
      </c>
      <c r="H257" s="2">
        <f>Nurse[[#This Row],[Total RN Hours (w/ Admin, DON)]]/Nurse[[#This Row],[MDS Census]]</f>
        <v>0.58803301791826046</v>
      </c>
      <c r="I257" s="2">
        <f>Nurse[[#This Row],[RN Hours (excl. Admin, DON)]]/Nurse[[#This Row],[MDS Census]]</f>
        <v>0.48344272196496874</v>
      </c>
      <c r="J257" s="2">
        <f>SUM(Nurse[[#This Row],[RN Hours (excl. Admin, DON)]], Nurse[[#This Row],[RN Admin Hours]], Nurse[[#This Row],[RN DON Hours]], Nurse[[#This Row],[LPN Hours (excl. Admin)]], Nurse[[#This Row],[LPN Admin Hours]], Nurse[[#This Row],[CNA Hours]], Nurse[[#This Row],[NA TR Hours]], Nurse[[#This Row],[Med Aide/Tech Hours]])</f>
        <v>194.72417582417583</v>
      </c>
      <c r="K257" s="2">
        <f>SUM(Nurse[[#This Row],[RN Hours (excl. Admin, DON)]], Nurse[[#This Row],[LPN Hours (excl. Admin)]], Nurse[[#This Row],[CNA Hours]], Nurse[[#This Row],[NA TR Hours]], Nurse[[#This Row],[Med Aide/Tech Hours]])</f>
        <v>189.01538461538462</v>
      </c>
      <c r="L257" s="2">
        <f>SUM(Nurse[[#This Row],[RN Hours (excl. Admin, DON)]], Nurse[[#This Row],[RN Admin Hours]], Nurse[[#This Row],[RN DON Hours]])</f>
        <v>32.096263736263737</v>
      </c>
      <c r="M257" s="2">
        <v>26.387472527472525</v>
      </c>
      <c r="N257" s="2">
        <v>0.26923076923076922</v>
      </c>
      <c r="O257" s="2">
        <v>5.4395604395604398</v>
      </c>
      <c r="P257" s="2">
        <f>SUM(Nurse[[#This Row],[LPN Hours (excl. Admin)]],Nurse[[#This Row],[LPN Admin Hours]])</f>
        <v>53.551648351648346</v>
      </c>
      <c r="Q257" s="2">
        <v>53.551648351648346</v>
      </c>
      <c r="R257" s="2">
        <v>0</v>
      </c>
      <c r="S257" s="2">
        <f>SUM(Nurse[[#This Row],[CNA Hours]], Nurse[[#This Row],[NA TR Hours]], Nurse[[#This Row],[Med Aide/Tech Hours]])</f>
        <v>109.07626373626374</v>
      </c>
      <c r="T257" s="2">
        <v>109.07626373626374</v>
      </c>
      <c r="U257" s="2">
        <v>0</v>
      </c>
      <c r="V257" s="2">
        <v>0</v>
      </c>
      <c r="W2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57" s="2">
        <v>0</v>
      </c>
      <c r="Y257" s="2">
        <v>0</v>
      </c>
      <c r="Z257" s="2">
        <v>0</v>
      </c>
      <c r="AA257" s="2">
        <v>0</v>
      </c>
      <c r="AB257" s="2">
        <v>0</v>
      </c>
      <c r="AC257" s="2">
        <v>0</v>
      </c>
      <c r="AD257" s="2">
        <v>0</v>
      </c>
      <c r="AE257" s="2">
        <v>0</v>
      </c>
      <c r="AF257" t="s">
        <v>683</v>
      </c>
      <c r="AG257" s="6">
        <v>5</v>
      </c>
      <c r="AH257"/>
    </row>
    <row r="258" spans="1:34" x14ac:dyDescent="0.25">
      <c r="A258" t="s">
        <v>35</v>
      </c>
      <c r="B258" t="s">
        <v>1330</v>
      </c>
      <c r="C258" t="s">
        <v>2118</v>
      </c>
      <c r="D258" t="s">
        <v>2320</v>
      </c>
      <c r="E258" s="2">
        <v>42.81318681318681</v>
      </c>
      <c r="F258" s="2">
        <f>Nurse[[#This Row],[Total Nurse Staff Hours]]/Nurse[[#This Row],[MDS Census]]</f>
        <v>3.7518608829568789</v>
      </c>
      <c r="G258" s="2">
        <f>Nurse[[#This Row],[Total Direct Care Staff Hours]]/Nurse[[#This Row],[MDS Census]]</f>
        <v>3.5181596509240247</v>
      </c>
      <c r="H258" s="2">
        <f>Nurse[[#This Row],[Total RN Hours (w/ Admin, DON)]]/Nurse[[#This Row],[MDS Census]]</f>
        <v>0.58168634496919924</v>
      </c>
      <c r="I258" s="2">
        <f>Nurse[[#This Row],[RN Hours (excl. Admin, DON)]]/Nurse[[#This Row],[MDS Census]]</f>
        <v>0.34798511293634499</v>
      </c>
      <c r="J258" s="2">
        <f>SUM(Nurse[[#This Row],[RN Hours (excl. Admin, DON)]], Nurse[[#This Row],[RN Admin Hours]], Nurse[[#This Row],[RN DON Hours]], Nurse[[#This Row],[LPN Hours (excl. Admin)]], Nurse[[#This Row],[LPN Admin Hours]], Nurse[[#This Row],[CNA Hours]], Nurse[[#This Row],[NA TR Hours]], Nurse[[#This Row],[Med Aide/Tech Hours]])</f>
        <v>160.62912087912088</v>
      </c>
      <c r="K258" s="2">
        <f>SUM(Nurse[[#This Row],[RN Hours (excl. Admin, DON)]], Nurse[[#This Row],[LPN Hours (excl. Admin)]], Nurse[[#This Row],[CNA Hours]], Nurse[[#This Row],[NA TR Hours]], Nurse[[#This Row],[Med Aide/Tech Hours]])</f>
        <v>150.62362637362637</v>
      </c>
      <c r="L258" s="2">
        <f>SUM(Nurse[[#This Row],[RN Hours (excl. Admin, DON)]], Nurse[[#This Row],[RN Admin Hours]], Nurse[[#This Row],[RN DON Hours]])</f>
        <v>24.903846153846153</v>
      </c>
      <c r="M258" s="2">
        <v>14.898351648351648</v>
      </c>
      <c r="N258" s="2">
        <v>4.5989010989010985</v>
      </c>
      <c r="O258" s="2">
        <v>5.4065934065934069</v>
      </c>
      <c r="P258" s="2">
        <f>SUM(Nurse[[#This Row],[LPN Hours (excl. Admin)]],Nurse[[#This Row],[LPN Admin Hours]])</f>
        <v>40.082417582417584</v>
      </c>
      <c r="Q258" s="2">
        <v>40.082417582417584</v>
      </c>
      <c r="R258" s="2">
        <v>0</v>
      </c>
      <c r="S258" s="2">
        <f>SUM(Nurse[[#This Row],[CNA Hours]], Nurse[[#This Row],[NA TR Hours]], Nurse[[#This Row],[Med Aide/Tech Hours]])</f>
        <v>95.642857142857139</v>
      </c>
      <c r="T258" s="2">
        <v>95.642857142857139</v>
      </c>
      <c r="U258" s="2">
        <v>0</v>
      </c>
      <c r="V258" s="2">
        <v>0</v>
      </c>
      <c r="W2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58" s="2">
        <v>0</v>
      </c>
      <c r="Y258" s="2">
        <v>0</v>
      </c>
      <c r="Z258" s="2">
        <v>0</v>
      </c>
      <c r="AA258" s="2">
        <v>0</v>
      </c>
      <c r="AB258" s="2">
        <v>0</v>
      </c>
      <c r="AC258" s="2">
        <v>0</v>
      </c>
      <c r="AD258" s="2">
        <v>0</v>
      </c>
      <c r="AE258" s="2">
        <v>0</v>
      </c>
      <c r="AF258" t="s">
        <v>387</v>
      </c>
      <c r="AG258" s="6">
        <v>5</v>
      </c>
      <c r="AH258"/>
    </row>
    <row r="259" spans="1:34" x14ac:dyDescent="0.25">
      <c r="A259" t="s">
        <v>35</v>
      </c>
      <c r="B259" t="s">
        <v>1228</v>
      </c>
      <c r="C259" t="s">
        <v>2068</v>
      </c>
      <c r="D259" t="s">
        <v>2307</v>
      </c>
      <c r="E259" s="2">
        <v>62.450549450549453</v>
      </c>
      <c r="F259" s="2">
        <f>Nurse[[#This Row],[Total Nurse Staff Hours]]/Nurse[[#This Row],[MDS Census]]</f>
        <v>3.3118581734999109</v>
      </c>
      <c r="G259" s="2">
        <f>Nurse[[#This Row],[Total Direct Care Staff Hours]]/Nurse[[#This Row],[MDS Census]]</f>
        <v>3.1034207284884729</v>
      </c>
      <c r="H259" s="2">
        <f>Nurse[[#This Row],[Total RN Hours (w/ Admin, DON)]]/Nurse[[#This Row],[MDS Census]]</f>
        <v>0.36424775646665492</v>
      </c>
      <c r="I259" s="2">
        <f>Nurse[[#This Row],[RN Hours (excl. Admin, DON)]]/Nurse[[#This Row],[MDS Census]]</f>
        <v>0.2797853246524723</v>
      </c>
      <c r="J259" s="2">
        <f>SUM(Nurse[[#This Row],[RN Hours (excl. Admin, DON)]], Nurse[[#This Row],[RN Admin Hours]], Nurse[[#This Row],[RN DON Hours]], Nurse[[#This Row],[LPN Hours (excl. Admin)]], Nurse[[#This Row],[LPN Admin Hours]], Nurse[[#This Row],[CNA Hours]], Nurse[[#This Row],[NA TR Hours]], Nurse[[#This Row],[Med Aide/Tech Hours]])</f>
        <v>206.82736263736257</v>
      </c>
      <c r="K259" s="2">
        <f>SUM(Nurse[[#This Row],[RN Hours (excl. Admin, DON)]], Nurse[[#This Row],[LPN Hours (excl. Admin)]], Nurse[[#This Row],[CNA Hours]], Nurse[[#This Row],[NA TR Hours]], Nurse[[#This Row],[Med Aide/Tech Hours]])</f>
        <v>193.81032967032959</v>
      </c>
      <c r="L259" s="2">
        <f>SUM(Nurse[[#This Row],[RN Hours (excl. Admin, DON)]], Nurse[[#This Row],[RN Admin Hours]], Nurse[[#This Row],[RN DON Hours]])</f>
        <v>22.747472527472528</v>
      </c>
      <c r="M259" s="2">
        <v>17.472747252747254</v>
      </c>
      <c r="N259" s="2">
        <v>0</v>
      </c>
      <c r="O259" s="2">
        <v>5.2747252747252746</v>
      </c>
      <c r="P259" s="2">
        <f>SUM(Nurse[[#This Row],[LPN Hours (excl. Admin)]],Nurse[[#This Row],[LPN Admin Hours]])</f>
        <v>65.880109890109907</v>
      </c>
      <c r="Q259" s="2">
        <v>58.137802197802209</v>
      </c>
      <c r="R259" s="2">
        <v>7.7423076923076914</v>
      </c>
      <c r="S259" s="2">
        <f>SUM(Nurse[[#This Row],[CNA Hours]], Nurse[[#This Row],[NA TR Hours]], Nurse[[#This Row],[Med Aide/Tech Hours]])</f>
        <v>118.19978021978014</v>
      </c>
      <c r="T259" s="2">
        <v>118.19978021978014</v>
      </c>
      <c r="U259" s="2">
        <v>0</v>
      </c>
      <c r="V259" s="2">
        <v>0</v>
      </c>
      <c r="W2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43.417582417582423</v>
      </c>
      <c r="X259" s="2">
        <v>6.7032967032967035</v>
      </c>
      <c r="Y259" s="2">
        <v>0</v>
      </c>
      <c r="Z259" s="2">
        <v>0</v>
      </c>
      <c r="AA259" s="2">
        <v>15.318681318681323</v>
      </c>
      <c r="AB259" s="2">
        <v>0</v>
      </c>
      <c r="AC259" s="2">
        <v>21.395604395604394</v>
      </c>
      <c r="AD259" s="2">
        <v>0</v>
      </c>
      <c r="AE259" s="2">
        <v>0</v>
      </c>
      <c r="AF259" t="s">
        <v>284</v>
      </c>
      <c r="AG259" s="6">
        <v>5</v>
      </c>
      <c r="AH259"/>
    </row>
    <row r="260" spans="1:34" x14ac:dyDescent="0.25">
      <c r="A260" t="s">
        <v>35</v>
      </c>
      <c r="B260" t="s">
        <v>1166</v>
      </c>
      <c r="C260" t="s">
        <v>2123</v>
      </c>
      <c r="D260" t="s">
        <v>2331</v>
      </c>
      <c r="E260" s="2">
        <v>110.84615384615384</v>
      </c>
      <c r="F260" s="2">
        <f>Nurse[[#This Row],[Total Nurse Staff Hours]]/Nurse[[#This Row],[MDS Census]]</f>
        <v>3.0761951026073171</v>
      </c>
      <c r="G260" s="2">
        <f>Nurse[[#This Row],[Total Direct Care Staff Hours]]/Nurse[[#This Row],[MDS Census]]</f>
        <v>2.933461881629821</v>
      </c>
      <c r="H260" s="2">
        <f>Nurse[[#This Row],[Total RN Hours (w/ Admin, DON)]]/Nurse[[#This Row],[MDS Census]]</f>
        <v>0.61946069197977605</v>
      </c>
      <c r="I260" s="2">
        <f>Nurse[[#This Row],[RN Hours (excl. Admin, DON)]]/Nurse[[#This Row],[MDS Census]]</f>
        <v>0.56825617130960637</v>
      </c>
      <c r="J260" s="2">
        <f>SUM(Nurse[[#This Row],[RN Hours (excl. Admin, DON)]], Nurse[[#This Row],[RN Admin Hours]], Nurse[[#This Row],[RN DON Hours]], Nurse[[#This Row],[LPN Hours (excl. Admin)]], Nurse[[#This Row],[LPN Admin Hours]], Nurse[[#This Row],[CNA Hours]], Nurse[[#This Row],[NA TR Hours]], Nurse[[#This Row],[Med Aide/Tech Hours]])</f>
        <v>340.98439560439567</v>
      </c>
      <c r="K260" s="2">
        <f>SUM(Nurse[[#This Row],[RN Hours (excl. Admin, DON)]], Nurse[[#This Row],[LPN Hours (excl. Admin)]], Nurse[[#This Row],[CNA Hours]], Nurse[[#This Row],[NA TR Hours]], Nurse[[#This Row],[Med Aide/Tech Hours]])</f>
        <v>325.16296703296706</v>
      </c>
      <c r="L260" s="2">
        <f>SUM(Nurse[[#This Row],[RN Hours (excl. Admin, DON)]], Nurse[[#This Row],[RN Admin Hours]], Nurse[[#This Row],[RN DON Hours]])</f>
        <v>68.664835164835168</v>
      </c>
      <c r="M260" s="2">
        <v>62.989010989010985</v>
      </c>
      <c r="N260" s="2">
        <v>0.75274725274725274</v>
      </c>
      <c r="O260" s="2">
        <v>4.9230769230769234</v>
      </c>
      <c r="P260" s="2">
        <f>SUM(Nurse[[#This Row],[LPN Hours (excl. Admin)]],Nurse[[#This Row],[LPN Admin Hours]])</f>
        <v>61.153846153846153</v>
      </c>
      <c r="Q260" s="2">
        <v>51.008241758241759</v>
      </c>
      <c r="R260" s="2">
        <v>10.145604395604396</v>
      </c>
      <c r="S260" s="2">
        <f>SUM(Nurse[[#This Row],[CNA Hours]], Nurse[[#This Row],[NA TR Hours]], Nurse[[#This Row],[Med Aide/Tech Hours]])</f>
        <v>211.1657142857143</v>
      </c>
      <c r="T260" s="2">
        <v>200.75087912087915</v>
      </c>
      <c r="U260" s="2">
        <v>10.414835164835164</v>
      </c>
      <c r="V260" s="2">
        <v>0</v>
      </c>
      <c r="W2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15.67032967032967</v>
      </c>
      <c r="X260" s="2">
        <v>0</v>
      </c>
      <c r="Y260" s="2">
        <v>0</v>
      </c>
      <c r="Z260" s="2">
        <v>0</v>
      </c>
      <c r="AA260" s="2">
        <v>7.604395604395604</v>
      </c>
      <c r="AB260" s="2">
        <v>0</v>
      </c>
      <c r="AC260" s="2">
        <v>5.4725274725274726</v>
      </c>
      <c r="AD260" s="2">
        <v>2.5934065934065935</v>
      </c>
      <c r="AE260" s="2">
        <v>0</v>
      </c>
      <c r="AF260" t="s">
        <v>221</v>
      </c>
      <c r="AG260" s="6">
        <v>5</v>
      </c>
      <c r="AH260"/>
    </row>
    <row r="261" spans="1:34" x14ac:dyDescent="0.25">
      <c r="A261" t="s">
        <v>35</v>
      </c>
      <c r="B261" t="s">
        <v>1069</v>
      </c>
      <c r="C261" t="s">
        <v>1922</v>
      </c>
      <c r="D261" t="s">
        <v>2291</v>
      </c>
      <c r="E261" s="2">
        <v>52.901098901098898</v>
      </c>
      <c r="F261" s="2">
        <f>Nurse[[#This Row],[Total Nurse Staff Hours]]/Nurse[[#This Row],[MDS Census]]</f>
        <v>4.1680785209804734</v>
      </c>
      <c r="G261" s="2">
        <f>Nurse[[#This Row],[Total Direct Care Staff Hours]]/Nurse[[#This Row],[MDS Census]]</f>
        <v>3.7482571665974245</v>
      </c>
      <c r="H261" s="2">
        <f>Nurse[[#This Row],[Total RN Hours (w/ Admin, DON)]]/Nurse[[#This Row],[MDS Census]]</f>
        <v>0.94152264229331117</v>
      </c>
      <c r="I261" s="2">
        <f>Nurse[[#This Row],[RN Hours (excl. Admin, DON)]]/Nurse[[#This Row],[MDS Census]]</f>
        <v>0.52170128791026193</v>
      </c>
      <c r="J261" s="2">
        <f>SUM(Nurse[[#This Row],[RN Hours (excl. Admin, DON)]], Nurse[[#This Row],[RN Admin Hours]], Nurse[[#This Row],[RN DON Hours]], Nurse[[#This Row],[LPN Hours (excl. Admin)]], Nurse[[#This Row],[LPN Admin Hours]], Nurse[[#This Row],[CNA Hours]], Nurse[[#This Row],[NA TR Hours]], Nurse[[#This Row],[Med Aide/Tech Hours]])</f>
        <v>220.49593406593405</v>
      </c>
      <c r="K261" s="2">
        <f>SUM(Nurse[[#This Row],[RN Hours (excl. Admin, DON)]], Nurse[[#This Row],[LPN Hours (excl. Admin)]], Nurse[[#This Row],[CNA Hours]], Nurse[[#This Row],[NA TR Hours]], Nurse[[#This Row],[Med Aide/Tech Hours]])</f>
        <v>198.28692307692307</v>
      </c>
      <c r="L261" s="2">
        <f>SUM(Nurse[[#This Row],[RN Hours (excl. Admin, DON)]], Nurse[[#This Row],[RN Admin Hours]], Nurse[[#This Row],[RN DON Hours]])</f>
        <v>49.807582417582417</v>
      </c>
      <c r="M261" s="2">
        <v>27.598571428571436</v>
      </c>
      <c r="N261" s="2">
        <v>16.582637362637357</v>
      </c>
      <c r="O261" s="2">
        <v>5.6263736263736268</v>
      </c>
      <c r="P261" s="2">
        <f>SUM(Nurse[[#This Row],[LPN Hours (excl. Admin)]],Nurse[[#This Row],[LPN Admin Hours]])</f>
        <v>50.144835164835158</v>
      </c>
      <c r="Q261" s="2">
        <v>50.144835164835158</v>
      </c>
      <c r="R261" s="2">
        <v>0</v>
      </c>
      <c r="S261" s="2">
        <f>SUM(Nurse[[#This Row],[CNA Hours]], Nurse[[#This Row],[NA TR Hours]], Nurse[[#This Row],[Med Aide/Tech Hours]])</f>
        <v>120.54351648351648</v>
      </c>
      <c r="T261" s="2">
        <v>117.76637362637362</v>
      </c>
      <c r="U261" s="2">
        <v>2.7771428571428567</v>
      </c>
      <c r="V261" s="2">
        <v>0</v>
      </c>
      <c r="W2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55.873626373626372</v>
      </c>
      <c r="X261" s="2">
        <v>0.13186813186813187</v>
      </c>
      <c r="Y261" s="2">
        <v>2.6483516483516483</v>
      </c>
      <c r="Z261" s="2">
        <v>0</v>
      </c>
      <c r="AA261" s="2">
        <v>13.225274725274724</v>
      </c>
      <c r="AB261" s="2">
        <v>0</v>
      </c>
      <c r="AC261" s="2">
        <v>39.868131868131869</v>
      </c>
      <c r="AD261" s="2">
        <v>0</v>
      </c>
      <c r="AE261" s="2">
        <v>0</v>
      </c>
      <c r="AF261" t="s">
        <v>122</v>
      </c>
      <c r="AG261" s="6">
        <v>5</v>
      </c>
      <c r="AH261"/>
    </row>
    <row r="262" spans="1:34" x14ac:dyDescent="0.25">
      <c r="A262" t="s">
        <v>35</v>
      </c>
      <c r="B262" t="s">
        <v>1433</v>
      </c>
      <c r="C262" t="s">
        <v>2008</v>
      </c>
      <c r="D262" t="s">
        <v>2281</v>
      </c>
      <c r="E262" s="2">
        <v>78.890109890109883</v>
      </c>
      <c r="F262" s="2">
        <f>Nurse[[#This Row],[Total Nurse Staff Hours]]/Nurse[[#This Row],[MDS Census]]</f>
        <v>4.5344894832149327</v>
      </c>
      <c r="G262" s="2">
        <f>Nurse[[#This Row],[Total Direct Care Staff Hours]]/Nurse[[#This Row],[MDS Census]]</f>
        <v>4.0353865440869203</v>
      </c>
      <c r="H262" s="2">
        <f>Nurse[[#This Row],[Total RN Hours (w/ Admin, DON)]]/Nurse[[#This Row],[MDS Census]]</f>
        <v>0.87478061011282915</v>
      </c>
      <c r="I262" s="2">
        <f>Nurse[[#This Row],[RN Hours (excl. Admin, DON)]]/Nurse[[#This Row],[MDS Census]]</f>
        <v>0.45464967265635886</v>
      </c>
      <c r="J262" s="2">
        <f>SUM(Nurse[[#This Row],[RN Hours (excl. Admin, DON)]], Nurse[[#This Row],[RN Admin Hours]], Nurse[[#This Row],[RN DON Hours]], Nurse[[#This Row],[LPN Hours (excl. Admin)]], Nurse[[#This Row],[LPN Admin Hours]], Nurse[[#This Row],[CNA Hours]], Nurse[[#This Row],[NA TR Hours]], Nurse[[#This Row],[Med Aide/Tech Hours]])</f>
        <v>357.72637362637363</v>
      </c>
      <c r="K262" s="2">
        <f>SUM(Nurse[[#This Row],[RN Hours (excl. Admin, DON)]], Nurse[[#This Row],[LPN Hours (excl. Admin)]], Nurse[[#This Row],[CNA Hours]], Nurse[[#This Row],[NA TR Hours]], Nurse[[#This Row],[Med Aide/Tech Hours]])</f>
        <v>318.35208791208788</v>
      </c>
      <c r="L262" s="2">
        <f>SUM(Nurse[[#This Row],[RN Hours (excl. Admin, DON)]], Nurse[[#This Row],[RN Admin Hours]], Nurse[[#This Row],[RN DON Hours]])</f>
        <v>69.011538461538464</v>
      </c>
      <c r="M262" s="2">
        <v>35.867362637362639</v>
      </c>
      <c r="N262" s="2">
        <v>27.517802197802201</v>
      </c>
      <c r="O262" s="2">
        <v>5.6263736263736268</v>
      </c>
      <c r="P262" s="2">
        <f>SUM(Nurse[[#This Row],[LPN Hours (excl. Admin)]],Nurse[[#This Row],[LPN Admin Hours]])</f>
        <v>91.136593406593377</v>
      </c>
      <c r="Q262" s="2">
        <v>84.90648351648349</v>
      </c>
      <c r="R262" s="2">
        <v>6.2301098901098904</v>
      </c>
      <c r="S262" s="2">
        <f>SUM(Nurse[[#This Row],[CNA Hours]], Nurse[[#This Row],[NA TR Hours]], Nurse[[#This Row],[Med Aide/Tech Hours]])</f>
        <v>197.57824175824177</v>
      </c>
      <c r="T262" s="2">
        <v>197.57824175824177</v>
      </c>
      <c r="U262" s="2">
        <v>0</v>
      </c>
      <c r="V262" s="2">
        <v>0</v>
      </c>
      <c r="W2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1.5384615384615385</v>
      </c>
      <c r="X262" s="2">
        <v>0</v>
      </c>
      <c r="Y262" s="2">
        <v>1.5384615384615385</v>
      </c>
      <c r="Z262" s="2">
        <v>0</v>
      </c>
      <c r="AA262" s="2">
        <v>0</v>
      </c>
      <c r="AB262" s="2">
        <v>0</v>
      </c>
      <c r="AC262" s="2">
        <v>0</v>
      </c>
      <c r="AD262" s="2">
        <v>0</v>
      </c>
      <c r="AE262" s="2">
        <v>0</v>
      </c>
      <c r="AF262" t="s">
        <v>492</v>
      </c>
      <c r="AG262" s="6">
        <v>5</v>
      </c>
      <c r="AH262"/>
    </row>
    <row r="263" spans="1:34" x14ac:dyDescent="0.25">
      <c r="A263" t="s">
        <v>35</v>
      </c>
      <c r="B263" t="s">
        <v>1510</v>
      </c>
      <c r="C263" t="s">
        <v>2068</v>
      </c>
      <c r="D263" t="s">
        <v>2307</v>
      </c>
      <c r="E263" s="2">
        <v>61.868131868131869</v>
      </c>
      <c r="F263" s="2">
        <f>Nurse[[#This Row],[Total Nurse Staff Hours]]/Nurse[[#This Row],[MDS Census]]</f>
        <v>3.4533214920071043</v>
      </c>
      <c r="G263" s="2">
        <f>Nurse[[#This Row],[Total Direct Care Staff Hours]]/Nurse[[#This Row],[MDS Census]]</f>
        <v>3.1329040852575485</v>
      </c>
      <c r="H263" s="2">
        <f>Nurse[[#This Row],[Total RN Hours (w/ Admin, DON)]]/Nurse[[#This Row],[MDS Census]]</f>
        <v>0.64586678507992901</v>
      </c>
      <c r="I263" s="2">
        <f>Nurse[[#This Row],[RN Hours (excl. Admin, DON)]]/Nurse[[#This Row],[MDS Census]]</f>
        <v>0.35610657193605694</v>
      </c>
      <c r="J263" s="2">
        <f>SUM(Nurse[[#This Row],[RN Hours (excl. Admin, DON)]], Nurse[[#This Row],[RN Admin Hours]], Nurse[[#This Row],[RN DON Hours]], Nurse[[#This Row],[LPN Hours (excl. Admin)]], Nurse[[#This Row],[LPN Admin Hours]], Nurse[[#This Row],[CNA Hours]], Nurse[[#This Row],[NA TR Hours]], Nurse[[#This Row],[Med Aide/Tech Hours]])</f>
        <v>213.65054945054942</v>
      </c>
      <c r="K263" s="2">
        <f>SUM(Nurse[[#This Row],[RN Hours (excl. Admin, DON)]], Nurse[[#This Row],[LPN Hours (excl. Admin)]], Nurse[[#This Row],[CNA Hours]], Nurse[[#This Row],[NA TR Hours]], Nurse[[#This Row],[Med Aide/Tech Hours]])</f>
        <v>193.82692307692307</v>
      </c>
      <c r="L263" s="2">
        <f>SUM(Nurse[[#This Row],[RN Hours (excl. Admin, DON)]], Nurse[[#This Row],[RN Admin Hours]], Nurse[[#This Row],[RN DON Hours]])</f>
        <v>39.958571428571432</v>
      </c>
      <c r="M263" s="2">
        <v>22.031648351648357</v>
      </c>
      <c r="N263" s="2">
        <v>14.058791208791208</v>
      </c>
      <c r="O263" s="2">
        <v>3.8681318681318682</v>
      </c>
      <c r="P263" s="2">
        <f>SUM(Nurse[[#This Row],[LPN Hours (excl. Admin)]],Nurse[[#This Row],[LPN Admin Hours]])</f>
        <v>67.777582417582408</v>
      </c>
      <c r="Q263" s="2">
        <v>65.880879120879115</v>
      </c>
      <c r="R263" s="2">
        <v>1.8967032967032966</v>
      </c>
      <c r="S263" s="2">
        <f>SUM(Nurse[[#This Row],[CNA Hours]], Nurse[[#This Row],[NA TR Hours]], Nurse[[#This Row],[Med Aide/Tech Hours]])</f>
        <v>105.91439560439561</v>
      </c>
      <c r="T263" s="2">
        <v>89.631318681318675</v>
      </c>
      <c r="U263" s="2">
        <v>16.28307692307693</v>
      </c>
      <c r="V263" s="2">
        <v>0</v>
      </c>
      <c r="W2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56.722087912087908</v>
      </c>
      <c r="X263" s="2">
        <v>0</v>
      </c>
      <c r="Y263" s="2">
        <v>2.5384615384615383</v>
      </c>
      <c r="Z263" s="2">
        <v>0</v>
      </c>
      <c r="AA263" s="2">
        <v>18.161648351648346</v>
      </c>
      <c r="AB263" s="2">
        <v>0</v>
      </c>
      <c r="AC263" s="2">
        <v>36.021978021978022</v>
      </c>
      <c r="AD263" s="2">
        <v>0</v>
      </c>
      <c r="AE263" s="2">
        <v>0</v>
      </c>
      <c r="AF263" t="s">
        <v>572</v>
      </c>
      <c r="AG263" s="6">
        <v>5</v>
      </c>
      <c r="AH263"/>
    </row>
    <row r="264" spans="1:34" x14ac:dyDescent="0.25">
      <c r="A264" t="s">
        <v>35</v>
      </c>
      <c r="B264" t="s">
        <v>1060</v>
      </c>
      <c r="C264" t="s">
        <v>1947</v>
      </c>
      <c r="D264" t="s">
        <v>2333</v>
      </c>
      <c r="E264" s="2">
        <v>93.637362637362642</v>
      </c>
      <c r="F264" s="2">
        <f>Nurse[[#This Row],[Total Nurse Staff Hours]]/Nurse[[#This Row],[MDS Census]]</f>
        <v>2.7353538317098933</v>
      </c>
      <c r="G264" s="2">
        <f>Nurse[[#This Row],[Total Direct Care Staff Hours]]/Nurse[[#This Row],[MDS Census]]</f>
        <v>2.3596643586433514</v>
      </c>
      <c r="H264" s="2">
        <f>Nurse[[#This Row],[Total RN Hours (w/ Admin, DON)]]/Nurse[[#This Row],[MDS Census]]</f>
        <v>0.38942025583851658</v>
      </c>
      <c r="I264" s="2">
        <f>Nurse[[#This Row],[RN Hours (excl. Admin, DON)]]/Nurse[[#This Row],[MDS Census]]</f>
        <v>0.25762821265109725</v>
      </c>
      <c r="J264" s="2">
        <f>SUM(Nurse[[#This Row],[RN Hours (excl. Admin, DON)]], Nurse[[#This Row],[RN Admin Hours]], Nurse[[#This Row],[RN DON Hours]], Nurse[[#This Row],[LPN Hours (excl. Admin)]], Nurse[[#This Row],[LPN Admin Hours]], Nurse[[#This Row],[CNA Hours]], Nurse[[#This Row],[NA TR Hours]], Nurse[[#This Row],[Med Aide/Tech Hours]])</f>
        <v>256.1313186813187</v>
      </c>
      <c r="K264" s="2">
        <f>SUM(Nurse[[#This Row],[RN Hours (excl. Admin, DON)]], Nurse[[#This Row],[LPN Hours (excl. Admin)]], Nurse[[#This Row],[CNA Hours]], Nurse[[#This Row],[NA TR Hours]], Nurse[[#This Row],[Med Aide/Tech Hours]])</f>
        <v>220.95274725274726</v>
      </c>
      <c r="L264" s="2">
        <f>SUM(Nurse[[#This Row],[RN Hours (excl. Admin, DON)]], Nurse[[#This Row],[RN Admin Hours]], Nurse[[#This Row],[RN DON Hours]])</f>
        <v>36.464285714285715</v>
      </c>
      <c r="M264" s="2">
        <v>24.123626373626372</v>
      </c>
      <c r="N264" s="2">
        <v>9.2747252747252755</v>
      </c>
      <c r="O264" s="2">
        <v>3.0659340659340661</v>
      </c>
      <c r="P264" s="2">
        <f>SUM(Nurse[[#This Row],[LPN Hours (excl. Admin)]],Nurse[[#This Row],[LPN Admin Hours]])</f>
        <v>74.343736263736261</v>
      </c>
      <c r="Q264" s="2">
        <v>51.505824175824173</v>
      </c>
      <c r="R264" s="2">
        <v>22.837912087912088</v>
      </c>
      <c r="S264" s="2">
        <f>SUM(Nurse[[#This Row],[CNA Hours]], Nurse[[#This Row],[NA TR Hours]], Nurse[[#This Row],[Med Aide/Tech Hours]])</f>
        <v>145.32329670329671</v>
      </c>
      <c r="T264" s="2">
        <v>132.09252747252748</v>
      </c>
      <c r="U264" s="2">
        <v>13.23076923076923</v>
      </c>
      <c r="V264" s="2">
        <v>0</v>
      </c>
      <c r="W2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2.9780219780219781</v>
      </c>
      <c r="X264" s="2">
        <v>2.9780219780219781</v>
      </c>
      <c r="Y264" s="2">
        <v>0</v>
      </c>
      <c r="Z264" s="2">
        <v>0</v>
      </c>
      <c r="AA264" s="2">
        <v>0</v>
      </c>
      <c r="AB264" s="2">
        <v>0</v>
      </c>
      <c r="AC264" s="2">
        <v>0</v>
      </c>
      <c r="AD264" s="2">
        <v>0</v>
      </c>
      <c r="AE264" s="2">
        <v>0</v>
      </c>
      <c r="AF264" t="s">
        <v>113</v>
      </c>
      <c r="AG264" s="6">
        <v>5</v>
      </c>
      <c r="AH264"/>
    </row>
    <row r="265" spans="1:34" x14ac:dyDescent="0.25">
      <c r="A265" t="s">
        <v>35</v>
      </c>
      <c r="B265" t="s">
        <v>1633</v>
      </c>
      <c r="C265" t="s">
        <v>1986</v>
      </c>
      <c r="D265" t="s">
        <v>2319</v>
      </c>
      <c r="E265" s="2">
        <v>43.692307692307693</v>
      </c>
      <c r="F265" s="2">
        <f>Nurse[[#This Row],[Total Nurse Staff Hours]]/Nurse[[#This Row],[MDS Census]]</f>
        <v>3.6967203219315889</v>
      </c>
      <c r="G265" s="2">
        <f>Nurse[[#This Row],[Total Direct Care Staff Hours]]/Nurse[[#This Row],[MDS Census]]</f>
        <v>3.112613179074446</v>
      </c>
      <c r="H265" s="2">
        <f>Nurse[[#This Row],[Total RN Hours (w/ Admin, DON)]]/Nurse[[#This Row],[MDS Census]]</f>
        <v>0.58467303822937622</v>
      </c>
      <c r="I265" s="2">
        <f>Nurse[[#This Row],[RN Hours (excl. Admin, DON)]]/Nurse[[#This Row],[MDS Census]]</f>
        <v>0.36380784708249497</v>
      </c>
      <c r="J265" s="2">
        <f>SUM(Nurse[[#This Row],[RN Hours (excl. Admin, DON)]], Nurse[[#This Row],[RN Admin Hours]], Nurse[[#This Row],[RN DON Hours]], Nurse[[#This Row],[LPN Hours (excl. Admin)]], Nurse[[#This Row],[LPN Admin Hours]], Nurse[[#This Row],[CNA Hours]], Nurse[[#This Row],[NA TR Hours]], Nurse[[#This Row],[Med Aide/Tech Hours]])</f>
        <v>161.51824175824174</v>
      </c>
      <c r="K265" s="2">
        <f>SUM(Nurse[[#This Row],[RN Hours (excl. Admin, DON)]], Nurse[[#This Row],[LPN Hours (excl. Admin)]], Nurse[[#This Row],[CNA Hours]], Nurse[[#This Row],[NA TR Hours]], Nurse[[#This Row],[Med Aide/Tech Hours]])</f>
        <v>135.99725274725273</v>
      </c>
      <c r="L265" s="2">
        <f>SUM(Nurse[[#This Row],[RN Hours (excl. Admin, DON)]], Nurse[[#This Row],[RN Admin Hours]], Nurse[[#This Row],[RN DON Hours]])</f>
        <v>25.545714285714286</v>
      </c>
      <c r="M265" s="2">
        <v>15.895604395604396</v>
      </c>
      <c r="N265" s="2">
        <v>9.6501098901098903</v>
      </c>
      <c r="O265" s="2">
        <v>0</v>
      </c>
      <c r="P265" s="2">
        <f>SUM(Nurse[[#This Row],[LPN Hours (excl. Admin)]],Nurse[[#This Row],[LPN Admin Hours]])</f>
        <v>35.167582417582416</v>
      </c>
      <c r="Q265" s="2">
        <v>19.296703296703296</v>
      </c>
      <c r="R265" s="2">
        <v>15.87087912087912</v>
      </c>
      <c r="S265" s="2">
        <f>SUM(Nurse[[#This Row],[CNA Hours]], Nurse[[#This Row],[NA TR Hours]], Nurse[[#This Row],[Med Aide/Tech Hours]])</f>
        <v>100.80494505494505</v>
      </c>
      <c r="T265" s="2">
        <v>100.80494505494505</v>
      </c>
      <c r="U265" s="2">
        <v>0</v>
      </c>
      <c r="V265" s="2">
        <v>0</v>
      </c>
      <c r="W2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65" s="2">
        <v>0</v>
      </c>
      <c r="Y265" s="2">
        <v>0</v>
      </c>
      <c r="Z265" s="2">
        <v>0</v>
      </c>
      <c r="AA265" s="2">
        <v>0</v>
      </c>
      <c r="AB265" s="2">
        <v>0</v>
      </c>
      <c r="AC265" s="2">
        <v>0</v>
      </c>
      <c r="AD265" s="2">
        <v>0</v>
      </c>
      <c r="AE265" s="2">
        <v>0</v>
      </c>
      <c r="AF265" t="s">
        <v>696</v>
      </c>
      <c r="AG265" s="6">
        <v>5</v>
      </c>
      <c r="AH265"/>
    </row>
    <row r="266" spans="1:34" x14ac:dyDescent="0.25">
      <c r="A266" t="s">
        <v>35</v>
      </c>
      <c r="B266" t="s">
        <v>1486</v>
      </c>
      <c r="C266" t="s">
        <v>1977</v>
      </c>
      <c r="D266" t="s">
        <v>2325</v>
      </c>
      <c r="E266" s="2">
        <v>87.64835164835165</v>
      </c>
      <c r="F266" s="2">
        <f>Nurse[[#This Row],[Total Nurse Staff Hours]]/Nurse[[#This Row],[MDS Census]]</f>
        <v>2.9840596790371112</v>
      </c>
      <c r="G266" s="2">
        <f>Nurse[[#This Row],[Total Direct Care Staff Hours]]/Nurse[[#This Row],[MDS Census]]</f>
        <v>2.5842051153460379</v>
      </c>
      <c r="H266" s="2">
        <f>Nurse[[#This Row],[Total RN Hours (w/ Admin, DON)]]/Nurse[[#This Row],[MDS Census]]</f>
        <v>0.62376504513540598</v>
      </c>
      <c r="I266" s="2">
        <f>Nurse[[#This Row],[RN Hours (excl. Admin, DON)]]/Nurse[[#This Row],[MDS Census]]</f>
        <v>0.36777582748244719</v>
      </c>
      <c r="J266" s="2">
        <f>SUM(Nurse[[#This Row],[RN Hours (excl. Admin, DON)]], Nurse[[#This Row],[RN Admin Hours]], Nurse[[#This Row],[RN DON Hours]], Nurse[[#This Row],[LPN Hours (excl. Admin)]], Nurse[[#This Row],[LPN Admin Hours]], Nurse[[#This Row],[CNA Hours]], Nurse[[#This Row],[NA TR Hours]], Nurse[[#This Row],[Med Aide/Tech Hours]])</f>
        <v>261.5479120879121</v>
      </c>
      <c r="K266" s="2">
        <f>SUM(Nurse[[#This Row],[RN Hours (excl. Admin, DON)]], Nurse[[#This Row],[LPN Hours (excl. Admin)]], Nurse[[#This Row],[CNA Hours]], Nurse[[#This Row],[NA TR Hours]], Nurse[[#This Row],[Med Aide/Tech Hours]])</f>
        <v>226.50131868131868</v>
      </c>
      <c r="L266" s="2">
        <f>SUM(Nurse[[#This Row],[RN Hours (excl. Admin, DON)]], Nurse[[#This Row],[RN Admin Hours]], Nurse[[#This Row],[RN DON Hours]])</f>
        <v>54.671978021978006</v>
      </c>
      <c r="M266" s="2">
        <v>32.234945054945044</v>
      </c>
      <c r="N266" s="2">
        <v>16.35164835164835</v>
      </c>
      <c r="O266" s="2">
        <v>6.0853846153846156</v>
      </c>
      <c r="P266" s="2">
        <f>SUM(Nurse[[#This Row],[LPN Hours (excl. Admin)]],Nurse[[#This Row],[LPN Admin Hours]])</f>
        <v>100.01560439560444</v>
      </c>
      <c r="Q266" s="2">
        <v>87.406043956044002</v>
      </c>
      <c r="R266" s="2">
        <v>12.60956043956044</v>
      </c>
      <c r="S266" s="2">
        <f>SUM(Nurse[[#This Row],[CNA Hours]], Nurse[[#This Row],[NA TR Hours]], Nurse[[#This Row],[Med Aide/Tech Hours]])</f>
        <v>106.86032967032965</v>
      </c>
      <c r="T266" s="2">
        <v>106.66978021978019</v>
      </c>
      <c r="U266" s="2">
        <v>0.19054945054945055</v>
      </c>
      <c r="V266" s="2">
        <v>0</v>
      </c>
      <c r="W2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66" s="2">
        <v>0</v>
      </c>
      <c r="Y266" s="2">
        <v>0</v>
      </c>
      <c r="Z266" s="2">
        <v>0</v>
      </c>
      <c r="AA266" s="2">
        <v>0</v>
      </c>
      <c r="AB266" s="2">
        <v>0</v>
      </c>
      <c r="AC266" s="2">
        <v>0</v>
      </c>
      <c r="AD266" s="2">
        <v>0</v>
      </c>
      <c r="AE266" s="2">
        <v>0</v>
      </c>
      <c r="AF266" t="s">
        <v>546</v>
      </c>
      <c r="AG266" s="6">
        <v>5</v>
      </c>
      <c r="AH266"/>
    </row>
    <row r="267" spans="1:34" x14ac:dyDescent="0.25">
      <c r="A267" t="s">
        <v>35</v>
      </c>
      <c r="B267" t="s">
        <v>1784</v>
      </c>
      <c r="C267" t="s">
        <v>2016</v>
      </c>
      <c r="D267" t="s">
        <v>2325</v>
      </c>
      <c r="E267" s="2">
        <v>65.714285714285708</v>
      </c>
      <c r="F267" s="2">
        <f>Nurse[[#This Row],[Total Nurse Staff Hours]]/Nurse[[#This Row],[MDS Census]]</f>
        <v>2.9762224080267563</v>
      </c>
      <c r="G267" s="2">
        <f>Nurse[[#This Row],[Total Direct Care Staff Hours]]/Nurse[[#This Row],[MDS Census]]</f>
        <v>2.5725016722408034</v>
      </c>
      <c r="H267" s="2">
        <f>Nurse[[#This Row],[Total RN Hours (w/ Admin, DON)]]/Nurse[[#This Row],[MDS Census]]</f>
        <v>0.64114882943143814</v>
      </c>
      <c r="I267" s="2">
        <f>Nurse[[#This Row],[RN Hours (excl. Admin, DON)]]/Nurse[[#This Row],[MDS Census]]</f>
        <v>0.35624080267558528</v>
      </c>
      <c r="J267" s="2">
        <f>SUM(Nurse[[#This Row],[RN Hours (excl. Admin, DON)]], Nurse[[#This Row],[RN Admin Hours]], Nurse[[#This Row],[RN DON Hours]], Nurse[[#This Row],[LPN Hours (excl. Admin)]], Nurse[[#This Row],[LPN Admin Hours]], Nurse[[#This Row],[CNA Hours]], Nurse[[#This Row],[NA TR Hours]], Nurse[[#This Row],[Med Aide/Tech Hours]])</f>
        <v>195.58032967032969</v>
      </c>
      <c r="K267" s="2">
        <f>SUM(Nurse[[#This Row],[RN Hours (excl. Admin, DON)]], Nurse[[#This Row],[LPN Hours (excl. Admin)]], Nurse[[#This Row],[CNA Hours]], Nurse[[#This Row],[NA TR Hours]], Nurse[[#This Row],[Med Aide/Tech Hours]])</f>
        <v>169.05010989010992</v>
      </c>
      <c r="L267" s="2">
        <f>SUM(Nurse[[#This Row],[RN Hours (excl. Admin, DON)]], Nurse[[#This Row],[RN Admin Hours]], Nurse[[#This Row],[RN DON Hours]])</f>
        <v>42.132637362637361</v>
      </c>
      <c r="M267" s="2">
        <v>23.410109890109887</v>
      </c>
      <c r="N267" s="2">
        <v>13.530219780219781</v>
      </c>
      <c r="O267" s="2">
        <v>5.1923076923076925</v>
      </c>
      <c r="P267" s="2">
        <f>SUM(Nurse[[#This Row],[LPN Hours (excl. Admin)]],Nurse[[#This Row],[LPN Admin Hours]])</f>
        <v>63.19274725274726</v>
      </c>
      <c r="Q267" s="2">
        <v>55.385054945054954</v>
      </c>
      <c r="R267" s="2">
        <v>7.8076923076923075</v>
      </c>
      <c r="S267" s="2">
        <f>SUM(Nurse[[#This Row],[CNA Hours]], Nurse[[#This Row],[NA TR Hours]], Nurse[[#This Row],[Med Aide/Tech Hours]])</f>
        <v>90.254945054945068</v>
      </c>
      <c r="T267" s="2">
        <v>90.254945054945068</v>
      </c>
      <c r="U267" s="2">
        <v>0</v>
      </c>
      <c r="V267" s="2">
        <v>0</v>
      </c>
      <c r="W2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8.9571428571428573</v>
      </c>
      <c r="X267" s="2">
        <v>0</v>
      </c>
      <c r="Y267" s="2">
        <v>0</v>
      </c>
      <c r="Z267" s="2">
        <v>0</v>
      </c>
      <c r="AA267" s="2">
        <v>1.9021978021978021</v>
      </c>
      <c r="AB267" s="2">
        <v>0</v>
      </c>
      <c r="AC267" s="2">
        <v>7.0549450549450547</v>
      </c>
      <c r="AD267" s="2">
        <v>0</v>
      </c>
      <c r="AE267" s="2">
        <v>0</v>
      </c>
      <c r="AF267" t="s">
        <v>850</v>
      </c>
      <c r="AG267" s="6">
        <v>5</v>
      </c>
      <c r="AH267"/>
    </row>
    <row r="268" spans="1:34" x14ac:dyDescent="0.25">
      <c r="A268" t="s">
        <v>35</v>
      </c>
      <c r="B268" t="s">
        <v>1298</v>
      </c>
      <c r="C268" t="s">
        <v>2159</v>
      </c>
      <c r="D268" t="s">
        <v>2280</v>
      </c>
      <c r="E268" s="2">
        <v>52.032967032967036</v>
      </c>
      <c r="F268" s="2">
        <f>Nurse[[#This Row],[Total Nurse Staff Hours]]/Nurse[[#This Row],[MDS Census]]</f>
        <v>2.9766019007391757</v>
      </c>
      <c r="G268" s="2">
        <f>Nurse[[#This Row],[Total Direct Care Staff Hours]]/Nurse[[#This Row],[MDS Census]]</f>
        <v>2.7353136219640968</v>
      </c>
      <c r="H268" s="2">
        <f>Nurse[[#This Row],[Total RN Hours (w/ Admin, DON)]]/Nurse[[#This Row],[MDS Census]]</f>
        <v>0.84424498416050686</v>
      </c>
      <c r="I268" s="2">
        <f>Nurse[[#This Row],[RN Hours (excl. Admin, DON)]]/Nurse[[#This Row],[MDS Census]]</f>
        <v>0.72344244984160511</v>
      </c>
      <c r="J268" s="2">
        <f>SUM(Nurse[[#This Row],[RN Hours (excl. Admin, DON)]], Nurse[[#This Row],[RN Admin Hours]], Nurse[[#This Row],[RN DON Hours]], Nurse[[#This Row],[LPN Hours (excl. Admin)]], Nurse[[#This Row],[LPN Admin Hours]], Nurse[[#This Row],[CNA Hours]], Nurse[[#This Row],[NA TR Hours]], Nurse[[#This Row],[Med Aide/Tech Hours]])</f>
        <v>154.88142857142856</v>
      </c>
      <c r="K268" s="2">
        <f>SUM(Nurse[[#This Row],[RN Hours (excl. Admin, DON)]], Nurse[[#This Row],[LPN Hours (excl. Admin)]], Nurse[[#This Row],[CNA Hours]], Nurse[[#This Row],[NA TR Hours]], Nurse[[#This Row],[Med Aide/Tech Hours]])</f>
        <v>142.32648351648351</v>
      </c>
      <c r="L268" s="2">
        <f>SUM(Nurse[[#This Row],[RN Hours (excl. Admin, DON)]], Nurse[[#This Row],[RN Admin Hours]], Nurse[[#This Row],[RN DON Hours]])</f>
        <v>43.928571428571431</v>
      </c>
      <c r="M268" s="2">
        <v>37.642857142857146</v>
      </c>
      <c r="N268" s="2">
        <v>0.26373626373626374</v>
      </c>
      <c r="O268" s="2">
        <v>6.0219780219780219</v>
      </c>
      <c r="P268" s="2">
        <f>SUM(Nurse[[#This Row],[LPN Hours (excl. Admin)]],Nurse[[#This Row],[LPN Admin Hours]])</f>
        <v>51.917582417582416</v>
      </c>
      <c r="Q268" s="2">
        <v>45.64835164835165</v>
      </c>
      <c r="R268" s="2">
        <v>6.2692307692307692</v>
      </c>
      <c r="S268" s="2">
        <f>SUM(Nurse[[#This Row],[CNA Hours]], Nurse[[#This Row],[NA TR Hours]], Nurse[[#This Row],[Med Aide/Tech Hours]])</f>
        <v>59.035274725274718</v>
      </c>
      <c r="T268" s="2">
        <v>59.035274725274718</v>
      </c>
      <c r="U268" s="2">
        <v>0</v>
      </c>
      <c r="V268" s="2">
        <v>0</v>
      </c>
      <c r="W2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68" s="2">
        <v>0</v>
      </c>
      <c r="Y268" s="2">
        <v>0</v>
      </c>
      <c r="Z268" s="2">
        <v>0</v>
      </c>
      <c r="AA268" s="2">
        <v>0</v>
      </c>
      <c r="AB268" s="2">
        <v>0</v>
      </c>
      <c r="AC268" s="2">
        <v>0</v>
      </c>
      <c r="AD268" s="2">
        <v>0</v>
      </c>
      <c r="AE268" s="2">
        <v>0</v>
      </c>
      <c r="AF268" t="s">
        <v>354</v>
      </c>
      <c r="AG268" s="6">
        <v>5</v>
      </c>
      <c r="AH268"/>
    </row>
    <row r="269" spans="1:34" x14ac:dyDescent="0.25">
      <c r="A269" t="s">
        <v>35</v>
      </c>
      <c r="B269" t="s">
        <v>1343</v>
      </c>
      <c r="C269" t="s">
        <v>2173</v>
      </c>
      <c r="D269" t="s">
        <v>2311</v>
      </c>
      <c r="E269" s="2">
        <v>46.384615384615387</v>
      </c>
      <c r="F269" s="2">
        <f>Nurse[[#This Row],[Total Nurse Staff Hours]]/Nurse[[#This Row],[MDS Census]]</f>
        <v>3.3261667851220085</v>
      </c>
      <c r="G269" s="2">
        <f>Nurse[[#This Row],[Total Direct Care Staff Hours]]/Nurse[[#This Row],[MDS Census]]</f>
        <v>2.9336057806207059</v>
      </c>
      <c r="H269" s="2">
        <f>Nurse[[#This Row],[Total RN Hours (w/ Admin, DON)]]/Nurse[[#This Row],[MDS Census]]</f>
        <v>0.4417199715707178</v>
      </c>
      <c r="I269" s="2">
        <f>Nurse[[#This Row],[RN Hours (excl. Admin, DON)]]/Nurse[[#This Row],[MDS Census]]</f>
        <v>0.12876095711916608</v>
      </c>
      <c r="J269" s="2">
        <f>SUM(Nurse[[#This Row],[RN Hours (excl. Admin, DON)]], Nurse[[#This Row],[RN Admin Hours]], Nurse[[#This Row],[RN DON Hours]], Nurse[[#This Row],[LPN Hours (excl. Admin)]], Nurse[[#This Row],[LPN Admin Hours]], Nurse[[#This Row],[CNA Hours]], Nurse[[#This Row],[NA TR Hours]], Nurse[[#This Row],[Med Aide/Tech Hours]])</f>
        <v>154.28296703296701</v>
      </c>
      <c r="K269" s="2">
        <f>SUM(Nurse[[#This Row],[RN Hours (excl. Admin, DON)]], Nurse[[#This Row],[LPN Hours (excl. Admin)]], Nurse[[#This Row],[CNA Hours]], Nurse[[#This Row],[NA TR Hours]], Nurse[[#This Row],[Med Aide/Tech Hours]])</f>
        <v>136.07417582417582</v>
      </c>
      <c r="L269" s="2">
        <f>SUM(Nurse[[#This Row],[RN Hours (excl. Admin, DON)]], Nurse[[#This Row],[RN Admin Hours]], Nurse[[#This Row],[RN DON Hours]])</f>
        <v>20.489010989010989</v>
      </c>
      <c r="M269" s="2">
        <v>5.9725274725274726</v>
      </c>
      <c r="N269" s="2">
        <v>9.3296703296703303</v>
      </c>
      <c r="O269" s="2">
        <v>5.186813186813187</v>
      </c>
      <c r="P269" s="2">
        <f>SUM(Nurse[[#This Row],[LPN Hours (excl. Admin)]],Nurse[[#This Row],[LPN Admin Hours]])</f>
        <v>46.903846153846153</v>
      </c>
      <c r="Q269" s="2">
        <v>43.21153846153846</v>
      </c>
      <c r="R269" s="2">
        <v>3.6923076923076925</v>
      </c>
      <c r="S269" s="2">
        <f>SUM(Nurse[[#This Row],[CNA Hours]], Nurse[[#This Row],[NA TR Hours]], Nurse[[#This Row],[Med Aide/Tech Hours]])</f>
        <v>86.890109890109883</v>
      </c>
      <c r="T269" s="2">
        <v>86.714285714285708</v>
      </c>
      <c r="U269" s="2">
        <v>0.17582417582417584</v>
      </c>
      <c r="V269" s="2">
        <v>0</v>
      </c>
      <c r="W2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2.0549450549450547</v>
      </c>
      <c r="X269" s="2">
        <v>0</v>
      </c>
      <c r="Y269" s="2">
        <v>0</v>
      </c>
      <c r="Z269" s="2">
        <v>0</v>
      </c>
      <c r="AA269" s="2">
        <v>0</v>
      </c>
      <c r="AB269" s="2">
        <v>0</v>
      </c>
      <c r="AC269" s="2">
        <v>2.0549450549450547</v>
      </c>
      <c r="AD269" s="2">
        <v>0</v>
      </c>
      <c r="AE269" s="2">
        <v>0</v>
      </c>
      <c r="AF269" t="s">
        <v>400</v>
      </c>
      <c r="AG269" s="6">
        <v>5</v>
      </c>
      <c r="AH269"/>
    </row>
    <row r="270" spans="1:34" x14ac:dyDescent="0.25">
      <c r="A270" t="s">
        <v>35</v>
      </c>
      <c r="B270" t="s">
        <v>1363</v>
      </c>
      <c r="C270" t="s">
        <v>2068</v>
      </c>
      <c r="D270" t="s">
        <v>2307</v>
      </c>
      <c r="E270" s="2">
        <v>47.571428571428569</v>
      </c>
      <c r="F270" s="2">
        <f>Nurse[[#This Row],[Total Nurse Staff Hours]]/Nurse[[#This Row],[MDS Census]]</f>
        <v>6.7019750519750527</v>
      </c>
      <c r="G270" s="2">
        <f>Nurse[[#This Row],[Total Direct Care Staff Hours]]/Nurse[[#This Row],[MDS Census]]</f>
        <v>6.1357357357357367</v>
      </c>
      <c r="H270" s="2">
        <f>Nurse[[#This Row],[Total RN Hours (w/ Admin, DON)]]/Nurse[[#This Row],[MDS Census]]</f>
        <v>2.0404158004158002</v>
      </c>
      <c r="I270" s="2">
        <f>Nurse[[#This Row],[RN Hours (excl. Admin, DON)]]/Nurse[[#This Row],[MDS Census]]</f>
        <v>1.4741764841764839</v>
      </c>
      <c r="J270" s="2">
        <f>SUM(Nurse[[#This Row],[RN Hours (excl. Admin, DON)]], Nurse[[#This Row],[RN Admin Hours]], Nurse[[#This Row],[RN DON Hours]], Nurse[[#This Row],[LPN Hours (excl. Admin)]], Nurse[[#This Row],[LPN Admin Hours]], Nurse[[#This Row],[CNA Hours]], Nurse[[#This Row],[NA TR Hours]], Nurse[[#This Row],[Med Aide/Tech Hours]])</f>
        <v>318.8225274725275</v>
      </c>
      <c r="K270" s="2">
        <f>SUM(Nurse[[#This Row],[RN Hours (excl. Admin, DON)]], Nurse[[#This Row],[LPN Hours (excl. Admin)]], Nurse[[#This Row],[CNA Hours]], Nurse[[#This Row],[NA TR Hours]], Nurse[[#This Row],[Med Aide/Tech Hours]])</f>
        <v>291.8857142857143</v>
      </c>
      <c r="L270" s="2">
        <f>SUM(Nurse[[#This Row],[RN Hours (excl. Admin, DON)]], Nurse[[#This Row],[RN Admin Hours]], Nurse[[#This Row],[RN DON Hours]])</f>
        <v>97.065494505494485</v>
      </c>
      <c r="M270" s="2">
        <v>70.128681318681302</v>
      </c>
      <c r="N270" s="2">
        <v>26.936813186813186</v>
      </c>
      <c r="O270" s="2">
        <v>0</v>
      </c>
      <c r="P270" s="2">
        <f>SUM(Nurse[[#This Row],[LPN Hours (excl. Admin)]],Nurse[[#This Row],[LPN Admin Hours]])</f>
        <v>105.66054945054945</v>
      </c>
      <c r="Q270" s="2">
        <v>105.66054945054945</v>
      </c>
      <c r="R270" s="2">
        <v>0</v>
      </c>
      <c r="S270" s="2">
        <f>SUM(Nurse[[#This Row],[CNA Hours]], Nurse[[#This Row],[NA TR Hours]], Nurse[[#This Row],[Med Aide/Tech Hours]])</f>
        <v>116.09648351648353</v>
      </c>
      <c r="T270" s="2">
        <v>116.09648351648353</v>
      </c>
      <c r="U270" s="2">
        <v>0</v>
      </c>
      <c r="V270" s="2">
        <v>0</v>
      </c>
      <c r="W2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70" s="2">
        <v>0</v>
      </c>
      <c r="Y270" s="2">
        <v>0</v>
      </c>
      <c r="Z270" s="2">
        <v>0</v>
      </c>
      <c r="AA270" s="2">
        <v>0</v>
      </c>
      <c r="AB270" s="2">
        <v>0</v>
      </c>
      <c r="AC270" s="2">
        <v>0</v>
      </c>
      <c r="AD270" s="2">
        <v>0</v>
      </c>
      <c r="AE270" s="2">
        <v>0</v>
      </c>
      <c r="AF270" t="s">
        <v>420</v>
      </c>
      <c r="AG270" s="6">
        <v>5</v>
      </c>
      <c r="AH270"/>
    </row>
    <row r="271" spans="1:34" x14ac:dyDescent="0.25">
      <c r="A271" t="s">
        <v>35</v>
      </c>
      <c r="B271" t="s">
        <v>1653</v>
      </c>
      <c r="C271" t="s">
        <v>2008</v>
      </c>
      <c r="D271" t="s">
        <v>2281</v>
      </c>
      <c r="E271" s="2">
        <v>37.725274725274723</v>
      </c>
      <c r="F271" s="2">
        <f>Nurse[[#This Row],[Total Nurse Staff Hours]]/Nurse[[#This Row],[MDS Census]]</f>
        <v>4.6636294785901544</v>
      </c>
      <c r="G271" s="2">
        <f>Nurse[[#This Row],[Total Direct Care Staff Hours]]/Nurse[[#This Row],[MDS Census]]</f>
        <v>4.2684212059423245</v>
      </c>
      <c r="H271" s="2">
        <f>Nurse[[#This Row],[Total RN Hours (w/ Admin, DON)]]/Nurse[[#This Row],[MDS Census]]</f>
        <v>0.53603845033498365</v>
      </c>
      <c r="I271" s="2">
        <f>Nurse[[#This Row],[RN Hours (excl. Admin, DON)]]/Nurse[[#This Row],[MDS Census]]</f>
        <v>0.37845033498397879</v>
      </c>
      <c r="J271" s="2">
        <f>SUM(Nurse[[#This Row],[RN Hours (excl. Admin, DON)]], Nurse[[#This Row],[RN Admin Hours]], Nurse[[#This Row],[RN DON Hours]], Nurse[[#This Row],[LPN Hours (excl. Admin)]], Nurse[[#This Row],[LPN Admin Hours]], Nurse[[#This Row],[CNA Hours]], Nurse[[#This Row],[NA TR Hours]], Nurse[[#This Row],[Med Aide/Tech Hours]])</f>
        <v>175.93670329670329</v>
      </c>
      <c r="K271" s="2">
        <f>SUM(Nurse[[#This Row],[RN Hours (excl. Admin, DON)]], Nurse[[#This Row],[LPN Hours (excl. Admin)]], Nurse[[#This Row],[CNA Hours]], Nurse[[#This Row],[NA TR Hours]], Nurse[[#This Row],[Med Aide/Tech Hours]])</f>
        <v>161.02736263736264</v>
      </c>
      <c r="L271" s="2">
        <f>SUM(Nurse[[#This Row],[RN Hours (excl. Admin, DON)]], Nurse[[#This Row],[RN Admin Hours]], Nurse[[#This Row],[RN DON Hours]])</f>
        <v>20.22219780219779</v>
      </c>
      <c r="M271" s="2">
        <v>14.277142857142847</v>
      </c>
      <c r="N271" s="2">
        <v>0.40659340659340659</v>
      </c>
      <c r="O271" s="2">
        <v>5.5384615384615383</v>
      </c>
      <c r="P271" s="2">
        <f>SUM(Nurse[[#This Row],[LPN Hours (excl. Admin)]],Nurse[[#This Row],[LPN Admin Hours]])</f>
        <v>50.317472527472539</v>
      </c>
      <c r="Q271" s="2">
        <v>41.353186813186824</v>
      </c>
      <c r="R271" s="2">
        <v>8.9642857142857135</v>
      </c>
      <c r="S271" s="2">
        <f>SUM(Nurse[[#This Row],[CNA Hours]], Nurse[[#This Row],[NA TR Hours]], Nurse[[#This Row],[Med Aide/Tech Hours]])</f>
        <v>105.39703296703296</v>
      </c>
      <c r="T271" s="2">
        <v>100.38604395604395</v>
      </c>
      <c r="U271" s="2">
        <v>5.0109890109890109</v>
      </c>
      <c r="V271" s="2">
        <v>0</v>
      </c>
      <c r="W2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35.125164835164831</v>
      </c>
      <c r="X271" s="2">
        <v>13.626373626373626</v>
      </c>
      <c r="Y271" s="2">
        <v>0</v>
      </c>
      <c r="Z271" s="2">
        <v>0</v>
      </c>
      <c r="AA271" s="2">
        <v>11.476813186813185</v>
      </c>
      <c r="AB271" s="2">
        <v>0</v>
      </c>
      <c r="AC271" s="2">
        <v>7.9340659340659343</v>
      </c>
      <c r="AD271" s="2">
        <v>2.087912087912088</v>
      </c>
      <c r="AE271" s="2">
        <v>0</v>
      </c>
      <c r="AF271" t="s">
        <v>716</v>
      </c>
      <c r="AG271" s="6">
        <v>5</v>
      </c>
      <c r="AH271"/>
    </row>
    <row r="272" spans="1:34" x14ac:dyDescent="0.25">
      <c r="A272" t="s">
        <v>35</v>
      </c>
      <c r="B272" t="s">
        <v>1265</v>
      </c>
      <c r="C272" t="s">
        <v>2007</v>
      </c>
      <c r="D272" t="s">
        <v>2303</v>
      </c>
      <c r="E272" s="2">
        <v>59.967032967032964</v>
      </c>
      <c r="F272" s="2">
        <f>Nurse[[#This Row],[Total Nurse Staff Hours]]/Nurse[[#This Row],[MDS Census]]</f>
        <v>3.183434121312076</v>
      </c>
      <c r="G272" s="2">
        <f>Nurse[[#This Row],[Total Direct Care Staff Hours]]/Nurse[[#This Row],[MDS Census]]</f>
        <v>2.9784222100054976</v>
      </c>
      <c r="H272" s="2">
        <f>Nurse[[#This Row],[Total RN Hours (w/ Admin, DON)]]/Nurse[[#This Row],[MDS Census]]</f>
        <v>0.22544438336082098</v>
      </c>
      <c r="I272" s="2">
        <f>Nurse[[#This Row],[RN Hours (excl. Admin, DON)]]/Nurse[[#This Row],[MDS Census]]</f>
        <v>0.10404068169323805</v>
      </c>
      <c r="J272" s="2">
        <f>SUM(Nurse[[#This Row],[RN Hours (excl. Admin, DON)]], Nurse[[#This Row],[RN Admin Hours]], Nurse[[#This Row],[RN DON Hours]], Nurse[[#This Row],[LPN Hours (excl. Admin)]], Nurse[[#This Row],[LPN Admin Hours]], Nurse[[#This Row],[CNA Hours]], Nurse[[#This Row],[NA TR Hours]], Nurse[[#This Row],[Med Aide/Tech Hours]])</f>
        <v>190.90109890109889</v>
      </c>
      <c r="K272" s="2">
        <f>SUM(Nurse[[#This Row],[RN Hours (excl. Admin, DON)]], Nurse[[#This Row],[LPN Hours (excl. Admin)]], Nurse[[#This Row],[CNA Hours]], Nurse[[#This Row],[NA TR Hours]], Nurse[[#This Row],[Med Aide/Tech Hours]])</f>
        <v>178.60714285714286</v>
      </c>
      <c r="L272" s="2">
        <f>SUM(Nurse[[#This Row],[RN Hours (excl. Admin, DON)]], Nurse[[#This Row],[RN Admin Hours]], Nurse[[#This Row],[RN DON Hours]])</f>
        <v>13.51923076923077</v>
      </c>
      <c r="M272" s="2">
        <v>6.2390109890109891</v>
      </c>
      <c r="N272" s="2">
        <v>1.9175824175824177</v>
      </c>
      <c r="O272" s="2">
        <v>5.3626373626373622</v>
      </c>
      <c r="P272" s="2">
        <f>SUM(Nurse[[#This Row],[LPN Hours (excl. Admin)]],Nurse[[#This Row],[LPN Admin Hours]])</f>
        <v>61.664835164835161</v>
      </c>
      <c r="Q272" s="2">
        <v>56.651098901098898</v>
      </c>
      <c r="R272" s="2">
        <v>5.0137362637362637</v>
      </c>
      <c r="S272" s="2">
        <f>SUM(Nurse[[#This Row],[CNA Hours]], Nurse[[#This Row],[NA TR Hours]], Nurse[[#This Row],[Med Aide/Tech Hours]])</f>
        <v>115.71703296703296</v>
      </c>
      <c r="T272" s="2">
        <v>94.793956043956044</v>
      </c>
      <c r="U272" s="2">
        <v>20.923076923076923</v>
      </c>
      <c r="V272" s="2">
        <v>0</v>
      </c>
      <c r="W2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4.615384615384615</v>
      </c>
      <c r="X272" s="2">
        <v>4.615384615384615</v>
      </c>
      <c r="Y272" s="2">
        <v>0</v>
      </c>
      <c r="Z272" s="2">
        <v>0</v>
      </c>
      <c r="AA272" s="2">
        <v>0</v>
      </c>
      <c r="AB272" s="2">
        <v>0</v>
      </c>
      <c r="AC272" s="2">
        <v>0</v>
      </c>
      <c r="AD272" s="2">
        <v>0</v>
      </c>
      <c r="AE272" s="2">
        <v>0</v>
      </c>
      <c r="AF272" t="s">
        <v>321</v>
      </c>
      <c r="AG272" s="6">
        <v>5</v>
      </c>
      <c r="AH272"/>
    </row>
    <row r="273" spans="1:34" x14ac:dyDescent="0.25">
      <c r="A273" t="s">
        <v>35</v>
      </c>
      <c r="B273" t="s">
        <v>1739</v>
      </c>
      <c r="C273" t="s">
        <v>2250</v>
      </c>
      <c r="D273" t="s">
        <v>2344</v>
      </c>
      <c r="E273" s="2">
        <v>45.197802197802197</v>
      </c>
      <c r="F273" s="2">
        <f>Nurse[[#This Row],[Total Nurse Staff Hours]]/Nurse[[#This Row],[MDS Census]]</f>
        <v>3.3203865791393152</v>
      </c>
      <c r="G273" s="2">
        <f>Nurse[[#This Row],[Total Direct Care Staff Hours]]/Nurse[[#This Row],[MDS Census]]</f>
        <v>3.2056284950158038</v>
      </c>
      <c r="H273" s="2">
        <f>Nurse[[#This Row],[Total RN Hours (w/ Admin, DON)]]/Nurse[[#This Row],[MDS Census]]</f>
        <v>0.41077072696328715</v>
      </c>
      <c r="I273" s="2">
        <f>Nurse[[#This Row],[RN Hours (excl. Admin, DON)]]/Nurse[[#This Row],[MDS Census]]</f>
        <v>0.29601264283977635</v>
      </c>
      <c r="J273" s="2">
        <f>SUM(Nurse[[#This Row],[RN Hours (excl. Admin, DON)]], Nurse[[#This Row],[RN Admin Hours]], Nurse[[#This Row],[RN DON Hours]], Nurse[[#This Row],[LPN Hours (excl. Admin)]], Nurse[[#This Row],[LPN Admin Hours]], Nurse[[#This Row],[CNA Hours]], Nurse[[#This Row],[NA TR Hours]], Nurse[[#This Row],[Med Aide/Tech Hours]])</f>
        <v>150.07417582417585</v>
      </c>
      <c r="K273" s="2">
        <f>SUM(Nurse[[#This Row],[RN Hours (excl. Admin, DON)]], Nurse[[#This Row],[LPN Hours (excl. Admin)]], Nurse[[#This Row],[CNA Hours]], Nurse[[#This Row],[NA TR Hours]], Nurse[[#This Row],[Med Aide/Tech Hours]])</f>
        <v>144.88736263736266</v>
      </c>
      <c r="L273" s="2">
        <f>SUM(Nurse[[#This Row],[RN Hours (excl. Admin, DON)]], Nurse[[#This Row],[RN Admin Hours]], Nurse[[#This Row],[RN DON Hours]])</f>
        <v>18.565934065934066</v>
      </c>
      <c r="M273" s="2">
        <v>13.37912087912088</v>
      </c>
      <c r="N273" s="2">
        <v>0</v>
      </c>
      <c r="O273" s="2">
        <v>5.186813186813187</v>
      </c>
      <c r="P273" s="2">
        <f>SUM(Nurse[[#This Row],[LPN Hours (excl. Admin)]],Nurse[[#This Row],[LPN Admin Hours]])</f>
        <v>34.359890109890109</v>
      </c>
      <c r="Q273" s="2">
        <v>34.359890109890109</v>
      </c>
      <c r="R273" s="2">
        <v>0</v>
      </c>
      <c r="S273" s="2">
        <f>SUM(Nurse[[#This Row],[CNA Hours]], Nurse[[#This Row],[NA TR Hours]], Nurse[[#This Row],[Med Aide/Tech Hours]])</f>
        <v>97.14835164835165</v>
      </c>
      <c r="T273" s="2">
        <v>90.049450549450555</v>
      </c>
      <c r="U273" s="2">
        <v>7.0989010989010985</v>
      </c>
      <c r="V273" s="2">
        <v>0</v>
      </c>
      <c r="W2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73" s="2">
        <v>0</v>
      </c>
      <c r="Y273" s="2">
        <v>0</v>
      </c>
      <c r="Z273" s="2">
        <v>0</v>
      </c>
      <c r="AA273" s="2">
        <v>0</v>
      </c>
      <c r="AB273" s="2">
        <v>0</v>
      </c>
      <c r="AC273" s="2">
        <v>0</v>
      </c>
      <c r="AD273" s="2">
        <v>0</v>
      </c>
      <c r="AE273" s="2">
        <v>0</v>
      </c>
      <c r="AF273" t="s">
        <v>805</v>
      </c>
      <c r="AG273" s="6">
        <v>5</v>
      </c>
      <c r="AH273"/>
    </row>
    <row r="274" spans="1:34" x14ac:dyDescent="0.25">
      <c r="A274" t="s">
        <v>35</v>
      </c>
      <c r="B274" t="s">
        <v>1334</v>
      </c>
      <c r="C274" t="s">
        <v>1949</v>
      </c>
      <c r="D274" t="s">
        <v>2298</v>
      </c>
      <c r="E274" s="2">
        <v>50.692307692307693</v>
      </c>
      <c r="F274" s="2">
        <f>Nurse[[#This Row],[Total Nurse Staff Hours]]/Nurse[[#This Row],[MDS Census]]</f>
        <v>3.2872317363971382</v>
      </c>
      <c r="G274" s="2">
        <f>Nurse[[#This Row],[Total Direct Care Staff Hours]]/Nurse[[#This Row],[MDS Census]]</f>
        <v>2.9559939301972689</v>
      </c>
      <c r="H274" s="2">
        <f>Nurse[[#This Row],[Total RN Hours (w/ Admin, DON)]]/Nurse[[#This Row],[MDS Census]]</f>
        <v>0.61017775850856282</v>
      </c>
      <c r="I274" s="2">
        <f>Nurse[[#This Row],[RN Hours (excl. Admin, DON)]]/Nurse[[#This Row],[MDS Census]]</f>
        <v>0.39166486017775853</v>
      </c>
      <c r="J274" s="2">
        <f>SUM(Nurse[[#This Row],[RN Hours (excl. Admin, DON)]], Nurse[[#This Row],[RN Admin Hours]], Nurse[[#This Row],[RN DON Hours]], Nurse[[#This Row],[LPN Hours (excl. Admin)]], Nurse[[#This Row],[LPN Admin Hours]], Nurse[[#This Row],[CNA Hours]], Nurse[[#This Row],[NA TR Hours]], Nurse[[#This Row],[Med Aide/Tech Hours]])</f>
        <v>166.63736263736263</v>
      </c>
      <c r="K274" s="2">
        <f>SUM(Nurse[[#This Row],[RN Hours (excl. Admin, DON)]], Nurse[[#This Row],[LPN Hours (excl. Admin)]], Nurse[[#This Row],[CNA Hours]], Nurse[[#This Row],[NA TR Hours]], Nurse[[#This Row],[Med Aide/Tech Hours]])</f>
        <v>149.84615384615387</v>
      </c>
      <c r="L274" s="2">
        <f>SUM(Nurse[[#This Row],[RN Hours (excl. Admin, DON)]], Nurse[[#This Row],[RN Admin Hours]], Nurse[[#This Row],[RN DON Hours]])</f>
        <v>30.931318681318686</v>
      </c>
      <c r="M274" s="2">
        <v>19.854395604395606</v>
      </c>
      <c r="N274" s="2">
        <v>5.5384615384615383</v>
      </c>
      <c r="O274" s="2">
        <v>5.5384615384615383</v>
      </c>
      <c r="P274" s="2">
        <f>SUM(Nurse[[#This Row],[LPN Hours (excl. Admin)]],Nurse[[#This Row],[LPN Admin Hours]])</f>
        <v>42.098901098901102</v>
      </c>
      <c r="Q274" s="2">
        <v>36.384615384615387</v>
      </c>
      <c r="R274" s="2">
        <v>5.7142857142857144</v>
      </c>
      <c r="S274" s="2">
        <f>SUM(Nurse[[#This Row],[CNA Hours]], Nurse[[#This Row],[NA TR Hours]], Nurse[[#This Row],[Med Aide/Tech Hours]])</f>
        <v>93.607142857142861</v>
      </c>
      <c r="T274" s="2">
        <v>93.607142857142861</v>
      </c>
      <c r="U274" s="2">
        <v>0</v>
      </c>
      <c r="V274" s="2">
        <v>0</v>
      </c>
      <c r="W2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74" s="2">
        <v>0</v>
      </c>
      <c r="Y274" s="2">
        <v>0</v>
      </c>
      <c r="Z274" s="2">
        <v>0</v>
      </c>
      <c r="AA274" s="2">
        <v>0</v>
      </c>
      <c r="AB274" s="2">
        <v>0</v>
      </c>
      <c r="AC274" s="2">
        <v>0</v>
      </c>
      <c r="AD274" s="2">
        <v>0</v>
      </c>
      <c r="AE274" s="2">
        <v>0</v>
      </c>
      <c r="AF274" t="s">
        <v>391</v>
      </c>
      <c r="AG274" s="6">
        <v>5</v>
      </c>
      <c r="AH274"/>
    </row>
    <row r="275" spans="1:34" x14ac:dyDescent="0.25">
      <c r="A275" t="s">
        <v>35</v>
      </c>
      <c r="B275" t="s">
        <v>1367</v>
      </c>
      <c r="C275" t="s">
        <v>2182</v>
      </c>
      <c r="D275" t="s">
        <v>2331</v>
      </c>
      <c r="E275" s="2">
        <v>37.92307692307692</v>
      </c>
      <c r="F275" s="2">
        <f>Nurse[[#This Row],[Total Nurse Staff Hours]]/Nurse[[#This Row],[MDS Census]]</f>
        <v>3.0710026079397288</v>
      </c>
      <c r="G275" s="2">
        <f>Nurse[[#This Row],[Total Direct Care Staff Hours]]/Nurse[[#This Row],[MDS Census]]</f>
        <v>2.5481019994204583</v>
      </c>
      <c r="H275" s="2">
        <f>Nurse[[#This Row],[Total RN Hours (w/ Admin, DON)]]/Nurse[[#This Row],[MDS Census]]</f>
        <v>0.3273399014778326</v>
      </c>
      <c r="I275" s="2">
        <f>Nurse[[#This Row],[RN Hours (excl. Admin, DON)]]/Nurse[[#This Row],[MDS Census]]</f>
        <v>7.6322804984062589E-2</v>
      </c>
      <c r="J275" s="2">
        <f>SUM(Nurse[[#This Row],[RN Hours (excl. Admin, DON)]], Nurse[[#This Row],[RN Admin Hours]], Nurse[[#This Row],[RN DON Hours]], Nurse[[#This Row],[LPN Hours (excl. Admin)]], Nurse[[#This Row],[LPN Admin Hours]], Nurse[[#This Row],[CNA Hours]], Nurse[[#This Row],[NA TR Hours]], Nurse[[#This Row],[Med Aide/Tech Hours]])</f>
        <v>116.46186813186816</v>
      </c>
      <c r="K275" s="2">
        <f>SUM(Nurse[[#This Row],[RN Hours (excl. Admin, DON)]], Nurse[[#This Row],[LPN Hours (excl. Admin)]], Nurse[[#This Row],[CNA Hours]], Nurse[[#This Row],[NA TR Hours]], Nurse[[#This Row],[Med Aide/Tech Hours]])</f>
        <v>96.631868131868146</v>
      </c>
      <c r="L275" s="2">
        <f>SUM(Nurse[[#This Row],[RN Hours (excl. Admin, DON)]], Nurse[[#This Row],[RN Admin Hours]], Nurse[[#This Row],[RN DON Hours]])</f>
        <v>12.413736263736265</v>
      </c>
      <c r="M275" s="2">
        <v>2.8943956043956041</v>
      </c>
      <c r="N275" s="2">
        <v>3.8050549450549451</v>
      </c>
      <c r="O275" s="2">
        <v>5.7142857142857144</v>
      </c>
      <c r="P275" s="2">
        <f>SUM(Nurse[[#This Row],[LPN Hours (excl. Admin)]],Nurse[[#This Row],[LPN Admin Hours]])</f>
        <v>41.912637362637369</v>
      </c>
      <c r="Q275" s="2">
        <v>31.601978021978031</v>
      </c>
      <c r="R275" s="2">
        <v>10.31065934065934</v>
      </c>
      <c r="S275" s="2">
        <f>SUM(Nurse[[#This Row],[CNA Hours]], Nurse[[#This Row],[NA TR Hours]], Nurse[[#This Row],[Med Aide/Tech Hours]])</f>
        <v>62.135494505494513</v>
      </c>
      <c r="T275" s="2">
        <v>62.135494505494513</v>
      </c>
      <c r="U275" s="2">
        <v>0</v>
      </c>
      <c r="V275" s="2">
        <v>0</v>
      </c>
      <c r="W2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75" s="2">
        <v>0</v>
      </c>
      <c r="Y275" s="2">
        <v>0</v>
      </c>
      <c r="Z275" s="2">
        <v>0</v>
      </c>
      <c r="AA275" s="2">
        <v>0</v>
      </c>
      <c r="AB275" s="2">
        <v>0</v>
      </c>
      <c r="AC275" s="2">
        <v>0</v>
      </c>
      <c r="AD275" s="2">
        <v>0</v>
      </c>
      <c r="AE275" s="2">
        <v>0</v>
      </c>
      <c r="AF275" t="s">
        <v>424</v>
      </c>
      <c r="AG275" s="6">
        <v>5</v>
      </c>
      <c r="AH275"/>
    </row>
    <row r="276" spans="1:34" x14ac:dyDescent="0.25">
      <c r="A276" t="s">
        <v>35</v>
      </c>
      <c r="B276" t="s">
        <v>1028</v>
      </c>
      <c r="C276" t="s">
        <v>1978</v>
      </c>
      <c r="D276" t="s">
        <v>2331</v>
      </c>
      <c r="E276" s="2">
        <v>84.560439560439562</v>
      </c>
      <c r="F276" s="2">
        <f>Nurse[[#This Row],[Total Nurse Staff Hours]]/Nurse[[#This Row],[MDS Census]]</f>
        <v>2.8259493177387918</v>
      </c>
      <c r="G276" s="2">
        <f>Nurse[[#This Row],[Total Direct Care Staff Hours]]/Nurse[[#This Row],[MDS Census]]</f>
        <v>2.7415906432748542</v>
      </c>
      <c r="H276" s="2">
        <f>Nurse[[#This Row],[Total RN Hours (w/ Admin, DON)]]/Nurse[[#This Row],[MDS Census]]</f>
        <v>0.32236647173489275</v>
      </c>
      <c r="I276" s="2">
        <f>Nurse[[#This Row],[RN Hours (excl. Admin, DON)]]/Nurse[[#This Row],[MDS Census]]</f>
        <v>0.23800779727095514</v>
      </c>
      <c r="J276" s="2">
        <f>SUM(Nurse[[#This Row],[RN Hours (excl. Admin, DON)]], Nurse[[#This Row],[RN Admin Hours]], Nurse[[#This Row],[RN DON Hours]], Nurse[[#This Row],[LPN Hours (excl. Admin)]], Nurse[[#This Row],[LPN Admin Hours]], Nurse[[#This Row],[CNA Hours]], Nurse[[#This Row],[NA TR Hours]], Nurse[[#This Row],[Med Aide/Tech Hours]])</f>
        <v>238.96351648351651</v>
      </c>
      <c r="K276" s="2">
        <f>SUM(Nurse[[#This Row],[RN Hours (excl. Admin, DON)]], Nurse[[#This Row],[LPN Hours (excl. Admin)]], Nurse[[#This Row],[CNA Hours]], Nurse[[#This Row],[NA TR Hours]], Nurse[[#This Row],[Med Aide/Tech Hours]])</f>
        <v>231.83010989010992</v>
      </c>
      <c r="L276" s="2">
        <f>SUM(Nurse[[#This Row],[RN Hours (excl. Admin, DON)]], Nurse[[#This Row],[RN Admin Hours]], Nurse[[#This Row],[RN DON Hours]])</f>
        <v>27.259450549450548</v>
      </c>
      <c r="M276" s="2">
        <v>20.126043956043954</v>
      </c>
      <c r="N276" s="2">
        <v>4.166373626373626</v>
      </c>
      <c r="O276" s="2">
        <v>2.9670329670329672</v>
      </c>
      <c r="P276" s="2">
        <f>SUM(Nurse[[#This Row],[LPN Hours (excl. Admin)]],Nurse[[#This Row],[LPN Admin Hours]])</f>
        <v>63.277032967032966</v>
      </c>
      <c r="Q276" s="2">
        <v>63.277032967032966</v>
      </c>
      <c r="R276" s="2">
        <v>0</v>
      </c>
      <c r="S276" s="2">
        <f>SUM(Nurse[[#This Row],[CNA Hours]], Nurse[[#This Row],[NA TR Hours]], Nurse[[#This Row],[Med Aide/Tech Hours]])</f>
        <v>148.427032967033</v>
      </c>
      <c r="T276" s="2">
        <v>148.427032967033</v>
      </c>
      <c r="U276" s="2">
        <v>0</v>
      </c>
      <c r="V276" s="2">
        <v>0</v>
      </c>
      <c r="W2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56.599780219780214</v>
      </c>
      <c r="X276" s="2">
        <v>8.8571428571428577</v>
      </c>
      <c r="Y276" s="2">
        <v>0</v>
      </c>
      <c r="Z276" s="2">
        <v>0</v>
      </c>
      <c r="AA276" s="2">
        <v>21.358021978021977</v>
      </c>
      <c r="AB276" s="2">
        <v>0</v>
      </c>
      <c r="AC276" s="2">
        <v>26.384615384615383</v>
      </c>
      <c r="AD276" s="2">
        <v>0</v>
      </c>
      <c r="AE276" s="2">
        <v>0</v>
      </c>
      <c r="AF276" t="s">
        <v>81</v>
      </c>
      <c r="AG276" s="6">
        <v>5</v>
      </c>
      <c r="AH276"/>
    </row>
    <row r="277" spans="1:34" x14ac:dyDescent="0.25">
      <c r="A277" t="s">
        <v>35</v>
      </c>
      <c r="B277" t="s">
        <v>1400</v>
      </c>
      <c r="C277" t="s">
        <v>2068</v>
      </c>
      <c r="D277" t="s">
        <v>2355</v>
      </c>
      <c r="E277" s="2">
        <v>140.34065934065933</v>
      </c>
      <c r="F277" s="2">
        <f>Nurse[[#This Row],[Total Nurse Staff Hours]]/Nurse[[#This Row],[MDS Census]]</f>
        <v>3.3364967504502401</v>
      </c>
      <c r="G277" s="2">
        <f>Nurse[[#This Row],[Total Direct Care Staff Hours]]/Nurse[[#This Row],[MDS Census]]</f>
        <v>2.9560786156134999</v>
      </c>
      <c r="H277" s="2">
        <f>Nurse[[#This Row],[Total RN Hours (w/ Admin, DON)]]/Nurse[[#This Row],[MDS Census]]</f>
        <v>0.91119646073134464</v>
      </c>
      <c r="I277" s="2">
        <f>Nurse[[#This Row],[RN Hours (excl. Admin, DON)]]/Nurse[[#This Row],[MDS Census]]</f>
        <v>0.59906976744186047</v>
      </c>
      <c r="J277" s="2">
        <f>SUM(Nurse[[#This Row],[RN Hours (excl. Admin, DON)]], Nurse[[#This Row],[RN Admin Hours]], Nurse[[#This Row],[RN DON Hours]], Nurse[[#This Row],[LPN Hours (excl. Admin)]], Nurse[[#This Row],[LPN Admin Hours]], Nurse[[#This Row],[CNA Hours]], Nurse[[#This Row],[NA TR Hours]], Nurse[[#This Row],[Med Aide/Tech Hours]])</f>
        <v>468.24615384615396</v>
      </c>
      <c r="K277" s="2">
        <f>SUM(Nurse[[#This Row],[RN Hours (excl. Admin, DON)]], Nurse[[#This Row],[LPN Hours (excl. Admin)]], Nurse[[#This Row],[CNA Hours]], Nurse[[#This Row],[NA TR Hours]], Nurse[[#This Row],[Med Aide/Tech Hours]])</f>
        <v>414.85802197802201</v>
      </c>
      <c r="L277" s="2">
        <f>SUM(Nurse[[#This Row],[RN Hours (excl. Admin, DON)]], Nurse[[#This Row],[RN Admin Hours]], Nurse[[#This Row],[RN DON Hours]])</f>
        <v>127.87791208791211</v>
      </c>
      <c r="M277" s="2">
        <v>84.073846153846148</v>
      </c>
      <c r="N277" s="2">
        <v>38.511208791208816</v>
      </c>
      <c r="O277" s="2">
        <v>5.2928571428571427</v>
      </c>
      <c r="P277" s="2">
        <f>SUM(Nurse[[#This Row],[LPN Hours (excl. Admin)]],Nurse[[#This Row],[LPN Admin Hours]])</f>
        <v>88.825824175824195</v>
      </c>
      <c r="Q277" s="2">
        <v>79.241758241758262</v>
      </c>
      <c r="R277" s="2">
        <v>9.5840659340659347</v>
      </c>
      <c r="S277" s="2">
        <f>SUM(Nurse[[#This Row],[CNA Hours]], Nurse[[#This Row],[NA TR Hours]], Nurse[[#This Row],[Med Aide/Tech Hours]])</f>
        <v>251.54241758241761</v>
      </c>
      <c r="T277" s="2">
        <v>234.41494505494506</v>
      </c>
      <c r="U277" s="2">
        <v>17.127472527472538</v>
      </c>
      <c r="V277" s="2">
        <v>0</v>
      </c>
      <c r="W2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77" s="2">
        <v>0</v>
      </c>
      <c r="Y277" s="2">
        <v>0</v>
      </c>
      <c r="Z277" s="2">
        <v>0</v>
      </c>
      <c r="AA277" s="2">
        <v>0</v>
      </c>
      <c r="AB277" s="2">
        <v>0</v>
      </c>
      <c r="AC277" s="2">
        <v>0</v>
      </c>
      <c r="AD277" s="2">
        <v>0</v>
      </c>
      <c r="AE277" s="2">
        <v>0</v>
      </c>
      <c r="AF277" t="s">
        <v>458</v>
      </c>
      <c r="AG277" s="6">
        <v>5</v>
      </c>
      <c r="AH277"/>
    </row>
    <row r="278" spans="1:34" x14ac:dyDescent="0.25">
      <c r="A278" t="s">
        <v>35</v>
      </c>
      <c r="B278" t="s">
        <v>1254</v>
      </c>
      <c r="C278" t="s">
        <v>1965</v>
      </c>
      <c r="D278" t="s">
        <v>2282</v>
      </c>
      <c r="E278" s="2">
        <v>85.219780219780219</v>
      </c>
      <c r="F278" s="2">
        <f>Nurse[[#This Row],[Total Nurse Staff Hours]]/Nurse[[#This Row],[MDS Census]]</f>
        <v>2.7874880722114765</v>
      </c>
      <c r="G278" s="2">
        <f>Nurse[[#This Row],[Total Direct Care Staff Hours]]/Nurse[[#This Row],[MDS Census]]</f>
        <v>2.6286589297227594</v>
      </c>
      <c r="H278" s="2">
        <f>Nurse[[#This Row],[Total RN Hours (w/ Admin, DON)]]/Nurse[[#This Row],[MDS Census]]</f>
        <v>0.40109219858156026</v>
      </c>
      <c r="I278" s="2">
        <f>Nurse[[#This Row],[RN Hours (excl. Admin, DON)]]/Nurse[[#This Row],[MDS Census]]</f>
        <v>0.24226305609284332</v>
      </c>
      <c r="J278" s="2">
        <f>SUM(Nurse[[#This Row],[RN Hours (excl. Admin, DON)]], Nurse[[#This Row],[RN Admin Hours]], Nurse[[#This Row],[RN DON Hours]], Nurse[[#This Row],[LPN Hours (excl. Admin)]], Nurse[[#This Row],[LPN Admin Hours]], Nurse[[#This Row],[CNA Hours]], Nurse[[#This Row],[NA TR Hours]], Nurse[[#This Row],[Med Aide/Tech Hours]])</f>
        <v>237.54912087912089</v>
      </c>
      <c r="K278" s="2">
        <f>SUM(Nurse[[#This Row],[RN Hours (excl. Admin, DON)]], Nurse[[#This Row],[LPN Hours (excl. Admin)]], Nurse[[#This Row],[CNA Hours]], Nurse[[#This Row],[NA TR Hours]], Nurse[[#This Row],[Med Aide/Tech Hours]])</f>
        <v>224.01373626373626</v>
      </c>
      <c r="L278" s="2">
        <f>SUM(Nurse[[#This Row],[RN Hours (excl. Admin, DON)]], Nurse[[#This Row],[RN Admin Hours]], Nurse[[#This Row],[RN DON Hours]])</f>
        <v>34.180989010989009</v>
      </c>
      <c r="M278" s="2">
        <v>20.645604395604394</v>
      </c>
      <c r="N278" s="2">
        <v>8.7386813186813193</v>
      </c>
      <c r="O278" s="2">
        <v>4.7967032967032965</v>
      </c>
      <c r="P278" s="2">
        <f>SUM(Nurse[[#This Row],[LPN Hours (excl. Admin)]],Nurse[[#This Row],[LPN Admin Hours]])</f>
        <v>57.057692307692307</v>
      </c>
      <c r="Q278" s="2">
        <v>57.057692307692307</v>
      </c>
      <c r="R278" s="2">
        <v>0</v>
      </c>
      <c r="S278" s="2">
        <f>SUM(Nurse[[#This Row],[CNA Hours]], Nurse[[#This Row],[NA TR Hours]], Nurse[[#This Row],[Med Aide/Tech Hours]])</f>
        <v>146.31043956043956</v>
      </c>
      <c r="T278" s="2">
        <v>146.31043956043956</v>
      </c>
      <c r="U278" s="2">
        <v>0</v>
      </c>
      <c r="V278" s="2">
        <v>0</v>
      </c>
      <c r="W2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1.5769230769230771</v>
      </c>
      <c r="X278" s="2">
        <v>0.35164835164835168</v>
      </c>
      <c r="Y278" s="2">
        <v>0</v>
      </c>
      <c r="Z278" s="2">
        <v>0</v>
      </c>
      <c r="AA278" s="2">
        <v>0.36813186813186816</v>
      </c>
      <c r="AB278" s="2">
        <v>0</v>
      </c>
      <c r="AC278" s="2">
        <v>0.8571428571428571</v>
      </c>
      <c r="AD278" s="2">
        <v>0</v>
      </c>
      <c r="AE278" s="2">
        <v>0</v>
      </c>
      <c r="AF278" t="s">
        <v>310</v>
      </c>
      <c r="AG278" s="6">
        <v>5</v>
      </c>
      <c r="AH278"/>
    </row>
    <row r="279" spans="1:34" x14ac:dyDescent="0.25">
      <c r="A279" t="s">
        <v>35</v>
      </c>
      <c r="B279" t="s">
        <v>1473</v>
      </c>
      <c r="C279" t="s">
        <v>2162</v>
      </c>
      <c r="D279" t="s">
        <v>2304</v>
      </c>
      <c r="E279" s="2">
        <v>79.087912087912088</v>
      </c>
      <c r="F279" s="2">
        <f>Nurse[[#This Row],[Total Nurse Staff Hours]]/Nurse[[#This Row],[MDS Census]]</f>
        <v>3.2015075725996942</v>
      </c>
      <c r="G279" s="2">
        <f>Nurse[[#This Row],[Total Direct Care Staff Hours]]/Nurse[[#This Row],[MDS Census]]</f>
        <v>2.9177435042378765</v>
      </c>
      <c r="H279" s="2">
        <f>Nurse[[#This Row],[Total RN Hours (w/ Admin, DON)]]/Nurse[[#This Row],[MDS Census]]</f>
        <v>0.389745727386411</v>
      </c>
      <c r="I279" s="2">
        <f>Nurse[[#This Row],[RN Hours (excl. Admin, DON)]]/Nurse[[#This Row],[MDS Census]]</f>
        <v>0.27719883284701957</v>
      </c>
      <c r="J279" s="2">
        <f>SUM(Nurse[[#This Row],[RN Hours (excl. Admin, DON)]], Nurse[[#This Row],[RN Admin Hours]], Nurse[[#This Row],[RN DON Hours]], Nurse[[#This Row],[LPN Hours (excl. Admin)]], Nurse[[#This Row],[LPN Admin Hours]], Nurse[[#This Row],[CNA Hours]], Nurse[[#This Row],[NA TR Hours]], Nurse[[#This Row],[Med Aide/Tech Hours]])</f>
        <v>253.20054945054943</v>
      </c>
      <c r="K279" s="2">
        <f>SUM(Nurse[[#This Row],[RN Hours (excl. Admin, DON)]], Nurse[[#This Row],[LPN Hours (excl. Admin)]], Nurse[[#This Row],[CNA Hours]], Nurse[[#This Row],[NA TR Hours]], Nurse[[#This Row],[Med Aide/Tech Hours]])</f>
        <v>230.75824175824172</v>
      </c>
      <c r="L279" s="2">
        <f>SUM(Nurse[[#This Row],[RN Hours (excl. Admin, DON)]], Nurse[[#This Row],[RN Admin Hours]], Nurse[[#This Row],[RN DON Hours]])</f>
        <v>30.824175824175825</v>
      </c>
      <c r="M279" s="2">
        <v>21.923076923076923</v>
      </c>
      <c r="N279" s="2">
        <v>3.5439560439560438</v>
      </c>
      <c r="O279" s="2">
        <v>5.3571428571428568</v>
      </c>
      <c r="P279" s="2">
        <f>SUM(Nurse[[#This Row],[LPN Hours (excl. Admin)]],Nurse[[#This Row],[LPN Admin Hours]])</f>
        <v>86.285714285714278</v>
      </c>
      <c r="Q279" s="2">
        <v>72.744505494505489</v>
      </c>
      <c r="R279" s="2">
        <v>13.541208791208792</v>
      </c>
      <c r="S279" s="2">
        <f>SUM(Nurse[[#This Row],[CNA Hours]], Nurse[[#This Row],[NA TR Hours]], Nurse[[#This Row],[Med Aide/Tech Hours]])</f>
        <v>136.09065934065933</v>
      </c>
      <c r="T279" s="2">
        <v>133.45604395604394</v>
      </c>
      <c r="U279" s="2">
        <v>2.6346153846153846</v>
      </c>
      <c r="V279" s="2">
        <v>0</v>
      </c>
      <c r="W2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0.21978021978021978</v>
      </c>
      <c r="X279" s="2">
        <v>0</v>
      </c>
      <c r="Y279" s="2">
        <v>0</v>
      </c>
      <c r="Z279" s="2">
        <v>0</v>
      </c>
      <c r="AA279" s="2">
        <v>0</v>
      </c>
      <c r="AB279" s="2">
        <v>0</v>
      </c>
      <c r="AC279" s="2">
        <v>0.21978021978021978</v>
      </c>
      <c r="AD279" s="2">
        <v>0</v>
      </c>
      <c r="AE279" s="2">
        <v>0</v>
      </c>
      <c r="AF279" t="s">
        <v>533</v>
      </c>
      <c r="AG279" s="6">
        <v>5</v>
      </c>
      <c r="AH279"/>
    </row>
    <row r="280" spans="1:34" x14ac:dyDescent="0.25">
      <c r="A280" t="s">
        <v>35</v>
      </c>
      <c r="B280" t="s">
        <v>1048</v>
      </c>
      <c r="C280" t="s">
        <v>1999</v>
      </c>
      <c r="D280" t="s">
        <v>2341</v>
      </c>
      <c r="E280" s="2">
        <v>47.681318681318679</v>
      </c>
      <c r="F280" s="2">
        <f>Nurse[[#This Row],[Total Nurse Staff Hours]]/Nurse[[#This Row],[MDS Census]]</f>
        <v>3.0947591610970266</v>
      </c>
      <c r="G280" s="2">
        <f>Nurse[[#This Row],[Total Direct Care Staff Hours]]/Nurse[[#This Row],[MDS Census]]</f>
        <v>2.8754782207881999</v>
      </c>
      <c r="H280" s="2">
        <f>Nurse[[#This Row],[Total RN Hours (w/ Admin, DON)]]/Nurse[[#This Row],[MDS Census]]</f>
        <v>0.67106706614427292</v>
      </c>
      <c r="I280" s="2">
        <f>Nurse[[#This Row],[RN Hours (excl. Admin, DON)]]/Nurse[[#This Row],[MDS Census]]</f>
        <v>0.57474072366904827</v>
      </c>
      <c r="J280" s="2">
        <f>SUM(Nurse[[#This Row],[RN Hours (excl. Admin, DON)]], Nurse[[#This Row],[RN Admin Hours]], Nurse[[#This Row],[RN DON Hours]], Nurse[[#This Row],[LPN Hours (excl. Admin)]], Nurse[[#This Row],[LPN Admin Hours]], Nurse[[#This Row],[CNA Hours]], Nurse[[#This Row],[NA TR Hours]], Nurse[[#This Row],[Med Aide/Tech Hours]])</f>
        <v>147.56219780219777</v>
      </c>
      <c r="K280" s="2">
        <f>SUM(Nurse[[#This Row],[RN Hours (excl. Admin, DON)]], Nurse[[#This Row],[LPN Hours (excl. Admin)]], Nurse[[#This Row],[CNA Hours]], Nurse[[#This Row],[NA TR Hours]], Nurse[[#This Row],[Med Aide/Tech Hours]])</f>
        <v>137.10659340659339</v>
      </c>
      <c r="L280" s="2">
        <f>SUM(Nurse[[#This Row],[RN Hours (excl. Admin, DON)]], Nurse[[#This Row],[RN Admin Hours]], Nurse[[#This Row],[RN DON Hours]])</f>
        <v>31.997362637362638</v>
      </c>
      <c r="M280" s="2">
        <v>27.404395604395607</v>
      </c>
      <c r="N280" s="2">
        <v>0.17582417582417584</v>
      </c>
      <c r="O280" s="2">
        <v>4.4171428571428573</v>
      </c>
      <c r="P280" s="2">
        <f>SUM(Nurse[[#This Row],[LPN Hours (excl. Admin)]],Nurse[[#This Row],[LPN Admin Hours]])</f>
        <v>33.807362637362637</v>
      </c>
      <c r="Q280" s="2">
        <v>27.944725274725272</v>
      </c>
      <c r="R280" s="2">
        <v>5.8626373626373622</v>
      </c>
      <c r="S280" s="2">
        <f>SUM(Nurse[[#This Row],[CNA Hours]], Nurse[[#This Row],[NA TR Hours]], Nurse[[#This Row],[Med Aide/Tech Hours]])</f>
        <v>81.757472527472501</v>
      </c>
      <c r="T280" s="2">
        <v>81.729999999999976</v>
      </c>
      <c r="U280" s="2">
        <v>2.7472527472527472E-2</v>
      </c>
      <c r="V280" s="2">
        <v>0</v>
      </c>
      <c r="W2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4.9450549450549453</v>
      </c>
      <c r="X280" s="2">
        <v>0.65934065934065933</v>
      </c>
      <c r="Y280" s="2">
        <v>0</v>
      </c>
      <c r="Z280" s="2">
        <v>0</v>
      </c>
      <c r="AA280" s="2">
        <v>0.2087912087912088</v>
      </c>
      <c r="AB280" s="2">
        <v>0</v>
      </c>
      <c r="AC280" s="2">
        <v>4.0769230769230766</v>
      </c>
      <c r="AD280" s="2">
        <v>0</v>
      </c>
      <c r="AE280" s="2">
        <v>0</v>
      </c>
      <c r="AF280" t="s">
        <v>101</v>
      </c>
      <c r="AG280" s="6">
        <v>5</v>
      </c>
      <c r="AH280"/>
    </row>
    <row r="281" spans="1:34" x14ac:dyDescent="0.25">
      <c r="A281" t="s">
        <v>35</v>
      </c>
      <c r="B281" t="s">
        <v>1264</v>
      </c>
      <c r="C281" t="s">
        <v>2150</v>
      </c>
      <c r="D281" t="s">
        <v>2347</v>
      </c>
      <c r="E281" s="2">
        <v>77.505494505494511</v>
      </c>
      <c r="F281" s="2">
        <f>Nurse[[#This Row],[Total Nurse Staff Hours]]/Nurse[[#This Row],[MDS Census]]</f>
        <v>3.0361576634056431</v>
      </c>
      <c r="G281" s="2">
        <f>Nurse[[#This Row],[Total Direct Care Staff Hours]]/Nurse[[#This Row],[MDS Census]]</f>
        <v>2.8231986388770731</v>
      </c>
      <c r="H281" s="2">
        <f>Nurse[[#This Row],[Total RN Hours (w/ Admin, DON)]]/Nurse[[#This Row],[MDS Census]]</f>
        <v>0.3291152700978307</v>
      </c>
      <c r="I281" s="2">
        <f>Nurse[[#This Row],[RN Hours (excl. Admin, DON)]]/Nurse[[#This Row],[MDS Census]]</f>
        <v>0.25311924003969943</v>
      </c>
      <c r="J281" s="2">
        <f>SUM(Nurse[[#This Row],[RN Hours (excl. Admin, DON)]], Nurse[[#This Row],[RN Admin Hours]], Nurse[[#This Row],[RN DON Hours]], Nurse[[#This Row],[LPN Hours (excl. Admin)]], Nurse[[#This Row],[LPN Admin Hours]], Nurse[[#This Row],[CNA Hours]], Nurse[[#This Row],[NA TR Hours]], Nurse[[#This Row],[Med Aide/Tech Hours]])</f>
        <v>235.31890109890111</v>
      </c>
      <c r="K281" s="2">
        <f>SUM(Nurse[[#This Row],[RN Hours (excl. Admin, DON)]], Nurse[[#This Row],[LPN Hours (excl. Admin)]], Nurse[[#This Row],[CNA Hours]], Nurse[[#This Row],[NA TR Hours]], Nurse[[#This Row],[Med Aide/Tech Hours]])</f>
        <v>218.81340659340657</v>
      </c>
      <c r="L281" s="2">
        <f>SUM(Nurse[[#This Row],[RN Hours (excl. Admin, DON)]], Nurse[[#This Row],[RN Admin Hours]], Nurse[[#This Row],[RN DON Hours]])</f>
        <v>25.508241758241759</v>
      </c>
      <c r="M281" s="2">
        <v>19.618131868131869</v>
      </c>
      <c r="N281" s="2">
        <v>0.35164835164835168</v>
      </c>
      <c r="O281" s="2">
        <v>5.5384615384615383</v>
      </c>
      <c r="P281" s="2">
        <f>SUM(Nurse[[#This Row],[LPN Hours (excl. Admin)]],Nurse[[#This Row],[LPN Admin Hours]])</f>
        <v>71.706373626373647</v>
      </c>
      <c r="Q281" s="2">
        <v>61.090989010989027</v>
      </c>
      <c r="R281" s="2">
        <v>10.615384615384615</v>
      </c>
      <c r="S281" s="2">
        <f>SUM(Nurse[[#This Row],[CNA Hours]], Nurse[[#This Row],[NA TR Hours]], Nurse[[#This Row],[Med Aide/Tech Hours]])</f>
        <v>138.10428571428571</v>
      </c>
      <c r="T281" s="2">
        <v>127.67999999999999</v>
      </c>
      <c r="U281" s="2">
        <v>10.424285714285713</v>
      </c>
      <c r="V281" s="2">
        <v>0</v>
      </c>
      <c r="W2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3.2967032967032968E-2</v>
      </c>
      <c r="X281" s="2">
        <v>0</v>
      </c>
      <c r="Y281" s="2">
        <v>0</v>
      </c>
      <c r="Z281" s="2">
        <v>0</v>
      </c>
      <c r="AA281" s="2">
        <v>0</v>
      </c>
      <c r="AB281" s="2">
        <v>0</v>
      </c>
      <c r="AC281" s="2">
        <v>3.2967032967032968E-2</v>
      </c>
      <c r="AD281" s="2">
        <v>0</v>
      </c>
      <c r="AE281" s="2">
        <v>0</v>
      </c>
      <c r="AF281" t="s">
        <v>320</v>
      </c>
      <c r="AG281" s="6">
        <v>5</v>
      </c>
      <c r="AH281"/>
    </row>
    <row r="282" spans="1:34" x14ac:dyDescent="0.25">
      <c r="A282" t="s">
        <v>35</v>
      </c>
      <c r="B282" t="s">
        <v>1501</v>
      </c>
      <c r="C282" t="s">
        <v>2150</v>
      </c>
      <c r="D282" t="s">
        <v>2347</v>
      </c>
      <c r="E282" s="2">
        <v>65.098901098901095</v>
      </c>
      <c r="F282" s="2">
        <f>Nurse[[#This Row],[Total Nurse Staff Hours]]/Nurse[[#This Row],[MDS Census]]</f>
        <v>3.0049932478055363</v>
      </c>
      <c r="G282" s="2">
        <f>Nurse[[#This Row],[Total Direct Care Staff Hours]]/Nurse[[#This Row],[MDS Census]]</f>
        <v>2.7646995273463872</v>
      </c>
      <c r="H282" s="2">
        <f>Nurse[[#This Row],[Total RN Hours (w/ Admin, DON)]]/Nurse[[#This Row],[MDS Census]]</f>
        <v>0.29025995948683325</v>
      </c>
      <c r="I282" s="2">
        <f>Nurse[[#This Row],[RN Hours (excl. Admin, DON)]]/Nurse[[#This Row],[MDS Census]]</f>
        <v>0.12314314652261989</v>
      </c>
      <c r="J282" s="2">
        <f>SUM(Nurse[[#This Row],[RN Hours (excl. Admin, DON)]], Nurse[[#This Row],[RN Admin Hours]], Nurse[[#This Row],[RN DON Hours]], Nurse[[#This Row],[LPN Hours (excl. Admin)]], Nurse[[#This Row],[LPN Admin Hours]], Nurse[[#This Row],[CNA Hours]], Nurse[[#This Row],[NA TR Hours]], Nurse[[#This Row],[Med Aide/Tech Hours]])</f>
        <v>195.62175824175819</v>
      </c>
      <c r="K282" s="2">
        <f>SUM(Nurse[[#This Row],[RN Hours (excl. Admin, DON)]], Nurse[[#This Row],[LPN Hours (excl. Admin)]], Nurse[[#This Row],[CNA Hours]], Nurse[[#This Row],[NA TR Hours]], Nurse[[#This Row],[Med Aide/Tech Hours]])</f>
        <v>179.97890109890108</v>
      </c>
      <c r="L282" s="2">
        <f>SUM(Nurse[[#This Row],[RN Hours (excl. Admin, DON)]], Nurse[[#This Row],[RN Admin Hours]], Nurse[[#This Row],[RN DON Hours]])</f>
        <v>18.895604395604398</v>
      </c>
      <c r="M282" s="2">
        <v>8.0164835164835182</v>
      </c>
      <c r="N282" s="2">
        <v>5.7802197802197801</v>
      </c>
      <c r="O282" s="2">
        <v>5.0989010989010985</v>
      </c>
      <c r="P282" s="2">
        <f>SUM(Nurse[[#This Row],[LPN Hours (excl. Admin)]],Nurse[[#This Row],[LPN Admin Hours]])</f>
        <v>52.673956043956039</v>
      </c>
      <c r="Q282" s="2">
        <v>47.910219780219776</v>
      </c>
      <c r="R282" s="2">
        <v>4.7637362637362637</v>
      </c>
      <c r="S282" s="2">
        <f>SUM(Nurse[[#This Row],[CNA Hours]], Nurse[[#This Row],[NA TR Hours]], Nurse[[#This Row],[Med Aide/Tech Hours]])</f>
        <v>124.05219780219778</v>
      </c>
      <c r="T282" s="2">
        <v>107.08241758241756</v>
      </c>
      <c r="U282" s="2">
        <v>16.969780219780219</v>
      </c>
      <c r="V282" s="2">
        <v>0</v>
      </c>
      <c r="W2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23.909340659340661</v>
      </c>
      <c r="X282" s="2">
        <v>0.13186813186813187</v>
      </c>
      <c r="Y282" s="2">
        <v>0</v>
      </c>
      <c r="Z282" s="2">
        <v>0</v>
      </c>
      <c r="AA282" s="2">
        <v>1.1730769230769231</v>
      </c>
      <c r="AB282" s="2">
        <v>0</v>
      </c>
      <c r="AC282" s="2">
        <v>22.604395604395606</v>
      </c>
      <c r="AD282" s="2">
        <v>0</v>
      </c>
      <c r="AE282" s="2">
        <v>0</v>
      </c>
      <c r="AF282" t="s">
        <v>563</v>
      </c>
      <c r="AG282" s="6">
        <v>5</v>
      </c>
      <c r="AH282"/>
    </row>
    <row r="283" spans="1:34" x14ac:dyDescent="0.25">
      <c r="A283" t="s">
        <v>35</v>
      </c>
      <c r="B283" t="s">
        <v>1506</v>
      </c>
      <c r="C283" t="s">
        <v>2122</v>
      </c>
      <c r="D283" t="s">
        <v>2279</v>
      </c>
      <c r="E283" s="2">
        <v>37.285714285714285</v>
      </c>
      <c r="F283" s="2">
        <f>Nurse[[#This Row],[Total Nurse Staff Hours]]/Nurse[[#This Row],[MDS Census]]</f>
        <v>3.1362010020630713</v>
      </c>
      <c r="G283" s="2">
        <f>Nurse[[#This Row],[Total Direct Care Staff Hours]]/Nurse[[#This Row],[MDS Census]]</f>
        <v>2.8554022988505747</v>
      </c>
      <c r="H283" s="2">
        <f>Nurse[[#This Row],[Total RN Hours (w/ Admin, DON)]]/Nurse[[#This Row],[MDS Census]]</f>
        <v>0.78477748305334516</v>
      </c>
      <c r="I283" s="2">
        <f>Nurse[[#This Row],[RN Hours (excl. Admin, DON)]]/Nurse[[#This Row],[MDS Census]]</f>
        <v>0.63387857353374588</v>
      </c>
      <c r="J283" s="2">
        <f>SUM(Nurse[[#This Row],[RN Hours (excl. Admin, DON)]], Nurse[[#This Row],[RN Admin Hours]], Nurse[[#This Row],[RN DON Hours]], Nurse[[#This Row],[LPN Hours (excl. Admin)]], Nurse[[#This Row],[LPN Admin Hours]], Nurse[[#This Row],[CNA Hours]], Nurse[[#This Row],[NA TR Hours]], Nurse[[#This Row],[Med Aide/Tech Hours]])</f>
        <v>116.93549450549452</v>
      </c>
      <c r="K283" s="2">
        <f>SUM(Nurse[[#This Row],[RN Hours (excl. Admin, DON)]], Nurse[[#This Row],[LPN Hours (excl. Admin)]], Nurse[[#This Row],[CNA Hours]], Nurse[[#This Row],[NA TR Hours]], Nurse[[#This Row],[Med Aide/Tech Hours]])</f>
        <v>106.46571428571428</v>
      </c>
      <c r="L283" s="2">
        <f>SUM(Nurse[[#This Row],[RN Hours (excl. Admin, DON)]], Nurse[[#This Row],[RN Admin Hours]], Nurse[[#This Row],[RN DON Hours]])</f>
        <v>29.260989010989011</v>
      </c>
      <c r="M283" s="2">
        <v>23.634615384615383</v>
      </c>
      <c r="N283" s="2">
        <v>0</v>
      </c>
      <c r="O283" s="2">
        <v>5.6263736263736268</v>
      </c>
      <c r="P283" s="2">
        <f>SUM(Nurse[[#This Row],[LPN Hours (excl. Admin)]],Nurse[[#This Row],[LPN Admin Hours]])</f>
        <v>24.903296703296704</v>
      </c>
      <c r="Q283" s="2">
        <v>20.059890109890112</v>
      </c>
      <c r="R283" s="2">
        <v>4.8434065934065931</v>
      </c>
      <c r="S283" s="2">
        <f>SUM(Nurse[[#This Row],[CNA Hours]], Nurse[[#This Row],[NA TR Hours]], Nurse[[#This Row],[Med Aide/Tech Hours]])</f>
        <v>62.771208791208785</v>
      </c>
      <c r="T283" s="2">
        <v>57.719010989010982</v>
      </c>
      <c r="U283" s="2">
        <v>5.0521978021978029</v>
      </c>
      <c r="V283" s="2">
        <v>0</v>
      </c>
      <c r="W2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6.4835164835164836</v>
      </c>
      <c r="X283" s="2">
        <v>2.9560439560439562</v>
      </c>
      <c r="Y283" s="2">
        <v>0</v>
      </c>
      <c r="Z283" s="2">
        <v>0</v>
      </c>
      <c r="AA283" s="2">
        <v>3.4175824175824174</v>
      </c>
      <c r="AB283" s="2">
        <v>0</v>
      </c>
      <c r="AC283" s="2">
        <v>0.10989010989010989</v>
      </c>
      <c r="AD283" s="2">
        <v>0</v>
      </c>
      <c r="AE283" s="2">
        <v>0</v>
      </c>
      <c r="AF283" t="s">
        <v>568</v>
      </c>
      <c r="AG283" s="6">
        <v>5</v>
      </c>
      <c r="AH283"/>
    </row>
    <row r="284" spans="1:34" x14ac:dyDescent="0.25">
      <c r="A284" t="s">
        <v>35</v>
      </c>
      <c r="B284" t="s">
        <v>1204</v>
      </c>
      <c r="C284" t="s">
        <v>2131</v>
      </c>
      <c r="D284" t="s">
        <v>2326</v>
      </c>
      <c r="E284" s="2">
        <v>37.725274725274723</v>
      </c>
      <c r="F284" s="2">
        <f>Nurse[[#This Row],[Total Nurse Staff Hours]]/Nurse[[#This Row],[MDS Census]]</f>
        <v>3.4439469851441893</v>
      </c>
      <c r="G284" s="2">
        <f>Nurse[[#This Row],[Total Direct Care Staff Hours]]/Nurse[[#This Row],[MDS Census]]</f>
        <v>3.1889688319254303</v>
      </c>
      <c r="H284" s="2">
        <f>Nurse[[#This Row],[Total RN Hours (w/ Admin, DON)]]/Nurse[[#This Row],[MDS Census]]</f>
        <v>0.63464608214389751</v>
      </c>
      <c r="I284" s="2">
        <f>Nurse[[#This Row],[RN Hours (excl. Admin, DON)]]/Nurse[[#This Row],[MDS Census]]</f>
        <v>0.37966792892513834</v>
      </c>
      <c r="J284" s="2">
        <f>SUM(Nurse[[#This Row],[RN Hours (excl. Admin, DON)]], Nurse[[#This Row],[RN Admin Hours]], Nurse[[#This Row],[RN DON Hours]], Nurse[[#This Row],[LPN Hours (excl. Admin)]], Nurse[[#This Row],[LPN Admin Hours]], Nurse[[#This Row],[CNA Hours]], Nurse[[#This Row],[NA TR Hours]], Nurse[[#This Row],[Med Aide/Tech Hours]])</f>
        <v>129.92384615384617</v>
      </c>
      <c r="K284" s="2">
        <f>SUM(Nurse[[#This Row],[RN Hours (excl. Admin, DON)]], Nurse[[#This Row],[LPN Hours (excl. Admin)]], Nurse[[#This Row],[CNA Hours]], Nurse[[#This Row],[NA TR Hours]], Nurse[[#This Row],[Med Aide/Tech Hours]])</f>
        <v>120.3047252747253</v>
      </c>
      <c r="L284" s="2">
        <f>SUM(Nurse[[#This Row],[RN Hours (excl. Admin, DON)]], Nurse[[#This Row],[RN Admin Hours]], Nurse[[#This Row],[RN DON Hours]])</f>
        <v>23.942197802197803</v>
      </c>
      <c r="M284" s="2">
        <v>14.323076923076922</v>
      </c>
      <c r="N284" s="2">
        <v>3.8307692307692305</v>
      </c>
      <c r="O284" s="2">
        <v>5.7883516483516484</v>
      </c>
      <c r="P284" s="2">
        <f>SUM(Nurse[[#This Row],[LPN Hours (excl. Admin)]],Nurse[[#This Row],[LPN Admin Hours]])</f>
        <v>42.502967032967021</v>
      </c>
      <c r="Q284" s="2">
        <v>42.502967032967021</v>
      </c>
      <c r="R284" s="2">
        <v>0</v>
      </c>
      <c r="S284" s="2">
        <f>SUM(Nurse[[#This Row],[CNA Hours]], Nurse[[#This Row],[NA TR Hours]], Nurse[[#This Row],[Med Aide/Tech Hours]])</f>
        <v>63.478681318681353</v>
      </c>
      <c r="T284" s="2">
        <v>63.478681318681353</v>
      </c>
      <c r="U284" s="2">
        <v>0</v>
      </c>
      <c r="V284" s="2">
        <v>0</v>
      </c>
      <c r="W2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10.71879120879121</v>
      </c>
      <c r="X284" s="2">
        <v>1.3626373626373627</v>
      </c>
      <c r="Y284" s="2">
        <v>0</v>
      </c>
      <c r="Z284" s="2">
        <v>0</v>
      </c>
      <c r="AA284" s="2">
        <v>4.1473626373626367</v>
      </c>
      <c r="AB284" s="2">
        <v>0</v>
      </c>
      <c r="AC284" s="2">
        <v>5.2087912087912089</v>
      </c>
      <c r="AD284" s="2">
        <v>0</v>
      </c>
      <c r="AE284" s="2">
        <v>0</v>
      </c>
      <c r="AF284" t="s">
        <v>259</v>
      </c>
      <c r="AG284" s="6">
        <v>5</v>
      </c>
      <c r="AH284"/>
    </row>
    <row r="285" spans="1:34" x14ac:dyDescent="0.25">
      <c r="A285" t="s">
        <v>35</v>
      </c>
      <c r="B285" t="s">
        <v>1412</v>
      </c>
      <c r="C285" t="s">
        <v>1978</v>
      </c>
      <c r="D285" t="s">
        <v>2331</v>
      </c>
      <c r="E285" s="2">
        <v>6.6813186813186816</v>
      </c>
      <c r="F285" s="2">
        <f>Nurse[[#This Row],[Total Nurse Staff Hours]]/Nurse[[#This Row],[MDS Census]]</f>
        <v>9.7279605263157904</v>
      </c>
      <c r="G285" s="2">
        <f>Nurse[[#This Row],[Total Direct Care Staff Hours]]/Nurse[[#This Row],[MDS Census]]</f>
        <v>7.0541118421052627</v>
      </c>
      <c r="H285" s="2">
        <f>Nurse[[#This Row],[Total RN Hours (w/ Admin, DON)]]/Nurse[[#This Row],[MDS Census]]</f>
        <v>3.6391447368421055</v>
      </c>
      <c r="I285" s="2">
        <f>Nurse[[#This Row],[RN Hours (excl. Admin, DON)]]/Nurse[[#This Row],[MDS Census]]</f>
        <v>0.96529605263157903</v>
      </c>
      <c r="J285" s="2">
        <f>SUM(Nurse[[#This Row],[RN Hours (excl. Admin, DON)]], Nurse[[#This Row],[RN Admin Hours]], Nurse[[#This Row],[RN DON Hours]], Nurse[[#This Row],[LPN Hours (excl. Admin)]], Nurse[[#This Row],[LPN Admin Hours]], Nurse[[#This Row],[CNA Hours]], Nurse[[#This Row],[NA TR Hours]], Nurse[[#This Row],[Med Aide/Tech Hours]])</f>
        <v>64.995604395604403</v>
      </c>
      <c r="K285" s="2">
        <f>SUM(Nurse[[#This Row],[RN Hours (excl. Admin, DON)]], Nurse[[#This Row],[LPN Hours (excl. Admin)]], Nurse[[#This Row],[CNA Hours]], Nurse[[#This Row],[NA TR Hours]], Nurse[[#This Row],[Med Aide/Tech Hours]])</f>
        <v>47.130769230769232</v>
      </c>
      <c r="L285" s="2">
        <f>SUM(Nurse[[#This Row],[RN Hours (excl. Admin, DON)]], Nurse[[#This Row],[RN Admin Hours]], Nurse[[#This Row],[RN DON Hours]])</f>
        <v>24.314285714285717</v>
      </c>
      <c r="M285" s="2">
        <v>6.4494505494505505</v>
      </c>
      <c r="N285" s="2">
        <v>17.864835164835167</v>
      </c>
      <c r="O285" s="2">
        <v>0</v>
      </c>
      <c r="P285" s="2">
        <f>SUM(Nurse[[#This Row],[LPN Hours (excl. Admin)]],Nurse[[#This Row],[LPN Admin Hours]])</f>
        <v>14.754945054945056</v>
      </c>
      <c r="Q285" s="2">
        <v>14.754945054945056</v>
      </c>
      <c r="R285" s="2">
        <v>0</v>
      </c>
      <c r="S285" s="2">
        <f>SUM(Nurse[[#This Row],[CNA Hours]], Nurse[[#This Row],[NA TR Hours]], Nurse[[#This Row],[Med Aide/Tech Hours]])</f>
        <v>25.926373626373625</v>
      </c>
      <c r="T285" s="2">
        <v>25.926373626373625</v>
      </c>
      <c r="U285" s="2">
        <v>0</v>
      </c>
      <c r="V285" s="2">
        <v>0</v>
      </c>
      <c r="W2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85" s="2">
        <v>0</v>
      </c>
      <c r="Y285" s="2">
        <v>0</v>
      </c>
      <c r="Z285" s="2">
        <v>0</v>
      </c>
      <c r="AA285" s="2">
        <v>0</v>
      </c>
      <c r="AB285" s="2">
        <v>0</v>
      </c>
      <c r="AC285" s="2">
        <v>0</v>
      </c>
      <c r="AD285" s="2">
        <v>0</v>
      </c>
      <c r="AE285" s="2">
        <v>0</v>
      </c>
      <c r="AF285" t="s">
        <v>471</v>
      </c>
      <c r="AG285" s="6">
        <v>5</v>
      </c>
      <c r="AH285"/>
    </row>
    <row r="286" spans="1:34" x14ac:dyDescent="0.25">
      <c r="A286" t="s">
        <v>35</v>
      </c>
      <c r="B286" t="s">
        <v>1614</v>
      </c>
      <c r="C286" t="s">
        <v>1978</v>
      </c>
      <c r="D286" t="s">
        <v>2331</v>
      </c>
      <c r="E286" s="2">
        <v>77.505494505494511</v>
      </c>
      <c r="F286" s="2">
        <f>Nurse[[#This Row],[Total Nurse Staff Hours]]/Nurse[[#This Row],[MDS Census]]</f>
        <v>3.9509059974478942</v>
      </c>
      <c r="G286" s="2">
        <f>Nurse[[#This Row],[Total Direct Care Staff Hours]]/Nurse[[#This Row],[MDS Census]]</f>
        <v>3.3934127321707068</v>
      </c>
      <c r="H286" s="2">
        <f>Nurse[[#This Row],[Total RN Hours (w/ Admin, DON)]]/Nurse[[#This Row],[MDS Census]]</f>
        <v>0.47171416418545298</v>
      </c>
      <c r="I286" s="2">
        <f>Nurse[[#This Row],[RN Hours (excl. Admin, DON)]]/Nurse[[#This Row],[MDS Census]]</f>
        <v>0.20377853395718132</v>
      </c>
      <c r="J286" s="2">
        <f>SUM(Nurse[[#This Row],[RN Hours (excl. Admin, DON)]], Nurse[[#This Row],[RN Admin Hours]], Nurse[[#This Row],[RN DON Hours]], Nurse[[#This Row],[LPN Hours (excl. Admin)]], Nurse[[#This Row],[LPN Admin Hours]], Nurse[[#This Row],[CNA Hours]], Nurse[[#This Row],[NA TR Hours]], Nurse[[#This Row],[Med Aide/Tech Hours]])</f>
        <v>306.21692307692308</v>
      </c>
      <c r="K286" s="2">
        <f>SUM(Nurse[[#This Row],[RN Hours (excl. Admin, DON)]], Nurse[[#This Row],[LPN Hours (excl. Admin)]], Nurse[[#This Row],[CNA Hours]], Nurse[[#This Row],[NA TR Hours]], Nurse[[#This Row],[Med Aide/Tech Hours]])</f>
        <v>263.00813186813184</v>
      </c>
      <c r="L286" s="2">
        <f>SUM(Nurse[[#This Row],[RN Hours (excl. Admin, DON)]], Nurse[[#This Row],[RN Admin Hours]], Nurse[[#This Row],[RN DON Hours]])</f>
        <v>36.560439560439562</v>
      </c>
      <c r="M286" s="2">
        <v>15.793956043956044</v>
      </c>
      <c r="N286" s="2">
        <v>15.200549450549451</v>
      </c>
      <c r="O286" s="2">
        <v>5.5659340659340657</v>
      </c>
      <c r="P286" s="2">
        <f>SUM(Nurse[[#This Row],[LPN Hours (excl. Admin)]],Nurse[[#This Row],[LPN Admin Hours]])</f>
        <v>98.35208791208791</v>
      </c>
      <c r="Q286" s="2">
        <v>75.909780219780217</v>
      </c>
      <c r="R286" s="2">
        <v>22.442307692307693</v>
      </c>
      <c r="S286" s="2">
        <f>SUM(Nurse[[#This Row],[CNA Hours]], Nurse[[#This Row],[NA TR Hours]], Nurse[[#This Row],[Med Aide/Tech Hours]])</f>
        <v>171.30439560439558</v>
      </c>
      <c r="T286" s="2">
        <v>171.30439560439558</v>
      </c>
      <c r="U286" s="2">
        <v>0</v>
      </c>
      <c r="V286" s="2">
        <v>0</v>
      </c>
      <c r="W2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49.252197802197799</v>
      </c>
      <c r="X286" s="2">
        <v>0.69230769230769229</v>
      </c>
      <c r="Y286" s="2">
        <v>0</v>
      </c>
      <c r="Z286" s="2">
        <v>0</v>
      </c>
      <c r="AA286" s="2">
        <v>13.559890109890107</v>
      </c>
      <c r="AB286" s="2">
        <v>0</v>
      </c>
      <c r="AC286" s="2">
        <v>35</v>
      </c>
      <c r="AD286" s="2">
        <v>0</v>
      </c>
      <c r="AE286" s="2">
        <v>0</v>
      </c>
      <c r="AF286" t="s">
        <v>677</v>
      </c>
      <c r="AG286" s="6">
        <v>5</v>
      </c>
      <c r="AH286"/>
    </row>
    <row r="287" spans="1:34" x14ac:dyDescent="0.25">
      <c r="A287" t="s">
        <v>35</v>
      </c>
      <c r="B287" t="s">
        <v>1598</v>
      </c>
      <c r="C287" t="s">
        <v>1978</v>
      </c>
      <c r="D287" t="s">
        <v>2331</v>
      </c>
      <c r="E287" s="2">
        <v>98.92307692307692</v>
      </c>
      <c r="F287" s="2">
        <f>Nurse[[#This Row],[Total Nurse Staff Hours]]/Nurse[[#This Row],[MDS Census]]</f>
        <v>3.9741557431681844</v>
      </c>
      <c r="G287" s="2">
        <f>Nurse[[#This Row],[Total Direct Care Staff Hours]]/Nurse[[#This Row],[MDS Census]]</f>
        <v>3.3997556098644743</v>
      </c>
      <c r="H287" s="2">
        <f>Nurse[[#This Row],[Total RN Hours (w/ Admin, DON)]]/Nurse[[#This Row],[MDS Census]]</f>
        <v>0.71589646745167734</v>
      </c>
      <c r="I287" s="2">
        <f>Nurse[[#This Row],[RN Hours (excl. Admin, DON)]]/Nurse[[#This Row],[MDS Census]]</f>
        <v>0.31590202177293936</v>
      </c>
      <c r="J287" s="2">
        <f>SUM(Nurse[[#This Row],[RN Hours (excl. Admin, DON)]], Nurse[[#This Row],[RN Admin Hours]], Nurse[[#This Row],[RN DON Hours]], Nurse[[#This Row],[LPN Hours (excl. Admin)]], Nurse[[#This Row],[LPN Admin Hours]], Nurse[[#This Row],[CNA Hours]], Nurse[[#This Row],[NA TR Hours]], Nurse[[#This Row],[Med Aide/Tech Hours]])</f>
        <v>393.13571428571424</v>
      </c>
      <c r="K287" s="2">
        <f>SUM(Nurse[[#This Row],[RN Hours (excl. Admin, DON)]], Nurse[[#This Row],[LPN Hours (excl. Admin)]], Nurse[[#This Row],[CNA Hours]], Nurse[[#This Row],[NA TR Hours]], Nurse[[#This Row],[Med Aide/Tech Hours]])</f>
        <v>336.31428571428569</v>
      </c>
      <c r="L287" s="2">
        <f>SUM(Nurse[[#This Row],[RN Hours (excl. Admin, DON)]], Nurse[[#This Row],[RN Admin Hours]], Nurse[[#This Row],[RN DON Hours]])</f>
        <v>70.818681318681314</v>
      </c>
      <c r="M287" s="2">
        <v>31.25</v>
      </c>
      <c r="N287" s="2">
        <v>33.854395604395606</v>
      </c>
      <c r="O287" s="2">
        <v>5.7142857142857144</v>
      </c>
      <c r="P287" s="2">
        <f>SUM(Nurse[[#This Row],[LPN Hours (excl. Admin)]],Nurse[[#This Row],[LPN Admin Hours]])</f>
        <v>94.018021978021977</v>
      </c>
      <c r="Q287" s="2">
        <v>76.765274725274722</v>
      </c>
      <c r="R287" s="2">
        <v>17.252747252747252</v>
      </c>
      <c r="S287" s="2">
        <f>SUM(Nurse[[#This Row],[CNA Hours]], Nurse[[#This Row],[NA TR Hours]], Nurse[[#This Row],[Med Aide/Tech Hours]])</f>
        <v>228.29901098901095</v>
      </c>
      <c r="T287" s="2">
        <v>228.29901098901095</v>
      </c>
      <c r="U287" s="2">
        <v>0</v>
      </c>
      <c r="V287" s="2">
        <v>0</v>
      </c>
      <c r="W2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21.732087912087913</v>
      </c>
      <c r="X287" s="2">
        <v>0</v>
      </c>
      <c r="Y287" s="2">
        <v>0</v>
      </c>
      <c r="Z287" s="2">
        <v>0</v>
      </c>
      <c r="AA287" s="2">
        <v>3.5013186813186814</v>
      </c>
      <c r="AB287" s="2">
        <v>0</v>
      </c>
      <c r="AC287" s="2">
        <v>18.23076923076923</v>
      </c>
      <c r="AD287" s="2">
        <v>0</v>
      </c>
      <c r="AE287" s="2">
        <v>0</v>
      </c>
      <c r="AF287" t="s">
        <v>660</v>
      </c>
      <c r="AG287" s="6">
        <v>5</v>
      </c>
      <c r="AH287"/>
    </row>
    <row r="288" spans="1:34" x14ac:dyDescent="0.25">
      <c r="A288" t="s">
        <v>35</v>
      </c>
      <c r="B288" t="s">
        <v>1671</v>
      </c>
      <c r="C288" t="s">
        <v>2211</v>
      </c>
      <c r="D288" t="s">
        <v>2325</v>
      </c>
      <c r="E288" s="2">
        <v>51.835164835164832</v>
      </c>
      <c r="F288" s="2">
        <f>Nurse[[#This Row],[Total Nurse Staff Hours]]/Nurse[[#This Row],[MDS Census]]</f>
        <v>4.1269493322026713</v>
      </c>
      <c r="G288" s="2">
        <f>Nurse[[#This Row],[Total Direct Care Staff Hours]]/Nurse[[#This Row],[MDS Census]]</f>
        <v>3.7184630061479753</v>
      </c>
      <c r="H288" s="2">
        <f>Nurse[[#This Row],[Total RN Hours (w/ Admin, DON)]]/Nurse[[#This Row],[MDS Census]]</f>
        <v>0.93637057451770189</v>
      </c>
      <c r="I288" s="2">
        <f>Nurse[[#This Row],[RN Hours (excl. Admin, DON)]]/Nurse[[#This Row],[MDS Census]]</f>
        <v>0.63863684545261812</v>
      </c>
      <c r="J288" s="2">
        <f>SUM(Nurse[[#This Row],[RN Hours (excl. Admin, DON)]], Nurse[[#This Row],[RN Admin Hours]], Nurse[[#This Row],[RN DON Hours]], Nurse[[#This Row],[LPN Hours (excl. Admin)]], Nurse[[#This Row],[LPN Admin Hours]], Nurse[[#This Row],[CNA Hours]], Nurse[[#This Row],[NA TR Hours]], Nurse[[#This Row],[Med Aide/Tech Hours]])</f>
        <v>213.9210989010989</v>
      </c>
      <c r="K288" s="2">
        <f>SUM(Nurse[[#This Row],[RN Hours (excl. Admin, DON)]], Nurse[[#This Row],[LPN Hours (excl. Admin)]], Nurse[[#This Row],[CNA Hours]], Nurse[[#This Row],[NA TR Hours]], Nurse[[#This Row],[Med Aide/Tech Hours]])</f>
        <v>192.74714285714285</v>
      </c>
      <c r="L288" s="2">
        <f>SUM(Nurse[[#This Row],[RN Hours (excl. Admin, DON)]], Nurse[[#This Row],[RN Admin Hours]], Nurse[[#This Row],[RN DON Hours]])</f>
        <v>48.536923076923074</v>
      </c>
      <c r="M288" s="2">
        <v>33.103846153846149</v>
      </c>
      <c r="N288" s="2">
        <v>8.3039560439560454</v>
      </c>
      <c r="O288" s="2">
        <v>7.1291208791208796</v>
      </c>
      <c r="P288" s="2">
        <f>SUM(Nurse[[#This Row],[LPN Hours (excl. Admin)]],Nurse[[#This Row],[LPN Admin Hours]])</f>
        <v>45.868241758241766</v>
      </c>
      <c r="Q288" s="2">
        <v>40.127362637362644</v>
      </c>
      <c r="R288" s="2">
        <v>5.7408791208791214</v>
      </c>
      <c r="S288" s="2">
        <f>SUM(Nurse[[#This Row],[CNA Hours]], Nurse[[#This Row],[NA TR Hours]], Nurse[[#This Row],[Med Aide/Tech Hours]])</f>
        <v>119.51593406593406</v>
      </c>
      <c r="T288" s="2">
        <v>99.407032967032961</v>
      </c>
      <c r="U288" s="2">
        <v>20.108901098901104</v>
      </c>
      <c r="V288" s="2">
        <v>0</v>
      </c>
      <c r="W2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23.59010989010989</v>
      </c>
      <c r="X288" s="2">
        <v>0.13186813186813187</v>
      </c>
      <c r="Y288" s="2">
        <v>0</v>
      </c>
      <c r="Z288" s="2">
        <v>0</v>
      </c>
      <c r="AA288" s="2">
        <v>3.4362637362637374</v>
      </c>
      <c r="AB288" s="2">
        <v>0</v>
      </c>
      <c r="AC288" s="2">
        <v>20.021978021978022</v>
      </c>
      <c r="AD288" s="2">
        <v>0</v>
      </c>
      <c r="AE288" s="2">
        <v>0</v>
      </c>
      <c r="AF288" t="s">
        <v>735</v>
      </c>
      <c r="AG288" s="6">
        <v>5</v>
      </c>
      <c r="AH288"/>
    </row>
    <row r="289" spans="1:34" x14ac:dyDescent="0.25">
      <c r="A289" t="s">
        <v>35</v>
      </c>
      <c r="B289" t="s">
        <v>1628</v>
      </c>
      <c r="C289" t="s">
        <v>1963</v>
      </c>
      <c r="D289" t="s">
        <v>2340</v>
      </c>
      <c r="E289" s="2">
        <v>40.615384615384613</v>
      </c>
      <c r="F289" s="2">
        <f>Nurse[[#This Row],[Total Nurse Staff Hours]]/Nurse[[#This Row],[MDS Census]]</f>
        <v>3.8669967532467528</v>
      </c>
      <c r="G289" s="2">
        <f>Nurse[[#This Row],[Total Direct Care Staff Hours]]/Nurse[[#This Row],[MDS Census]]</f>
        <v>3.656582792207792</v>
      </c>
      <c r="H289" s="2">
        <f>Nurse[[#This Row],[Total RN Hours (w/ Admin, DON)]]/Nurse[[#This Row],[MDS Census]]</f>
        <v>0.58539502164502177</v>
      </c>
      <c r="I289" s="2">
        <f>Nurse[[#This Row],[RN Hours (excl. Admin, DON)]]/Nurse[[#This Row],[MDS Census]]</f>
        <v>0.44686688311688322</v>
      </c>
      <c r="J289" s="2">
        <f>SUM(Nurse[[#This Row],[RN Hours (excl. Admin, DON)]], Nurse[[#This Row],[RN Admin Hours]], Nurse[[#This Row],[RN DON Hours]], Nurse[[#This Row],[LPN Hours (excl. Admin)]], Nurse[[#This Row],[LPN Admin Hours]], Nurse[[#This Row],[CNA Hours]], Nurse[[#This Row],[NA TR Hours]], Nurse[[#This Row],[Med Aide/Tech Hours]])</f>
        <v>157.05956043956041</v>
      </c>
      <c r="K289" s="2">
        <f>SUM(Nurse[[#This Row],[RN Hours (excl. Admin, DON)]], Nurse[[#This Row],[LPN Hours (excl. Admin)]], Nurse[[#This Row],[CNA Hours]], Nurse[[#This Row],[NA TR Hours]], Nurse[[#This Row],[Med Aide/Tech Hours]])</f>
        <v>148.51351648351647</v>
      </c>
      <c r="L289" s="2">
        <f>SUM(Nurse[[#This Row],[RN Hours (excl. Admin, DON)]], Nurse[[#This Row],[RN Admin Hours]], Nurse[[#This Row],[RN DON Hours]])</f>
        <v>23.77604395604396</v>
      </c>
      <c r="M289" s="2">
        <v>18.149670329670332</v>
      </c>
      <c r="N289" s="2">
        <v>0</v>
      </c>
      <c r="O289" s="2">
        <v>5.6263736263736268</v>
      </c>
      <c r="P289" s="2">
        <f>SUM(Nurse[[#This Row],[LPN Hours (excl. Admin)]],Nurse[[#This Row],[LPN Admin Hours]])</f>
        <v>37.003406593406595</v>
      </c>
      <c r="Q289" s="2">
        <v>34.083736263736263</v>
      </c>
      <c r="R289" s="2">
        <v>2.9196703296703297</v>
      </c>
      <c r="S289" s="2">
        <f>SUM(Nurse[[#This Row],[CNA Hours]], Nurse[[#This Row],[NA TR Hours]], Nurse[[#This Row],[Med Aide/Tech Hours]])</f>
        <v>96.28010989010987</v>
      </c>
      <c r="T289" s="2">
        <v>96.232527472527451</v>
      </c>
      <c r="U289" s="2">
        <v>4.7582417582417581E-2</v>
      </c>
      <c r="V289" s="2">
        <v>0</v>
      </c>
      <c r="W2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3.3783516483516483</v>
      </c>
      <c r="X289" s="2">
        <v>0.13186813186813187</v>
      </c>
      <c r="Y289" s="2">
        <v>0</v>
      </c>
      <c r="Z289" s="2">
        <v>0</v>
      </c>
      <c r="AA289" s="2">
        <v>3.2464835164835164</v>
      </c>
      <c r="AB289" s="2">
        <v>0</v>
      </c>
      <c r="AC289" s="2">
        <v>0</v>
      </c>
      <c r="AD289" s="2">
        <v>0</v>
      </c>
      <c r="AE289" s="2">
        <v>0</v>
      </c>
      <c r="AF289" t="s">
        <v>691</v>
      </c>
      <c r="AG289" s="6">
        <v>5</v>
      </c>
      <c r="AH289"/>
    </row>
    <row r="290" spans="1:34" x14ac:dyDescent="0.25">
      <c r="A290" t="s">
        <v>35</v>
      </c>
      <c r="B290" t="s">
        <v>1863</v>
      </c>
      <c r="C290" t="s">
        <v>1937</v>
      </c>
      <c r="D290" t="s">
        <v>2337</v>
      </c>
      <c r="E290" s="2">
        <v>24.868131868131869</v>
      </c>
      <c r="F290" s="2">
        <f>Nurse[[#This Row],[Total Nurse Staff Hours]]/Nurse[[#This Row],[MDS Census]]</f>
        <v>4.3095095006628368</v>
      </c>
      <c r="G290" s="2">
        <f>Nurse[[#This Row],[Total Direct Care Staff Hours]]/Nurse[[#This Row],[MDS Census]]</f>
        <v>4.0791780821917802</v>
      </c>
      <c r="H290" s="2">
        <f>Nurse[[#This Row],[Total RN Hours (w/ Admin, DON)]]/Nurse[[#This Row],[MDS Census]]</f>
        <v>0.60939019001325689</v>
      </c>
      <c r="I290" s="2">
        <f>Nurse[[#This Row],[RN Hours (excl. Admin, DON)]]/Nurse[[#This Row],[MDS Census]]</f>
        <v>0.56199292973928427</v>
      </c>
      <c r="J290" s="2">
        <f>SUM(Nurse[[#This Row],[RN Hours (excl. Admin, DON)]], Nurse[[#This Row],[RN Admin Hours]], Nurse[[#This Row],[RN DON Hours]], Nurse[[#This Row],[LPN Hours (excl. Admin)]], Nurse[[#This Row],[LPN Admin Hours]], Nurse[[#This Row],[CNA Hours]], Nurse[[#This Row],[NA TR Hours]], Nurse[[#This Row],[Med Aide/Tech Hours]])</f>
        <v>107.16945054945054</v>
      </c>
      <c r="K290" s="2">
        <f>SUM(Nurse[[#This Row],[RN Hours (excl. Admin, DON)]], Nurse[[#This Row],[LPN Hours (excl. Admin)]], Nurse[[#This Row],[CNA Hours]], Nurse[[#This Row],[NA TR Hours]], Nurse[[#This Row],[Med Aide/Tech Hours]])</f>
        <v>101.44153846153846</v>
      </c>
      <c r="L290" s="2">
        <f>SUM(Nurse[[#This Row],[RN Hours (excl. Admin, DON)]], Nurse[[#This Row],[RN Admin Hours]], Nurse[[#This Row],[RN DON Hours]])</f>
        <v>15.154395604395608</v>
      </c>
      <c r="M290" s="2">
        <v>13.97571428571429</v>
      </c>
      <c r="N290" s="2">
        <v>0</v>
      </c>
      <c r="O290" s="2">
        <v>1.1786813186813188</v>
      </c>
      <c r="P290" s="2">
        <f>SUM(Nurse[[#This Row],[LPN Hours (excl. Admin)]],Nurse[[#This Row],[LPN Admin Hours]])</f>
        <v>22.077692307692299</v>
      </c>
      <c r="Q290" s="2">
        <v>17.528461538461531</v>
      </c>
      <c r="R290" s="2">
        <v>4.5492307692307685</v>
      </c>
      <c r="S290" s="2">
        <f>SUM(Nurse[[#This Row],[CNA Hours]], Nurse[[#This Row],[NA TR Hours]], Nurse[[#This Row],[Med Aide/Tech Hours]])</f>
        <v>69.937362637362639</v>
      </c>
      <c r="T290" s="2">
        <v>69.937362637362639</v>
      </c>
      <c r="U290" s="2">
        <v>0</v>
      </c>
      <c r="V290" s="2">
        <v>0</v>
      </c>
      <c r="W2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0" s="2">
        <v>0</v>
      </c>
      <c r="Y290" s="2">
        <v>0</v>
      </c>
      <c r="Z290" s="2">
        <v>0</v>
      </c>
      <c r="AA290" s="2">
        <v>0</v>
      </c>
      <c r="AB290" s="2">
        <v>0</v>
      </c>
      <c r="AC290" s="2">
        <v>0</v>
      </c>
      <c r="AD290" s="2">
        <v>0</v>
      </c>
      <c r="AE290" s="2">
        <v>0</v>
      </c>
      <c r="AF290" t="s">
        <v>930</v>
      </c>
      <c r="AG290" s="6">
        <v>5</v>
      </c>
      <c r="AH290"/>
    </row>
    <row r="291" spans="1:34" x14ac:dyDescent="0.25">
      <c r="A291" t="s">
        <v>35</v>
      </c>
      <c r="B291" t="s">
        <v>1398</v>
      </c>
      <c r="C291" t="s">
        <v>2036</v>
      </c>
      <c r="D291" t="s">
        <v>2364</v>
      </c>
      <c r="E291" s="2">
        <v>56.879120879120876</v>
      </c>
      <c r="F291" s="2">
        <f>Nurse[[#This Row],[Total Nurse Staff Hours]]/Nurse[[#This Row],[MDS Census]]</f>
        <v>3.0157592735703243</v>
      </c>
      <c r="G291" s="2">
        <f>Nurse[[#This Row],[Total Direct Care Staff Hours]]/Nurse[[#This Row],[MDS Census]]</f>
        <v>2.7193914219474493</v>
      </c>
      <c r="H291" s="2">
        <f>Nurse[[#This Row],[Total RN Hours (w/ Admin, DON)]]/Nurse[[#This Row],[MDS Census]]</f>
        <v>0.62026275115919638</v>
      </c>
      <c r="I291" s="2">
        <f>Nurse[[#This Row],[RN Hours (excl. Admin, DON)]]/Nurse[[#This Row],[MDS Census]]</f>
        <v>0.41624420401854717</v>
      </c>
      <c r="J291" s="2">
        <f>SUM(Nurse[[#This Row],[RN Hours (excl. Admin, DON)]], Nurse[[#This Row],[RN Admin Hours]], Nurse[[#This Row],[RN DON Hours]], Nurse[[#This Row],[LPN Hours (excl. Admin)]], Nurse[[#This Row],[LPN Admin Hours]], Nurse[[#This Row],[CNA Hours]], Nurse[[#This Row],[NA TR Hours]], Nurse[[#This Row],[Med Aide/Tech Hours]])</f>
        <v>171.53373626373624</v>
      </c>
      <c r="K291" s="2">
        <f>SUM(Nurse[[#This Row],[RN Hours (excl. Admin, DON)]], Nurse[[#This Row],[LPN Hours (excl. Admin)]], Nurse[[#This Row],[CNA Hours]], Nurse[[#This Row],[NA TR Hours]], Nurse[[#This Row],[Med Aide/Tech Hours]])</f>
        <v>154.67659340659338</v>
      </c>
      <c r="L291" s="2">
        <f>SUM(Nurse[[#This Row],[RN Hours (excl. Admin, DON)]], Nurse[[#This Row],[RN Admin Hours]], Nurse[[#This Row],[RN DON Hours]])</f>
        <v>35.28</v>
      </c>
      <c r="M291" s="2">
        <v>23.675604395604395</v>
      </c>
      <c r="N291" s="2">
        <v>5.8901098901098905</v>
      </c>
      <c r="O291" s="2">
        <v>5.7142857142857144</v>
      </c>
      <c r="P291" s="2">
        <f>SUM(Nurse[[#This Row],[LPN Hours (excl. Admin)]],Nurse[[#This Row],[LPN Admin Hours]])</f>
        <v>34.712087912087917</v>
      </c>
      <c r="Q291" s="2">
        <v>29.459340659340665</v>
      </c>
      <c r="R291" s="2">
        <v>5.2527472527472527</v>
      </c>
      <c r="S291" s="2">
        <f>SUM(Nurse[[#This Row],[CNA Hours]], Nurse[[#This Row],[NA TR Hours]], Nurse[[#This Row],[Med Aide/Tech Hours]])</f>
        <v>101.54164835164832</v>
      </c>
      <c r="T291" s="2">
        <v>101.54164835164832</v>
      </c>
      <c r="U291" s="2">
        <v>0</v>
      </c>
      <c r="V291" s="2">
        <v>0</v>
      </c>
      <c r="W2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1" s="2">
        <v>0</v>
      </c>
      <c r="Y291" s="2">
        <v>0</v>
      </c>
      <c r="Z291" s="2">
        <v>0</v>
      </c>
      <c r="AA291" s="2">
        <v>0</v>
      </c>
      <c r="AB291" s="2">
        <v>0</v>
      </c>
      <c r="AC291" s="2">
        <v>0</v>
      </c>
      <c r="AD291" s="2">
        <v>0</v>
      </c>
      <c r="AE291" s="2">
        <v>0</v>
      </c>
      <c r="AF291" t="s">
        <v>456</v>
      </c>
      <c r="AG291" s="6">
        <v>5</v>
      </c>
      <c r="AH291"/>
    </row>
    <row r="292" spans="1:34" x14ac:dyDescent="0.25">
      <c r="A292" t="s">
        <v>35</v>
      </c>
      <c r="B292" t="s">
        <v>1494</v>
      </c>
      <c r="C292" t="s">
        <v>1995</v>
      </c>
      <c r="D292" t="s">
        <v>2309</v>
      </c>
      <c r="E292" s="2">
        <v>50.725274725274723</v>
      </c>
      <c r="F292" s="2">
        <f>Nurse[[#This Row],[Total Nurse Staff Hours]]/Nurse[[#This Row],[MDS Census]]</f>
        <v>2.8369605719237443</v>
      </c>
      <c r="G292" s="2">
        <f>Nurse[[#This Row],[Total Direct Care Staff Hours]]/Nurse[[#This Row],[MDS Census]]</f>
        <v>2.65888431542461</v>
      </c>
      <c r="H292" s="2">
        <f>Nurse[[#This Row],[Total RN Hours (w/ Admin, DON)]]/Nurse[[#This Row],[MDS Census]]</f>
        <v>0.62465554592720973</v>
      </c>
      <c r="I292" s="2">
        <f>Nurse[[#This Row],[RN Hours (excl. Admin, DON)]]/Nurse[[#This Row],[MDS Census]]</f>
        <v>0.44657928942807623</v>
      </c>
      <c r="J292" s="2">
        <f>SUM(Nurse[[#This Row],[RN Hours (excl. Admin, DON)]], Nurse[[#This Row],[RN Admin Hours]], Nurse[[#This Row],[RN DON Hours]], Nurse[[#This Row],[LPN Hours (excl. Admin)]], Nurse[[#This Row],[LPN Admin Hours]], Nurse[[#This Row],[CNA Hours]], Nurse[[#This Row],[NA TR Hours]], Nurse[[#This Row],[Med Aide/Tech Hours]])</f>
        <v>143.90560439560443</v>
      </c>
      <c r="K292" s="2">
        <f>SUM(Nurse[[#This Row],[RN Hours (excl. Admin, DON)]], Nurse[[#This Row],[LPN Hours (excl. Admin)]], Nurse[[#This Row],[CNA Hours]], Nurse[[#This Row],[NA TR Hours]], Nurse[[#This Row],[Med Aide/Tech Hours]])</f>
        <v>134.87263736263736</v>
      </c>
      <c r="L292" s="2">
        <f>SUM(Nurse[[#This Row],[RN Hours (excl. Admin, DON)]], Nurse[[#This Row],[RN Admin Hours]], Nurse[[#This Row],[RN DON Hours]])</f>
        <v>31.685824175824173</v>
      </c>
      <c r="M292" s="2">
        <v>22.65285714285714</v>
      </c>
      <c r="N292" s="2">
        <v>3.2307692307692308</v>
      </c>
      <c r="O292" s="2">
        <v>5.802197802197802</v>
      </c>
      <c r="P292" s="2">
        <f>SUM(Nurse[[#This Row],[LPN Hours (excl. Admin)]],Nurse[[#This Row],[LPN Admin Hours]])</f>
        <v>34.785494505494505</v>
      </c>
      <c r="Q292" s="2">
        <v>34.785494505494505</v>
      </c>
      <c r="R292" s="2">
        <v>0</v>
      </c>
      <c r="S292" s="2">
        <f>SUM(Nurse[[#This Row],[CNA Hours]], Nurse[[#This Row],[NA TR Hours]], Nurse[[#This Row],[Med Aide/Tech Hours]])</f>
        <v>77.434285714285735</v>
      </c>
      <c r="T292" s="2">
        <v>77.434285714285735</v>
      </c>
      <c r="U292" s="2">
        <v>0</v>
      </c>
      <c r="V292" s="2">
        <v>0</v>
      </c>
      <c r="W2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2" s="2">
        <v>0</v>
      </c>
      <c r="Y292" s="2">
        <v>0</v>
      </c>
      <c r="Z292" s="2">
        <v>0</v>
      </c>
      <c r="AA292" s="2">
        <v>0</v>
      </c>
      <c r="AB292" s="2">
        <v>0</v>
      </c>
      <c r="AC292" s="2">
        <v>0</v>
      </c>
      <c r="AD292" s="2">
        <v>0</v>
      </c>
      <c r="AE292" s="2">
        <v>0</v>
      </c>
      <c r="AF292" t="s">
        <v>555</v>
      </c>
      <c r="AG292" s="6">
        <v>5</v>
      </c>
      <c r="AH292"/>
    </row>
    <row r="293" spans="1:34" x14ac:dyDescent="0.25">
      <c r="A293" t="s">
        <v>35</v>
      </c>
      <c r="B293" t="s">
        <v>1168</v>
      </c>
      <c r="C293" t="s">
        <v>2009</v>
      </c>
      <c r="D293" t="s">
        <v>2354</v>
      </c>
      <c r="E293" s="2">
        <v>92.692307692307693</v>
      </c>
      <c r="F293" s="2">
        <f>Nurse[[#This Row],[Total Nurse Staff Hours]]/Nurse[[#This Row],[MDS Census]]</f>
        <v>3.20310966212211</v>
      </c>
      <c r="G293" s="2">
        <f>Nurse[[#This Row],[Total Direct Care Staff Hours]]/Nurse[[#This Row],[MDS Census]]</f>
        <v>3.0048879668049788</v>
      </c>
      <c r="H293" s="2">
        <f>Nurse[[#This Row],[Total RN Hours (w/ Admin, DON)]]/Nurse[[#This Row],[MDS Census]]</f>
        <v>0.5243319502074687</v>
      </c>
      <c r="I293" s="2">
        <f>Nurse[[#This Row],[RN Hours (excl. Admin, DON)]]/Nurse[[#This Row],[MDS Census]]</f>
        <v>0.38538707765263769</v>
      </c>
      <c r="J293" s="2">
        <f>SUM(Nurse[[#This Row],[RN Hours (excl. Admin, DON)]], Nurse[[#This Row],[RN Admin Hours]], Nurse[[#This Row],[RN DON Hours]], Nurse[[#This Row],[LPN Hours (excl. Admin)]], Nurse[[#This Row],[LPN Admin Hours]], Nurse[[#This Row],[CNA Hours]], Nurse[[#This Row],[NA TR Hours]], Nurse[[#This Row],[Med Aide/Tech Hours]])</f>
        <v>296.90362637362637</v>
      </c>
      <c r="K293" s="2">
        <f>SUM(Nurse[[#This Row],[RN Hours (excl. Admin, DON)]], Nurse[[#This Row],[LPN Hours (excl. Admin)]], Nurse[[#This Row],[CNA Hours]], Nurse[[#This Row],[NA TR Hours]], Nurse[[#This Row],[Med Aide/Tech Hours]])</f>
        <v>278.52999999999997</v>
      </c>
      <c r="L293" s="2">
        <f>SUM(Nurse[[#This Row],[RN Hours (excl. Admin, DON)]], Nurse[[#This Row],[RN Admin Hours]], Nurse[[#This Row],[RN DON Hours]])</f>
        <v>48.601538461538446</v>
      </c>
      <c r="M293" s="2">
        <v>35.72241758241757</v>
      </c>
      <c r="N293" s="2">
        <v>7.3818681318681323</v>
      </c>
      <c r="O293" s="2">
        <v>5.4972527472527473</v>
      </c>
      <c r="P293" s="2">
        <f>SUM(Nurse[[#This Row],[LPN Hours (excl. Admin)]],Nurse[[#This Row],[LPN Admin Hours]])</f>
        <v>75.585494505494509</v>
      </c>
      <c r="Q293" s="2">
        <v>70.09098901098902</v>
      </c>
      <c r="R293" s="2">
        <v>5.4945054945054945</v>
      </c>
      <c r="S293" s="2">
        <f>SUM(Nurse[[#This Row],[CNA Hours]], Nurse[[#This Row],[NA TR Hours]], Nurse[[#This Row],[Med Aide/Tech Hours]])</f>
        <v>172.7165934065934</v>
      </c>
      <c r="T293" s="2">
        <v>172.7165934065934</v>
      </c>
      <c r="U293" s="2">
        <v>0</v>
      </c>
      <c r="V293" s="2">
        <v>0</v>
      </c>
      <c r="W2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1.8241758241758241</v>
      </c>
      <c r="X293" s="2">
        <v>0</v>
      </c>
      <c r="Y293" s="2">
        <v>0</v>
      </c>
      <c r="Z293" s="2">
        <v>1.8241758241758241</v>
      </c>
      <c r="AA293" s="2">
        <v>0</v>
      </c>
      <c r="AB293" s="2">
        <v>0</v>
      </c>
      <c r="AC293" s="2">
        <v>0</v>
      </c>
      <c r="AD293" s="2">
        <v>0</v>
      </c>
      <c r="AE293" s="2">
        <v>0</v>
      </c>
      <c r="AF293" t="s">
        <v>223</v>
      </c>
      <c r="AG293" s="6">
        <v>5</v>
      </c>
      <c r="AH293"/>
    </row>
    <row r="294" spans="1:34" x14ac:dyDescent="0.25">
      <c r="A294" t="s">
        <v>35</v>
      </c>
      <c r="B294" t="s">
        <v>1595</v>
      </c>
      <c r="C294" t="s">
        <v>1997</v>
      </c>
      <c r="D294" t="s">
        <v>2360</v>
      </c>
      <c r="E294" s="2">
        <v>47.978021978021978</v>
      </c>
      <c r="F294" s="2">
        <f>Nurse[[#This Row],[Total Nurse Staff Hours]]/Nurse[[#This Row],[MDS Census]]</f>
        <v>2.5966834631241413</v>
      </c>
      <c r="G294" s="2">
        <f>Nurse[[#This Row],[Total Direct Care Staff Hours]]/Nurse[[#This Row],[MDS Census]]</f>
        <v>2.3802771415483281</v>
      </c>
      <c r="H294" s="2">
        <f>Nurse[[#This Row],[Total RN Hours (w/ Admin, DON)]]/Nurse[[#This Row],[MDS Census]]</f>
        <v>0.42396014658726522</v>
      </c>
      <c r="I294" s="2">
        <f>Nurse[[#This Row],[RN Hours (excl. Admin, DON)]]/Nurse[[#This Row],[MDS Census]]</f>
        <v>0.2857901969766376</v>
      </c>
      <c r="J294" s="2">
        <f>SUM(Nurse[[#This Row],[RN Hours (excl. Admin, DON)]], Nurse[[#This Row],[RN Admin Hours]], Nurse[[#This Row],[RN DON Hours]], Nurse[[#This Row],[LPN Hours (excl. Admin)]], Nurse[[#This Row],[LPN Admin Hours]], Nurse[[#This Row],[CNA Hours]], Nurse[[#This Row],[NA TR Hours]], Nurse[[#This Row],[Med Aide/Tech Hours]])</f>
        <v>124.58373626373627</v>
      </c>
      <c r="K294" s="2">
        <f>SUM(Nurse[[#This Row],[RN Hours (excl. Admin, DON)]], Nurse[[#This Row],[LPN Hours (excl. Admin)]], Nurse[[#This Row],[CNA Hours]], Nurse[[#This Row],[NA TR Hours]], Nurse[[#This Row],[Med Aide/Tech Hours]])</f>
        <v>114.20098901098902</v>
      </c>
      <c r="L294" s="2">
        <f>SUM(Nurse[[#This Row],[RN Hours (excl. Admin, DON)]], Nurse[[#This Row],[RN Admin Hours]], Nurse[[#This Row],[RN DON Hours]])</f>
        <v>20.340769230769229</v>
      </c>
      <c r="M294" s="2">
        <v>13.71164835164835</v>
      </c>
      <c r="N294" s="2">
        <v>1.8379120879120878</v>
      </c>
      <c r="O294" s="2">
        <v>4.7912087912087911</v>
      </c>
      <c r="P294" s="2">
        <f>SUM(Nurse[[#This Row],[LPN Hours (excl. Admin)]],Nurse[[#This Row],[LPN Admin Hours]])</f>
        <v>26.343186813186811</v>
      </c>
      <c r="Q294" s="2">
        <v>22.589560439560437</v>
      </c>
      <c r="R294" s="2">
        <v>3.7536263736263735</v>
      </c>
      <c r="S294" s="2">
        <f>SUM(Nurse[[#This Row],[CNA Hours]], Nurse[[#This Row],[NA TR Hours]], Nurse[[#This Row],[Med Aide/Tech Hours]])</f>
        <v>77.899780219780226</v>
      </c>
      <c r="T294" s="2">
        <v>77.899780219780226</v>
      </c>
      <c r="U294" s="2">
        <v>0</v>
      </c>
      <c r="V294" s="2">
        <v>0</v>
      </c>
      <c r="W2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4" s="2">
        <v>0</v>
      </c>
      <c r="Y294" s="2">
        <v>0</v>
      </c>
      <c r="Z294" s="2">
        <v>0</v>
      </c>
      <c r="AA294" s="2">
        <v>0</v>
      </c>
      <c r="AB294" s="2">
        <v>0</v>
      </c>
      <c r="AC294" s="2">
        <v>0</v>
      </c>
      <c r="AD294" s="2">
        <v>0</v>
      </c>
      <c r="AE294" s="2">
        <v>0</v>
      </c>
      <c r="AF294" t="s">
        <v>657</v>
      </c>
      <c r="AG294" s="6">
        <v>5</v>
      </c>
      <c r="AH294"/>
    </row>
    <row r="295" spans="1:34" x14ac:dyDescent="0.25">
      <c r="A295" t="s">
        <v>35</v>
      </c>
      <c r="B295" t="s">
        <v>1307</v>
      </c>
      <c r="C295" t="s">
        <v>2165</v>
      </c>
      <c r="D295" t="s">
        <v>2282</v>
      </c>
      <c r="E295" s="2">
        <v>122.20879120879121</v>
      </c>
      <c r="F295" s="2">
        <f>Nurse[[#This Row],[Total Nurse Staff Hours]]/Nurse[[#This Row],[MDS Census]]</f>
        <v>2.8939744627281709</v>
      </c>
      <c r="G295" s="2">
        <f>Nurse[[#This Row],[Total Direct Care Staff Hours]]/Nurse[[#This Row],[MDS Census]]</f>
        <v>2.6641390162755143</v>
      </c>
      <c r="H295" s="2">
        <f>Nurse[[#This Row],[Total RN Hours (w/ Admin, DON)]]/Nurse[[#This Row],[MDS Census]]</f>
        <v>0.1465947306896862</v>
      </c>
      <c r="I295" s="2">
        <f>Nurse[[#This Row],[RN Hours (excl. Admin, DON)]]/Nurse[[#This Row],[MDS Census]]</f>
        <v>0.12429457782573511</v>
      </c>
      <c r="J295" s="2">
        <f>SUM(Nurse[[#This Row],[RN Hours (excl. Admin, DON)]], Nurse[[#This Row],[RN Admin Hours]], Nurse[[#This Row],[RN DON Hours]], Nurse[[#This Row],[LPN Hours (excl. Admin)]], Nurse[[#This Row],[LPN Admin Hours]], Nurse[[#This Row],[CNA Hours]], Nurse[[#This Row],[NA TR Hours]], Nurse[[#This Row],[Med Aide/Tech Hours]])</f>
        <v>353.66912087912078</v>
      </c>
      <c r="K295" s="2">
        <f>SUM(Nurse[[#This Row],[RN Hours (excl. Admin, DON)]], Nurse[[#This Row],[LPN Hours (excl. Admin)]], Nurse[[#This Row],[CNA Hours]], Nurse[[#This Row],[NA TR Hours]], Nurse[[#This Row],[Med Aide/Tech Hours]])</f>
        <v>325.58120879120872</v>
      </c>
      <c r="L295" s="2">
        <f>SUM(Nurse[[#This Row],[RN Hours (excl. Admin, DON)]], Nurse[[#This Row],[RN Admin Hours]], Nurse[[#This Row],[RN DON Hours]])</f>
        <v>17.915164835164838</v>
      </c>
      <c r="M295" s="2">
        <v>15.189890109890111</v>
      </c>
      <c r="N295" s="2">
        <v>0</v>
      </c>
      <c r="O295" s="2">
        <v>2.7252747252747254</v>
      </c>
      <c r="P295" s="2">
        <f>SUM(Nurse[[#This Row],[LPN Hours (excl. Admin)]],Nurse[[#This Row],[LPN Admin Hours]])</f>
        <v>120.56868131868127</v>
      </c>
      <c r="Q295" s="2">
        <v>95.206043956043914</v>
      </c>
      <c r="R295" s="2">
        <v>25.362637362637361</v>
      </c>
      <c r="S295" s="2">
        <f>SUM(Nurse[[#This Row],[CNA Hours]], Nurse[[#This Row],[NA TR Hours]], Nurse[[#This Row],[Med Aide/Tech Hours]])</f>
        <v>215.18527472527472</v>
      </c>
      <c r="T295" s="2">
        <v>181.98736263736262</v>
      </c>
      <c r="U295" s="2">
        <v>33.197912087912087</v>
      </c>
      <c r="V295" s="2">
        <v>0</v>
      </c>
      <c r="W2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5" s="2">
        <v>0</v>
      </c>
      <c r="Y295" s="2">
        <v>0</v>
      </c>
      <c r="Z295" s="2">
        <v>0</v>
      </c>
      <c r="AA295" s="2">
        <v>0</v>
      </c>
      <c r="AB295" s="2">
        <v>0</v>
      </c>
      <c r="AC295" s="2">
        <v>0</v>
      </c>
      <c r="AD295" s="2">
        <v>0</v>
      </c>
      <c r="AE295" s="2">
        <v>0</v>
      </c>
      <c r="AF295" t="s">
        <v>364</v>
      </c>
      <c r="AG295" s="6">
        <v>5</v>
      </c>
      <c r="AH295"/>
    </row>
    <row r="296" spans="1:34" x14ac:dyDescent="0.25">
      <c r="A296" t="s">
        <v>35</v>
      </c>
      <c r="B296" t="s">
        <v>1327</v>
      </c>
      <c r="C296" t="s">
        <v>1965</v>
      </c>
      <c r="D296" t="s">
        <v>2282</v>
      </c>
      <c r="E296" s="2">
        <v>57.329670329670328</v>
      </c>
      <c r="F296" s="2">
        <f>Nurse[[#This Row],[Total Nurse Staff Hours]]/Nurse[[#This Row],[MDS Census]]</f>
        <v>3.177471727046195</v>
      </c>
      <c r="G296" s="2">
        <f>Nurse[[#This Row],[Total Direct Care Staff Hours]]/Nurse[[#This Row],[MDS Census]]</f>
        <v>2.9413206823845126</v>
      </c>
      <c r="H296" s="2">
        <f>Nurse[[#This Row],[Total RN Hours (w/ Admin, DON)]]/Nurse[[#This Row],[MDS Census]]</f>
        <v>0.3962564692351927</v>
      </c>
      <c r="I296" s="2">
        <f>Nurse[[#This Row],[RN Hours (excl. Admin, DON)]]/Nurse[[#This Row],[MDS Census]]</f>
        <v>0.16010542457350968</v>
      </c>
      <c r="J296" s="2">
        <f>SUM(Nurse[[#This Row],[RN Hours (excl. Admin, DON)]], Nurse[[#This Row],[RN Admin Hours]], Nurse[[#This Row],[RN DON Hours]], Nurse[[#This Row],[LPN Hours (excl. Admin)]], Nurse[[#This Row],[LPN Admin Hours]], Nurse[[#This Row],[CNA Hours]], Nurse[[#This Row],[NA TR Hours]], Nurse[[#This Row],[Med Aide/Tech Hours]])</f>
        <v>182.16340659340659</v>
      </c>
      <c r="K296" s="2">
        <f>SUM(Nurse[[#This Row],[RN Hours (excl. Admin, DON)]], Nurse[[#This Row],[LPN Hours (excl. Admin)]], Nurse[[#This Row],[CNA Hours]], Nurse[[#This Row],[NA TR Hours]], Nurse[[#This Row],[Med Aide/Tech Hours]])</f>
        <v>168.62494505494507</v>
      </c>
      <c r="L296" s="2">
        <f>SUM(Nurse[[#This Row],[RN Hours (excl. Admin, DON)]], Nurse[[#This Row],[RN Admin Hours]], Nurse[[#This Row],[RN DON Hours]])</f>
        <v>22.717252747252751</v>
      </c>
      <c r="M296" s="2">
        <v>9.1787912087912087</v>
      </c>
      <c r="N296" s="2">
        <v>7.9120879120879124</v>
      </c>
      <c r="O296" s="2">
        <v>5.6263736263736268</v>
      </c>
      <c r="P296" s="2">
        <f>SUM(Nurse[[#This Row],[LPN Hours (excl. Admin)]],Nurse[[#This Row],[LPN Admin Hours]])</f>
        <v>48.02021978021979</v>
      </c>
      <c r="Q296" s="2">
        <v>48.02021978021979</v>
      </c>
      <c r="R296" s="2">
        <v>0</v>
      </c>
      <c r="S296" s="2">
        <f>SUM(Nurse[[#This Row],[CNA Hours]], Nurse[[#This Row],[NA TR Hours]], Nurse[[#This Row],[Med Aide/Tech Hours]])</f>
        <v>111.42593406593407</v>
      </c>
      <c r="T296" s="2">
        <v>111.42593406593407</v>
      </c>
      <c r="U296" s="2">
        <v>0</v>
      </c>
      <c r="V296" s="2">
        <v>0</v>
      </c>
      <c r="W2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296" s="2">
        <v>0</v>
      </c>
      <c r="Y296" s="2">
        <v>0</v>
      </c>
      <c r="Z296" s="2">
        <v>0</v>
      </c>
      <c r="AA296" s="2">
        <v>0</v>
      </c>
      <c r="AB296" s="2">
        <v>0</v>
      </c>
      <c r="AC296" s="2">
        <v>0</v>
      </c>
      <c r="AD296" s="2">
        <v>0</v>
      </c>
      <c r="AE296" s="2">
        <v>0</v>
      </c>
      <c r="AF296" t="s">
        <v>384</v>
      </c>
      <c r="AG296" s="6">
        <v>5</v>
      </c>
      <c r="AH296"/>
    </row>
    <row r="297" spans="1:34" x14ac:dyDescent="0.25">
      <c r="A297" t="s">
        <v>35</v>
      </c>
      <c r="B297" t="s">
        <v>1801</v>
      </c>
      <c r="C297" t="s">
        <v>1974</v>
      </c>
      <c r="D297" t="s">
        <v>2359</v>
      </c>
      <c r="E297" s="2">
        <v>47.417582417582416</v>
      </c>
      <c r="F297" s="2">
        <f>Nurse[[#This Row],[Total Nurse Staff Hours]]/Nurse[[#This Row],[MDS Census]]</f>
        <v>3.3818655851680184</v>
      </c>
      <c r="G297" s="2">
        <f>Nurse[[#This Row],[Total Direct Care Staff Hours]]/Nurse[[#This Row],[MDS Census]]</f>
        <v>3.0662804171494784</v>
      </c>
      <c r="H297" s="2">
        <f>Nurse[[#This Row],[Total RN Hours (w/ Admin, DON)]]/Nurse[[#This Row],[MDS Census]]</f>
        <v>0.73829663962920056</v>
      </c>
      <c r="I297" s="2">
        <f>Nurse[[#This Row],[RN Hours (excl. Admin, DON)]]/Nurse[[#This Row],[MDS Census]]</f>
        <v>0.42271147161066047</v>
      </c>
      <c r="J297" s="2">
        <f>SUM(Nurse[[#This Row],[RN Hours (excl. Admin, DON)]], Nurse[[#This Row],[RN Admin Hours]], Nurse[[#This Row],[RN DON Hours]], Nurse[[#This Row],[LPN Hours (excl. Admin)]], Nurse[[#This Row],[LPN Admin Hours]], Nurse[[#This Row],[CNA Hours]], Nurse[[#This Row],[NA TR Hours]], Nurse[[#This Row],[Med Aide/Tech Hours]])</f>
        <v>160.3598901098901</v>
      </c>
      <c r="K297" s="2">
        <f>SUM(Nurse[[#This Row],[RN Hours (excl. Admin, DON)]], Nurse[[#This Row],[LPN Hours (excl. Admin)]], Nurse[[#This Row],[CNA Hours]], Nurse[[#This Row],[NA TR Hours]], Nurse[[#This Row],[Med Aide/Tech Hours]])</f>
        <v>145.39560439560438</v>
      </c>
      <c r="L297" s="2">
        <f>SUM(Nurse[[#This Row],[RN Hours (excl. Admin, DON)]], Nurse[[#This Row],[RN Admin Hours]], Nurse[[#This Row],[RN DON Hours]])</f>
        <v>35.008241758241759</v>
      </c>
      <c r="M297" s="2">
        <v>20.043956043956044</v>
      </c>
      <c r="N297" s="2">
        <v>8.9175824175824179</v>
      </c>
      <c r="O297" s="2">
        <v>6.0467032967032965</v>
      </c>
      <c r="P297" s="2">
        <f>SUM(Nurse[[#This Row],[LPN Hours (excl. Admin)]],Nurse[[#This Row],[LPN Admin Hours]])</f>
        <v>31.546703296703296</v>
      </c>
      <c r="Q297" s="2">
        <v>31.546703296703296</v>
      </c>
      <c r="R297" s="2">
        <v>0</v>
      </c>
      <c r="S297" s="2">
        <f>SUM(Nurse[[#This Row],[CNA Hours]], Nurse[[#This Row],[NA TR Hours]], Nurse[[#This Row],[Med Aide/Tech Hours]])</f>
        <v>93.804945054945051</v>
      </c>
      <c r="T297" s="2">
        <v>89.186813186813183</v>
      </c>
      <c r="U297" s="2">
        <v>4.6181318681318677</v>
      </c>
      <c r="V297" s="2">
        <v>0</v>
      </c>
      <c r="W2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0.80219780219780223</v>
      </c>
      <c r="X297" s="2">
        <v>0</v>
      </c>
      <c r="Y297" s="2">
        <v>0</v>
      </c>
      <c r="Z297" s="2">
        <v>0</v>
      </c>
      <c r="AA297" s="2">
        <v>0.27472527472527475</v>
      </c>
      <c r="AB297" s="2">
        <v>0</v>
      </c>
      <c r="AC297" s="2">
        <v>0.52747252747252749</v>
      </c>
      <c r="AD297" s="2">
        <v>0</v>
      </c>
      <c r="AE297" s="2">
        <v>0</v>
      </c>
      <c r="AF297" t="s">
        <v>868</v>
      </c>
      <c r="AG297" s="6">
        <v>5</v>
      </c>
      <c r="AH297"/>
    </row>
    <row r="298" spans="1:34" x14ac:dyDescent="0.25">
      <c r="A298" t="s">
        <v>35</v>
      </c>
      <c r="B298" t="s">
        <v>1020</v>
      </c>
      <c r="C298" t="s">
        <v>1944</v>
      </c>
      <c r="D298" t="s">
        <v>2281</v>
      </c>
      <c r="E298" s="2">
        <v>64.934065934065927</v>
      </c>
      <c r="F298" s="2">
        <f>Nurse[[#This Row],[Total Nurse Staff Hours]]/Nurse[[#This Row],[MDS Census]]</f>
        <v>2.8312709426298874</v>
      </c>
      <c r="G298" s="2">
        <f>Nurse[[#This Row],[Total Direct Care Staff Hours]]/Nurse[[#This Row],[MDS Census]]</f>
        <v>2.6152445422237274</v>
      </c>
      <c r="H298" s="2">
        <f>Nurse[[#This Row],[Total RN Hours (w/ Admin, DON)]]/Nurse[[#This Row],[MDS Census]]</f>
        <v>0.28018615671010327</v>
      </c>
      <c r="I298" s="2">
        <f>Nurse[[#This Row],[RN Hours (excl. Admin, DON)]]/Nurse[[#This Row],[MDS Census]]</f>
        <v>8.8529361990184463E-2</v>
      </c>
      <c r="J298" s="2">
        <f>SUM(Nurse[[#This Row],[RN Hours (excl. Admin, DON)]], Nurse[[#This Row],[RN Admin Hours]], Nurse[[#This Row],[RN DON Hours]], Nurse[[#This Row],[LPN Hours (excl. Admin)]], Nurse[[#This Row],[LPN Admin Hours]], Nurse[[#This Row],[CNA Hours]], Nurse[[#This Row],[NA TR Hours]], Nurse[[#This Row],[Med Aide/Tech Hours]])</f>
        <v>183.8459340659341</v>
      </c>
      <c r="K298" s="2">
        <f>SUM(Nurse[[#This Row],[RN Hours (excl. Admin, DON)]], Nurse[[#This Row],[LPN Hours (excl. Admin)]], Nurse[[#This Row],[CNA Hours]], Nurse[[#This Row],[NA TR Hours]], Nurse[[#This Row],[Med Aide/Tech Hours]])</f>
        <v>169.81846153846158</v>
      </c>
      <c r="L298" s="2">
        <f>SUM(Nurse[[#This Row],[RN Hours (excl. Admin, DON)]], Nurse[[#This Row],[RN Admin Hours]], Nurse[[#This Row],[RN DON Hours]])</f>
        <v>18.193626373626373</v>
      </c>
      <c r="M298" s="2">
        <v>5.7485714285714282</v>
      </c>
      <c r="N298" s="2">
        <v>8.4010989010989015</v>
      </c>
      <c r="O298" s="2">
        <v>4.0439560439560438</v>
      </c>
      <c r="P298" s="2">
        <f>SUM(Nurse[[#This Row],[LPN Hours (excl. Admin)]],Nurse[[#This Row],[LPN Admin Hours]])</f>
        <v>71.910989010988999</v>
      </c>
      <c r="Q298" s="2">
        <v>70.328571428571422</v>
      </c>
      <c r="R298" s="2">
        <v>1.5824175824175823</v>
      </c>
      <c r="S298" s="2">
        <f>SUM(Nurse[[#This Row],[CNA Hours]], Nurse[[#This Row],[NA TR Hours]], Nurse[[#This Row],[Med Aide/Tech Hours]])</f>
        <v>93.741318681318717</v>
      </c>
      <c r="T298" s="2">
        <v>93.741318681318717</v>
      </c>
      <c r="U298" s="2">
        <v>0</v>
      </c>
      <c r="V298" s="2">
        <v>0</v>
      </c>
      <c r="W2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42.799340659340658</v>
      </c>
      <c r="X298" s="2">
        <v>1.3846153846153846</v>
      </c>
      <c r="Y298" s="2">
        <v>1.5824175824175823</v>
      </c>
      <c r="Z298" s="2">
        <v>0</v>
      </c>
      <c r="AA298" s="2">
        <v>20.986153846153844</v>
      </c>
      <c r="AB298" s="2">
        <v>0</v>
      </c>
      <c r="AC298" s="2">
        <v>18.846153846153847</v>
      </c>
      <c r="AD298" s="2">
        <v>0</v>
      </c>
      <c r="AE298" s="2">
        <v>0</v>
      </c>
      <c r="AF298" t="s">
        <v>73</v>
      </c>
      <c r="AG298" s="6">
        <v>5</v>
      </c>
      <c r="AH298"/>
    </row>
    <row r="299" spans="1:34" x14ac:dyDescent="0.25">
      <c r="A299" t="s">
        <v>35</v>
      </c>
      <c r="B299" t="s">
        <v>1735</v>
      </c>
      <c r="C299" t="s">
        <v>1945</v>
      </c>
      <c r="D299" t="s">
        <v>2331</v>
      </c>
      <c r="E299" s="2">
        <v>39.780219780219781</v>
      </c>
      <c r="F299" s="2">
        <f>Nurse[[#This Row],[Total Nurse Staff Hours]]/Nurse[[#This Row],[MDS Census]]</f>
        <v>4.8975801104972376</v>
      </c>
      <c r="G299" s="2">
        <f>Nurse[[#This Row],[Total Direct Care Staff Hours]]/Nurse[[#This Row],[MDS Census]]</f>
        <v>4.0374116022099447</v>
      </c>
      <c r="H299" s="2">
        <f>Nurse[[#This Row],[Total RN Hours (w/ Admin, DON)]]/Nurse[[#This Row],[MDS Census]]</f>
        <v>1.7718176795580114</v>
      </c>
      <c r="I299" s="2">
        <f>Nurse[[#This Row],[RN Hours (excl. Admin, DON)]]/Nurse[[#This Row],[MDS Census]]</f>
        <v>1.0442458563535915</v>
      </c>
      <c r="J299" s="2">
        <f>SUM(Nurse[[#This Row],[RN Hours (excl. Admin, DON)]], Nurse[[#This Row],[RN Admin Hours]], Nurse[[#This Row],[RN DON Hours]], Nurse[[#This Row],[LPN Hours (excl. Admin)]], Nurse[[#This Row],[LPN Admin Hours]], Nurse[[#This Row],[CNA Hours]], Nurse[[#This Row],[NA TR Hours]], Nurse[[#This Row],[Med Aide/Tech Hours]])</f>
        <v>194.82681318681318</v>
      </c>
      <c r="K299" s="2">
        <f>SUM(Nurse[[#This Row],[RN Hours (excl. Admin, DON)]], Nurse[[#This Row],[LPN Hours (excl. Admin)]], Nurse[[#This Row],[CNA Hours]], Nurse[[#This Row],[NA TR Hours]], Nurse[[#This Row],[Med Aide/Tech Hours]])</f>
        <v>160.60912087912089</v>
      </c>
      <c r="L299" s="2">
        <f>SUM(Nurse[[#This Row],[RN Hours (excl. Admin, DON)]], Nurse[[#This Row],[RN Admin Hours]], Nurse[[#This Row],[RN DON Hours]])</f>
        <v>70.483296703296716</v>
      </c>
      <c r="M299" s="2">
        <v>41.540329670329683</v>
      </c>
      <c r="N299" s="2">
        <v>23.668241758241759</v>
      </c>
      <c r="O299" s="2">
        <v>5.2747252747252746</v>
      </c>
      <c r="P299" s="2">
        <f>SUM(Nurse[[#This Row],[LPN Hours (excl. Admin)]],Nurse[[#This Row],[LPN Admin Hours]])</f>
        <v>12.614615384615387</v>
      </c>
      <c r="Q299" s="2">
        <v>7.3398901098901117</v>
      </c>
      <c r="R299" s="2">
        <v>5.2747252747252746</v>
      </c>
      <c r="S299" s="2">
        <f>SUM(Nurse[[#This Row],[CNA Hours]], Nurse[[#This Row],[NA TR Hours]], Nurse[[#This Row],[Med Aide/Tech Hours]])</f>
        <v>111.7289010989011</v>
      </c>
      <c r="T299" s="2">
        <v>110.3278021978022</v>
      </c>
      <c r="U299" s="2">
        <v>1.401098901098901</v>
      </c>
      <c r="V299" s="2">
        <v>0</v>
      </c>
      <c r="W2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9.0989010989010985</v>
      </c>
      <c r="X299" s="2">
        <v>0</v>
      </c>
      <c r="Y299" s="2">
        <v>0</v>
      </c>
      <c r="Z299" s="2">
        <v>0</v>
      </c>
      <c r="AA299" s="2">
        <v>0</v>
      </c>
      <c r="AB299" s="2">
        <v>0</v>
      </c>
      <c r="AC299" s="2">
        <v>9.0989010989010985</v>
      </c>
      <c r="AD299" s="2">
        <v>0</v>
      </c>
      <c r="AE299" s="2">
        <v>0</v>
      </c>
      <c r="AF299" t="s">
        <v>801</v>
      </c>
      <c r="AG299" s="6">
        <v>5</v>
      </c>
      <c r="AH299"/>
    </row>
    <row r="300" spans="1:34" x14ac:dyDescent="0.25">
      <c r="A300" t="s">
        <v>35</v>
      </c>
      <c r="B300" t="s">
        <v>1271</v>
      </c>
      <c r="C300" t="s">
        <v>1978</v>
      </c>
      <c r="D300" t="s">
        <v>2331</v>
      </c>
      <c r="E300" s="2">
        <v>67.934065934065927</v>
      </c>
      <c r="F300" s="2">
        <f>Nurse[[#This Row],[Total Nurse Staff Hours]]/Nurse[[#This Row],[MDS Census]]</f>
        <v>3.1167259786476871</v>
      </c>
      <c r="G300" s="2">
        <f>Nurse[[#This Row],[Total Direct Care Staff Hours]]/Nurse[[#This Row],[MDS Census]]</f>
        <v>2.7777580071174386</v>
      </c>
      <c r="H300" s="2">
        <f>Nurse[[#This Row],[Total RN Hours (w/ Admin, DON)]]/Nurse[[#This Row],[MDS Census]]</f>
        <v>0.55683597541248797</v>
      </c>
      <c r="I300" s="2">
        <f>Nurse[[#This Row],[RN Hours (excl. Admin, DON)]]/Nurse[[#This Row],[MDS Census]]</f>
        <v>0.30068909737948885</v>
      </c>
      <c r="J300" s="2">
        <f>SUM(Nurse[[#This Row],[RN Hours (excl. Admin, DON)]], Nurse[[#This Row],[RN Admin Hours]], Nurse[[#This Row],[RN DON Hours]], Nurse[[#This Row],[LPN Hours (excl. Admin)]], Nurse[[#This Row],[LPN Admin Hours]], Nurse[[#This Row],[CNA Hours]], Nurse[[#This Row],[NA TR Hours]], Nurse[[#This Row],[Med Aide/Tech Hours]])</f>
        <v>211.73186813186814</v>
      </c>
      <c r="K300" s="2">
        <f>SUM(Nurse[[#This Row],[RN Hours (excl. Admin, DON)]], Nurse[[#This Row],[LPN Hours (excl. Admin)]], Nurse[[#This Row],[CNA Hours]], Nurse[[#This Row],[NA TR Hours]], Nurse[[#This Row],[Med Aide/Tech Hours]])</f>
        <v>188.70439560439564</v>
      </c>
      <c r="L300" s="2">
        <f>SUM(Nurse[[#This Row],[RN Hours (excl. Admin, DON)]], Nurse[[#This Row],[RN Admin Hours]], Nurse[[#This Row],[RN DON Hours]])</f>
        <v>37.828131868131869</v>
      </c>
      <c r="M300" s="2">
        <v>20.427032967032964</v>
      </c>
      <c r="N300" s="2">
        <v>11.774725274725276</v>
      </c>
      <c r="O300" s="2">
        <v>5.6263736263736268</v>
      </c>
      <c r="P300" s="2">
        <f>SUM(Nurse[[#This Row],[LPN Hours (excl. Admin)]],Nurse[[#This Row],[LPN Admin Hours]])</f>
        <v>55.586593406593401</v>
      </c>
      <c r="Q300" s="2">
        <v>49.960219780219774</v>
      </c>
      <c r="R300" s="2">
        <v>5.6263736263736268</v>
      </c>
      <c r="S300" s="2">
        <f>SUM(Nurse[[#This Row],[CNA Hours]], Nurse[[#This Row],[NA TR Hours]], Nurse[[#This Row],[Med Aide/Tech Hours]])</f>
        <v>118.31714285714288</v>
      </c>
      <c r="T300" s="2">
        <v>118.31714285714288</v>
      </c>
      <c r="U300" s="2">
        <v>0</v>
      </c>
      <c r="V300" s="2">
        <v>0</v>
      </c>
      <c r="W3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00" s="2">
        <v>0</v>
      </c>
      <c r="Y300" s="2">
        <v>0</v>
      </c>
      <c r="Z300" s="2">
        <v>0</v>
      </c>
      <c r="AA300" s="2">
        <v>0</v>
      </c>
      <c r="AB300" s="2">
        <v>0</v>
      </c>
      <c r="AC300" s="2">
        <v>0</v>
      </c>
      <c r="AD300" s="2">
        <v>0</v>
      </c>
      <c r="AE300" s="2">
        <v>0</v>
      </c>
      <c r="AF300" t="s">
        <v>327</v>
      </c>
      <c r="AG300" s="6">
        <v>5</v>
      </c>
      <c r="AH300"/>
    </row>
    <row r="301" spans="1:34" x14ac:dyDescent="0.25">
      <c r="A301" t="s">
        <v>35</v>
      </c>
      <c r="B301" t="s">
        <v>1508</v>
      </c>
      <c r="C301" t="s">
        <v>2130</v>
      </c>
      <c r="D301" t="s">
        <v>2331</v>
      </c>
      <c r="E301" s="2">
        <v>25.010989010989011</v>
      </c>
      <c r="F301" s="2">
        <f>Nurse[[#This Row],[Total Nurse Staff Hours]]/Nurse[[#This Row],[MDS Census]]</f>
        <v>6.0420694200351486</v>
      </c>
      <c r="G301" s="2">
        <f>Nurse[[#This Row],[Total Direct Care Staff Hours]]/Nurse[[#This Row],[MDS Census]]</f>
        <v>5.1895869947275921</v>
      </c>
      <c r="H301" s="2">
        <f>Nurse[[#This Row],[Total RN Hours (w/ Admin, DON)]]/Nurse[[#This Row],[MDS Census]]</f>
        <v>2.7456063268892792</v>
      </c>
      <c r="I301" s="2">
        <f>Nurse[[#This Row],[RN Hours (excl. Admin, DON)]]/Nurse[[#This Row],[MDS Census]]</f>
        <v>1.8931239015817225</v>
      </c>
      <c r="J301" s="2">
        <f>SUM(Nurse[[#This Row],[RN Hours (excl. Admin, DON)]], Nurse[[#This Row],[RN Admin Hours]], Nurse[[#This Row],[RN DON Hours]], Nurse[[#This Row],[LPN Hours (excl. Admin)]], Nurse[[#This Row],[LPN Admin Hours]], Nurse[[#This Row],[CNA Hours]], Nurse[[#This Row],[NA TR Hours]], Nurse[[#This Row],[Med Aide/Tech Hours]])</f>
        <v>151.11813186813185</v>
      </c>
      <c r="K301" s="2">
        <f>SUM(Nurse[[#This Row],[RN Hours (excl. Admin, DON)]], Nurse[[#This Row],[LPN Hours (excl. Admin)]], Nurse[[#This Row],[CNA Hours]], Nurse[[#This Row],[NA TR Hours]], Nurse[[#This Row],[Med Aide/Tech Hours]])</f>
        <v>129.7967032967033</v>
      </c>
      <c r="L301" s="2">
        <f>SUM(Nurse[[#This Row],[RN Hours (excl. Admin, DON)]], Nurse[[#This Row],[RN Admin Hours]], Nurse[[#This Row],[RN DON Hours]])</f>
        <v>68.670329670329664</v>
      </c>
      <c r="M301" s="2">
        <v>47.348901098901102</v>
      </c>
      <c r="N301" s="2">
        <v>16.881868131868131</v>
      </c>
      <c r="O301" s="2">
        <v>4.4395604395604398</v>
      </c>
      <c r="P301" s="2">
        <f>SUM(Nurse[[#This Row],[LPN Hours (excl. Admin)]],Nurse[[#This Row],[LPN Admin Hours]])</f>
        <v>35.417582417582416</v>
      </c>
      <c r="Q301" s="2">
        <v>35.417582417582416</v>
      </c>
      <c r="R301" s="2">
        <v>0</v>
      </c>
      <c r="S301" s="2">
        <f>SUM(Nurse[[#This Row],[CNA Hours]], Nurse[[#This Row],[NA TR Hours]], Nurse[[#This Row],[Med Aide/Tech Hours]])</f>
        <v>47.030219780219781</v>
      </c>
      <c r="T301" s="2">
        <v>47.030219780219781</v>
      </c>
      <c r="U301" s="2">
        <v>0</v>
      </c>
      <c r="V301" s="2">
        <v>0</v>
      </c>
      <c r="W3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01" s="2">
        <v>0</v>
      </c>
      <c r="Y301" s="2">
        <v>0</v>
      </c>
      <c r="Z301" s="2">
        <v>0</v>
      </c>
      <c r="AA301" s="2">
        <v>0</v>
      </c>
      <c r="AB301" s="2">
        <v>0</v>
      </c>
      <c r="AC301" s="2">
        <v>0</v>
      </c>
      <c r="AD301" s="2">
        <v>0</v>
      </c>
      <c r="AE301" s="2">
        <v>0</v>
      </c>
      <c r="AF301" t="s">
        <v>570</v>
      </c>
      <c r="AG301" s="6">
        <v>5</v>
      </c>
      <c r="AH301"/>
    </row>
    <row r="302" spans="1:34" x14ac:dyDescent="0.25">
      <c r="A302" t="s">
        <v>35</v>
      </c>
      <c r="B302" t="s">
        <v>1208</v>
      </c>
      <c r="C302" t="s">
        <v>1984</v>
      </c>
      <c r="D302" t="s">
        <v>2330</v>
      </c>
      <c r="E302" s="2">
        <v>40.219780219780219</v>
      </c>
      <c r="F302" s="2">
        <f>Nurse[[#This Row],[Total Nurse Staff Hours]]/Nurse[[#This Row],[MDS Census]]</f>
        <v>2.7747786885245898</v>
      </c>
      <c r="G302" s="2">
        <f>Nurse[[#This Row],[Total Direct Care Staff Hours]]/Nurse[[#This Row],[MDS Census]]</f>
        <v>2.6628934426229507</v>
      </c>
      <c r="H302" s="2">
        <f>Nurse[[#This Row],[Total RN Hours (w/ Admin, DON)]]/Nurse[[#This Row],[MDS Census]]</f>
        <v>0.30043169398907105</v>
      </c>
      <c r="I302" s="2">
        <f>Nurse[[#This Row],[RN Hours (excl. Admin, DON)]]/Nurse[[#This Row],[MDS Census]]</f>
        <v>0.18854644808743171</v>
      </c>
      <c r="J302" s="2">
        <f>SUM(Nurse[[#This Row],[RN Hours (excl. Admin, DON)]], Nurse[[#This Row],[RN Admin Hours]], Nurse[[#This Row],[RN DON Hours]], Nurse[[#This Row],[LPN Hours (excl. Admin)]], Nurse[[#This Row],[LPN Admin Hours]], Nurse[[#This Row],[CNA Hours]], Nurse[[#This Row],[NA TR Hours]], Nurse[[#This Row],[Med Aide/Tech Hours]])</f>
        <v>111.600989010989</v>
      </c>
      <c r="K302" s="2">
        <f>SUM(Nurse[[#This Row],[RN Hours (excl. Admin, DON)]], Nurse[[#This Row],[LPN Hours (excl. Admin)]], Nurse[[#This Row],[CNA Hours]], Nurse[[#This Row],[NA TR Hours]], Nurse[[#This Row],[Med Aide/Tech Hours]])</f>
        <v>107.100989010989</v>
      </c>
      <c r="L302" s="2">
        <f>SUM(Nurse[[#This Row],[RN Hours (excl. Admin, DON)]], Nurse[[#This Row],[RN Admin Hours]], Nurse[[#This Row],[RN DON Hours]])</f>
        <v>12.083296703296703</v>
      </c>
      <c r="M302" s="2">
        <v>7.5832967032967034</v>
      </c>
      <c r="N302" s="2">
        <v>1.6428571428571428</v>
      </c>
      <c r="O302" s="2">
        <v>2.8571428571428572</v>
      </c>
      <c r="P302" s="2">
        <f>SUM(Nurse[[#This Row],[LPN Hours (excl. Admin)]],Nurse[[#This Row],[LPN Admin Hours]])</f>
        <v>46.323626373626361</v>
      </c>
      <c r="Q302" s="2">
        <v>46.323626373626361</v>
      </c>
      <c r="R302" s="2">
        <v>0</v>
      </c>
      <c r="S302" s="2">
        <f>SUM(Nurse[[#This Row],[CNA Hours]], Nurse[[#This Row],[NA TR Hours]], Nurse[[#This Row],[Med Aide/Tech Hours]])</f>
        <v>53.194065934065932</v>
      </c>
      <c r="T302" s="2">
        <v>53.194065934065932</v>
      </c>
      <c r="U302" s="2">
        <v>0</v>
      </c>
      <c r="V302" s="2">
        <v>0</v>
      </c>
      <c r="W3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9.8648351648351635</v>
      </c>
      <c r="X302" s="2">
        <v>0</v>
      </c>
      <c r="Y302" s="2">
        <v>0</v>
      </c>
      <c r="Z302" s="2">
        <v>0</v>
      </c>
      <c r="AA302" s="2">
        <v>7.4692307692307685</v>
      </c>
      <c r="AB302" s="2">
        <v>0</v>
      </c>
      <c r="AC302" s="2">
        <v>2.3956043956043955</v>
      </c>
      <c r="AD302" s="2">
        <v>0</v>
      </c>
      <c r="AE302" s="2">
        <v>0</v>
      </c>
      <c r="AF302" t="s">
        <v>264</v>
      </c>
      <c r="AG302" s="6">
        <v>5</v>
      </c>
      <c r="AH302"/>
    </row>
    <row r="303" spans="1:34" x14ac:dyDescent="0.25">
      <c r="A303" t="s">
        <v>35</v>
      </c>
      <c r="B303" t="s">
        <v>1709</v>
      </c>
      <c r="C303" t="s">
        <v>2017</v>
      </c>
      <c r="D303" t="s">
        <v>2288</v>
      </c>
      <c r="E303" s="2">
        <v>66.780219780219781</v>
      </c>
      <c r="F303" s="2">
        <f>Nurse[[#This Row],[Total Nurse Staff Hours]]/Nurse[[#This Row],[MDS Census]]</f>
        <v>3.825061708079645</v>
      </c>
      <c r="G303" s="2">
        <f>Nurse[[#This Row],[Total Direct Care Staff Hours]]/Nurse[[#This Row],[MDS Census]]</f>
        <v>3.7360868849761402</v>
      </c>
      <c r="H303" s="2">
        <f>Nurse[[#This Row],[Total RN Hours (w/ Admin, DON)]]/Nurse[[#This Row],[MDS Census]]</f>
        <v>0.65147276616751693</v>
      </c>
      <c r="I303" s="2">
        <f>Nurse[[#This Row],[RN Hours (excl. Admin, DON)]]/Nurse[[#This Row],[MDS Census]]</f>
        <v>0.56249794306401202</v>
      </c>
      <c r="J303" s="2">
        <f>SUM(Nurse[[#This Row],[RN Hours (excl. Admin, DON)]], Nurse[[#This Row],[RN Admin Hours]], Nurse[[#This Row],[RN DON Hours]], Nurse[[#This Row],[LPN Hours (excl. Admin)]], Nurse[[#This Row],[LPN Admin Hours]], Nurse[[#This Row],[CNA Hours]], Nurse[[#This Row],[NA TR Hours]], Nurse[[#This Row],[Med Aide/Tech Hours]])</f>
        <v>255.43846153846158</v>
      </c>
      <c r="K303" s="2">
        <f>SUM(Nurse[[#This Row],[RN Hours (excl. Admin, DON)]], Nurse[[#This Row],[LPN Hours (excl. Admin)]], Nurse[[#This Row],[CNA Hours]], Nurse[[#This Row],[NA TR Hours]], Nurse[[#This Row],[Med Aide/Tech Hours]])</f>
        <v>249.49670329670334</v>
      </c>
      <c r="L303" s="2">
        <f>SUM(Nurse[[#This Row],[RN Hours (excl. Admin, DON)]], Nurse[[#This Row],[RN Admin Hours]], Nurse[[#This Row],[RN DON Hours]])</f>
        <v>43.505494505494511</v>
      </c>
      <c r="M303" s="2">
        <v>37.563736263736274</v>
      </c>
      <c r="N303" s="2">
        <v>0</v>
      </c>
      <c r="O303" s="2">
        <v>5.9417582417582402</v>
      </c>
      <c r="P303" s="2">
        <f>SUM(Nurse[[#This Row],[LPN Hours (excl. Admin)]],Nurse[[#This Row],[LPN Admin Hours]])</f>
        <v>81.532967032967065</v>
      </c>
      <c r="Q303" s="2">
        <v>81.532967032967065</v>
      </c>
      <c r="R303" s="2">
        <v>0</v>
      </c>
      <c r="S303" s="2">
        <f>SUM(Nurse[[#This Row],[CNA Hours]], Nurse[[#This Row],[NA TR Hours]], Nurse[[#This Row],[Med Aide/Tech Hours]])</f>
        <v>130.4</v>
      </c>
      <c r="T303" s="2">
        <v>130.4</v>
      </c>
      <c r="U303" s="2">
        <v>0</v>
      </c>
      <c r="V303" s="2">
        <v>0</v>
      </c>
      <c r="W3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03" s="2">
        <v>0</v>
      </c>
      <c r="Y303" s="2">
        <v>0</v>
      </c>
      <c r="Z303" s="2">
        <v>0</v>
      </c>
      <c r="AA303" s="2">
        <v>0</v>
      </c>
      <c r="AB303" s="2">
        <v>0</v>
      </c>
      <c r="AC303" s="2">
        <v>0</v>
      </c>
      <c r="AD303" s="2">
        <v>0</v>
      </c>
      <c r="AE303" s="2">
        <v>0</v>
      </c>
      <c r="AF303" t="s">
        <v>775</v>
      </c>
      <c r="AG303" s="6">
        <v>5</v>
      </c>
      <c r="AH303"/>
    </row>
    <row r="304" spans="1:34" x14ac:dyDescent="0.25">
      <c r="A304" t="s">
        <v>35</v>
      </c>
      <c r="B304" t="s">
        <v>1618</v>
      </c>
      <c r="C304" t="s">
        <v>1978</v>
      </c>
      <c r="D304" t="s">
        <v>2331</v>
      </c>
      <c r="E304" s="2">
        <v>41.824175824175825</v>
      </c>
      <c r="F304" s="2">
        <f>Nurse[[#This Row],[Total Nurse Staff Hours]]/Nurse[[#This Row],[MDS Census]]</f>
        <v>3.0978717813977932</v>
      </c>
      <c r="G304" s="2">
        <f>Nurse[[#This Row],[Total Direct Care Staff Hours]]/Nurse[[#This Row],[MDS Census]]</f>
        <v>3.0936678928008408</v>
      </c>
      <c r="H304" s="2">
        <f>Nurse[[#This Row],[Total RN Hours (w/ Admin, DON)]]/Nurse[[#This Row],[MDS Census]]</f>
        <v>0.11941671045717288</v>
      </c>
      <c r="I304" s="2">
        <f>Nurse[[#This Row],[RN Hours (excl. Admin, DON)]]/Nurse[[#This Row],[MDS Census]]</f>
        <v>0.11521282186022069</v>
      </c>
      <c r="J304" s="2">
        <f>SUM(Nurse[[#This Row],[RN Hours (excl. Admin, DON)]], Nurse[[#This Row],[RN Admin Hours]], Nurse[[#This Row],[RN DON Hours]], Nurse[[#This Row],[LPN Hours (excl. Admin)]], Nurse[[#This Row],[LPN Admin Hours]], Nurse[[#This Row],[CNA Hours]], Nurse[[#This Row],[NA TR Hours]], Nurse[[#This Row],[Med Aide/Tech Hours]])</f>
        <v>129.56593406593407</v>
      </c>
      <c r="K304" s="2">
        <f>SUM(Nurse[[#This Row],[RN Hours (excl. Admin, DON)]], Nurse[[#This Row],[LPN Hours (excl. Admin)]], Nurse[[#This Row],[CNA Hours]], Nurse[[#This Row],[NA TR Hours]], Nurse[[#This Row],[Med Aide/Tech Hours]])</f>
        <v>129.3901098901099</v>
      </c>
      <c r="L304" s="2">
        <f>SUM(Nurse[[#This Row],[RN Hours (excl. Admin, DON)]], Nurse[[#This Row],[RN Admin Hours]], Nurse[[#This Row],[RN DON Hours]])</f>
        <v>4.9945054945054945</v>
      </c>
      <c r="M304" s="2">
        <v>4.8186813186813184</v>
      </c>
      <c r="N304" s="2">
        <v>0</v>
      </c>
      <c r="O304" s="2">
        <v>0.17582417582417584</v>
      </c>
      <c r="P304" s="2">
        <f>SUM(Nurse[[#This Row],[LPN Hours (excl. Admin)]],Nurse[[#This Row],[LPN Admin Hours]])</f>
        <v>56.664835164835168</v>
      </c>
      <c r="Q304" s="2">
        <v>56.664835164835168</v>
      </c>
      <c r="R304" s="2">
        <v>0</v>
      </c>
      <c r="S304" s="2">
        <f>SUM(Nurse[[#This Row],[CNA Hours]], Nurse[[#This Row],[NA TR Hours]], Nurse[[#This Row],[Med Aide/Tech Hours]])</f>
        <v>67.906593406593402</v>
      </c>
      <c r="T304" s="2">
        <v>53.497252747252745</v>
      </c>
      <c r="U304" s="2">
        <v>14.409340659340659</v>
      </c>
      <c r="V304" s="2">
        <v>0</v>
      </c>
      <c r="W3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5.9505494505494507</v>
      </c>
      <c r="X304" s="2">
        <v>0</v>
      </c>
      <c r="Y304" s="2">
        <v>0</v>
      </c>
      <c r="Z304" s="2">
        <v>0</v>
      </c>
      <c r="AA304" s="2">
        <v>2.2802197802197801</v>
      </c>
      <c r="AB304" s="2">
        <v>0</v>
      </c>
      <c r="AC304" s="2">
        <v>2.6703296703296702</v>
      </c>
      <c r="AD304" s="2">
        <v>1</v>
      </c>
      <c r="AE304" s="2">
        <v>0</v>
      </c>
      <c r="AF304" t="s">
        <v>681</v>
      </c>
      <c r="AG304" s="6">
        <v>5</v>
      </c>
      <c r="AH304"/>
    </row>
    <row r="305" spans="1:34" x14ac:dyDescent="0.25">
      <c r="A305" t="s">
        <v>35</v>
      </c>
      <c r="B305" t="s">
        <v>1196</v>
      </c>
      <c r="C305" t="s">
        <v>2128</v>
      </c>
      <c r="D305" t="s">
        <v>2357</v>
      </c>
      <c r="E305" s="2">
        <v>114.53846153846153</v>
      </c>
      <c r="F305" s="2">
        <f>Nurse[[#This Row],[Total Nurse Staff Hours]]/Nurse[[#This Row],[MDS Census]]</f>
        <v>2.8881013144008447</v>
      </c>
      <c r="G305" s="2">
        <f>Nurse[[#This Row],[Total Direct Care Staff Hours]]/Nurse[[#This Row],[MDS Census]]</f>
        <v>2.569574978413125</v>
      </c>
      <c r="H305" s="2">
        <f>Nurse[[#This Row],[Total RN Hours (w/ Admin, DON)]]/Nurse[[#This Row],[MDS Census]]</f>
        <v>0.4203904825865874</v>
      </c>
      <c r="I305" s="2">
        <f>Nurse[[#This Row],[RN Hours (excl. Admin, DON)]]/Nurse[[#This Row],[MDS Census]]</f>
        <v>0.20317854744315461</v>
      </c>
      <c r="J305" s="2">
        <f>SUM(Nurse[[#This Row],[RN Hours (excl. Admin, DON)]], Nurse[[#This Row],[RN Admin Hours]], Nurse[[#This Row],[RN DON Hours]], Nurse[[#This Row],[LPN Hours (excl. Admin)]], Nurse[[#This Row],[LPN Admin Hours]], Nurse[[#This Row],[CNA Hours]], Nurse[[#This Row],[NA TR Hours]], Nurse[[#This Row],[Med Aide/Tech Hours]])</f>
        <v>330.79868131868136</v>
      </c>
      <c r="K305" s="2">
        <f>SUM(Nurse[[#This Row],[RN Hours (excl. Admin, DON)]], Nurse[[#This Row],[LPN Hours (excl. Admin)]], Nurse[[#This Row],[CNA Hours]], Nurse[[#This Row],[NA TR Hours]], Nurse[[#This Row],[Med Aide/Tech Hours]])</f>
        <v>294.31516483516486</v>
      </c>
      <c r="L305" s="2">
        <f>SUM(Nurse[[#This Row],[RN Hours (excl. Admin, DON)]], Nurse[[#This Row],[RN Admin Hours]], Nurse[[#This Row],[RN DON Hours]])</f>
        <v>48.150879120879125</v>
      </c>
      <c r="M305" s="2">
        <v>23.271758241758246</v>
      </c>
      <c r="N305" s="2">
        <v>19.868131868131869</v>
      </c>
      <c r="O305" s="2">
        <v>5.0109890109890109</v>
      </c>
      <c r="P305" s="2">
        <f>SUM(Nurse[[#This Row],[LPN Hours (excl. Admin)]],Nurse[[#This Row],[LPN Admin Hours]])</f>
        <v>28.032967032967029</v>
      </c>
      <c r="Q305" s="2">
        <v>16.428571428571427</v>
      </c>
      <c r="R305" s="2">
        <v>11.604395604395604</v>
      </c>
      <c r="S305" s="2">
        <f>SUM(Nurse[[#This Row],[CNA Hours]], Nurse[[#This Row],[NA TR Hours]], Nurse[[#This Row],[Med Aide/Tech Hours]])</f>
        <v>254.61483516483517</v>
      </c>
      <c r="T305" s="2">
        <v>254.61483516483517</v>
      </c>
      <c r="U305" s="2">
        <v>0</v>
      </c>
      <c r="V305" s="2">
        <v>0</v>
      </c>
      <c r="W3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25.307692307692307</v>
      </c>
      <c r="X305" s="2">
        <v>0</v>
      </c>
      <c r="Y305" s="2">
        <v>0</v>
      </c>
      <c r="Z305" s="2">
        <v>0</v>
      </c>
      <c r="AA305" s="2">
        <v>16.428571428571427</v>
      </c>
      <c r="AB305" s="2">
        <v>2.3736263736263736</v>
      </c>
      <c r="AC305" s="2">
        <v>6.5054945054945055</v>
      </c>
      <c r="AD305" s="2">
        <v>0</v>
      </c>
      <c r="AE305" s="2">
        <v>0</v>
      </c>
      <c r="AF305" t="s">
        <v>251</v>
      </c>
      <c r="AG305" s="6">
        <v>5</v>
      </c>
      <c r="AH305"/>
    </row>
    <row r="306" spans="1:34" x14ac:dyDescent="0.25">
      <c r="A306" t="s">
        <v>35</v>
      </c>
      <c r="B306" t="s">
        <v>1755</v>
      </c>
      <c r="C306" t="s">
        <v>2255</v>
      </c>
      <c r="D306" t="s">
        <v>2299</v>
      </c>
      <c r="E306" s="2">
        <v>80.296703296703299</v>
      </c>
      <c r="F306" s="2">
        <f>Nurse[[#This Row],[Total Nurse Staff Hours]]/Nurse[[#This Row],[MDS Census]]</f>
        <v>4.6169043383057344</v>
      </c>
      <c r="G306" s="2">
        <f>Nurse[[#This Row],[Total Direct Care Staff Hours]]/Nurse[[#This Row],[MDS Census]]</f>
        <v>4.2827384699603108</v>
      </c>
      <c r="H306" s="2">
        <f>Nurse[[#This Row],[Total RN Hours (w/ Admin, DON)]]/Nurse[[#This Row],[MDS Census]]</f>
        <v>0.65550157383331054</v>
      </c>
      <c r="I306" s="2">
        <f>Nurse[[#This Row],[RN Hours (excl. Admin, DON)]]/Nurse[[#This Row],[MDS Census]]</f>
        <v>0.46109894621595732</v>
      </c>
      <c r="J306" s="2">
        <f>SUM(Nurse[[#This Row],[RN Hours (excl. Admin, DON)]], Nurse[[#This Row],[RN Admin Hours]], Nurse[[#This Row],[RN DON Hours]], Nurse[[#This Row],[LPN Hours (excl. Admin)]], Nurse[[#This Row],[LPN Admin Hours]], Nurse[[#This Row],[CNA Hours]], Nurse[[#This Row],[NA TR Hours]], Nurse[[#This Row],[Med Aide/Tech Hours]])</f>
        <v>370.7221978021978</v>
      </c>
      <c r="K306" s="2">
        <f>SUM(Nurse[[#This Row],[RN Hours (excl. Admin, DON)]], Nurse[[#This Row],[LPN Hours (excl. Admin)]], Nurse[[#This Row],[CNA Hours]], Nurse[[#This Row],[NA TR Hours]], Nurse[[#This Row],[Med Aide/Tech Hours]])</f>
        <v>343.88978021978016</v>
      </c>
      <c r="L306" s="2">
        <f>SUM(Nurse[[#This Row],[RN Hours (excl. Admin, DON)]], Nurse[[#This Row],[RN Admin Hours]], Nurse[[#This Row],[RN DON Hours]])</f>
        <v>52.634615384615387</v>
      </c>
      <c r="M306" s="2">
        <v>37.024725274725277</v>
      </c>
      <c r="N306" s="2">
        <v>5.3406593406593403</v>
      </c>
      <c r="O306" s="2">
        <v>10.26923076923077</v>
      </c>
      <c r="P306" s="2">
        <f>SUM(Nurse[[#This Row],[LPN Hours (excl. Admin)]],Nurse[[#This Row],[LPN Admin Hours]])</f>
        <v>111.96098901098902</v>
      </c>
      <c r="Q306" s="2">
        <v>100.73846153846155</v>
      </c>
      <c r="R306" s="2">
        <v>11.222527472527473</v>
      </c>
      <c r="S306" s="2">
        <f>SUM(Nurse[[#This Row],[CNA Hours]], Nurse[[#This Row],[NA TR Hours]], Nurse[[#This Row],[Med Aide/Tech Hours]])</f>
        <v>206.1265934065934</v>
      </c>
      <c r="T306" s="2">
        <v>183.32714285714283</v>
      </c>
      <c r="U306" s="2">
        <v>1.293956043956044</v>
      </c>
      <c r="V306" s="2">
        <v>21.505494505494507</v>
      </c>
      <c r="W3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42.969230769230769</v>
      </c>
      <c r="X306" s="2">
        <v>8.4615384615384617</v>
      </c>
      <c r="Y306" s="2">
        <v>0</v>
      </c>
      <c r="Z306" s="2">
        <v>0</v>
      </c>
      <c r="AA306" s="2">
        <v>9.6615384615384627</v>
      </c>
      <c r="AB306" s="2">
        <v>5.8241758241758239</v>
      </c>
      <c r="AC306" s="2">
        <v>19.021978021978022</v>
      </c>
      <c r="AD306" s="2">
        <v>0</v>
      </c>
      <c r="AE306" s="2">
        <v>0</v>
      </c>
      <c r="AF306" t="s">
        <v>821</v>
      </c>
      <c r="AG306" s="6">
        <v>5</v>
      </c>
      <c r="AH306"/>
    </row>
    <row r="307" spans="1:34" x14ac:dyDescent="0.25">
      <c r="A307" t="s">
        <v>35</v>
      </c>
      <c r="B307" t="s">
        <v>1623</v>
      </c>
      <c r="C307" t="s">
        <v>2076</v>
      </c>
      <c r="D307" t="s">
        <v>2331</v>
      </c>
      <c r="E307" s="2">
        <v>100.30769230769231</v>
      </c>
      <c r="F307" s="2">
        <f>Nurse[[#This Row],[Total Nurse Staff Hours]]/Nurse[[#This Row],[MDS Census]]</f>
        <v>3.0486108676599475</v>
      </c>
      <c r="G307" s="2">
        <f>Nurse[[#This Row],[Total Direct Care Staff Hours]]/Nurse[[#This Row],[MDS Census]]</f>
        <v>2.9087938212094659</v>
      </c>
      <c r="H307" s="2">
        <f>Nurse[[#This Row],[Total RN Hours (w/ Admin, DON)]]/Nurse[[#This Row],[MDS Census]]</f>
        <v>0.53921998247151626</v>
      </c>
      <c r="I307" s="2">
        <f>Nurse[[#This Row],[RN Hours (excl. Admin, DON)]]/Nurse[[#This Row],[MDS Census]]</f>
        <v>0.46833917616126208</v>
      </c>
      <c r="J307" s="2">
        <f>SUM(Nurse[[#This Row],[RN Hours (excl. Admin, DON)]], Nurse[[#This Row],[RN Admin Hours]], Nurse[[#This Row],[RN DON Hours]], Nurse[[#This Row],[LPN Hours (excl. Admin)]], Nurse[[#This Row],[LPN Admin Hours]], Nurse[[#This Row],[CNA Hours]], Nurse[[#This Row],[NA TR Hours]], Nurse[[#This Row],[Med Aide/Tech Hours]])</f>
        <v>305.79912087912089</v>
      </c>
      <c r="K307" s="2">
        <f>SUM(Nurse[[#This Row],[RN Hours (excl. Admin, DON)]], Nurse[[#This Row],[LPN Hours (excl. Admin)]], Nurse[[#This Row],[CNA Hours]], Nurse[[#This Row],[NA TR Hours]], Nurse[[#This Row],[Med Aide/Tech Hours]])</f>
        <v>291.77439560439564</v>
      </c>
      <c r="L307" s="2">
        <f>SUM(Nurse[[#This Row],[RN Hours (excl. Admin, DON)]], Nurse[[#This Row],[RN Admin Hours]], Nurse[[#This Row],[RN DON Hours]])</f>
        <v>54.087912087912088</v>
      </c>
      <c r="M307" s="2">
        <v>46.978021978021978</v>
      </c>
      <c r="N307" s="2">
        <v>1.2197802197802199</v>
      </c>
      <c r="O307" s="2">
        <v>5.8901098901098905</v>
      </c>
      <c r="P307" s="2">
        <f>SUM(Nurse[[#This Row],[LPN Hours (excl. Admin)]],Nurse[[#This Row],[LPN Admin Hours]])</f>
        <v>85.664835164835168</v>
      </c>
      <c r="Q307" s="2">
        <v>78.75</v>
      </c>
      <c r="R307" s="2">
        <v>6.9148351648351651</v>
      </c>
      <c r="S307" s="2">
        <f>SUM(Nurse[[#This Row],[CNA Hours]], Nurse[[#This Row],[NA TR Hours]], Nurse[[#This Row],[Med Aide/Tech Hours]])</f>
        <v>166.04637362637365</v>
      </c>
      <c r="T307" s="2">
        <v>166.04637362637365</v>
      </c>
      <c r="U307" s="2">
        <v>0</v>
      </c>
      <c r="V307" s="2">
        <v>0</v>
      </c>
      <c r="W3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07" s="2">
        <v>0</v>
      </c>
      <c r="Y307" s="2">
        <v>0</v>
      </c>
      <c r="Z307" s="2">
        <v>0</v>
      </c>
      <c r="AA307" s="2">
        <v>0</v>
      </c>
      <c r="AB307" s="2">
        <v>0</v>
      </c>
      <c r="AC307" s="2">
        <v>0</v>
      </c>
      <c r="AD307" s="2">
        <v>0</v>
      </c>
      <c r="AE307" s="2">
        <v>0</v>
      </c>
      <c r="AF307" t="s">
        <v>686</v>
      </c>
      <c r="AG307" s="6">
        <v>5</v>
      </c>
      <c r="AH307"/>
    </row>
    <row r="308" spans="1:34" x14ac:dyDescent="0.25">
      <c r="A308" t="s">
        <v>35</v>
      </c>
      <c r="B308" t="s">
        <v>1699</v>
      </c>
      <c r="C308" t="s">
        <v>2092</v>
      </c>
      <c r="D308" t="s">
        <v>2333</v>
      </c>
      <c r="E308" s="2">
        <v>79.142857142857139</v>
      </c>
      <c r="F308" s="2">
        <f>Nurse[[#This Row],[Total Nurse Staff Hours]]/Nurse[[#This Row],[MDS Census]]</f>
        <v>3.5502638156067756</v>
      </c>
      <c r="G308" s="2">
        <f>Nurse[[#This Row],[Total Direct Care Staff Hours]]/Nurse[[#This Row],[MDS Census]]</f>
        <v>2.995209663982227</v>
      </c>
      <c r="H308" s="2">
        <f>Nurse[[#This Row],[Total RN Hours (w/ Admin, DON)]]/Nurse[[#This Row],[MDS Census]]</f>
        <v>0.81921688419883365</v>
      </c>
      <c r="I308" s="2">
        <f>Nurse[[#This Row],[RN Hours (excl. Admin, DON)]]/Nurse[[#This Row],[MDS Census]]</f>
        <v>0.54918772563176899</v>
      </c>
      <c r="J308" s="2">
        <f>SUM(Nurse[[#This Row],[RN Hours (excl. Admin, DON)]], Nurse[[#This Row],[RN Admin Hours]], Nurse[[#This Row],[RN DON Hours]], Nurse[[#This Row],[LPN Hours (excl. Admin)]], Nurse[[#This Row],[LPN Admin Hours]], Nurse[[#This Row],[CNA Hours]], Nurse[[#This Row],[NA TR Hours]], Nurse[[#This Row],[Med Aide/Tech Hours]])</f>
        <v>280.97802197802196</v>
      </c>
      <c r="K308" s="2">
        <f>SUM(Nurse[[#This Row],[RN Hours (excl. Admin, DON)]], Nurse[[#This Row],[LPN Hours (excl. Admin)]], Nurse[[#This Row],[CNA Hours]], Nurse[[#This Row],[NA TR Hours]], Nurse[[#This Row],[Med Aide/Tech Hours]])</f>
        <v>237.04945054945054</v>
      </c>
      <c r="L308" s="2">
        <f>SUM(Nurse[[#This Row],[RN Hours (excl. Admin, DON)]], Nurse[[#This Row],[RN Admin Hours]], Nurse[[#This Row],[RN DON Hours]])</f>
        <v>64.835164835164832</v>
      </c>
      <c r="M308" s="2">
        <v>43.464285714285715</v>
      </c>
      <c r="N308" s="2">
        <v>13.708791208791208</v>
      </c>
      <c r="O308" s="2">
        <v>7.6620879120879124</v>
      </c>
      <c r="P308" s="2">
        <f>SUM(Nurse[[#This Row],[LPN Hours (excl. Admin)]],Nurse[[#This Row],[LPN Admin Hours]])</f>
        <v>86.357142857142861</v>
      </c>
      <c r="Q308" s="2">
        <v>63.799450549450547</v>
      </c>
      <c r="R308" s="2">
        <v>22.557692307692307</v>
      </c>
      <c r="S308" s="2">
        <f>SUM(Nurse[[#This Row],[CNA Hours]], Nurse[[#This Row],[NA TR Hours]], Nurse[[#This Row],[Med Aide/Tech Hours]])</f>
        <v>129.78571428571428</v>
      </c>
      <c r="T308" s="2">
        <v>129.78571428571428</v>
      </c>
      <c r="U308" s="2">
        <v>0</v>
      </c>
      <c r="V308" s="2">
        <v>0</v>
      </c>
      <c r="W3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08" s="2">
        <v>0</v>
      </c>
      <c r="Y308" s="2">
        <v>0</v>
      </c>
      <c r="Z308" s="2">
        <v>0</v>
      </c>
      <c r="AA308" s="2">
        <v>0</v>
      </c>
      <c r="AB308" s="2">
        <v>0</v>
      </c>
      <c r="AC308" s="2">
        <v>0</v>
      </c>
      <c r="AD308" s="2">
        <v>0</v>
      </c>
      <c r="AE308" s="2">
        <v>0</v>
      </c>
      <c r="AF308" t="s">
        <v>764</v>
      </c>
      <c r="AG308" s="6">
        <v>5</v>
      </c>
      <c r="AH308"/>
    </row>
    <row r="309" spans="1:34" x14ac:dyDescent="0.25">
      <c r="A309" t="s">
        <v>35</v>
      </c>
      <c r="B309" t="s">
        <v>1010</v>
      </c>
      <c r="C309" t="s">
        <v>1965</v>
      </c>
      <c r="D309" t="s">
        <v>2282</v>
      </c>
      <c r="E309" s="2">
        <v>37.890109890109891</v>
      </c>
      <c r="F309" s="2">
        <f>Nurse[[#This Row],[Total Nurse Staff Hours]]/Nurse[[#This Row],[MDS Census]]</f>
        <v>5.0953335266821353</v>
      </c>
      <c r="G309" s="2">
        <f>Nurse[[#This Row],[Total Direct Care Staff Hours]]/Nurse[[#This Row],[MDS Census]]</f>
        <v>4.4591676334106731</v>
      </c>
      <c r="H309" s="2">
        <f>Nurse[[#This Row],[Total RN Hours (w/ Admin, DON)]]/Nurse[[#This Row],[MDS Census]]</f>
        <v>1.4871519721577724</v>
      </c>
      <c r="I309" s="2">
        <f>Nurse[[#This Row],[RN Hours (excl. Admin, DON)]]/Nurse[[#This Row],[MDS Census]]</f>
        <v>0.85098607888631073</v>
      </c>
      <c r="J309" s="2">
        <f>SUM(Nurse[[#This Row],[RN Hours (excl. Admin, DON)]], Nurse[[#This Row],[RN Admin Hours]], Nurse[[#This Row],[RN DON Hours]], Nurse[[#This Row],[LPN Hours (excl. Admin)]], Nurse[[#This Row],[LPN Admin Hours]], Nurse[[#This Row],[CNA Hours]], Nurse[[#This Row],[NA TR Hours]], Nurse[[#This Row],[Med Aide/Tech Hours]])</f>
        <v>193.06274725274727</v>
      </c>
      <c r="K309" s="2">
        <f>SUM(Nurse[[#This Row],[RN Hours (excl. Admin, DON)]], Nurse[[#This Row],[LPN Hours (excl. Admin)]], Nurse[[#This Row],[CNA Hours]], Nurse[[#This Row],[NA TR Hours]], Nurse[[#This Row],[Med Aide/Tech Hours]])</f>
        <v>168.95835164835165</v>
      </c>
      <c r="L309" s="2">
        <f>SUM(Nurse[[#This Row],[RN Hours (excl. Admin, DON)]], Nurse[[#This Row],[RN Admin Hours]], Nurse[[#This Row],[RN DON Hours]])</f>
        <v>56.348351648351638</v>
      </c>
      <c r="M309" s="2">
        <v>32.24395604395604</v>
      </c>
      <c r="N309" s="2">
        <v>19.884615384615383</v>
      </c>
      <c r="O309" s="2">
        <v>4.2197802197802199</v>
      </c>
      <c r="P309" s="2">
        <f>SUM(Nurse[[#This Row],[LPN Hours (excl. Admin)]],Nurse[[#This Row],[LPN Admin Hours]])</f>
        <v>32.585274725274722</v>
      </c>
      <c r="Q309" s="2">
        <v>32.585274725274722</v>
      </c>
      <c r="R309" s="2">
        <v>0</v>
      </c>
      <c r="S309" s="2">
        <f>SUM(Nurse[[#This Row],[CNA Hours]], Nurse[[#This Row],[NA TR Hours]], Nurse[[#This Row],[Med Aide/Tech Hours]])</f>
        <v>104.1291208791209</v>
      </c>
      <c r="T309" s="2">
        <v>104.1291208791209</v>
      </c>
      <c r="U309" s="2">
        <v>0</v>
      </c>
      <c r="V309" s="2">
        <v>0</v>
      </c>
      <c r="W3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7.6483516483516487</v>
      </c>
      <c r="X309" s="2">
        <v>5.7142857142857144</v>
      </c>
      <c r="Y309" s="2">
        <v>1.9340659340659341</v>
      </c>
      <c r="Z309" s="2">
        <v>0</v>
      </c>
      <c r="AA309" s="2">
        <v>0</v>
      </c>
      <c r="AB309" s="2">
        <v>0</v>
      </c>
      <c r="AC309" s="2">
        <v>0</v>
      </c>
      <c r="AD309" s="2">
        <v>0</v>
      </c>
      <c r="AE309" s="2">
        <v>0</v>
      </c>
      <c r="AF309" t="s">
        <v>63</v>
      </c>
      <c r="AG309" s="6">
        <v>5</v>
      </c>
      <c r="AH309"/>
    </row>
    <row r="310" spans="1:34" x14ac:dyDescent="0.25">
      <c r="A310" t="s">
        <v>35</v>
      </c>
      <c r="B310" t="s">
        <v>1201</v>
      </c>
      <c r="C310" t="s">
        <v>1958</v>
      </c>
      <c r="D310" t="s">
        <v>2353</v>
      </c>
      <c r="E310" s="2">
        <v>53.989010989010985</v>
      </c>
      <c r="F310" s="2">
        <f>Nurse[[#This Row],[Total Nurse Staff Hours]]/Nurse[[#This Row],[MDS Census]]</f>
        <v>3.4946061469570533</v>
      </c>
      <c r="G310" s="2">
        <f>Nurse[[#This Row],[Total Direct Care Staff Hours]]/Nurse[[#This Row],[MDS Census]]</f>
        <v>3.1907693873397114</v>
      </c>
      <c r="H310" s="2">
        <f>Nurse[[#This Row],[Total RN Hours (w/ Admin, DON)]]/Nurse[[#This Row],[MDS Census]]</f>
        <v>0.62344799511500115</v>
      </c>
      <c r="I310" s="2">
        <f>Nurse[[#This Row],[RN Hours (excl. Admin, DON)]]/Nurse[[#This Row],[MDS Census]]</f>
        <v>0.41568288214939958</v>
      </c>
      <c r="J310" s="2">
        <f>SUM(Nurse[[#This Row],[RN Hours (excl. Admin, DON)]], Nurse[[#This Row],[RN Admin Hours]], Nurse[[#This Row],[RN DON Hours]], Nurse[[#This Row],[LPN Hours (excl. Admin)]], Nurse[[#This Row],[LPN Admin Hours]], Nurse[[#This Row],[CNA Hours]], Nurse[[#This Row],[NA TR Hours]], Nurse[[#This Row],[Med Aide/Tech Hours]])</f>
        <v>188.67032967032969</v>
      </c>
      <c r="K310" s="2">
        <f>SUM(Nurse[[#This Row],[RN Hours (excl. Admin, DON)]], Nurse[[#This Row],[LPN Hours (excl. Admin)]], Nurse[[#This Row],[CNA Hours]], Nurse[[#This Row],[NA TR Hours]], Nurse[[#This Row],[Med Aide/Tech Hours]])</f>
        <v>172.26648351648353</v>
      </c>
      <c r="L310" s="2">
        <f>SUM(Nurse[[#This Row],[RN Hours (excl. Admin, DON)]], Nurse[[#This Row],[RN Admin Hours]], Nurse[[#This Row],[RN DON Hours]])</f>
        <v>33.659340659340664</v>
      </c>
      <c r="M310" s="2">
        <v>22.442307692307693</v>
      </c>
      <c r="N310" s="2">
        <v>5.7664835164835164</v>
      </c>
      <c r="O310" s="2">
        <v>5.4505494505494507</v>
      </c>
      <c r="P310" s="2">
        <f>SUM(Nurse[[#This Row],[LPN Hours (excl. Admin)]],Nurse[[#This Row],[LPN Admin Hours]])</f>
        <v>44.167582417582423</v>
      </c>
      <c r="Q310" s="2">
        <v>38.980769230769234</v>
      </c>
      <c r="R310" s="2">
        <v>5.186813186813187</v>
      </c>
      <c r="S310" s="2">
        <f>SUM(Nurse[[#This Row],[CNA Hours]], Nurse[[#This Row],[NA TR Hours]], Nurse[[#This Row],[Med Aide/Tech Hours]])</f>
        <v>110.8434065934066</v>
      </c>
      <c r="T310" s="2">
        <v>110.8434065934066</v>
      </c>
      <c r="U310" s="2">
        <v>0</v>
      </c>
      <c r="V310" s="2">
        <v>0</v>
      </c>
      <c r="W3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0.13186813186813187</v>
      </c>
      <c r="X310" s="2">
        <v>0.13186813186813187</v>
      </c>
      <c r="Y310" s="2">
        <v>0</v>
      </c>
      <c r="Z310" s="2">
        <v>0</v>
      </c>
      <c r="AA310" s="2">
        <v>0</v>
      </c>
      <c r="AB310" s="2">
        <v>0</v>
      </c>
      <c r="AC310" s="2">
        <v>0</v>
      </c>
      <c r="AD310" s="2">
        <v>0</v>
      </c>
      <c r="AE310" s="2">
        <v>0</v>
      </c>
      <c r="AF310" t="s">
        <v>256</v>
      </c>
      <c r="AG310" s="6">
        <v>5</v>
      </c>
      <c r="AH310"/>
    </row>
    <row r="311" spans="1:34" x14ac:dyDescent="0.25">
      <c r="A311" t="s">
        <v>35</v>
      </c>
      <c r="B311" t="s">
        <v>1862</v>
      </c>
      <c r="C311" t="s">
        <v>1946</v>
      </c>
      <c r="D311" t="s">
        <v>2355</v>
      </c>
      <c r="E311" s="2">
        <v>60.934065934065934</v>
      </c>
      <c r="F311" s="2">
        <f>Nurse[[#This Row],[Total Nurse Staff Hours]]/Nurse[[#This Row],[MDS Census]]</f>
        <v>3.3994138863841301</v>
      </c>
      <c r="G311" s="2">
        <f>Nurse[[#This Row],[Total Direct Care Staff Hours]]/Nurse[[#This Row],[MDS Census]]</f>
        <v>3.203201082055906</v>
      </c>
      <c r="H311" s="2">
        <f>Nurse[[#This Row],[Total RN Hours (w/ Admin, DON)]]/Nurse[[#This Row],[MDS Census]]</f>
        <v>0.5508566275924256</v>
      </c>
      <c r="I311" s="2">
        <f>Nurse[[#This Row],[RN Hours (excl. Admin, DON)]]/Nurse[[#This Row],[MDS Census]]</f>
        <v>0.45852119026149679</v>
      </c>
      <c r="J311" s="2">
        <f>SUM(Nurse[[#This Row],[RN Hours (excl. Admin, DON)]], Nurse[[#This Row],[RN Admin Hours]], Nurse[[#This Row],[RN DON Hours]], Nurse[[#This Row],[LPN Hours (excl. Admin)]], Nurse[[#This Row],[LPN Admin Hours]], Nurse[[#This Row],[CNA Hours]], Nurse[[#This Row],[NA TR Hours]], Nurse[[#This Row],[Med Aide/Tech Hours]])</f>
        <v>207.1401098901099</v>
      </c>
      <c r="K311" s="2">
        <f>SUM(Nurse[[#This Row],[RN Hours (excl. Admin, DON)]], Nurse[[#This Row],[LPN Hours (excl. Admin)]], Nurse[[#This Row],[CNA Hours]], Nurse[[#This Row],[NA TR Hours]], Nurse[[#This Row],[Med Aide/Tech Hours]])</f>
        <v>195.18406593406593</v>
      </c>
      <c r="L311" s="2">
        <f>SUM(Nurse[[#This Row],[RN Hours (excl. Admin, DON)]], Nurse[[#This Row],[RN Admin Hours]], Nurse[[#This Row],[RN DON Hours]])</f>
        <v>33.565934065934066</v>
      </c>
      <c r="M311" s="2">
        <v>27.939560439560438</v>
      </c>
      <c r="N311" s="2">
        <v>0</v>
      </c>
      <c r="O311" s="2">
        <v>5.6263736263736268</v>
      </c>
      <c r="P311" s="2">
        <f>SUM(Nurse[[#This Row],[LPN Hours (excl. Admin)]],Nurse[[#This Row],[LPN Admin Hours]])</f>
        <v>55.032967032967029</v>
      </c>
      <c r="Q311" s="2">
        <v>48.703296703296701</v>
      </c>
      <c r="R311" s="2">
        <v>6.3296703296703294</v>
      </c>
      <c r="S311" s="2">
        <f>SUM(Nurse[[#This Row],[CNA Hours]], Nurse[[#This Row],[NA TR Hours]], Nurse[[#This Row],[Med Aide/Tech Hours]])</f>
        <v>118.54120879120879</v>
      </c>
      <c r="T311" s="2">
        <v>107.56868131868131</v>
      </c>
      <c r="U311" s="2">
        <v>10.972527472527473</v>
      </c>
      <c r="V311" s="2">
        <v>0</v>
      </c>
      <c r="W3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11" s="2">
        <v>0</v>
      </c>
      <c r="Y311" s="2">
        <v>0</v>
      </c>
      <c r="Z311" s="2">
        <v>0</v>
      </c>
      <c r="AA311" s="2">
        <v>0</v>
      </c>
      <c r="AB311" s="2">
        <v>0</v>
      </c>
      <c r="AC311" s="2">
        <v>0</v>
      </c>
      <c r="AD311" s="2">
        <v>0</v>
      </c>
      <c r="AE311" s="2">
        <v>0</v>
      </c>
      <c r="AF311" t="s">
        <v>929</v>
      </c>
      <c r="AG311" s="6">
        <v>5</v>
      </c>
      <c r="AH311"/>
    </row>
    <row r="312" spans="1:34" x14ac:dyDescent="0.25">
      <c r="A312" t="s">
        <v>35</v>
      </c>
      <c r="B312" t="s">
        <v>1718</v>
      </c>
      <c r="C312" t="s">
        <v>1949</v>
      </c>
      <c r="D312" t="s">
        <v>2298</v>
      </c>
      <c r="E312" s="2">
        <v>56.197802197802197</v>
      </c>
      <c r="F312" s="2">
        <f>Nurse[[#This Row],[Total Nurse Staff Hours]]/Nurse[[#This Row],[MDS Census]]</f>
        <v>2.9226808760265941</v>
      </c>
      <c r="G312" s="2">
        <f>Nurse[[#This Row],[Total Direct Care Staff Hours]]/Nurse[[#This Row],[MDS Census]]</f>
        <v>2.562964411419633</v>
      </c>
      <c r="H312" s="2">
        <f>Nurse[[#This Row],[Total RN Hours (w/ Admin, DON)]]/Nurse[[#This Row],[MDS Census]]</f>
        <v>0.73628861947594837</v>
      </c>
      <c r="I312" s="2">
        <f>Nurse[[#This Row],[RN Hours (excl. Admin, DON)]]/Nurse[[#This Row],[MDS Census]]</f>
        <v>0.49246382479468126</v>
      </c>
      <c r="J312" s="2">
        <f>SUM(Nurse[[#This Row],[RN Hours (excl. Admin, DON)]], Nurse[[#This Row],[RN Admin Hours]], Nurse[[#This Row],[RN DON Hours]], Nurse[[#This Row],[LPN Hours (excl. Admin)]], Nurse[[#This Row],[LPN Admin Hours]], Nurse[[#This Row],[CNA Hours]], Nurse[[#This Row],[NA TR Hours]], Nurse[[#This Row],[Med Aide/Tech Hours]])</f>
        <v>164.24824175824179</v>
      </c>
      <c r="K312" s="2">
        <f>SUM(Nurse[[#This Row],[RN Hours (excl. Admin, DON)]], Nurse[[#This Row],[LPN Hours (excl. Admin)]], Nurse[[#This Row],[CNA Hours]], Nurse[[#This Row],[NA TR Hours]], Nurse[[#This Row],[Med Aide/Tech Hours]])</f>
        <v>144.03296703296706</v>
      </c>
      <c r="L312" s="2">
        <f>SUM(Nurse[[#This Row],[RN Hours (excl. Admin, DON)]], Nurse[[#This Row],[RN Admin Hours]], Nurse[[#This Row],[RN DON Hours]])</f>
        <v>41.377802197802197</v>
      </c>
      <c r="M312" s="2">
        <v>27.675384615384615</v>
      </c>
      <c r="N312" s="2">
        <v>9.4991208791208805</v>
      </c>
      <c r="O312" s="2">
        <v>4.2032967032967035</v>
      </c>
      <c r="P312" s="2">
        <f>SUM(Nurse[[#This Row],[LPN Hours (excl. Admin)]],Nurse[[#This Row],[LPN Admin Hours]])</f>
        <v>44.236263736263744</v>
      </c>
      <c r="Q312" s="2">
        <v>37.723406593406601</v>
      </c>
      <c r="R312" s="2">
        <v>6.5128571428571433</v>
      </c>
      <c r="S312" s="2">
        <f>SUM(Nurse[[#This Row],[CNA Hours]], Nurse[[#This Row],[NA TR Hours]], Nurse[[#This Row],[Med Aide/Tech Hours]])</f>
        <v>78.63417582417587</v>
      </c>
      <c r="T312" s="2">
        <v>70.853956043956089</v>
      </c>
      <c r="U312" s="2">
        <v>0</v>
      </c>
      <c r="V312" s="2">
        <v>7.7802197802197801</v>
      </c>
      <c r="W3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12" s="2">
        <v>0</v>
      </c>
      <c r="Y312" s="2">
        <v>0</v>
      </c>
      <c r="Z312" s="2">
        <v>0</v>
      </c>
      <c r="AA312" s="2">
        <v>0</v>
      </c>
      <c r="AB312" s="2">
        <v>0</v>
      </c>
      <c r="AC312" s="2">
        <v>0</v>
      </c>
      <c r="AD312" s="2">
        <v>0</v>
      </c>
      <c r="AE312" s="2">
        <v>0</v>
      </c>
      <c r="AF312" t="s">
        <v>784</v>
      </c>
      <c r="AG312" s="6">
        <v>5</v>
      </c>
      <c r="AH312"/>
    </row>
    <row r="313" spans="1:34" x14ac:dyDescent="0.25">
      <c r="A313" t="s">
        <v>35</v>
      </c>
      <c r="B313" t="s">
        <v>1834</v>
      </c>
      <c r="C313" t="s">
        <v>2068</v>
      </c>
      <c r="D313" t="s">
        <v>2307</v>
      </c>
      <c r="E313" s="2">
        <v>64.593406593406598</v>
      </c>
      <c r="F313" s="2">
        <f>Nurse[[#This Row],[Total Nurse Staff Hours]]/Nurse[[#This Row],[MDS Census]]</f>
        <v>4.2478836338890771</v>
      </c>
      <c r="G313" s="2">
        <f>Nurse[[#This Row],[Total Direct Care Staff Hours]]/Nurse[[#This Row],[MDS Census]]</f>
        <v>4.2111364409663139</v>
      </c>
      <c r="H313" s="2">
        <f>Nurse[[#This Row],[Total RN Hours (w/ Admin, DON)]]/Nurse[[#This Row],[MDS Census]]</f>
        <v>5.8036747192922768E-2</v>
      </c>
      <c r="I313" s="2">
        <f>Nurse[[#This Row],[RN Hours (excl. Admin, DON)]]/Nurse[[#This Row],[MDS Census]]</f>
        <v>5.3953725757060228E-2</v>
      </c>
      <c r="J313" s="2">
        <f>SUM(Nurse[[#This Row],[RN Hours (excl. Admin, DON)]], Nurse[[#This Row],[RN Admin Hours]], Nurse[[#This Row],[RN DON Hours]], Nurse[[#This Row],[LPN Hours (excl. Admin)]], Nurse[[#This Row],[LPN Admin Hours]], Nurse[[#This Row],[CNA Hours]], Nurse[[#This Row],[NA TR Hours]], Nurse[[#This Row],[Med Aide/Tech Hours]])</f>
        <v>274.38527472527471</v>
      </c>
      <c r="K313" s="2">
        <f>SUM(Nurse[[#This Row],[RN Hours (excl. Admin, DON)]], Nurse[[#This Row],[LPN Hours (excl. Admin)]], Nurse[[#This Row],[CNA Hours]], Nurse[[#This Row],[NA TR Hours]], Nurse[[#This Row],[Med Aide/Tech Hours]])</f>
        <v>272.01164835164832</v>
      </c>
      <c r="L313" s="2">
        <f>SUM(Nurse[[#This Row],[RN Hours (excl. Admin, DON)]], Nurse[[#This Row],[RN Admin Hours]], Nurse[[#This Row],[RN DON Hours]])</f>
        <v>3.7487912087912094</v>
      </c>
      <c r="M313" s="2">
        <v>3.4850549450549457</v>
      </c>
      <c r="N313" s="2">
        <v>0</v>
      </c>
      <c r="O313" s="2">
        <v>0.26373626373626374</v>
      </c>
      <c r="P313" s="2">
        <f>SUM(Nurse[[#This Row],[LPN Hours (excl. Admin)]],Nurse[[#This Row],[LPN Admin Hours]])</f>
        <v>72.688241758241787</v>
      </c>
      <c r="Q313" s="2">
        <v>70.578351648351671</v>
      </c>
      <c r="R313" s="2">
        <v>2.1098901098901099</v>
      </c>
      <c r="S313" s="2">
        <f>SUM(Nurse[[#This Row],[CNA Hours]], Nurse[[#This Row],[NA TR Hours]], Nurse[[#This Row],[Med Aide/Tech Hours]])</f>
        <v>197.94824175824172</v>
      </c>
      <c r="T313" s="2">
        <v>197.94824175824172</v>
      </c>
      <c r="U313" s="2">
        <v>0</v>
      </c>
      <c r="V313" s="2">
        <v>0</v>
      </c>
      <c r="W3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47.297692307692309</v>
      </c>
      <c r="X313" s="2">
        <v>0</v>
      </c>
      <c r="Y313" s="2">
        <v>0</v>
      </c>
      <c r="Z313" s="2">
        <v>0</v>
      </c>
      <c r="AA313" s="2">
        <v>31.30868131868132</v>
      </c>
      <c r="AB313" s="2">
        <v>0</v>
      </c>
      <c r="AC313" s="2">
        <v>15.989010989010989</v>
      </c>
      <c r="AD313" s="2">
        <v>0</v>
      </c>
      <c r="AE313" s="2">
        <v>0</v>
      </c>
      <c r="AF313" t="s">
        <v>901</v>
      </c>
      <c r="AG313" s="6">
        <v>5</v>
      </c>
      <c r="AH313"/>
    </row>
    <row r="314" spans="1:34" x14ac:dyDescent="0.25">
      <c r="A314" t="s">
        <v>35</v>
      </c>
      <c r="B314" t="s">
        <v>1531</v>
      </c>
      <c r="C314" t="s">
        <v>1965</v>
      </c>
      <c r="D314" t="s">
        <v>2282</v>
      </c>
      <c r="E314" s="2">
        <v>69.692307692307693</v>
      </c>
      <c r="F314" s="2">
        <f>Nurse[[#This Row],[Total Nurse Staff Hours]]/Nurse[[#This Row],[MDS Census]]</f>
        <v>3.4601750236518445</v>
      </c>
      <c r="G314" s="2">
        <f>Nurse[[#This Row],[Total Direct Care Staff Hours]]/Nurse[[#This Row],[MDS Census]]</f>
        <v>3.214195837275307</v>
      </c>
      <c r="H314" s="2">
        <f>Nurse[[#This Row],[Total RN Hours (w/ Admin, DON)]]/Nurse[[#This Row],[MDS Census]]</f>
        <v>0.60079154840744242</v>
      </c>
      <c r="I314" s="2">
        <f>Nurse[[#This Row],[RN Hours (excl. Admin, DON)]]/Nurse[[#This Row],[MDS Census]]</f>
        <v>0.43680542415641743</v>
      </c>
      <c r="J314" s="2">
        <f>SUM(Nurse[[#This Row],[RN Hours (excl. Admin, DON)]], Nurse[[#This Row],[RN Admin Hours]], Nurse[[#This Row],[RN DON Hours]], Nurse[[#This Row],[LPN Hours (excl. Admin)]], Nurse[[#This Row],[LPN Admin Hours]], Nurse[[#This Row],[CNA Hours]], Nurse[[#This Row],[NA TR Hours]], Nurse[[#This Row],[Med Aide/Tech Hours]])</f>
        <v>241.14758241758238</v>
      </c>
      <c r="K314" s="2">
        <f>SUM(Nurse[[#This Row],[RN Hours (excl. Admin, DON)]], Nurse[[#This Row],[LPN Hours (excl. Admin)]], Nurse[[#This Row],[CNA Hours]], Nurse[[#This Row],[NA TR Hours]], Nurse[[#This Row],[Med Aide/Tech Hours]])</f>
        <v>224.00472527472525</v>
      </c>
      <c r="L314" s="2">
        <f>SUM(Nurse[[#This Row],[RN Hours (excl. Admin, DON)]], Nurse[[#This Row],[RN Admin Hours]], Nurse[[#This Row],[RN DON Hours]])</f>
        <v>41.870549450549447</v>
      </c>
      <c r="M314" s="2">
        <v>30.441978021978016</v>
      </c>
      <c r="N314" s="2">
        <v>5.7142857142857144</v>
      </c>
      <c r="O314" s="2">
        <v>5.7142857142857144</v>
      </c>
      <c r="P314" s="2">
        <f>SUM(Nurse[[#This Row],[LPN Hours (excl. Admin)]],Nurse[[#This Row],[LPN Admin Hours]])</f>
        <v>49.807912087912094</v>
      </c>
      <c r="Q314" s="2">
        <v>44.093626373626378</v>
      </c>
      <c r="R314" s="2">
        <v>5.7142857142857144</v>
      </c>
      <c r="S314" s="2">
        <f>SUM(Nurse[[#This Row],[CNA Hours]], Nurse[[#This Row],[NA TR Hours]], Nurse[[#This Row],[Med Aide/Tech Hours]])</f>
        <v>149.46912087912085</v>
      </c>
      <c r="T314" s="2">
        <v>148.61472527472526</v>
      </c>
      <c r="U314" s="2">
        <v>0.85439560439560436</v>
      </c>
      <c r="V314" s="2">
        <v>0</v>
      </c>
      <c r="W3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14" s="2">
        <v>0</v>
      </c>
      <c r="Y314" s="2">
        <v>0</v>
      </c>
      <c r="Z314" s="2">
        <v>0</v>
      </c>
      <c r="AA314" s="2">
        <v>0</v>
      </c>
      <c r="AB314" s="2">
        <v>0</v>
      </c>
      <c r="AC314" s="2">
        <v>0</v>
      </c>
      <c r="AD314" s="2">
        <v>0</v>
      </c>
      <c r="AE314" s="2">
        <v>0</v>
      </c>
      <c r="AF314" t="s">
        <v>593</v>
      </c>
      <c r="AG314" s="6">
        <v>5</v>
      </c>
      <c r="AH314"/>
    </row>
    <row r="315" spans="1:34" x14ac:dyDescent="0.25">
      <c r="A315" t="s">
        <v>35</v>
      </c>
      <c r="B315" t="s">
        <v>1907</v>
      </c>
      <c r="C315" t="s">
        <v>2068</v>
      </c>
      <c r="D315" t="s">
        <v>2307</v>
      </c>
      <c r="E315" s="2">
        <v>44.857142857142854</v>
      </c>
      <c r="F315" s="2">
        <f>Nurse[[#This Row],[Total Nurse Staff Hours]]/Nurse[[#This Row],[MDS Census]]</f>
        <v>3.2321705046545803</v>
      </c>
      <c r="G315" s="2">
        <f>Nurse[[#This Row],[Total Direct Care Staff Hours]]/Nurse[[#This Row],[MDS Census]]</f>
        <v>2.9401567858892697</v>
      </c>
      <c r="H315" s="2">
        <f>Nurse[[#This Row],[Total RN Hours (w/ Admin, DON)]]/Nurse[[#This Row],[MDS Census]]</f>
        <v>0.54152866242038222</v>
      </c>
      <c r="I315" s="2">
        <f>Nurse[[#This Row],[RN Hours (excl. Admin, DON)]]/Nurse[[#This Row],[MDS Census]]</f>
        <v>0.24951494365507104</v>
      </c>
      <c r="J315" s="2">
        <f>SUM(Nurse[[#This Row],[RN Hours (excl. Admin, DON)]], Nurse[[#This Row],[RN Admin Hours]], Nurse[[#This Row],[RN DON Hours]], Nurse[[#This Row],[LPN Hours (excl. Admin)]], Nurse[[#This Row],[LPN Admin Hours]], Nurse[[#This Row],[CNA Hours]], Nurse[[#This Row],[NA TR Hours]], Nurse[[#This Row],[Med Aide/Tech Hours]])</f>
        <v>144.98593406593403</v>
      </c>
      <c r="K315" s="2">
        <f>SUM(Nurse[[#This Row],[RN Hours (excl. Admin, DON)]], Nurse[[#This Row],[LPN Hours (excl. Admin)]], Nurse[[#This Row],[CNA Hours]], Nurse[[#This Row],[NA TR Hours]], Nurse[[#This Row],[Med Aide/Tech Hours]])</f>
        <v>131.88703296703295</v>
      </c>
      <c r="L315" s="2">
        <f>SUM(Nurse[[#This Row],[RN Hours (excl. Admin, DON)]], Nurse[[#This Row],[RN Admin Hours]], Nurse[[#This Row],[RN DON Hours]])</f>
        <v>24.291428571428572</v>
      </c>
      <c r="M315" s="2">
        <v>11.192527472527471</v>
      </c>
      <c r="N315" s="2">
        <v>7.4725274725274726</v>
      </c>
      <c r="O315" s="2">
        <v>5.6263736263736268</v>
      </c>
      <c r="P315" s="2">
        <f>SUM(Nurse[[#This Row],[LPN Hours (excl. Admin)]],Nurse[[#This Row],[LPN Admin Hours]])</f>
        <v>49.231868131868154</v>
      </c>
      <c r="Q315" s="2">
        <v>49.231868131868154</v>
      </c>
      <c r="R315" s="2">
        <v>0</v>
      </c>
      <c r="S315" s="2">
        <f>SUM(Nurse[[#This Row],[CNA Hours]], Nurse[[#This Row],[NA TR Hours]], Nurse[[#This Row],[Med Aide/Tech Hours]])</f>
        <v>71.462637362637338</v>
      </c>
      <c r="T315" s="2">
        <v>60.642637362637331</v>
      </c>
      <c r="U315" s="2">
        <v>10.82</v>
      </c>
      <c r="V315" s="2">
        <v>0</v>
      </c>
      <c r="W3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3.9835164835164836</v>
      </c>
      <c r="X315" s="2">
        <v>2.4285714285714284</v>
      </c>
      <c r="Y315" s="2">
        <v>0</v>
      </c>
      <c r="Z315" s="2">
        <v>0</v>
      </c>
      <c r="AA315" s="2">
        <v>1.554945054945055</v>
      </c>
      <c r="AB315" s="2">
        <v>0</v>
      </c>
      <c r="AC315" s="2">
        <v>0</v>
      </c>
      <c r="AD315" s="2">
        <v>0</v>
      </c>
      <c r="AE315" s="2">
        <v>0</v>
      </c>
      <c r="AF315" t="s">
        <v>974</v>
      </c>
      <c r="AG315" s="6">
        <v>5</v>
      </c>
      <c r="AH315"/>
    </row>
    <row r="316" spans="1:34" x14ac:dyDescent="0.25">
      <c r="A316" t="s">
        <v>35</v>
      </c>
      <c r="B316" t="s">
        <v>1859</v>
      </c>
      <c r="C316" t="s">
        <v>2270</v>
      </c>
      <c r="D316" t="s">
        <v>2290</v>
      </c>
      <c r="E316" s="2">
        <v>43.516483516483518</v>
      </c>
      <c r="F316" s="2">
        <f>Nurse[[#This Row],[Total Nurse Staff Hours]]/Nurse[[#This Row],[MDS Census]]</f>
        <v>3.5103535353535356</v>
      </c>
      <c r="G316" s="2">
        <f>Nurse[[#This Row],[Total Direct Care Staff Hours]]/Nurse[[#This Row],[MDS Census]]</f>
        <v>3.0820707070707072</v>
      </c>
      <c r="H316" s="2">
        <f>Nurse[[#This Row],[Total RN Hours (w/ Admin, DON)]]/Nurse[[#This Row],[MDS Census]]</f>
        <v>0.76027777777777783</v>
      </c>
      <c r="I316" s="2">
        <f>Nurse[[#This Row],[RN Hours (excl. Admin, DON)]]/Nurse[[#This Row],[MDS Census]]</f>
        <v>0.33199494949494956</v>
      </c>
      <c r="J316" s="2">
        <f>SUM(Nurse[[#This Row],[RN Hours (excl. Admin, DON)]], Nurse[[#This Row],[RN Admin Hours]], Nurse[[#This Row],[RN DON Hours]], Nurse[[#This Row],[LPN Hours (excl. Admin)]], Nurse[[#This Row],[LPN Admin Hours]], Nurse[[#This Row],[CNA Hours]], Nurse[[#This Row],[NA TR Hours]], Nurse[[#This Row],[Med Aide/Tech Hours]])</f>
        <v>152.75824175824178</v>
      </c>
      <c r="K316" s="2">
        <f>SUM(Nurse[[#This Row],[RN Hours (excl. Admin, DON)]], Nurse[[#This Row],[LPN Hours (excl. Admin)]], Nurse[[#This Row],[CNA Hours]], Nurse[[#This Row],[NA TR Hours]], Nurse[[#This Row],[Med Aide/Tech Hours]])</f>
        <v>134.12087912087912</v>
      </c>
      <c r="L316" s="2">
        <f>SUM(Nurse[[#This Row],[RN Hours (excl. Admin, DON)]], Nurse[[#This Row],[RN Admin Hours]], Nurse[[#This Row],[RN DON Hours]])</f>
        <v>33.08461538461539</v>
      </c>
      <c r="M316" s="2">
        <v>14.447252747252751</v>
      </c>
      <c r="N316" s="2">
        <v>12.923076923076923</v>
      </c>
      <c r="O316" s="2">
        <v>5.7142857142857144</v>
      </c>
      <c r="P316" s="2">
        <f>SUM(Nurse[[#This Row],[LPN Hours (excl. Admin)]],Nurse[[#This Row],[LPN Admin Hours]])</f>
        <v>39.151648351648362</v>
      </c>
      <c r="Q316" s="2">
        <v>39.151648351648362</v>
      </c>
      <c r="R316" s="2">
        <v>0</v>
      </c>
      <c r="S316" s="2">
        <f>SUM(Nurse[[#This Row],[CNA Hours]], Nurse[[#This Row],[NA TR Hours]], Nurse[[#This Row],[Med Aide/Tech Hours]])</f>
        <v>80.521978021978029</v>
      </c>
      <c r="T316" s="2">
        <v>80.521978021978029</v>
      </c>
      <c r="U316" s="2">
        <v>0</v>
      </c>
      <c r="V316" s="2">
        <v>0</v>
      </c>
      <c r="W3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16" s="2">
        <v>0</v>
      </c>
      <c r="Y316" s="2">
        <v>0</v>
      </c>
      <c r="Z316" s="2">
        <v>0</v>
      </c>
      <c r="AA316" s="2">
        <v>0</v>
      </c>
      <c r="AB316" s="2">
        <v>0</v>
      </c>
      <c r="AC316" s="2">
        <v>0</v>
      </c>
      <c r="AD316" s="2">
        <v>0</v>
      </c>
      <c r="AE316" s="2">
        <v>0</v>
      </c>
      <c r="AF316" t="s">
        <v>926</v>
      </c>
      <c r="AG316" s="6">
        <v>5</v>
      </c>
      <c r="AH316"/>
    </row>
    <row r="317" spans="1:34" x14ac:dyDescent="0.25">
      <c r="A317" t="s">
        <v>35</v>
      </c>
      <c r="B317" t="s">
        <v>1323</v>
      </c>
      <c r="C317" t="s">
        <v>1923</v>
      </c>
      <c r="D317" t="s">
        <v>2279</v>
      </c>
      <c r="E317" s="2">
        <v>67.131868131868131</v>
      </c>
      <c r="F317" s="2">
        <f>Nurse[[#This Row],[Total Nurse Staff Hours]]/Nurse[[#This Row],[MDS Census]]</f>
        <v>3.3985365853658527</v>
      </c>
      <c r="G317" s="2">
        <f>Nurse[[#This Row],[Total Direct Care Staff Hours]]/Nurse[[#This Row],[MDS Census]]</f>
        <v>3.0760288099525286</v>
      </c>
      <c r="H317" s="2">
        <f>Nurse[[#This Row],[Total RN Hours (w/ Admin, DON)]]/Nurse[[#This Row],[MDS Census]]</f>
        <v>0.5190276641021444</v>
      </c>
      <c r="I317" s="2">
        <f>Nurse[[#This Row],[RN Hours (excl. Admin, DON)]]/Nurse[[#This Row],[MDS Census]]</f>
        <v>0.19651988868881981</v>
      </c>
      <c r="J317" s="2">
        <f>SUM(Nurse[[#This Row],[RN Hours (excl. Admin, DON)]], Nurse[[#This Row],[RN Admin Hours]], Nurse[[#This Row],[RN DON Hours]], Nurse[[#This Row],[LPN Hours (excl. Admin)]], Nurse[[#This Row],[LPN Admin Hours]], Nurse[[#This Row],[CNA Hours]], Nurse[[#This Row],[NA TR Hours]], Nurse[[#This Row],[Med Aide/Tech Hours]])</f>
        <v>228.15010989010983</v>
      </c>
      <c r="K317" s="2">
        <f>SUM(Nurse[[#This Row],[RN Hours (excl. Admin, DON)]], Nurse[[#This Row],[LPN Hours (excl. Admin)]], Nurse[[#This Row],[CNA Hours]], Nurse[[#This Row],[NA TR Hours]], Nurse[[#This Row],[Med Aide/Tech Hours]])</f>
        <v>206.49956043956041</v>
      </c>
      <c r="L317" s="2">
        <f>SUM(Nurse[[#This Row],[RN Hours (excl. Admin, DON)]], Nurse[[#This Row],[RN Admin Hours]], Nurse[[#This Row],[RN DON Hours]])</f>
        <v>34.843296703296701</v>
      </c>
      <c r="M317" s="2">
        <v>13.192747252747255</v>
      </c>
      <c r="N317" s="2">
        <v>16.991208791208788</v>
      </c>
      <c r="O317" s="2">
        <v>4.6593406593406597</v>
      </c>
      <c r="P317" s="2">
        <f>SUM(Nurse[[#This Row],[LPN Hours (excl. Admin)]],Nurse[[#This Row],[LPN Admin Hours]])</f>
        <v>53.528131868131879</v>
      </c>
      <c r="Q317" s="2">
        <v>53.528131868131879</v>
      </c>
      <c r="R317" s="2">
        <v>0</v>
      </c>
      <c r="S317" s="2">
        <f>SUM(Nurse[[#This Row],[CNA Hours]], Nurse[[#This Row],[NA TR Hours]], Nurse[[#This Row],[Med Aide/Tech Hours]])</f>
        <v>139.77868131868127</v>
      </c>
      <c r="T317" s="2">
        <v>133.7494505494505</v>
      </c>
      <c r="U317" s="2">
        <v>6.0292307692307681</v>
      </c>
      <c r="V317" s="2">
        <v>0</v>
      </c>
      <c r="W3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17" s="2">
        <v>0</v>
      </c>
      <c r="Y317" s="2">
        <v>0</v>
      </c>
      <c r="Z317" s="2">
        <v>0</v>
      </c>
      <c r="AA317" s="2">
        <v>0</v>
      </c>
      <c r="AB317" s="2">
        <v>0</v>
      </c>
      <c r="AC317" s="2">
        <v>0</v>
      </c>
      <c r="AD317" s="2">
        <v>0</v>
      </c>
      <c r="AE317" s="2">
        <v>0</v>
      </c>
      <c r="AF317" t="s">
        <v>380</v>
      </c>
      <c r="AG317" s="6">
        <v>5</v>
      </c>
      <c r="AH317"/>
    </row>
    <row r="318" spans="1:34" x14ac:dyDescent="0.25">
      <c r="A318" t="s">
        <v>35</v>
      </c>
      <c r="B318" t="s">
        <v>1485</v>
      </c>
      <c r="C318" t="s">
        <v>2103</v>
      </c>
      <c r="D318" t="s">
        <v>2310</v>
      </c>
      <c r="E318" s="2">
        <v>95.560439560439562</v>
      </c>
      <c r="F318" s="2">
        <f>Nurse[[#This Row],[Total Nurse Staff Hours]]/Nurse[[#This Row],[MDS Census]]</f>
        <v>3.3570722171113152</v>
      </c>
      <c r="G318" s="2">
        <f>Nurse[[#This Row],[Total Direct Care Staff Hours]]/Nurse[[#This Row],[MDS Census]]</f>
        <v>2.8645124195032197</v>
      </c>
      <c r="H318" s="2">
        <f>Nurse[[#This Row],[Total RN Hours (w/ Admin, DON)]]/Nurse[[#This Row],[MDS Census]]</f>
        <v>0.97060142594296228</v>
      </c>
      <c r="I318" s="2">
        <f>Nurse[[#This Row],[RN Hours (excl. Admin, DON)]]/Nurse[[#This Row],[MDS Census]]</f>
        <v>0.57839811407543706</v>
      </c>
      <c r="J318" s="2">
        <f>SUM(Nurse[[#This Row],[RN Hours (excl. Admin, DON)]], Nurse[[#This Row],[RN Admin Hours]], Nurse[[#This Row],[RN DON Hours]], Nurse[[#This Row],[LPN Hours (excl. Admin)]], Nurse[[#This Row],[LPN Admin Hours]], Nurse[[#This Row],[CNA Hours]], Nurse[[#This Row],[NA TR Hours]], Nurse[[#This Row],[Med Aide/Tech Hours]])</f>
        <v>320.80329670329667</v>
      </c>
      <c r="K318" s="2">
        <f>SUM(Nurse[[#This Row],[RN Hours (excl. Admin, DON)]], Nurse[[#This Row],[LPN Hours (excl. Admin)]], Nurse[[#This Row],[CNA Hours]], Nurse[[#This Row],[NA TR Hours]], Nurse[[#This Row],[Med Aide/Tech Hours]])</f>
        <v>273.73406593406594</v>
      </c>
      <c r="L318" s="2">
        <f>SUM(Nurse[[#This Row],[RN Hours (excl. Admin, DON)]], Nurse[[#This Row],[RN Admin Hours]], Nurse[[#This Row],[RN DON Hours]])</f>
        <v>92.751098901098899</v>
      </c>
      <c r="M318" s="2">
        <v>55.271978021978029</v>
      </c>
      <c r="N318" s="2">
        <v>32.204395604395607</v>
      </c>
      <c r="O318" s="2">
        <v>5.2747252747252746</v>
      </c>
      <c r="P318" s="2">
        <f>SUM(Nurse[[#This Row],[LPN Hours (excl. Admin)]],Nurse[[#This Row],[LPN Admin Hours]])</f>
        <v>57.521428571428572</v>
      </c>
      <c r="Q318" s="2">
        <v>47.931318681318679</v>
      </c>
      <c r="R318" s="2">
        <v>9.5901098901098916</v>
      </c>
      <c r="S318" s="2">
        <f>SUM(Nurse[[#This Row],[CNA Hours]], Nurse[[#This Row],[NA TR Hours]], Nurse[[#This Row],[Med Aide/Tech Hours]])</f>
        <v>170.53076923076927</v>
      </c>
      <c r="T318" s="2">
        <v>164.4791208791209</v>
      </c>
      <c r="U318" s="2">
        <v>6.051648351648355</v>
      </c>
      <c r="V318" s="2">
        <v>0</v>
      </c>
      <c r="W3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7.3241758241758239</v>
      </c>
      <c r="X318" s="2">
        <v>0</v>
      </c>
      <c r="Y318" s="2">
        <v>1.5604395604395604</v>
      </c>
      <c r="Z318" s="2">
        <v>0</v>
      </c>
      <c r="AA318" s="2">
        <v>5.6758241758241761</v>
      </c>
      <c r="AB318" s="2">
        <v>0</v>
      </c>
      <c r="AC318" s="2">
        <v>8.7912087912087919E-2</v>
      </c>
      <c r="AD318" s="2">
        <v>0</v>
      </c>
      <c r="AE318" s="2">
        <v>0</v>
      </c>
      <c r="AF318" t="s">
        <v>545</v>
      </c>
      <c r="AG318" s="6">
        <v>5</v>
      </c>
      <c r="AH318"/>
    </row>
    <row r="319" spans="1:34" x14ac:dyDescent="0.25">
      <c r="A319" t="s">
        <v>35</v>
      </c>
      <c r="B319" t="s">
        <v>1491</v>
      </c>
      <c r="C319" t="s">
        <v>2016</v>
      </c>
      <c r="D319" t="s">
        <v>2325</v>
      </c>
      <c r="E319" s="2">
        <v>76.35164835164835</v>
      </c>
      <c r="F319" s="2">
        <f>Nurse[[#This Row],[Total Nurse Staff Hours]]/Nurse[[#This Row],[MDS Census]]</f>
        <v>2.9930541162924578</v>
      </c>
      <c r="G319" s="2">
        <f>Nurse[[#This Row],[Total Direct Care Staff Hours]]/Nurse[[#This Row],[MDS Census]]</f>
        <v>2.7829576856649392</v>
      </c>
      <c r="H319" s="2">
        <f>Nurse[[#This Row],[Total RN Hours (w/ Admin, DON)]]/Nurse[[#This Row],[MDS Census]]</f>
        <v>0.45282383419689121</v>
      </c>
      <c r="I319" s="2">
        <f>Nurse[[#This Row],[RN Hours (excl. Admin, DON)]]/Nurse[[#This Row],[MDS Census]]</f>
        <v>0.33192573402417963</v>
      </c>
      <c r="J319" s="2">
        <f>SUM(Nurse[[#This Row],[RN Hours (excl. Admin, DON)]], Nurse[[#This Row],[RN Admin Hours]], Nurse[[#This Row],[RN DON Hours]], Nurse[[#This Row],[LPN Hours (excl. Admin)]], Nurse[[#This Row],[LPN Admin Hours]], Nurse[[#This Row],[CNA Hours]], Nurse[[#This Row],[NA TR Hours]], Nurse[[#This Row],[Med Aide/Tech Hours]])</f>
        <v>228.52461538461534</v>
      </c>
      <c r="K319" s="2">
        <f>SUM(Nurse[[#This Row],[RN Hours (excl. Admin, DON)]], Nurse[[#This Row],[LPN Hours (excl. Admin)]], Nurse[[#This Row],[CNA Hours]], Nurse[[#This Row],[NA TR Hours]], Nurse[[#This Row],[Med Aide/Tech Hours]])</f>
        <v>212.48340659340656</v>
      </c>
      <c r="L319" s="2">
        <f>SUM(Nurse[[#This Row],[RN Hours (excl. Admin, DON)]], Nurse[[#This Row],[RN Admin Hours]], Nurse[[#This Row],[RN DON Hours]])</f>
        <v>34.573846153846155</v>
      </c>
      <c r="M319" s="2">
        <v>25.343076923076925</v>
      </c>
      <c r="N319" s="2">
        <v>9.2307692307692299</v>
      </c>
      <c r="O319" s="2">
        <v>0</v>
      </c>
      <c r="P319" s="2">
        <f>SUM(Nurse[[#This Row],[LPN Hours (excl. Admin)]],Nurse[[#This Row],[LPN Admin Hours]])</f>
        <v>71.072197802197792</v>
      </c>
      <c r="Q319" s="2">
        <v>64.26175824175823</v>
      </c>
      <c r="R319" s="2">
        <v>6.8104395604395602</v>
      </c>
      <c r="S319" s="2">
        <f>SUM(Nurse[[#This Row],[CNA Hours]], Nurse[[#This Row],[NA TR Hours]], Nurse[[#This Row],[Med Aide/Tech Hours]])</f>
        <v>122.87857142857141</v>
      </c>
      <c r="T319" s="2">
        <v>89.970109890109882</v>
      </c>
      <c r="U319" s="2">
        <v>32.90846153846153</v>
      </c>
      <c r="V319" s="2">
        <v>0</v>
      </c>
      <c r="W3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0.43956043956043961</v>
      </c>
      <c r="X319" s="2">
        <v>8.7912087912087919E-2</v>
      </c>
      <c r="Y319" s="2">
        <v>0</v>
      </c>
      <c r="Z319" s="2">
        <v>0</v>
      </c>
      <c r="AA319" s="2">
        <v>8.7912087912087919E-2</v>
      </c>
      <c r="AB319" s="2">
        <v>0</v>
      </c>
      <c r="AC319" s="2">
        <v>0.17582417582417584</v>
      </c>
      <c r="AD319" s="2">
        <v>8.7912087912087919E-2</v>
      </c>
      <c r="AE319" s="2">
        <v>0</v>
      </c>
      <c r="AF319" t="s">
        <v>552</v>
      </c>
      <c r="AG319" s="6">
        <v>5</v>
      </c>
      <c r="AH319"/>
    </row>
    <row r="320" spans="1:34" x14ac:dyDescent="0.25">
      <c r="A320" t="s">
        <v>35</v>
      </c>
      <c r="B320" t="s">
        <v>1135</v>
      </c>
      <c r="C320" t="s">
        <v>1978</v>
      </c>
      <c r="D320" t="s">
        <v>2331</v>
      </c>
      <c r="E320" s="2">
        <v>139.96703296703296</v>
      </c>
      <c r="F320" s="2">
        <f>Nurse[[#This Row],[Total Nurse Staff Hours]]/Nurse[[#This Row],[MDS Census]]</f>
        <v>3.6627424040197849</v>
      </c>
      <c r="G320" s="2">
        <f>Nurse[[#This Row],[Total Direct Care Staff Hours]]/Nurse[[#This Row],[MDS Census]]</f>
        <v>3.375998272748685</v>
      </c>
      <c r="H320" s="2">
        <f>Nurse[[#This Row],[Total RN Hours (w/ Admin, DON)]]/Nurse[[#This Row],[MDS Census]]</f>
        <v>0.72586794378582109</v>
      </c>
      <c r="I320" s="2">
        <f>Nurse[[#This Row],[RN Hours (excl. Admin, DON)]]/Nurse[[#This Row],[MDS Census]]</f>
        <v>0.4790193923215828</v>
      </c>
      <c r="J320" s="2">
        <f>SUM(Nurse[[#This Row],[RN Hours (excl. Admin, DON)]], Nurse[[#This Row],[RN Admin Hours]], Nurse[[#This Row],[RN DON Hours]], Nurse[[#This Row],[LPN Hours (excl. Admin)]], Nurse[[#This Row],[LPN Admin Hours]], Nurse[[#This Row],[CNA Hours]], Nurse[[#This Row],[NA TR Hours]], Nurse[[#This Row],[Med Aide/Tech Hours]])</f>
        <v>512.66318681318683</v>
      </c>
      <c r="K320" s="2">
        <f>SUM(Nurse[[#This Row],[RN Hours (excl. Admin, DON)]], Nurse[[#This Row],[LPN Hours (excl. Admin)]], Nurse[[#This Row],[CNA Hours]], Nurse[[#This Row],[NA TR Hours]], Nurse[[#This Row],[Med Aide/Tech Hours]])</f>
        <v>472.52846153846156</v>
      </c>
      <c r="L320" s="2">
        <f>SUM(Nurse[[#This Row],[RN Hours (excl. Admin, DON)]], Nurse[[#This Row],[RN Admin Hours]], Nurse[[#This Row],[RN DON Hours]])</f>
        <v>101.59758241758244</v>
      </c>
      <c r="M320" s="2">
        <v>67.046923076923079</v>
      </c>
      <c r="N320" s="2">
        <v>29.336373626373643</v>
      </c>
      <c r="O320" s="2">
        <v>5.2142857142857197</v>
      </c>
      <c r="P320" s="2">
        <f>SUM(Nurse[[#This Row],[LPN Hours (excl. Admin)]],Nurse[[#This Row],[LPN Admin Hours]])</f>
        <v>100.36769230769229</v>
      </c>
      <c r="Q320" s="2">
        <v>94.783626373626362</v>
      </c>
      <c r="R320" s="2">
        <v>5.5840659340659338</v>
      </c>
      <c r="S320" s="2">
        <f>SUM(Nurse[[#This Row],[CNA Hours]], Nurse[[#This Row],[NA TR Hours]], Nurse[[#This Row],[Med Aide/Tech Hours]])</f>
        <v>310.69791208791213</v>
      </c>
      <c r="T320" s="2">
        <v>228.68692307692311</v>
      </c>
      <c r="U320" s="2">
        <v>72.692307692307693</v>
      </c>
      <c r="V320" s="2">
        <v>9.3186813186813193</v>
      </c>
      <c r="W3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20.857802197802201</v>
      </c>
      <c r="X320" s="2">
        <v>15.538461538461538</v>
      </c>
      <c r="Y320" s="2">
        <v>3</v>
      </c>
      <c r="Z320" s="2">
        <v>0</v>
      </c>
      <c r="AA320" s="2">
        <v>0.26439560439560439</v>
      </c>
      <c r="AB320" s="2">
        <v>0</v>
      </c>
      <c r="AC320" s="2">
        <v>2.0549450549450547</v>
      </c>
      <c r="AD320" s="2">
        <v>0</v>
      </c>
      <c r="AE320" s="2">
        <v>0</v>
      </c>
      <c r="AF320" t="s">
        <v>190</v>
      </c>
      <c r="AG320" s="6">
        <v>5</v>
      </c>
      <c r="AH320"/>
    </row>
    <row r="321" spans="1:34" x14ac:dyDescent="0.25">
      <c r="A321" t="s">
        <v>35</v>
      </c>
      <c r="B321" t="s">
        <v>1272</v>
      </c>
      <c r="C321" t="s">
        <v>1980</v>
      </c>
      <c r="D321" t="s">
        <v>2309</v>
      </c>
      <c r="E321" s="2">
        <v>42.736263736263737</v>
      </c>
      <c r="F321" s="2">
        <f>Nurse[[#This Row],[Total Nurse Staff Hours]]/Nurse[[#This Row],[MDS Census]]</f>
        <v>3.7822653638467476</v>
      </c>
      <c r="G321" s="2">
        <f>Nurse[[#This Row],[Total Direct Care Staff Hours]]/Nurse[[#This Row],[MDS Census]]</f>
        <v>3.2862509642581639</v>
      </c>
      <c r="H321" s="2">
        <f>Nurse[[#This Row],[Total RN Hours (w/ Admin, DON)]]/Nurse[[#This Row],[MDS Census]]</f>
        <v>0.69187451787091792</v>
      </c>
      <c r="I321" s="2">
        <f>Nurse[[#This Row],[RN Hours (excl. Admin, DON)]]/Nurse[[#This Row],[MDS Census]]</f>
        <v>0.44811005399845721</v>
      </c>
      <c r="J321" s="2">
        <f>SUM(Nurse[[#This Row],[RN Hours (excl. Admin, DON)]], Nurse[[#This Row],[RN Admin Hours]], Nurse[[#This Row],[RN DON Hours]], Nurse[[#This Row],[LPN Hours (excl. Admin)]], Nurse[[#This Row],[LPN Admin Hours]], Nurse[[#This Row],[CNA Hours]], Nurse[[#This Row],[NA TR Hours]], Nurse[[#This Row],[Med Aide/Tech Hours]])</f>
        <v>161.63989010989013</v>
      </c>
      <c r="K321" s="2">
        <f>SUM(Nurse[[#This Row],[RN Hours (excl. Admin, DON)]], Nurse[[#This Row],[LPN Hours (excl. Admin)]], Nurse[[#This Row],[CNA Hours]], Nurse[[#This Row],[NA TR Hours]], Nurse[[#This Row],[Med Aide/Tech Hours]])</f>
        <v>140.44208791208791</v>
      </c>
      <c r="L321" s="2">
        <f>SUM(Nurse[[#This Row],[RN Hours (excl. Admin, DON)]], Nurse[[#This Row],[RN Admin Hours]], Nurse[[#This Row],[RN DON Hours]])</f>
        <v>29.568131868131868</v>
      </c>
      <c r="M321" s="2">
        <v>19.150549450549452</v>
      </c>
      <c r="N321" s="2">
        <v>5.2747252747252746</v>
      </c>
      <c r="O321" s="2">
        <v>5.1428571428571432</v>
      </c>
      <c r="P321" s="2">
        <f>SUM(Nurse[[#This Row],[LPN Hours (excl. Admin)]],Nurse[[#This Row],[LPN Admin Hours]])</f>
        <v>45.321758241758246</v>
      </c>
      <c r="Q321" s="2">
        <v>34.541538461538465</v>
      </c>
      <c r="R321" s="2">
        <v>10.780219780219781</v>
      </c>
      <c r="S321" s="2">
        <f>SUM(Nurse[[#This Row],[CNA Hours]], Nurse[[#This Row],[NA TR Hours]], Nurse[[#This Row],[Med Aide/Tech Hours]])</f>
        <v>86.75</v>
      </c>
      <c r="T321" s="2">
        <v>86.75</v>
      </c>
      <c r="U321" s="2">
        <v>0</v>
      </c>
      <c r="V321" s="2">
        <v>0</v>
      </c>
      <c r="W3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21" s="2">
        <v>0</v>
      </c>
      <c r="Y321" s="2">
        <v>0</v>
      </c>
      <c r="Z321" s="2">
        <v>0</v>
      </c>
      <c r="AA321" s="2">
        <v>0</v>
      </c>
      <c r="AB321" s="2">
        <v>0</v>
      </c>
      <c r="AC321" s="2">
        <v>0</v>
      </c>
      <c r="AD321" s="2">
        <v>0</v>
      </c>
      <c r="AE321" s="2">
        <v>0</v>
      </c>
      <c r="AF321" t="s">
        <v>328</v>
      </c>
      <c r="AG321" s="6">
        <v>5</v>
      </c>
      <c r="AH321"/>
    </row>
    <row r="322" spans="1:34" x14ac:dyDescent="0.25">
      <c r="A322" t="s">
        <v>35</v>
      </c>
      <c r="B322" t="s">
        <v>1233</v>
      </c>
      <c r="C322" t="s">
        <v>2139</v>
      </c>
      <c r="D322" t="s">
        <v>2296</v>
      </c>
      <c r="E322" s="2">
        <v>52.901098901098898</v>
      </c>
      <c r="F322" s="2">
        <f>Nurse[[#This Row],[Total Nurse Staff Hours]]/Nurse[[#This Row],[MDS Census]]</f>
        <v>3.9229601163273791</v>
      </c>
      <c r="G322" s="2">
        <f>Nurse[[#This Row],[Total Direct Care Staff Hours]]/Nurse[[#This Row],[MDS Census]]</f>
        <v>3.579119235562942</v>
      </c>
      <c r="H322" s="2">
        <f>Nurse[[#This Row],[Total RN Hours (w/ Admin, DON)]]/Nurse[[#This Row],[MDS Census]]</f>
        <v>0.57067926879933528</v>
      </c>
      <c r="I322" s="2">
        <f>Nurse[[#This Row],[RN Hours (excl. Admin, DON)]]/Nurse[[#This Row],[MDS Census]]</f>
        <v>0.3949418363107603</v>
      </c>
      <c r="J322" s="2">
        <f>SUM(Nurse[[#This Row],[RN Hours (excl. Admin, DON)]], Nurse[[#This Row],[RN Admin Hours]], Nurse[[#This Row],[RN DON Hours]], Nurse[[#This Row],[LPN Hours (excl. Admin)]], Nurse[[#This Row],[LPN Admin Hours]], Nurse[[#This Row],[CNA Hours]], Nurse[[#This Row],[NA TR Hours]], Nurse[[#This Row],[Med Aide/Tech Hours]])</f>
        <v>207.52890109890112</v>
      </c>
      <c r="K322" s="2">
        <f>SUM(Nurse[[#This Row],[RN Hours (excl. Admin, DON)]], Nurse[[#This Row],[LPN Hours (excl. Admin)]], Nurse[[#This Row],[CNA Hours]], Nurse[[#This Row],[NA TR Hours]], Nurse[[#This Row],[Med Aide/Tech Hours]])</f>
        <v>189.33934065934068</v>
      </c>
      <c r="L322" s="2">
        <f>SUM(Nurse[[#This Row],[RN Hours (excl. Admin, DON)]], Nurse[[#This Row],[RN Admin Hours]], Nurse[[#This Row],[RN DON Hours]])</f>
        <v>30.189560439560438</v>
      </c>
      <c r="M322" s="2">
        <v>20.892857142857142</v>
      </c>
      <c r="N322" s="2">
        <v>4.0219780219780219</v>
      </c>
      <c r="O322" s="2">
        <v>5.2747252747252746</v>
      </c>
      <c r="P322" s="2">
        <f>SUM(Nurse[[#This Row],[LPN Hours (excl. Admin)]],Nurse[[#This Row],[LPN Admin Hours]])</f>
        <v>42.004175824175832</v>
      </c>
      <c r="Q322" s="2">
        <v>33.111318681318686</v>
      </c>
      <c r="R322" s="2">
        <v>8.8928571428571423</v>
      </c>
      <c r="S322" s="2">
        <f>SUM(Nurse[[#This Row],[CNA Hours]], Nurse[[#This Row],[NA TR Hours]], Nurse[[#This Row],[Med Aide/Tech Hours]])</f>
        <v>135.33516483516485</v>
      </c>
      <c r="T322" s="2">
        <v>135.33516483516485</v>
      </c>
      <c r="U322" s="2">
        <v>0</v>
      </c>
      <c r="V322" s="2">
        <v>0</v>
      </c>
      <c r="W3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12.241758241758241</v>
      </c>
      <c r="X322" s="2">
        <v>0</v>
      </c>
      <c r="Y322" s="2">
        <v>0</v>
      </c>
      <c r="Z322" s="2">
        <v>0</v>
      </c>
      <c r="AA322" s="2">
        <v>0</v>
      </c>
      <c r="AB322" s="2">
        <v>0</v>
      </c>
      <c r="AC322" s="2">
        <v>12.241758241758241</v>
      </c>
      <c r="AD322" s="2">
        <v>0</v>
      </c>
      <c r="AE322" s="2">
        <v>0</v>
      </c>
      <c r="AF322" t="s">
        <v>289</v>
      </c>
      <c r="AG322" s="6">
        <v>5</v>
      </c>
      <c r="AH322"/>
    </row>
    <row r="323" spans="1:34" x14ac:dyDescent="0.25">
      <c r="A323" t="s">
        <v>35</v>
      </c>
      <c r="B323" t="s">
        <v>995</v>
      </c>
      <c r="C323" t="s">
        <v>2008</v>
      </c>
      <c r="D323" t="s">
        <v>2281</v>
      </c>
      <c r="E323" s="2">
        <v>75.395604395604394</v>
      </c>
      <c r="F323" s="2">
        <f>Nurse[[#This Row],[Total Nurse Staff Hours]]/Nurse[[#This Row],[MDS Census]]</f>
        <v>3.902310158868969</v>
      </c>
      <c r="G323" s="2">
        <f>Nurse[[#This Row],[Total Direct Care Staff Hours]]/Nurse[[#This Row],[MDS Census]]</f>
        <v>3.6016003498032347</v>
      </c>
      <c r="H323" s="2">
        <f>Nurse[[#This Row],[Total RN Hours (w/ Admin, DON)]]/Nurse[[#This Row],[MDS Census]]</f>
        <v>0.41536219210027686</v>
      </c>
      <c r="I323" s="2">
        <f>Nurse[[#This Row],[RN Hours (excl. Admin, DON)]]/Nurse[[#This Row],[MDS Census]]</f>
        <v>0.24463926541320499</v>
      </c>
      <c r="J323" s="2">
        <f>SUM(Nurse[[#This Row],[RN Hours (excl. Admin, DON)]], Nurse[[#This Row],[RN Admin Hours]], Nurse[[#This Row],[RN DON Hours]], Nurse[[#This Row],[LPN Hours (excl. Admin)]], Nurse[[#This Row],[LPN Admin Hours]], Nurse[[#This Row],[CNA Hours]], Nurse[[#This Row],[NA TR Hours]], Nurse[[#This Row],[Med Aide/Tech Hours]])</f>
        <v>294.21703296703294</v>
      </c>
      <c r="K323" s="2">
        <f>SUM(Nurse[[#This Row],[RN Hours (excl. Admin, DON)]], Nurse[[#This Row],[LPN Hours (excl. Admin)]], Nurse[[#This Row],[CNA Hours]], Nurse[[#This Row],[NA TR Hours]], Nurse[[#This Row],[Med Aide/Tech Hours]])</f>
        <v>271.54483516483509</v>
      </c>
      <c r="L323" s="2">
        <f>SUM(Nurse[[#This Row],[RN Hours (excl. Admin, DON)]], Nurse[[#This Row],[RN Admin Hours]], Nurse[[#This Row],[RN DON Hours]])</f>
        <v>31.316483516483512</v>
      </c>
      <c r="M323" s="2">
        <v>18.444725274725268</v>
      </c>
      <c r="N323" s="2">
        <v>9.0091208791208803</v>
      </c>
      <c r="O323" s="2">
        <v>3.8626373626373627</v>
      </c>
      <c r="P323" s="2">
        <f>SUM(Nurse[[#This Row],[LPN Hours (excl. Admin)]],Nurse[[#This Row],[LPN Admin Hours]])</f>
        <v>92.352197802197793</v>
      </c>
      <c r="Q323" s="2">
        <v>82.551758241758236</v>
      </c>
      <c r="R323" s="2">
        <v>9.8004395604395604</v>
      </c>
      <c r="S323" s="2">
        <f>SUM(Nurse[[#This Row],[CNA Hours]], Nurse[[#This Row],[NA TR Hours]], Nurse[[#This Row],[Med Aide/Tech Hours]])</f>
        <v>170.54835164835163</v>
      </c>
      <c r="T323" s="2">
        <v>165.09780219780217</v>
      </c>
      <c r="U323" s="2">
        <v>0</v>
      </c>
      <c r="V323" s="2">
        <v>5.4505494505494507</v>
      </c>
      <c r="W3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28.407142857142858</v>
      </c>
      <c r="X323" s="2">
        <v>6.7142857142857144</v>
      </c>
      <c r="Y323" s="2">
        <v>1.5824175824175823</v>
      </c>
      <c r="Z323" s="2">
        <v>0</v>
      </c>
      <c r="AA323" s="2">
        <v>6.0445054945054943</v>
      </c>
      <c r="AB323" s="2">
        <v>0.26373626373626374</v>
      </c>
      <c r="AC323" s="2">
        <v>13.802197802197803</v>
      </c>
      <c r="AD323" s="2">
        <v>0</v>
      </c>
      <c r="AE323" s="2">
        <v>0</v>
      </c>
      <c r="AF323" t="s">
        <v>141</v>
      </c>
      <c r="AG323" s="6">
        <v>5</v>
      </c>
      <c r="AH323"/>
    </row>
    <row r="324" spans="1:34" x14ac:dyDescent="0.25">
      <c r="A324" t="s">
        <v>35</v>
      </c>
      <c r="B324" t="s">
        <v>1246</v>
      </c>
      <c r="C324" t="s">
        <v>1970</v>
      </c>
      <c r="D324" t="s">
        <v>2282</v>
      </c>
      <c r="E324" s="2">
        <v>41.593406593406591</v>
      </c>
      <c r="F324" s="2">
        <f>Nurse[[#This Row],[Total Nurse Staff Hours]]/Nurse[[#This Row],[MDS Census]]</f>
        <v>4.6605865257595793</v>
      </c>
      <c r="G324" s="2">
        <f>Nurse[[#This Row],[Total Direct Care Staff Hours]]/Nurse[[#This Row],[MDS Census]]</f>
        <v>4.3109167767503322</v>
      </c>
      <c r="H324" s="2">
        <f>Nurse[[#This Row],[Total RN Hours (w/ Admin, DON)]]/Nurse[[#This Row],[MDS Census]]</f>
        <v>0.89561690885072665</v>
      </c>
      <c r="I324" s="2">
        <f>Nurse[[#This Row],[RN Hours (excl. Admin, DON)]]/Nurse[[#This Row],[MDS Census]]</f>
        <v>0.54594715984147968</v>
      </c>
      <c r="J324" s="2">
        <f>SUM(Nurse[[#This Row],[RN Hours (excl. Admin, DON)]], Nurse[[#This Row],[RN Admin Hours]], Nurse[[#This Row],[RN DON Hours]], Nurse[[#This Row],[LPN Hours (excl. Admin)]], Nurse[[#This Row],[LPN Admin Hours]], Nurse[[#This Row],[CNA Hours]], Nurse[[#This Row],[NA TR Hours]], Nurse[[#This Row],[Med Aide/Tech Hours]])</f>
        <v>193.8496703296704</v>
      </c>
      <c r="K324" s="2">
        <f>SUM(Nurse[[#This Row],[RN Hours (excl. Admin, DON)]], Nurse[[#This Row],[LPN Hours (excl. Admin)]], Nurse[[#This Row],[CNA Hours]], Nurse[[#This Row],[NA TR Hours]], Nurse[[#This Row],[Med Aide/Tech Hours]])</f>
        <v>179.30571428571437</v>
      </c>
      <c r="L324" s="2">
        <f>SUM(Nurse[[#This Row],[RN Hours (excl. Admin, DON)]], Nurse[[#This Row],[RN Admin Hours]], Nurse[[#This Row],[RN DON Hours]])</f>
        <v>37.251758241758246</v>
      </c>
      <c r="M324" s="2">
        <v>22.707802197802202</v>
      </c>
      <c r="N324" s="2">
        <v>5.0824175824175821</v>
      </c>
      <c r="O324" s="2">
        <v>9.4615384615384617</v>
      </c>
      <c r="P324" s="2">
        <f>SUM(Nurse[[#This Row],[LPN Hours (excl. Admin)]],Nurse[[#This Row],[LPN Admin Hours]])</f>
        <v>42.010219780219785</v>
      </c>
      <c r="Q324" s="2">
        <v>42.010219780219785</v>
      </c>
      <c r="R324" s="2">
        <v>0</v>
      </c>
      <c r="S324" s="2">
        <f>SUM(Nurse[[#This Row],[CNA Hours]], Nurse[[#This Row],[NA TR Hours]], Nurse[[#This Row],[Med Aide/Tech Hours]])</f>
        <v>114.58769230769238</v>
      </c>
      <c r="T324" s="2">
        <v>114.58769230769238</v>
      </c>
      <c r="U324" s="2">
        <v>0</v>
      </c>
      <c r="V324" s="2">
        <v>0</v>
      </c>
      <c r="W3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24" s="2">
        <v>0</v>
      </c>
      <c r="Y324" s="2">
        <v>0</v>
      </c>
      <c r="Z324" s="2">
        <v>0</v>
      </c>
      <c r="AA324" s="2">
        <v>0</v>
      </c>
      <c r="AB324" s="2">
        <v>0</v>
      </c>
      <c r="AC324" s="2">
        <v>0</v>
      </c>
      <c r="AD324" s="2">
        <v>0</v>
      </c>
      <c r="AE324" s="2">
        <v>0</v>
      </c>
      <c r="AF324" t="s">
        <v>302</v>
      </c>
      <c r="AG324" s="6">
        <v>5</v>
      </c>
      <c r="AH324"/>
    </row>
    <row r="325" spans="1:34" x14ac:dyDescent="0.25">
      <c r="A325" t="s">
        <v>35</v>
      </c>
      <c r="B325" t="s">
        <v>1610</v>
      </c>
      <c r="C325" t="s">
        <v>2102</v>
      </c>
      <c r="D325" t="s">
        <v>2299</v>
      </c>
      <c r="E325" s="2">
        <v>47.384615384615387</v>
      </c>
      <c r="F325" s="2">
        <f>Nurse[[#This Row],[Total Nurse Staff Hours]]/Nurse[[#This Row],[MDS Census]]</f>
        <v>4.4645918367346944</v>
      </c>
      <c r="G325" s="2">
        <f>Nurse[[#This Row],[Total Direct Care Staff Hours]]/Nurse[[#This Row],[MDS Census]]</f>
        <v>4.0724536178107611</v>
      </c>
      <c r="H325" s="2">
        <f>Nurse[[#This Row],[Total RN Hours (w/ Admin, DON)]]/Nurse[[#This Row],[MDS Census]]</f>
        <v>0.73868042671614109</v>
      </c>
      <c r="I325" s="2">
        <f>Nurse[[#This Row],[RN Hours (excl. Admin, DON)]]/Nurse[[#This Row],[MDS Census]]</f>
        <v>0.45857838589981448</v>
      </c>
      <c r="J325" s="2">
        <f>SUM(Nurse[[#This Row],[RN Hours (excl. Admin, DON)]], Nurse[[#This Row],[RN Admin Hours]], Nurse[[#This Row],[RN DON Hours]], Nurse[[#This Row],[LPN Hours (excl. Admin)]], Nurse[[#This Row],[LPN Admin Hours]], Nurse[[#This Row],[CNA Hours]], Nurse[[#This Row],[NA TR Hours]], Nurse[[#This Row],[Med Aide/Tech Hours]])</f>
        <v>211.55296703296708</v>
      </c>
      <c r="K325" s="2">
        <f>SUM(Nurse[[#This Row],[RN Hours (excl. Admin, DON)]], Nurse[[#This Row],[LPN Hours (excl. Admin)]], Nurse[[#This Row],[CNA Hours]], Nurse[[#This Row],[NA TR Hours]], Nurse[[#This Row],[Med Aide/Tech Hours]])</f>
        <v>192.97164835164838</v>
      </c>
      <c r="L325" s="2">
        <f>SUM(Nurse[[#This Row],[RN Hours (excl. Admin, DON)]], Nurse[[#This Row],[RN Admin Hours]], Nurse[[#This Row],[RN DON Hours]])</f>
        <v>35.002087912087916</v>
      </c>
      <c r="M325" s="2">
        <v>21.729560439560441</v>
      </c>
      <c r="N325" s="2">
        <v>8.393406593406592</v>
      </c>
      <c r="O325" s="2">
        <v>4.8791208791208796</v>
      </c>
      <c r="P325" s="2">
        <f>SUM(Nurse[[#This Row],[LPN Hours (excl. Admin)]],Nurse[[#This Row],[LPN Admin Hours]])</f>
        <v>64.678791208791225</v>
      </c>
      <c r="Q325" s="2">
        <v>59.370000000000012</v>
      </c>
      <c r="R325" s="2">
        <v>5.3087912087912086</v>
      </c>
      <c r="S325" s="2">
        <f>SUM(Nurse[[#This Row],[CNA Hours]], Nurse[[#This Row],[NA TR Hours]], Nurse[[#This Row],[Med Aide/Tech Hours]])</f>
        <v>111.87208791208792</v>
      </c>
      <c r="T325" s="2">
        <v>108.08197802197803</v>
      </c>
      <c r="U325" s="2">
        <v>3.79010989010989</v>
      </c>
      <c r="V325" s="2">
        <v>0</v>
      </c>
      <c r="W3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40.739010989010993</v>
      </c>
      <c r="X325" s="2">
        <v>3.4835164835164836</v>
      </c>
      <c r="Y325" s="2">
        <v>0</v>
      </c>
      <c r="Z325" s="2">
        <v>0</v>
      </c>
      <c r="AA325" s="2">
        <v>1.695054945054945</v>
      </c>
      <c r="AB325" s="2">
        <v>0</v>
      </c>
      <c r="AC325" s="2">
        <v>35.560439560439562</v>
      </c>
      <c r="AD325" s="2">
        <v>0</v>
      </c>
      <c r="AE325" s="2">
        <v>0</v>
      </c>
      <c r="AF325" t="s">
        <v>673</v>
      </c>
      <c r="AG325" s="6">
        <v>5</v>
      </c>
      <c r="AH325"/>
    </row>
    <row r="326" spans="1:34" x14ac:dyDescent="0.25">
      <c r="A326" t="s">
        <v>35</v>
      </c>
      <c r="B326" t="s">
        <v>1583</v>
      </c>
      <c r="C326" t="s">
        <v>2225</v>
      </c>
      <c r="D326" t="s">
        <v>2324</v>
      </c>
      <c r="E326" s="2">
        <v>78.978021978021971</v>
      </c>
      <c r="F326" s="2">
        <f>Nurse[[#This Row],[Total Nurse Staff Hours]]/Nurse[[#This Row],[MDS Census]]</f>
        <v>3.8418742173368581</v>
      </c>
      <c r="G326" s="2">
        <f>Nurse[[#This Row],[Total Direct Care Staff Hours]]/Nurse[[#This Row],[MDS Census]]</f>
        <v>3.6236510365938495</v>
      </c>
      <c r="H326" s="2">
        <f>Nurse[[#This Row],[Total RN Hours (w/ Admin, DON)]]/Nurse[[#This Row],[MDS Census]]</f>
        <v>0.58026575761792132</v>
      </c>
      <c r="I326" s="2">
        <f>Nurse[[#This Row],[RN Hours (excl. Admin, DON)]]/Nurse[[#This Row],[MDS Census]]</f>
        <v>0.36204257687491309</v>
      </c>
      <c r="J326" s="2">
        <f>SUM(Nurse[[#This Row],[RN Hours (excl. Admin, DON)]], Nurse[[#This Row],[RN Admin Hours]], Nurse[[#This Row],[RN DON Hours]], Nurse[[#This Row],[LPN Hours (excl. Admin)]], Nurse[[#This Row],[LPN Admin Hours]], Nurse[[#This Row],[CNA Hours]], Nurse[[#This Row],[NA TR Hours]], Nurse[[#This Row],[Med Aide/Tech Hours]])</f>
        <v>303.42362637362635</v>
      </c>
      <c r="K326" s="2">
        <f>SUM(Nurse[[#This Row],[RN Hours (excl. Admin, DON)]], Nurse[[#This Row],[LPN Hours (excl. Admin)]], Nurse[[#This Row],[CNA Hours]], Nurse[[#This Row],[NA TR Hours]], Nurse[[#This Row],[Med Aide/Tech Hours]])</f>
        <v>286.18879120879114</v>
      </c>
      <c r="L326" s="2">
        <f>SUM(Nurse[[#This Row],[RN Hours (excl. Admin, DON)]], Nurse[[#This Row],[RN Admin Hours]], Nurse[[#This Row],[RN DON Hours]])</f>
        <v>45.828241758241759</v>
      </c>
      <c r="M326" s="2">
        <v>28.593406593406595</v>
      </c>
      <c r="N326" s="2">
        <v>11.520549450549451</v>
      </c>
      <c r="O326" s="2">
        <v>5.7142857142857144</v>
      </c>
      <c r="P326" s="2">
        <f>SUM(Nurse[[#This Row],[LPN Hours (excl. Admin)]],Nurse[[#This Row],[LPN Admin Hours]])</f>
        <v>90.100219780219774</v>
      </c>
      <c r="Q326" s="2">
        <v>90.100219780219774</v>
      </c>
      <c r="R326" s="2">
        <v>0</v>
      </c>
      <c r="S326" s="2">
        <f>SUM(Nurse[[#This Row],[CNA Hours]], Nurse[[#This Row],[NA TR Hours]], Nurse[[#This Row],[Med Aide/Tech Hours]])</f>
        <v>167.49516483516479</v>
      </c>
      <c r="T326" s="2">
        <v>167.49516483516479</v>
      </c>
      <c r="U326" s="2">
        <v>0</v>
      </c>
      <c r="V326" s="2">
        <v>0</v>
      </c>
      <c r="W3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26" s="2">
        <v>0</v>
      </c>
      <c r="Y326" s="2">
        <v>0</v>
      </c>
      <c r="Z326" s="2">
        <v>0</v>
      </c>
      <c r="AA326" s="2">
        <v>0</v>
      </c>
      <c r="AB326" s="2">
        <v>0</v>
      </c>
      <c r="AC326" s="2">
        <v>0</v>
      </c>
      <c r="AD326" s="2">
        <v>0</v>
      </c>
      <c r="AE326" s="2">
        <v>0</v>
      </c>
      <c r="AF326" t="s">
        <v>645</v>
      </c>
      <c r="AG326" s="6">
        <v>5</v>
      </c>
      <c r="AH326"/>
    </row>
    <row r="327" spans="1:34" x14ac:dyDescent="0.25">
      <c r="A327" t="s">
        <v>35</v>
      </c>
      <c r="B327" t="s">
        <v>1133</v>
      </c>
      <c r="C327" t="s">
        <v>2106</v>
      </c>
      <c r="D327" t="s">
        <v>2295</v>
      </c>
      <c r="E327" s="2">
        <v>28.494505494505493</v>
      </c>
      <c r="F327" s="2">
        <f>Nurse[[#This Row],[Total Nurse Staff Hours]]/Nurse[[#This Row],[MDS Census]]</f>
        <v>3.7269957578094881</v>
      </c>
      <c r="G327" s="2">
        <f>Nurse[[#This Row],[Total Direct Care Staff Hours]]/Nurse[[#This Row],[MDS Census]]</f>
        <v>3.4046664095642116</v>
      </c>
      <c r="H327" s="2">
        <f>Nurse[[#This Row],[Total RN Hours (w/ Admin, DON)]]/Nurse[[#This Row],[MDS Census]]</f>
        <v>0.92081758580794448</v>
      </c>
      <c r="I327" s="2">
        <f>Nurse[[#This Row],[RN Hours (excl. Admin, DON)]]/Nurse[[#This Row],[MDS Census]]</f>
        <v>0.71931353644427298</v>
      </c>
      <c r="J327" s="2">
        <f>SUM(Nurse[[#This Row],[RN Hours (excl. Admin, DON)]], Nurse[[#This Row],[RN Admin Hours]], Nurse[[#This Row],[RN DON Hours]], Nurse[[#This Row],[LPN Hours (excl. Admin)]], Nurse[[#This Row],[LPN Admin Hours]], Nurse[[#This Row],[CNA Hours]], Nurse[[#This Row],[NA TR Hours]], Nurse[[#This Row],[Med Aide/Tech Hours]])</f>
        <v>106.19890109890112</v>
      </c>
      <c r="K327" s="2">
        <f>SUM(Nurse[[#This Row],[RN Hours (excl. Admin, DON)]], Nurse[[#This Row],[LPN Hours (excl. Admin)]], Nurse[[#This Row],[CNA Hours]], Nurse[[#This Row],[NA TR Hours]], Nurse[[#This Row],[Med Aide/Tech Hours]])</f>
        <v>97.01428571428572</v>
      </c>
      <c r="L327" s="2">
        <f>SUM(Nurse[[#This Row],[RN Hours (excl. Admin, DON)]], Nurse[[#This Row],[RN Admin Hours]], Nurse[[#This Row],[RN DON Hours]])</f>
        <v>26.238241758241756</v>
      </c>
      <c r="M327" s="2">
        <v>20.496483516483515</v>
      </c>
      <c r="N327" s="2">
        <v>0.81868131868131866</v>
      </c>
      <c r="O327" s="2">
        <v>4.9230769230769234</v>
      </c>
      <c r="P327" s="2">
        <f>SUM(Nurse[[#This Row],[LPN Hours (excl. Admin)]],Nurse[[#This Row],[LPN Admin Hours]])</f>
        <v>26.512637362637367</v>
      </c>
      <c r="Q327" s="2">
        <v>23.069780219780224</v>
      </c>
      <c r="R327" s="2">
        <v>3.4428571428571431</v>
      </c>
      <c r="S327" s="2">
        <f>SUM(Nurse[[#This Row],[CNA Hours]], Nurse[[#This Row],[NA TR Hours]], Nurse[[#This Row],[Med Aide/Tech Hours]])</f>
        <v>53.448021978021991</v>
      </c>
      <c r="T327" s="2">
        <v>38.365494505494517</v>
      </c>
      <c r="U327" s="2">
        <v>15.082527472527472</v>
      </c>
      <c r="V327" s="2">
        <v>0</v>
      </c>
      <c r="W3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27" s="2">
        <v>0</v>
      </c>
      <c r="Y327" s="2">
        <v>0</v>
      </c>
      <c r="Z327" s="2">
        <v>0</v>
      </c>
      <c r="AA327" s="2">
        <v>0</v>
      </c>
      <c r="AB327" s="2">
        <v>0</v>
      </c>
      <c r="AC327" s="2">
        <v>0</v>
      </c>
      <c r="AD327" s="2">
        <v>0</v>
      </c>
      <c r="AE327" s="2">
        <v>0</v>
      </c>
      <c r="AF327" t="s">
        <v>188</v>
      </c>
      <c r="AG327" s="6">
        <v>5</v>
      </c>
      <c r="AH327"/>
    </row>
    <row r="328" spans="1:34" x14ac:dyDescent="0.25">
      <c r="A328" t="s">
        <v>35</v>
      </c>
      <c r="B328" t="s">
        <v>1123</v>
      </c>
      <c r="C328" t="s">
        <v>2008</v>
      </c>
      <c r="D328" t="s">
        <v>2281</v>
      </c>
      <c r="E328" s="2">
        <v>54.043956043956044</v>
      </c>
      <c r="F328" s="2">
        <f>Nurse[[#This Row],[Total Nurse Staff Hours]]/Nurse[[#This Row],[MDS Census]]</f>
        <v>2.8666937779585204</v>
      </c>
      <c r="G328" s="2">
        <f>Nurse[[#This Row],[Total Direct Care Staff Hours]]/Nurse[[#This Row],[MDS Census]]</f>
        <v>2.6744408296055311</v>
      </c>
      <c r="H328" s="2">
        <f>Nurse[[#This Row],[Total RN Hours (w/ Admin, DON)]]/Nurse[[#This Row],[MDS Census]]</f>
        <v>0.38605937372915827</v>
      </c>
      <c r="I328" s="2">
        <f>Nurse[[#This Row],[RN Hours (excl. Admin, DON)]]/Nurse[[#This Row],[MDS Census]]</f>
        <v>0.25562017080113875</v>
      </c>
      <c r="J328" s="2">
        <f>SUM(Nurse[[#This Row],[RN Hours (excl. Admin, DON)]], Nurse[[#This Row],[RN Admin Hours]], Nurse[[#This Row],[RN DON Hours]], Nurse[[#This Row],[LPN Hours (excl. Admin)]], Nurse[[#This Row],[LPN Admin Hours]], Nurse[[#This Row],[CNA Hours]], Nurse[[#This Row],[NA TR Hours]], Nurse[[#This Row],[Med Aide/Tech Hours]])</f>
        <v>154.92747252747256</v>
      </c>
      <c r="K328" s="2">
        <f>SUM(Nurse[[#This Row],[RN Hours (excl. Admin, DON)]], Nurse[[#This Row],[LPN Hours (excl. Admin)]], Nurse[[#This Row],[CNA Hours]], Nurse[[#This Row],[NA TR Hours]], Nurse[[#This Row],[Med Aide/Tech Hours]])</f>
        <v>144.53736263736266</v>
      </c>
      <c r="L328" s="2">
        <f>SUM(Nurse[[#This Row],[RN Hours (excl. Admin, DON)]], Nurse[[#This Row],[RN Admin Hours]], Nurse[[#This Row],[RN DON Hours]])</f>
        <v>20.864175824175828</v>
      </c>
      <c r="M328" s="2">
        <v>13.814725274725278</v>
      </c>
      <c r="N328" s="2">
        <v>1.3351648351648351</v>
      </c>
      <c r="O328" s="2">
        <v>5.7142857142857144</v>
      </c>
      <c r="P328" s="2">
        <f>SUM(Nurse[[#This Row],[LPN Hours (excl. Admin)]],Nurse[[#This Row],[LPN Admin Hours]])</f>
        <v>42.68692307692308</v>
      </c>
      <c r="Q328" s="2">
        <v>39.346263736263737</v>
      </c>
      <c r="R328" s="2">
        <v>3.3406593406593408</v>
      </c>
      <c r="S328" s="2">
        <f>SUM(Nurse[[#This Row],[CNA Hours]], Nurse[[#This Row],[NA TR Hours]], Nurse[[#This Row],[Med Aide/Tech Hours]])</f>
        <v>91.376373626373649</v>
      </c>
      <c r="T328" s="2">
        <v>91.376373626373649</v>
      </c>
      <c r="U328" s="2">
        <v>0</v>
      </c>
      <c r="V328" s="2">
        <v>0</v>
      </c>
      <c r="W3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7.8485714285714288</v>
      </c>
      <c r="X328" s="2">
        <v>1.8791208791208791</v>
      </c>
      <c r="Y328" s="2">
        <v>0</v>
      </c>
      <c r="Z328" s="2">
        <v>0</v>
      </c>
      <c r="AA328" s="2">
        <v>1.6727472527472527</v>
      </c>
      <c r="AB328" s="2">
        <v>0</v>
      </c>
      <c r="AC328" s="2">
        <v>4.2967032967032965</v>
      </c>
      <c r="AD328" s="2">
        <v>0</v>
      </c>
      <c r="AE328" s="2">
        <v>0</v>
      </c>
      <c r="AF328" t="s">
        <v>177</v>
      </c>
      <c r="AG328" s="6">
        <v>5</v>
      </c>
      <c r="AH328"/>
    </row>
    <row r="329" spans="1:34" x14ac:dyDescent="0.25">
      <c r="A329" t="s">
        <v>35</v>
      </c>
      <c r="B329" t="s">
        <v>1227</v>
      </c>
      <c r="C329" t="s">
        <v>2068</v>
      </c>
      <c r="D329" t="s">
        <v>2307</v>
      </c>
      <c r="E329" s="2">
        <v>45.593406593406591</v>
      </c>
      <c r="F329" s="2">
        <f>Nurse[[#This Row],[Total Nurse Staff Hours]]/Nurse[[#This Row],[MDS Census]]</f>
        <v>3.3523620149433593</v>
      </c>
      <c r="G329" s="2">
        <f>Nurse[[#This Row],[Total Direct Care Staff Hours]]/Nurse[[#This Row],[MDS Census]]</f>
        <v>2.7039166064111835</v>
      </c>
      <c r="H329" s="2">
        <f>Nurse[[#This Row],[Total RN Hours (w/ Admin, DON)]]/Nurse[[#This Row],[MDS Census]]</f>
        <v>0.67045553145336223</v>
      </c>
      <c r="I329" s="2">
        <f>Nurse[[#This Row],[RN Hours (excl. Admin, DON)]]/Nurse[[#This Row],[MDS Census]]</f>
        <v>0.47667389732465654</v>
      </c>
      <c r="J329" s="2">
        <f>SUM(Nurse[[#This Row],[RN Hours (excl. Admin, DON)]], Nurse[[#This Row],[RN Admin Hours]], Nurse[[#This Row],[RN DON Hours]], Nurse[[#This Row],[LPN Hours (excl. Admin)]], Nurse[[#This Row],[LPN Admin Hours]], Nurse[[#This Row],[CNA Hours]], Nurse[[#This Row],[NA TR Hours]], Nurse[[#This Row],[Med Aide/Tech Hours]])</f>
        <v>152.84560439560437</v>
      </c>
      <c r="K329" s="2">
        <f>SUM(Nurse[[#This Row],[RN Hours (excl. Admin, DON)]], Nurse[[#This Row],[LPN Hours (excl. Admin)]], Nurse[[#This Row],[CNA Hours]], Nurse[[#This Row],[NA TR Hours]], Nurse[[#This Row],[Med Aide/Tech Hours]])</f>
        <v>123.28076923076924</v>
      </c>
      <c r="L329" s="2">
        <f>SUM(Nurse[[#This Row],[RN Hours (excl. Admin, DON)]], Nurse[[#This Row],[RN Admin Hours]], Nurse[[#This Row],[RN DON Hours]])</f>
        <v>30.568351648351648</v>
      </c>
      <c r="M329" s="2">
        <v>21.733186813186812</v>
      </c>
      <c r="N329" s="2">
        <v>5.6263736263736268</v>
      </c>
      <c r="O329" s="2">
        <v>3.2087912087912089</v>
      </c>
      <c r="P329" s="2">
        <f>SUM(Nurse[[#This Row],[LPN Hours (excl. Admin)]],Nurse[[#This Row],[LPN Admin Hours]])</f>
        <v>35.265164835164825</v>
      </c>
      <c r="Q329" s="2">
        <v>14.535494505494505</v>
      </c>
      <c r="R329" s="2">
        <v>20.729670329670316</v>
      </c>
      <c r="S329" s="2">
        <f>SUM(Nurse[[#This Row],[CNA Hours]], Nurse[[#This Row],[NA TR Hours]], Nurse[[#This Row],[Med Aide/Tech Hours]])</f>
        <v>87.012087912087921</v>
      </c>
      <c r="T329" s="2">
        <v>87.012087912087921</v>
      </c>
      <c r="U329" s="2">
        <v>0</v>
      </c>
      <c r="V329" s="2">
        <v>0</v>
      </c>
      <c r="W3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18.02681318681319</v>
      </c>
      <c r="X329" s="2">
        <v>3.0769230769230771</v>
      </c>
      <c r="Y329" s="2">
        <v>0</v>
      </c>
      <c r="Z329" s="2">
        <v>0</v>
      </c>
      <c r="AA329" s="2">
        <v>10.960879120879124</v>
      </c>
      <c r="AB329" s="2">
        <v>0</v>
      </c>
      <c r="AC329" s="2">
        <v>3.9890109890109891</v>
      </c>
      <c r="AD329" s="2">
        <v>0</v>
      </c>
      <c r="AE329" s="2">
        <v>0</v>
      </c>
      <c r="AF329" t="s">
        <v>283</v>
      </c>
      <c r="AG329" s="6">
        <v>5</v>
      </c>
      <c r="AH329"/>
    </row>
    <row r="330" spans="1:34" x14ac:dyDescent="0.25">
      <c r="A330" t="s">
        <v>35</v>
      </c>
      <c r="B330" t="s">
        <v>1701</v>
      </c>
      <c r="C330" t="s">
        <v>2109</v>
      </c>
      <c r="D330" t="s">
        <v>2319</v>
      </c>
      <c r="E330" s="2">
        <v>17.813186813186814</v>
      </c>
      <c r="F330" s="2">
        <f>Nurse[[#This Row],[Total Nurse Staff Hours]]/Nurse[[#This Row],[MDS Census]]</f>
        <v>4.1475940777297966</v>
      </c>
      <c r="G330" s="2">
        <f>Nurse[[#This Row],[Total Direct Care Staff Hours]]/Nurse[[#This Row],[MDS Census]]</f>
        <v>3.5117211597779145</v>
      </c>
      <c r="H330" s="2">
        <f>Nurse[[#This Row],[Total RN Hours (w/ Admin, DON)]]/Nurse[[#This Row],[MDS Census]]</f>
        <v>0.67072794571252303</v>
      </c>
      <c r="I330" s="2">
        <f>Nurse[[#This Row],[RN Hours (excl. Admin, DON)]]/Nurse[[#This Row],[MDS Census]]</f>
        <v>0.31492905613818628</v>
      </c>
      <c r="J330" s="2">
        <f>SUM(Nurse[[#This Row],[RN Hours (excl. Admin, DON)]], Nurse[[#This Row],[RN Admin Hours]], Nurse[[#This Row],[RN DON Hours]], Nurse[[#This Row],[LPN Hours (excl. Admin)]], Nurse[[#This Row],[LPN Admin Hours]], Nurse[[#This Row],[CNA Hours]], Nurse[[#This Row],[NA TR Hours]], Nurse[[#This Row],[Med Aide/Tech Hours]])</f>
        <v>73.881868131868131</v>
      </c>
      <c r="K330" s="2">
        <f>SUM(Nurse[[#This Row],[RN Hours (excl. Admin, DON)]], Nurse[[#This Row],[LPN Hours (excl. Admin)]], Nurse[[#This Row],[CNA Hours]], Nurse[[#This Row],[NA TR Hours]], Nurse[[#This Row],[Med Aide/Tech Hours]])</f>
        <v>62.554945054945051</v>
      </c>
      <c r="L330" s="2">
        <f>SUM(Nurse[[#This Row],[RN Hours (excl. Admin, DON)]], Nurse[[#This Row],[RN Admin Hours]], Nurse[[#This Row],[RN DON Hours]])</f>
        <v>11.947802197802197</v>
      </c>
      <c r="M330" s="2">
        <v>5.6098901098901095</v>
      </c>
      <c r="N330" s="2">
        <v>0.43956043956043955</v>
      </c>
      <c r="O330" s="2">
        <v>5.8983516483516487</v>
      </c>
      <c r="P330" s="2">
        <f>SUM(Nurse[[#This Row],[LPN Hours (excl. Admin)]],Nurse[[#This Row],[LPN Admin Hours]])</f>
        <v>27.406593406593405</v>
      </c>
      <c r="Q330" s="2">
        <v>22.417582417582416</v>
      </c>
      <c r="R330" s="2">
        <v>4.9890109890109891</v>
      </c>
      <c r="S330" s="2">
        <f>SUM(Nurse[[#This Row],[CNA Hours]], Nurse[[#This Row],[NA TR Hours]], Nurse[[#This Row],[Med Aide/Tech Hours]])</f>
        <v>34.527472527472526</v>
      </c>
      <c r="T330" s="2">
        <v>34.527472527472526</v>
      </c>
      <c r="U330" s="2">
        <v>0</v>
      </c>
      <c r="V330" s="2">
        <v>0</v>
      </c>
      <c r="W3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330" s="2">
        <v>8.7912087912087919E-2</v>
      </c>
      <c r="Y330" s="2">
        <v>0.43956043956043955</v>
      </c>
      <c r="Z330" s="2">
        <v>0</v>
      </c>
      <c r="AA330" s="2">
        <v>0</v>
      </c>
      <c r="AB330" s="2">
        <v>0</v>
      </c>
      <c r="AC330" s="2">
        <v>0</v>
      </c>
      <c r="AD330" s="2">
        <v>0</v>
      </c>
      <c r="AE330" s="2">
        <v>0</v>
      </c>
      <c r="AF330" t="s">
        <v>766</v>
      </c>
      <c r="AG330" s="6">
        <v>5</v>
      </c>
      <c r="AH330"/>
    </row>
    <row r="331" spans="1:34" x14ac:dyDescent="0.25">
      <c r="A331" t="s">
        <v>35</v>
      </c>
      <c r="B331" t="s">
        <v>1683</v>
      </c>
      <c r="C331" t="s">
        <v>2241</v>
      </c>
      <c r="D331" t="s">
        <v>2319</v>
      </c>
      <c r="E331" s="2">
        <v>23.483516483516482</v>
      </c>
      <c r="F331" s="2">
        <f>Nurse[[#This Row],[Total Nurse Staff Hours]]/Nurse[[#This Row],[MDS Census]]</f>
        <v>3.8832475432849791</v>
      </c>
      <c r="G331" s="2">
        <f>Nurse[[#This Row],[Total Direct Care Staff Hours]]/Nurse[[#This Row],[MDS Census]]</f>
        <v>3.4888956481048203</v>
      </c>
      <c r="H331" s="2">
        <f>Nurse[[#This Row],[Total RN Hours (w/ Admin, DON)]]/Nurse[[#This Row],[MDS Census]]</f>
        <v>1.0622367805334583</v>
      </c>
      <c r="I331" s="2">
        <f>Nurse[[#This Row],[RN Hours (excl. Admin, DON)]]/Nurse[[#This Row],[MDS Census]]</f>
        <v>0.84101544220870383</v>
      </c>
      <c r="J331" s="2">
        <f>SUM(Nurse[[#This Row],[RN Hours (excl. Admin, DON)]], Nurse[[#This Row],[RN Admin Hours]], Nurse[[#This Row],[RN DON Hours]], Nurse[[#This Row],[LPN Hours (excl. Admin)]], Nurse[[#This Row],[LPN Admin Hours]], Nurse[[#This Row],[CNA Hours]], Nurse[[#This Row],[NA TR Hours]], Nurse[[#This Row],[Med Aide/Tech Hours]])</f>
        <v>91.192307692307693</v>
      </c>
      <c r="K331" s="2">
        <f>SUM(Nurse[[#This Row],[RN Hours (excl. Admin, DON)]], Nurse[[#This Row],[LPN Hours (excl. Admin)]], Nurse[[#This Row],[CNA Hours]], Nurse[[#This Row],[NA TR Hours]], Nurse[[#This Row],[Med Aide/Tech Hours]])</f>
        <v>81.931538461538466</v>
      </c>
      <c r="L331" s="2">
        <f>SUM(Nurse[[#This Row],[RN Hours (excl. Admin, DON)]], Nurse[[#This Row],[RN Admin Hours]], Nurse[[#This Row],[RN DON Hours]])</f>
        <v>24.945054945054945</v>
      </c>
      <c r="M331" s="2">
        <v>19.75</v>
      </c>
      <c r="N331" s="2">
        <v>0.21978021978021978</v>
      </c>
      <c r="O331" s="2">
        <v>4.9752747252747254</v>
      </c>
      <c r="P331" s="2">
        <f>SUM(Nurse[[#This Row],[LPN Hours (excl. Admin)]],Nurse[[#This Row],[LPN Admin Hours]])</f>
        <v>16.928571428571431</v>
      </c>
      <c r="Q331" s="2">
        <v>12.862857142857143</v>
      </c>
      <c r="R331" s="2">
        <v>4.0657142857142858</v>
      </c>
      <c r="S331" s="2">
        <f>SUM(Nurse[[#This Row],[CNA Hours]], Nurse[[#This Row],[NA TR Hours]], Nurse[[#This Row],[Med Aide/Tech Hours]])</f>
        <v>49.318681318681321</v>
      </c>
      <c r="T331" s="2">
        <v>49.318681318681321</v>
      </c>
      <c r="U331" s="2">
        <v>0</v>
      </c>
      <c r="V331" s="2">
        <v>0</v>
      </c>
      <c r="W3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0.21978021978021978</v>
      </c>
      <c r="X331" s="2">
        <v>0</v>
      </c>
      <c r="Y331" s="2">
        <v>0.21978021978021978</v>
      </c>
      <c r="Z331" s="2">
        <v>0</v>
      </c>
      <c r="AA331" s="2">
        <v>0</v>
      </c>
      <c r="AB331" s="2">
        <v>0</v>
      </c>
      <c r="AC331" s="2">
        <v>0</v>
      </c>
      <c r="AD331" s="2">
        <v>0</v>
      </c>
      <c r="AE331" s="2">
        <v>0</v>
      </c>
      <c r="AF331" t="s">
        <v>747</v>
      </c>
      <c r="AG331" s="6">
        <v>5</v>
      </c>
      <c r="AH331"/>
    </row>
    <row r="332" spans="1:34" x14ac:dyDescent="0.25">
      <c r="A332" t="s">
        <v>35</v>
      </c>
      <c r="B332" t="s">
        <v>1799</v>
      </c>
      <c r="C332" t="s">
        <v>2107</v>
      </c>
      <c r="D332" t="s">
        <v>2331</v>
      </c>
      <c r="E332" s="2">
        <v>135.37362637362637</v>
      </c>
      <c r="F332" s="2">
        <f>Nurse[[#This Row],[Total Nurse Staff Hours]]/Nurse[[#This Row],[MDS Census]]</f>
        <v>4.603311957139379</v>
      </c>
      <c r="G332" s="2">
        <f>Nurse[[#This Row],[Total Direct Care Staff Hours]]/Nurse[[#This Row],[MDS Census]]</f>
        <v>4.1940733825797558</v>
      </c>
      <c r="H332" s="2">
        <f>Nurse[[#This Row],[Total RN Hours (w/ Admin, DON)]]/Nurse[[#This Row],[MDS Census]]</f>
        <v>0.69384203263251909</v>
      </c>
      <c r="I332" s="2">
        <f>Nurse[[#This Row],[RN Hours (excl. Admin, DON)]]/Nurse[[#This Row],[MDS Census]]</f>
        <v>0.40009659874989872</v>
      </c>
      <c r="J332" s="2">
        <f>SUM(Nurse[[#This Row],[RN Hours (excl. Admin, DON)]], Nurse[[#This Row],[RN Admin Hours]], Nurse[[#This Row],[RN DON Hours]], Nurse[[#This Row],[LPN Hours (excl. Admin)]], Nurse[[#This Row],[LPN Admin Hours]], Nurse[[#This Row],[CNA Hours]], Nurse[[#This Row],[NA TR Hours]], Nurse[[#This Row],[Med Aide/Tech Hours]])</f>
        <v>623.16703296703304</v>
      </c>
      <c r="K332" s="2">
        <f>SUM(Nurse[[#This Row],[RN Hours (excl. Admin, DON)]], Nurse[[#This Row],[LPN Hours (excl. Admin)]], Nurse[[#This Row],[CNA Hours]], Nurse[[#This Row],[NA TR Hours]], Nurse[[#This Row],[Med Aide/Tech Hours]])</f>
        <v>567.76692307692315</v>
      </c>
      <c r="L332" s="2">
        <f>SUM(Nurse[[#This Row],[RN Hours (excl. Admin, DON)]], Nurse[[#This Row],[RN Admin Hours]], Nurse[[#This Row],[RN DON Hours]])</f>
        <v>93.927912087912105</v>
      </c>
      <c r="M332" s="2">
        <v>54.162527472527493</v>
      </c>
      <c r="N332" s="2">
        <v>34.139010989010991</v>
      </c>
      <c r="O332" s="2">
        <v>5.6263736263736268</v>
      </c>
      <c r="P332" s="2">
        <f>SUM(Nurse[[#This Row],[LPN Hours (excl. Admin)]],Nurse[[#This Row],[LPN Admin Hours]])</f>
        <v>156.07472527472527</v>
      </c>
      <c r="Q332" s="2">
        <v>140.44</v>
      </c>
      <c r="R332" s="2">
        <v>15.63472527472528</v>
      </c>
      <c r="S332" s="2">
        <f>SUM(Nurse[[#This Row],[CNA Hours]], Nurse[[#This Row],[NA TR Hours]], Nurse[[#This Row],[Med Aide/Tech Hours]])</f>
        <v>373.16439560439568</v>
      </c>
      <c r="T332" s="2">
        <v>373.16439560439568</v>
      </c>
      <c r="U332" s="2">
        <v>0</v>
      </c>
      <c r="V332" s="2">
        <v>0</v>
      </c>
      <c r="W3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155.37582417582416</v>
      </c>
      <c r="X332" s="2">
        <v>16.373626373626372</v>
      </c>
      <c r="Y332" s="2">
        <v>0</v>
      </c>
      <c r="Z332" s="2">
        <v>0</v>
      </c>
      <c r="AA332" s="2">
        <v>33.606593406593397</v>
      </c>
      <c r="AB332" s="2">
        <v>0</v>
      </c>
      <c r="AC332" s="2">
        <v>105.39560439560439</v>
      </c>
      <c r="AD332" s="2">
        <v>0</v>
      </c>
      <c r="AE332" s="2">
        <v>0</v>
      </c>
      <c r="AF332" t="s">
        <v>866</v>
      </c>
      <c r="AG332" s="6">
        <v>5</v>
      </c>
      <c r="AH332"/>
    </row>
    <row r="333" spans="1:34" x14ac:dyDescent="0.25">
      <c r="A333" t="s">
        <v>35</v>
      </c>
      <c r="B333" t="s">
        <v>1577</v>
      </c>
      <c r="C333" t="s">
        <v>2222</v>
      </c>
      <c r="D333" t="s">
        <v>2308</v>
      </c>
      <c r="E333" s="2">
        <v>32.197802197802197</v>
      </c>
      <c r="F333" s="2">
        <f>Nurse[[#This Row],[Total Nurse Staff Hours]]/Nurse[[#This Row],[MDS Census]]</f>
        <v>4.7083617747440281</v>
      </c>
      <c r="G333" s="2">
        <f>Nurse[[#This Row],[Total Direct Care Staff Hours]]/Nurse[[#This Row],[MDS Census]]</f>
        <v>4.2895051194539251</v>
      </c>
      <c r="H333" s="2">
        <f>Nurse[[#This Row],[Total RN Hours (w/ Admin, DON)]]/Nurse[[#This Row],[MDS Census]]</f>
        <v>0.67406143344709901</v>
      </c>
      <c r="I333" s="2">
        <f>Nurse[[#This Row],[RN Hours (excl. Admin, DON)]]/Nurse[[#This Row],[MDS Census]]</f>
        <v>0.41535836177474406</v>
      </c>
      <c r="J333" s="2">
        <f>SUM(Nurse[[#This Row],[RN Hours (excl. Admin, DON)]], Nurse[[#This Row],[RN Admin Hours]], Nurse[[#This Row],[RN DON Hours]], Nurse[[#This Row],[LPN Hours (excl. Admin)]], Nurse[[#This Row],[LPN Admin Hours]], Nurse[[#This Row],[CNA Hours]], Nurse[[#This Row],[NA TR Hours]], Nurse[[#This Row],[Med Aide/Tech Hours]])</f>
        <v>151.59890109890111</v>
      </c>
      <c r="K333" s="2">
        <f>SUM(Nurse[[#This Row],[RN Hours (excl. Admin, DON)]], Nurse[[#This Row],[LPN Hours (excl. Admin)]], Nurse[[#This Row],[CNA Hours]], Nurse[[#This Row],[NA TR Hours]], Nurse[[#This Row],[Med Aide/Tech Hours]])</f>
        <v>138.11263736263737</v>
      </c>
      <c r="L333" s="2">
        <f>SUM(Nurse[[#This Row],[RN Hours (excl. Admin, DON)]], Nurse[[#This Row],[RN Admin Hours]], Nurse[[#This Row],[RN DON Hours]])</f>
        <v>21.703296703296704</v>
      </c>
      <c r="M333" s="2">
        <v>13.373626373626374</v>
      </c>
      <c r="N333" s="2">
        <v>2.9670329670329672</v>
      </c>
      <c r="O333" s="2">
        <v>5.3626373626373622</v>
      </c>
      <c r="P333" s="2">
        <f>SUM(Nurse[[#This Row],[LPN Hours (excl. Admin)]],Nurse[[#This Row],[LPN Admin Hours]])</f>
        <v>39.854395604395606</v>
      </c>
      <c r="Q333" s="2">
        <v>34.697802197802197</v>
      </c>
      <c r="R333" s="2">
        <v>5.1565934065934069</v>
      </c>
      <c r="S333" s="2">
        <f>SUM(Nurse[[#This Row],[CNA Hours]], Nurse[[#This Row],[NA TR Hours]], Nurse[[#This Row],[Med Aide/Tech Hours]])</f>
        <v>90.041208791208788</v>
      </c>
      <c r="T333" s="2">
        <v>90.041208791208788</v>
      </c>
      <c r="U333" s="2">
        <v>0</v>
      </c>
      <c r="V333" s="2">
        <v>0</v>
      </c>
      <c r="W3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0.74725274725274726</v>
      </c>
      <c r="X333" s="2">
        <v>0.13186813186813187</v>
      </c>
      <c r="Y333" s="2">
        <v>0.61538461538461542</v>
      </c>
      <c r="Z333" s="2">
        <v>0</v>
      </c>
      <c r="AA333" s="2">
        <v>0</v>
      </c>
      <c r="AB333" s="2">
        <v>0</v>
      </c>
      <c r="AC333" s="2">
        <v>0</v>
      </c>
      <c r="AD333" s="2">
        <v>0</v>
      </c>
      <c r="AE333" s="2">
        <v>0</v>
      </c>
      <c r="AF333" t="s">
        <v>639</v>
      </c>
      <c r="AG333" s="6">
        <v>5</v>
      </c>
      <c r="AH333"/>
    </row>
    <row r="334" spans="1:34" x14ac:dyDescent="0.25">
      <c r="A334" t="s">
        <v>35</v>
      </c>
      <c r="B334" t="s">
        <v>1366</v>
      </c>
      <c r="C334" t="s">
        <v>2130</v>
      </c>
      <c r="D334" t="s">
        <v>2331</v>
      </c>
      <c r="E334" s="2">
        <v>42.340659340659343</v>
      </c>
      <c r="F334" s="2">
        <f>Nurse[[#This Row],[Total Nurse Staff Hours]]/Nurse[[#This Row],[MDS Census]]</f>
        <v>1.8074227874383595</v>
      </c>
      <c r="G334" s="2">
        <f>Nurse[[#This Row],[Total Direct Care Staff Hours]]/Nurse[[#This Row],[MDS Census]]</f>
        <v>1.5937581105631973</v>
      </c>
      <c r="H334" s="2">
        <f>Nurse[[#This Row],[Total RN Hours (w/ Admin, DON)]]/Nurse[[#This Row],[MDS Census]]</f>
        <v>0.51317155463275366</v>
      </c>
      <c r="I334" s="2">
        <f>Nurse[[#This Row],[RN Hours (excl. Admin, DON)]]/Nurse[[#This Row],[MDS Census]]</f>
        <v>0.29950687775759144</v>
      </c>
      <c r="J334" s="2">
        <f>SUM(Nurse[[#This Row],[RN Hours (excl. Admin, DON)]], Nurse[[#This Row],[RN Admin Hours]], Nurse[[#This Row],[RN DON Hours]], Nurse[[#This Row],[LPN Hours (excl. Admin)]], Nurse[[#This Row],[LPN Admin Hours]], Nurse[[#This Row],[CNA Hours]], Nurse[[#This Row],[NA TR Hours]], Nurse[[#This Row],[Med Aide/Tech Hours]])</f>
        <v>76.527472527472526</v>
      </c>
      <c r="K334" s="2">
        <f>SUM(Nurse[[#This Row],[RN Hours (excl. Admin, DON)]], Nurse[[#This Row],[LPN Hours (excl. Admin)]], Nurse[[#This Row],[CNA Hours]], Nurse[[#This Row],[NA TR Hours]], Nurse[[#This Row],[Med Aide/Tech Hours]])</f>
        <v>67.480769230769226</v>
      </c>
      <c r="L334" s="2">
        <f>SUM(Nurse[[#This Row],[RN Hours (excl. Admin, DON)]], Nurse[[#This Row],[RN Admin Hours]], Nurse[[#This Row],[RN DON Hours]])</f>
        <v>21.728021978021978</v>
      </c>
      <c r="M334" s="2">
        <v>12.681318681318681</v>
      </c>
      <c r="N334" s="2">
        <v>3.8818681318681318</v>
      </c>
      <c r="O334" s="2">
        <v>5.1648351648351651</v>
      </c>
      <c r="P334" s="2">
        <f>SUM(Nurse[[#This Row],[LPN Hours (excl. Admin)]],Nurse[[#This Row],[LPN Admin Hours]])</f>
        <v>22.104395604395606</v>
      </c>
      <c r="Q334" s="2">
        <v>22.104395604395606</v>
      </c>
      <c r="R334" s="2">
        <v>0</v>
      </c>
      <c r="S334" s="2">
        <f>SUM(Nurse[[#This Row],[CNA Hours]], Nurse[[#This Row],[NA TR Hours]], Nurse[[#This Row],[Med Aide/Tech Hours]])</f>
        <v>32.695054945054942</v>
      </c>
      <c r="T334" s="2">
        <v>32.695054945054942</v>
      </c>
      <c r="U334" s="2">
        <v>0</v>
      </c>
      <c r="V334" s="2">
        <v>0</v>
      </c>
      <c r="W3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34" s="2">
        <v>0</v>
      </c>
      <c r="Y334" s="2">
        <v>0</v>
      </c>
      <c r="Z334" s="2">
        <v>0</v>
      </c>
      <c r="AA334" s="2">
        <v>0</v>
      </c>
      <c r="AB334" s="2">
        <v>0</v>
      </c>
      <c r="AC334" s="2">
        <v>0</v>
      </c>
      <c r="AD334" s="2">
        <v>0</v>
      </c>
      <c r="AE334" s="2">
        <v>0</v>
      </c>
      <c r="AF334" t="s">
        <v>423</v>
      </c>
      <c r="AG334" s="6">
        <v>5</v>
      </c>
      <c r="AH334"/>
    </row>
    <row r="335" spans="1:34" x14ac:dyDescent="0.25">
      <c r="A335" t="s">
        <v>35</v>
      </c>
      <c r="B335" t="s">
        <v>1164</v>
      </c>
      <c r="C335" t="s">
        <v>1938</v>
      </c>
      <c r="D335" t="s">
        <v>2327</v>
      </c>
      <c r="E335" s="2">
        <v>53.769230769230766</v>
      </c>
      <c r="F335" s="2">
        <f>Nurse[[#This Row],[Total Nurse Staff Hours]]/Nurse[[#This Row],[MDS Census]]</f>
        <v>3.4045268751277336</v>
      </c>
      <c r="G335" s="2">
        <f>Nurse[[#This Row],[Total Direct Care Staff Hours]]/Nurse[[#This Row],[MDS Census]]</f>
        <v>3.0911199673002248</v>
      </c>
      <c r="H335" s="2">
        <f>Nurse[[#This Row],[Total RN Hours (w/ Admin, DON)]]/Nurse[[#This Row],[MDS Census]]</f>
        <v>0.414316370324954</v>
      </c>
      <c r="I335" s="2">
        <f>Nurse[[#This Row],[RN Hours (excl. Admin, DON)]]/Nurse[[#This Row],[MDS Census]]</f>
        <v>0.31621704475781731</v>
      </c>
      <c r="J335" s="2">
        <f>SUM(Nurse[[#This Row],[RN Hours (excl. Admin, DON)]], Nurse[[#This Row],[RN Admin Hours]], Nurse[[#This Row],[RN DON Hours]], Nurse[[#This Row],[LPN Hours (excl. Admin)]], Nurse[[#This Row],[LPN Admin Hours]], Nurse[[#This Row],[CNA Hours]], Nurse[[#This Row],[NA TR Hours]], Nurse[[#This Row],[Med Aide/Tech Hours]])</f>
        <v>183.05879120879121</v>
      </c>
      <c r="K335" s="2">
        <f>SUM(Nurse[[#This Row],[RN Hours (excl. Admin, DON)]], Nurse[[#This Row],[LPN Hours (excl. Admin)]], Nurse[[#This Row],[CNA Hours]], Nurse[[#This Row],[NA TR Hours]], Nurse[[#This Row],[Med Aide/Tech Hours]])</f>
        <v>166.20714285714286</v>
      </c>
      <c r="L335" s="2">
        <f>SUM(Nurse[[#This Row],[RN Hours (excl. Admin, DON)]], Nurse[[#This Row],[RN Admin Hours]], Nurse[[#This Row],[RN DON Hours]])</f>
        <v>22.277472527472526</v>
      </c>
      <c r="M335" s="2">
        <v>17.002747252747252</v>
      </c>
      <c r="N335" s="2">
        <v>0</v>
      </c>
      <c r="O335" s="2">
        <v>5.2747252747252746</v>
      </c>
      <c r="P335" s="2">
        <f>SUM(Nurse[[#This Row],[LPN Hours (excl. Admin)]],Nurse[[#This Row],[LPN Admin Hours]])</f>
        <v>58.426923076923075</v>
      </c>
      <c r="Q335" s="2">
        <v>46.85</v>
      </c>
      <c r="R335" s="2">
        <v>11.576923076923077</v>
      </c>
      <c r="S335" s="2">
        <f>SUM(Nurse[[#This Row],[CNA Hours]], Nurse[[#This Row],[NA TR Hours]], Nurse[[#This Row],[Med Aide/Tech Hours]])</f>
        <v>102.35439560439562</v>
      </c>
      <c r="T335" s="2">
        <v>85.107142857142861</v>
      </c>
      <c r="U335" s="2">
        <v>8.2252747252747245</v>
      </c>
      <c r="V335" s="2">
        <v>9.0219780219780219</v>
      </c>
      <c r="W3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35" s="2">
        <v>0</v>
      </c>
      <c r="Y335" s="2">
        <v>0</v>
      </c>
      <c r="Z335" s="2">
        <v>0</v>
      </c>
      <c r="AA335" s="2">
        <v>0</v>
      </c>
      <c r="AB335" s="2">
        <v>0</v>
      </c>
      <c r="AC335" s="2">
        <v>0</v>
      </c>
      <c r="AD335" s="2">
        <v>0</v>
      </c>
      <c r="AE335" s="2">
        <v>0</v>
      </c>
      <c r="AF335" t="s">
        <v>219</v>
      </c>
      <c r="AG335" s="6">
        <v>5</v>
      </c>
      <c r="AH335"/>
    </row>
    <row r="336" spans="1:34" x14ac:dyDescent="0.25">
      <c r="A336" t="s">
        <v>35</v>
      </c>
      <c r="B336" t="s">
        <v>1532</v>
      </c>
      <c r="C336" t="s">
        <v>2008</v>
      </c>
      <c r="D336" t="s">
        <v>2281</v>
      </c>
      <c r="E336" s="2">
        <v>44.747252747252745</v>
      </c>
      <c r="F336" s="2">
        <f>Nurse[[#This Row],[Total Nurse Staff Hours]]/Nurse[[#This Row],[MDS Census]]</f>
        <v>3.851055992141454</v>
      </c>
      <c r="G336" s="2">
        <f>Nurse[[#This Row],[Total Direct Care Staff Hours]]/Nurse[[#This Row],[MDS Census]]</f>
        <v>3.3715004911591357</v>
      </c>
      <c r="H336" s="2">
        <f>Nurse[[#This Row],[Total RN Hours (w/ Admin, DON)]]/Nurse[[#This Row],[MDS Census]]</f>
        <v>0.62008840864440073</v>
      </c>
      <c r="I336" s="2">
        <f>Nurse[[#This Row],[RN Hours (excl. Admin, DON)]]/Nurse[[#This Row],[MDS Census]]</f>
        <v>0.3943393909626719</v>
      </c>
      <c r="J336" s="2">
        <f>SUM(Nurse[[#This Row],[RN Hours (excl. Admin, DON)]], Nurse[[#This Row],[RN Admin Hours]], Nurse[[#This Row],[RN DON Hours]], Nurse[[#This Row],[LPN Hours (excl. Admin)]], Nurse[[#This Row],[LPN Admin Hours]], Nurse[[#This Row],[CNA Hours]], Nurse[[#This Row],[NA TR Hours]], Nurse[[#This Row],[Med Aide/Tech Hours]])</f>
        <v>172.32417582417582</v>
      </c>
      <c r="K336" s="2">
        <f>SUM(Nurse[[#This Row],[RN Hours (excl. Admin, DON)]], Nurse[[#This Row],[LPN Hours (excl. Admin)]], Nurse[[#This Row],[CNA Hours]], Nurse[[#This Row],[NA TR Hours]], Nurse[[#This Row],[Med Aide/Tech Hours]])</f>
        <v>150.86538461538461</v>
      </c>
      <c r="L336" s="2">
        <f>SUM(Nurse[[#This Row],[RN Hours (excl. Admin, DON)]], Nurse[[#This Row],[RN Admin Hours]], Nurse[[#This Row],[RN DON Hours]])</f>
        <v>27.747252747252745</v>
      </c>
      <c r="M336" s="2">
        <v>17.645604395604394</v>
      </c>
      <c r="N336" s="2">
        <v>10.101648351648352</v>
      </c>
      <c r="O336" s="2">
        <v>0</v>
      </c>
      <c r="P336" s="2">
        <f>SUM(Nurse[[#This Row],[LPN Hours (excl. Admin)]],Nurse[[#This Row],[LPN Admin Hours]])</f>
        <v>69.771978021978029</v>
      </c>
      <c r="Q336" s="2">
        <v>58.414835164835168</v>
      </c>
      <c r="R336" s="2">
        <v>11.357142857142858</v>
      </c>
      <c r="S336" s="2">
        <f>SUM(Nurse[[#This Row],[CNA Hours]], Nurse[[#This Row],[NA TR Hours]], Nurse[[#This Row],[Med Aide/Tech Hours]])</f>
        <v>74.804945054945051</v>
      </c>
      <c r="T336" s="2">
        <v>74.277472527472526</v>
      </c>
      <c r="U336" s="2">
        <v>0.52747252747252749</v>
      </c>
      <c r="V336" s="2">
        <v>0</v>
      </c>
      <c r="W3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8.4917582417582409</v>
      </c>
      <c r="X336" s="2">
        <v>2.7692307692307692</v>
      </c>
      <c r="Y336" s="2">
        <v>0</v>
      </c>
      <c r="Z336" s="2">
        <v>0</v>
      </c>
      <c r="AA336" s="2">
        <v>5.6126373626373622</v>
      </c>
      <c r="AB336" s="2">
        <v>0</v>
      </c>
      <c r="AC336" s="2">
        <v>0.10989010989010989</v>
      </c>
      <c r="AD336" s="2">
        <v>0</v>
      </c>
      <c r="AE336" s="2">
        <v>0</v>
      </c>
      <c r="AF336" t="s">
        <v>594</v>
      </c>
      <c r="AG336" s="6">
        <v>5</v>
      </c>
      <c r="AH336"/>
    </row>
    <row r="337" spans="1:34" x14ac:dyDescent="0.25">
      <c r="A337" t="s">
        <v>35</v>
      </c>
      <c r="B337" t="s">
        <v>1782</v>
      </c>
      <c r="C337" t="s">
        <v>1921</v>
      </c>
      <c r="D337" t="s">
        <v>2344</v>
      </c>
      <c r="E337" s="2">
        <v>16.725274725274726</v>
      </c>
      <c r="F337" s="2">
        <f>Nurse[[#This Row],[Total Nurse Staff Hours]]/Nurse[[#This Row],[MDS Census]]</f>
        <v>4.0809789750328518</v>
      </c>
      <c r="G337" s="2">
        <f>Nurse[[#This Row],[Total Direct Care Staff Hours]]/Nurse[[#This Row],[MDS Census]]</f>
        <v>3.1609724047306176</v>
      </c>
      <c r="H337" s="2">
        <f>Nurse[[#This Row],[Total RN Hours (w/ Admin, DON)]]/Nurse[[#This Row],[MDS Census]]</f>
        <v>1.3020696452036793</v>
      </c>
      <c r="I337" s="2">
        <f>Nurse[[#This Row],[RN Hours (excl. Admin, DON)]]/Nurse[[#This Row],[MDS Census]]</f>
        <v>0.51429040735873854</v>
      </c>
      <c r="J337" s="2">
        <f>SUM(Nurse[[#This Row],[RN Hours (excl. Admin, DON)]], Nurse[[#This Row],[RN Admin Hours]], Nurse[[#This Row],[RN DON Hours]], Nurse[[#This Row],[LPN Hours (excl. Admin)]], Nurse[[#This Row],[LPN Admin Hours]], Nurse[[#This Row],[CNA Hours]], Nurse[[#This Row],[NA TR Hours]], Nurse[[#This Row],[Med Aide/Tech Hours]])</f>
        <v>68.255494505494511</v>
      </c>
      <c r="K337" s="2">
        <f>SUM(Nurse[[#This Row],[RN Hours (excl. Admin, DON)]], Nurse[[#This Row],[LPN Hours (excl. Admin)]], Nurse[[#This Row],[CNA Hours]], Nurse[[#This Row],[NA TR Hours]], Nurse[[#This Row],[Med Aide/Tech Hours]])</f>
        <v>52.868131868131869</v>
      </c>
      <c r="L337" s="2">
        <f>SUM(Nurse[[#This Row],[RN Hours (excl. Admin, DON)]], Nurse[[#This Row],[RN Admin Hours]], Nurse[[#This Row],[RN DON Hours]])</f>
        <v>21.777472527472529</v>
      </c>
      <c r="M337" s="2">
        <v>8.6016483516483522</v>
      </c>
      <c r="N337" s="2">
        <v>7.6730769230769234</v>
      </c>
      <c r="O337" s="2">
        <v>5.5027472527472527</v>
      </c>
      <c r="P337" s="2">
        <f>SUM(Nurse[[#This Row],[LPN Hours (excl. Admin)]],Nurse[[#This Row],[LPN Admin Hours]])</f>
        <v>23.28846153846154</v>
      </c>
      <c r="Q337" s="2">
        <v>21.076923076923077</v>
      </c>
      <c r="R337" s="2">
        <v>2.2115384615384617</v>
      </c>
      <c r="S337" s="2">
        <f>SUM(Nurse[[#This Row],[CNA Hours]], Nurse[[#This Row],[NA TR Hours]], Nurse[[#This Row],[Med Aide/Tech Hours]])</f>
        <v>23.189560439560438</v>
      </c>
      <c r="T337" s="2">
        <v>23.189560439560438</v>
      </c>
      <c r="U337" s="2">
        <v>0</v>
      </c>
      <c r="V337" s="2">
        <v>0</v>
      </c>
      <c r="W3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37" s="2">
        <v>0</v>
      </c>
      <c r="Y337" s="2">
        <v>0</v>
      </c>
      <c r="Z337" s="2">
        <v>0</v>
      </c>
      <c r="AA337" s="2">
        <v>0</v>
      </c>
      <c r="AB337" s="2">
        <v>0</v>
      </c>
      <c r="AC337" s="2">
        <v>0</v>
      </c>
      <c r="AD337" s="2">
        <v>0</v>
      </c>
      <c r="AE337" s="2">
        <v>0</v>
      </c>
      <c r="AF337" t="s">
        <v>848</v>
      </c>
      <c r="AG337" s="6">
        <v>5</v>
      </c>
      <c r="AH337"/>
    </row>
    <row r="338" spans="1:34" x14ac:dyDescent="0.25">
      <c r="A338" t="s">
        <v>35</v>
      </c>
      <c r="B338" t="s">
        <v>1518</v>
      </c>
      <c r="C338" t="s">
        <v>1921</v>
      </c>
      <c r="D338" t="s">
        <v>2344</v>
      </c>
      <c r="E338" s="2">
        <v>31.362637362637361</v>
      </c>
      <c r="F338" s="2">
        <f>Nurse[[#This Row],[Total Nurse Staff Hours]]/Nurse[[#This Row],[MDS Census]]</f>
        <v>2.8674702172389637</v>
      </c>
      <c r="G338" s="2">
        <f>Nurse[[#This Row],[Total Direct Care Staff Hours]]/Nurse[[#This Row],[MDS Census]]</f>
        <v>2.531100210231255</v>
      </c>
      <c r="H338" s="2">
        <f>Nurse[[#This Row],[Total RN Hours (w/ Admin, DON)]]/Nurse[[#This Row],[MDS Census]]</f>
        <v>0.55928170988086912</v>
      </c>
      <c r="I338" s="2">
        <f>Nurse[[#This Row],[RN Hours (excl. Admin, DON)]]/Nurse[[#This Row],[MDS Census]]</f>
        <v>0.37708128941836039</v>
      </c>
      <c r="J338" s="2">
        <f>SUM(Nurse[[#This Row],[RN Hours (excl. Admin, DON)]], Nurse[[#This Row],[RN Admin Hours]], Nurse[[#This Row],[RN DON Hours]], Nurse[[#This Row],[LPN Hours (excl. Admin)]], Nurse[[#This Row],[LPN Admin Hours]], Nurse[[#This Row],[CNA Hours]], Nurse[[#This Row],[NA TR Hours]], Nurse[[#This Row],[Med Aide/Tech Hours]])</f>
        <v>89.931428571428597</v>
      </c>
      <c r="K338" s="2">
        <f>SUM(Nurse[[#This Row],[RN Hours (excl. Admin, DON)]], Nurse[[#This Row],[LPN Hours (excl. Admin)]], Nurse[[#This Row],[CNA Hours]], Nurse[[#This Row],[NA TR Hours]], Nurse[[#This Row],[Med Aide/Tech Hours]])</f>
        <v>79.381978021978043</v>
      </c>
      <c r="L338" s="2">
        <f>SUM(Nurse[[#This Row],[RN Hours (excl. Admin, DON)]], Nurse[[#This Row],[RN Admin Hours]], Nurse[[#This Row],[RN DON Hours]])</f>
        <v>17.540549450549456</v>
      </c>
      <c r="M338" s="2">
        <v>11.826263736263742</v>
      </c>
      <c r="N338" s="2">
        <v>0</v>
      </c>
      <c r="O338" s="2">
        <v>5.7142857142857144</v>
      </c>
      <c r="P338" s="2">
        <f>SUM(Nurse[[#This Row],[LPN Hours (excl. Admin)]],Nurse[[#This Row],[LPN Admin Hours]])</f>
        <v>24.489450549450556</v>
      </c>
      <c r="Q338" s="2">
        <v>19.65428571428572</v>
      </c>
      <c r="R338" s="2">
        <v>4.8351648351648349</v>
      </c>
      <c r="S338" s="2">
        <f>SUM(Nurse[[#This Row],[CNA Hours]], Nurse[[#This Row],[NA TR Hours]], Nurse[[#This Row],[Med Aide/Tech Hours]])</f>
        <v>47.901428571428589</v>
      </c>
      <c r="T338" s="2">
        <v>45.846043956043971</v>
      </c>
      <c r="U338" s="2">
        <v>2.0553846153846154</v>
      </c>
      <c r="V338" s="2">
        <v>0</v>
      </c>
      <c r="W3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38" s="2">
        <v>0</v>
      </c>
      <c r="Y338" s="2">
        <v>0</v>
      </c>
      <c r="Z338" s="2">
        <v>0</v>
      </c>
      <c r="AA338" s="2">
        <v>0</v>
      </c>
      <c r="AB338" s="2">
        <v>0</v>
      </c>
      <c r="AC338" s="2">
        <v>0</v>
      </c>
      <c r="AD338" s="2">
        <v>0</v>
      </c>
      <c r="AE338" s="2">
        <v>0</v>
      </c>
      <c r="AF338" t="s">
        <v>580</v>
      </c>
      <c r="AG338" s="6">
        <v>5</v>
      </c>
      <c r="AH338"/>
    </row>
    <row r="339" spans="1:34" x14ac:dyDescent="0.25">
      <c r="A339" t="s">
        <v>35</v>
      </c>
      <c r="B339" t="s">
        <v>1318</v>
      </c>
      <c r="C339" t="s">
        <v>2061</v>
      </c>
      <c r="D339" t="s">
        <v>2326</v>
      </c>
      <c r="E339" s="2">
        <v>38.395604395604394</v>
      </c>
      <c r="F339" s="2">
        <f>Nurse[[#This Row],[Total Nurse Staff Hours]]/Nurse[[#This Row],[MDS Census]]</f>
        <v>3.3234258729250139</v>
      </c>
      <c r="G339" s="2">
        <f>Nurse[[#This Row],[Total Direct Care Staff Hours]]/Nurse[[#This Row],[MDS Census]]</f>
        <v>2.6884087006296506</v>
      </c>
      <c r="H339" s="2">
        <f>Nurse[[#This Row],[Total RN Hours (w/ Admin, DON)]]/Nurse[[#This Row],[MDS Census]]</f>
        <v>1.1160532341156266</v>
      </c>
      <c r="I339" s="2">
        <f>Nurse[[#This Row],[RN Hours (excl. Admin, DON)]]/Nurse[[#This Row],[MDS Census]]</f>
        <v>0.58030051516886083</v>
      </c>
      <c r="J339" s="2">
        <f>SUM(Nurse[[#This Row],[RN Hours (excl. Admin, DON)]], Nurse[[#This Row],[RN Admin Hours]], Nurse[[#This Row],[RN DON Hours]], Nurse[[#This Row],[LPN Hours (excl. Admin)]], Nurse[[#This Row],[LPN Admin Hours]], Nurse[[#This Row],[CNA Hours]], Nurse[[#This Row],[NA TR Hours]], Nurse[[#This Row],[Med Aide/Tech Hours]])</f>
        <v>127.60494505494503</v>
      </c>
      <c r="K339" s="2">
        <f>SUM(Nurse[[#This Row],[RN Hours (excl. Admin, DON)]], Nurse[[#This Row],[LPN Hours (excl. Admin)]], Nurse[[#This Row],[CNA Hours]], Nurse[[#This Row],[NA TR Hours]], Nurse[[#This Row],[Med Aide/Tech Hours]])</f>
        <v>103.22307692307692</v>
      </c>
      <c r="L339" s="2">
        <f>SUM(Nurse[[#This Row],[RN Hours (excl. Admin, DON)]], Nurse[[#This Row],[RN Admin Hours]], Nurse[[#This Row],[RN DON Hours]])</f>
        <v>42.851538461538453</v>
      </c>
      <c r="M339" s="2">
        <v>22.280989010989007</v>
      </c>
      <c r="N339" s="2">
        <v>15.581538461538463</v>
      </c>
      <c r="O339" s="2">
        <v>4.9890109890109891</v>
      </c>
      <c r="P339" s="2">
        <f>SUM(Nurse[[#This Row],[LPN Hours (excl. Admin)]],Nurse[[#This Row],[LPN Admin Hours]])</f>
        <v>26.488681318681312</v>
      </c>
      <c r="Q339" s="2">
        <v>22.677362637362631</v>
      </c>
      <c r="R339" s="2">
        <v>3.8113186813186806</v>
      </c>
      <c r="S339" s="2">
        <f>SUM(Nurse[[#This Row],[CNA Hours]], Nurse[[#This Row],[NA TR Hours]], Nurse[[#This Row],[Med Aide/Tech Hours]])</f>
        <v>58.264725274725272</v>
      </c>
      <c r="T339" s="2">
        <v>43.440549450549447</v>
      </c>
      <c r="U339" s="2">
        <v>8.7912087912087919E-2</v>
      </c>
      <c r="V339" s="2">
        <v>14.736263736263735</v>
      </c>
      <c r="W3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39" s="2">
        <v>0</v>
      </c>
      <c r="Y339" s="2">
        <v>0</v>
      </c>
      <c r="Z339" s="2">
        <v>0</v>
      </c>
      <c r="AA339" s="2">
        <v>0</v>
      </c>
      <c r="AB339" s="2">
        <v>0</v>
      </c>
      <c r="AC339" s="2">
        <v>0</v>
      </c>
      <c r="AD339" s="2">
        <v>0</v>
      </c>
      <c r="AE339" s="2">
        <v>0</v>
      </c>
      <c r="AF339" t="s">
        <v>375</v>
      </c>
      <c r="AG339" s="6">
        <v>5</v>
      </c>
      <c r="AH339"/>
    </row>
    <row r="340" spans="1:34" x14ac:dyDescent="0.25">
      <c r="A340" t="s">
        <v>35</v>
      </c>
      <c r="B340" t="s">
        <v>1027</v>
      </c>
      <c r="C340" t="s">
        <v>1955</v>
      </c>
      <c r="D340" t="s">
        <v>2313</v>
      </c>
      <c r="E340" s="2">
        <v>43.780219780219781</v>
      </c>
      <c r="F340" s="2">
        <f>Nurse[[#This Row],[Total Nurse Staff Hours]]/Nurse[[#This Row],[MDS Census]]</f>
        <v>3.6672640562249001</v>
      </c>
      <c r="G340" s="2">
        <f>Nurse[[#This Row],[Total Direct Care Staff Hours]]/Nurse[[#This Row],[MDS Census]]</f>
        <v>3.3490160642570284</v>
      </c>
      <c r="H340" s="2">
        <f>Nurse[[#This Row],[Total RN Hours (w/ Admin, DON)]]/Nurse[[#This Row],[MDS Census]]</f>
        <v>0.50370230923694781</v>
      </c>
      <c r="I340" s="2">
        <f>Nurse[[#This Row],[RN Hours (excl. Admin, DON)]]/Nurse[[#This Row],[MDS Census]]</f>
        <v>0.25397841365461843</v>
      </c>
      <c r="J340" s="2">
        <f>SUM(Nurse[[#This Row],[RN Hours (excl. Admin, DON)]], Nurse[[#This Row],[RN Admin Hours]], Nurse[[#This Row],[RN DON Hours]], Nurse[[#This Row],[LPN Hours (excl. Admin)]], Nurse[[#This Row],[LPN Admin Hours]], Nurse[[#This Row],[CNA Hours]], Nurse[[#This Row],[NA TR Hours]], Nurse[[#This Row],[Med Aide/Tech Hours]])</f>
        <v>160.5536263736264</v>
      </c>
      <c r="K340" s="2">
        <f>SUM(Nurse[[#This Row],[RN Hours (excl. Admin, DON)]], Nurse[[#This Row],[LPN Hours (excl. Admin)]], Nurse[[#This Row],[CNA Hours]], Nurse[[#This Row],[NA TR Hours]], Nurse[[#This Row],[Med Aide/Tech Hours]])</f>
        <v>146.62065934065936</v>
      </c>
      <c r="L340" s="2">
        <f>SUM(Nurse[[#This Row],[RN Hours (excl. Admin, DON)]], Nurse[[#This Row],[RN Admin Hours]], Nurse[[#This Row],[RN DON Hours]])</f>
        <v>22.052197802197803</v>
      </c>
      <c r="M340" s="2">
        <v>11.119230769230768</v>
      </c>
      <c r="N340" s="2">
        <v>5.3752747252747266</v>
      </c>
      <c r="O340" s="2">
        <v>5.5576923076923075</v>
      </c>
      <c r="P340" s="2">
        <f>SUM(Nurse[[#This Row],[LPN Hours (excl. Admin)]],Nurse[[#This Row],[LPN Admin Hours]])</f>
        <v>51.714945054945062</v>
      </c>
      <c r="Q340" s="2">
        <v>48.714945054945062</v>
      </c>
      <c r="R340" s="2">
        <v>3</v>
      </c>
      <c r="S340" s="2">
        <f>SUM(Nurse[[#This Row],[CNA Hours]], Nurse[[#This Row],[NA TR Hours]], Nurse[[#This Row],[Med Aide/Tech Hours]])</f>
        <v>86.786483516483528</v>
      </c>
      <c r="T340" s="2">
        <v>86.786483516483528</v>
      </c>
      <c r="U340" s="2">
        <v>0</v>
      </c>
      <c r="V340" s="2">
        <v>0</v>
      </c>
      <c r="W3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10.016483516483516</v>
      </c>
      <c r="X340" s="2">
        <v>0</v>
      </c>
      <c r="Y340" s="2">
        <v>0</v>
      </c>
      <c r="Z340" s="2">
        <v>0</v>
      </c>
      <c r="AA340" s="2">
        <v>5.686813186813187</v>
      </c>
      <c r="AB340" s="2">
        <v>0</v>
      </c>
      <c r="AC340" s="2">
        <v>4.3296703296703294</v>
      </c>
      <c r="AD340" s="2">
        <v>0</v>
      </c>
      <c r="AE340" s="2">
        <v>0</v>
      </c>
      <c r="AF340" t="s">
        <v>80</v>
      </c>
      <c r="AG340" s="6">
        <v>5</v>
      </c>
      <c r="AH340"/>
    </row>
    <row r="341" spans="1:34" x14ac:dyDescent="0.25">
      <c r="A341" t="s">
        <v>35</v>
      </c>
      <c r="B341" t="s">
        <v>1636</v>
      </c>
      <c r="C341" t="s">
        <v>1932</v>
      </c>
      <c r="D341" t="s">
        <v>2346</v>
      </c>
      <c r="E341" s="2">
        <v>70.362637362637358</v>
      </c>
      <c r="F341" s="2">
        <f>Nurse[[#This Row],[Total Nurse Staff Hours]]/Nurse[[#This Row],[MDS Census]]</f>
        <v>3.573285959706388</v>
      </c>
      <c r="G341" s="2">
        <f>Nurse[[#This Row],[Total Direct Care Staff Hours]]/Nurse[[#This Row],[MDS Census]]</f>
        <v>3.4239809464313606</v>
      </c>
      <c r="H341" s="2">
        <f>Nurse[[#This Row],[Total RN Hours (w/ Admin, DON)]]/Nurse[[#This Row],[MDS Census]]</f>
        <v>0.46763235983132911</v>
      </c>
      <c r="I341" s="2">
        <f>Nurse[[#This Row],[RN Hours (excl. Admin, DON)]]/Nurse[[#This Row],[MDS Census]]</f>
        <v>0.38642042792441045</v>
      </c>
      <c r="J341" s="2">
        <f>SUM(Nurse[[#This Row],[RN Hours (excl. Admin, DON)]], Nurse[[#This Row],[RN Admin Hours]], Nurse[[#This Row],[RN DON Hours]], Nurse[[#This Row],[LPN Hours (excl. Admin)]], Nurse[[#This Row],[LPN Admin Hours]], Nurse[[#This Row],[CNA Hours]], Nurse[[#This Row],[NA TR Hours]], Nurse[[#This Row],[Med Aide/Tech Hours]])</f>
        <v>251.42582417582418</v>
      </c>
      <c r="K341" s="2">
        <f>SUM(Nurse[[#This Row],[RN Hours (excl. Admin, DON)]], Nurse[[#This Row],[LPN Hours (excl. Admin)]], Nurse[[#This Row],[CNA Hours]], Nurse[[#This Row],[NA TR Hours]], Nurse[[#This Row],[Med Aide/Tech Hours]])</f>
        <v>240.92032967032969</v>
      </c>
      <c r="L341" s="2">
        <f>SUM(Nurse[[#This Row],[RN Hours (excl. Admin, DON)]], Nurse[[#This Row],[RN Admin Hours]], Nurse[[#This Row],[RN DON Hours]])</f>
        <v>32.903846153846153</v>
      </c>
      <c r="M341" s="2">
        <v>27.189560439560438</v>
      </c>
      <c r="N341" s="2">
        <v>0</v>
      </c>
      <c r="O341" s="2">
        <v>5.7142857142857144</v>
      </c>
      <c r="P341" s="2">
        <f>SUM(Nurse[[#This Row],[LPN Hours (excl. Admin)]],Nurse[[#This Row],[LPN Admin Hours]])</f>
        <v>67.362637362637358</v>
      </c>
      <c r="Q341" s="2">
        <v>62.571428571428569</v>
      </c>
      <c r="R341" s="2">
        <v>4.7912087912087911</v>
      </c>
      <c r="S341" s="2">
        <f>SUM(Nurse[[#This Row],[CNA Hours]], Nurse[[#This Row],[NA TR Hours]], Nurse[[#This Row],[Med Aide/Tech Hours]])</f>
        <v>151.15934065934067</v>
      </c>
      <c r="T341" s="2">
        <v>151.15934065934067</v>
      </c>
      <c r="U341" s="2">
        <v>0</v>
      </c>
      <c r="V341" s="2">
        <v>0</v>
      </c>
      <c r="W3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2.3736263736263736</v>
      </c>
      <c r="X341" s="2">
        <v>0</v>
      </c>
      <c r="Y341" s="2">
        <v>0</v>
      </c>
      <c r="Z341" s="2">
        <v>0</v>
      </c>
      <c r="AA341" s="2">
        <v>0.35164835164835168</v>
      </c>
      <c r="AB341" s="2">
        <v>0</v>
      </c>
      <c r="AC341" s="2">
        <v>2.0219780219780219</v>
      </c>
      <c r="AD341" s="2">
        <v>0</v>
      </c>
      <c r="AE341" s="2">
        <v>0</v>
      </c>
      <c r="AF341" t="s">
        <v>699</v>
      </c>
      <c r="AG341" s="6">
        <v>5</v>
      </c>
      <c r="AH341"/>
    </row>
    <row r="342" spans="1:34" x14ac:dyDescent="0.25">
      <c r="A342" t="s">
        <v>35</v>
      </c>
      <c r="B342" t="s">
        <v>1240</v>
      </c>
      <c r="C342" t="s">
        <v>1922</v>
      </c>
      <c r="D342" t="s">
        <v>2291</v>
      </c>
      <c r="E342" s="2">
        <v>70.604395604395606</v>
      </c>
      <c r="F342" s="2">
        <f>Nurse[[#This Row],[Total Nurse Staff Hours]]/Nurse[[#This Row],[MDS Census]]</f>
        <v>3.1972373540856029</v>
      </c>
      <c r="G342" s="2">
        <f>Nurse[[#This Row],[Total Direct Care Staff Hours]]/Nurse[[#This Row],[MDS Census]]</f>
        <v>2.8977821011673148</v>
      </c>
      <c r="H342" s="2">
        <f>Nurse[[#This Row],[Total RN Hours (w/ Admin, DON)]]/Nurse[[#This Row],[MDS Census]]</f>
        <v>0.40128404669260703</v>
      </c>
      <c r="I342" s="2">
        <f>Nurse[[#This Row],[RN Hours (excl. Admin, DON)]]/Nurse[[#This Row],[MDS Census]]</f>
        <v>0.32159533073929963</v>
      </c>
      <c r="J342" s="2">
        <f>SUM(Nurse[[#This Row],[RN Hours (excl. Admin, DON)]], Nurse[[#This Row],[RN Admin Hours]], Nurse[[#This Row],[RN DON Hours]], Nurse[[#This Row],[LPN Hours (excl. Admin)]], Nurse[[#This Row],[LPN Admin Hours]], Nurse[[#This Row],[CNA Hours]], Nurse[[#This Row],[NA TR Hours]], Nurse[[#This Row],[Med Aide/Tech Hours]])</f>
        <v>225.73901098901098</v>
      </c>
      <c r="K342" s="2">
        <f>SUM(Nurse[[#This Row],[RN Hours (excl. Admin, DON)]], Nurse[[#This Row],[LPN Hours (excl. Admin)]], Nurse[[#This Row],[CNA Hours]], Nurse[[#This Row],[NA TR Hours]], Nurse[[#This Row],[Med Aide/Tech Hours]])</f>
        <v>204.59615384615384</v>
      </c>
      <c r="L342" s="2">
        <f>SUM(Nurse[[#This Row],[RN Hours (excl. Admin, DON)]], Nurse[[#This Row],[RN Admin Hours]], Nurse[[#This Row],[RN DON Hours]])</f>
        <v>28.332417582417584</v>
      </c>
      <c r="M342" s="2">
        <v>22.706043956043956</v>
      </c>
      <c r="N342" s="2">
        <v>0</v>
      </c>
      <c r="O342" s="2">
        <v>5.6263736263736268</v>
      </c>
      <c r="P342" s="2">
        <f>SUM(Nurse[[#This Row],[LPN Hours (excl. Admin)]],Nurse[[#This Row],[LPN Admin Hours]])</f>
        <v>70.708791208791212</v>
      </c>
      <c r="Q342" s="2">
        <v>55.192307692307693</v>
      </c>
      <c r="R342" s="2">
        <v>15.516483516483516</v>
      </c>
      <c r="S342" s="2">
        <f>SUM(Nurse[[#This Row],[CNA Hours]], Nurse[[#This Row],[NA TR Hours]], Nurse[[#This Row],[Med Aide/Tech Hours]])</f>
        <v>126.69780219780219</v>
      </c>
      <c r="T342" s="2">
        <v>107.01373626373626</v>
      </c>
      <c r="U342" s="2">
        <v>19.684065934065934</v>
      </c>
      <c r="V342" s="2">
        <v>0</v>
      </c>
      <c r="W3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42" s="2">
        <v>0</v>
      </c>
      <c r="Y342" s="2">
        <v>0</v>
      </c>
      <c r="Z342" s="2">
        <v>0</v>
      </c>
      <c r="AA342" s="2">
        <v>0</v>
      </c>
      <c r="AB342" s="2">
        <v>0</v>
      </c>
      <c r="AC342" s="2">
        <v>0</v>
      </c>
      <c r="AD342" s="2">
        <v>0</v>
      </c>
      <c r="AE342" s="2">
        <v>0</v>
      </c>
      <c r="AF342" t="s">
        <v>296</v>
      </c>
      <c r="AG342" s="6">
        <v>5</v>
      </c>
      <c r="AH342"/>
    </row>
    <row r="343" spans="1:34" x14ac:dyDescent="0.25">
      <c r="A343" t="s">
        <v>35</v>
      </c>
      <c r="B343" t="s">
        <v>1905</v>
      </c>
      <c r="C343" t="s">
        <v>2068</v>
      </c>
      <c r="D343" t="s">
        <v>2355</v>
      </c>
      <c r="E343" s="2">
        <v>41.318681318681321</v>
      </c>
      <c r="F343" s="2">
        <f>Nurse[[#This Row],[Total Nurse Staff Hours]]/Nurse[[#This Row],[MDS Census]]</f>
        <v>3.8284069148936171</v>
      </c>
      <c r="G343" s="2">
        <f>Nurse[[#This Row],[Total Direct Care Staff Hours]]/Nurse[[#This Row],[MDS Census]]</f>
        <v>3.3400132978723414</v>
      </c>
      <c r="H343" s="2">
        <f>Nurse[[#This Row],[Total RN Hours (w/ Admin, DON)]]/Nurse[[#This Row],[MDS Census]]</f>
        <v>1.0508430851063832</v>
      </c>
      <c r="I343" s="2">
        <f>Nurse[[#This Row],[RN Hours (excl. Admin, DON)]]/Nurse[[#This Row],[MDS Census]]</f>
        <v>0.71839627659574501</v>
      </c>
      <c r="J343" s="2">
        <f>SUM(Nurse[[#This Row],[RN Hours (excl. Admin, DON)]], Nurse[[#This Row],[RN Admin Hours]], Nurse[[#This Row],[RN DON Hours]], Nurse[[#This Row],[LPN Hours (excl. Admin)]], Nurse[[#This Row],[LPN Admin Hours]], Nurse[[#This Row],[CNA Hours]], Nurse[[#This Row],[NA TR Hours]], Nurse[[#This Row],[Med Aide/Tech Hours]])</f>
        <v>158.18472527472528</v>
      </c>
      <c r="K343" s="2">
        <f>SUM(Nurse[[#This Row],[RN Hours (excl. Admin, DON)]], Nurse[[#This Row],[LPN Hours (excl. Admin)]], Nurse[[#This Row],[CNA Hours]], Nurse[[#This Row],[NA TR Hours]], Nurse[[#This Row],[Med Aide/Tech Hours]])</f>
        <v>138.0049450549451</v>
      </c>
      <c r="L343" s="2">
        <f>SUM(Nurse[[#This Row],[RN Hours (excl. Admin, DON)]], Nurse[[#This Row],[RN Admin Hours]], Nurse[[#This Row],[RN DON Hours]])</f>
        <v>43.419450549450559</v>
      </c>
      <c r="M343" s="2">
        <v>29.683186813186829</v>
      </c>
      <c r="N343" s="2">
        <v>9.615384615384615</v>
      </c>
      <c r="O343" s="2">
        <v>4.1208791208791204</v>
      </c>
      <c r="P343" s="2">
        <f>SUM(Nurse[[#This Row],[LPN Hours (excl. Admin)]],Nurse[[#This Row],[LPN Admin Hours]])</f>
        <v>25.696483516483507</v>
      </c>
      <c r="Q343" s="2">
        <v>19.252967032967025</v>
      </c>
      <c r="R343" s="2">
        <v>6.4435164835164835</v>
      </c>
      <c r="S343" s="2">
        <f>SUM(Nurse[[#This Row],[CNA Hours]], Nurse[[#This Row],[NA TR Hours]], Nurse[[#This Row],[Med Aide/Tech Hours]])</f>
        <v>89.068791208791225</v>
      </c>
      <c r="T343" s="2">
        <v>89.068791208791225</v>
      </c>
      <c r="U343" s="2">
        <v>0</v>
      </c>
      <c r="V343" s="2">
        <v>0</v>
      </c>
      <c r="W3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43" s="2">
        <v>0</v>
      </c>
      <c r="Y343" s="2">
        <v>0</v>
      </c>
      <c r="Z343" s="2">
        <v>0</v>
      </c>
      <c r="AA343" s="2">
        <v>0</v>
      </c>
      <c r="AB343" s="2">
        <v>0</v>
      </c>
      <c r="AC343" s="2">
        <v>0</v>
      </c>
      <c r="AD343" s="2">
        <v>0</v>
      </c>
      <c r="AE343" s="2">
        <v>0</v>
      </c>
      <c r="AF343" t="s">
        <v>972</v>
      </c>
      <c r="AG343" s="6">
        <v>5</v>
      </c>
      <c r="AH343"/>
    </row>
    <row r="344" spans="1:34" x14ac:dyDescent="0.25">
      <c r="A344" t="s">
        <v>35</v>
      </c>
      <c r="B344" t="s">
        <v>1783</v>
      </c>
      <c r="C344" t="s">
        <v>2068</v>
      </c>
      <c r="D344" t="s">
        <v>2307</v>
      </c>
      <c r="E344" s="2">
        <v>67.252747252747255</v>
      </c>
      <c r="F344" s="2">
        <f>Nurse[[#This Row],[Total Nurse Staff Hours]]/Nurse[[#This Row],[MDS Census]]</f>
        <v>3.8889101307189549</v>
      </c>
      <c r="G344" s="2">
        <f>Nurse[[#This Row],[Total Direct Care Staff Hours]]/Nurse[[#This Row],[MDS Census]]</f>
        <v>3.5614264705882355</v>
      </c>
      <c r="H344" s="2">
        <f>Nurse[[#This Row],[Total RN Hours (w/ Admin, DON)]]/Nurse[[#This Row],[MDS Census]]</f>
        <v>0.74091013071895373</v>
      </c>
      <c r="I344" s="2">
        <f>Nurse[[#This Row],[RN Hours (excl. Admin, DON)]]/Nurse[[#This Row],[MDS Census]]</f>
        <v>0.42388398692810414</v>
      </c>
      <c r="J344" s="2">
        <f>SUM(Nurse[[#This Row],[RN Hours (excl. Admin, DON)]], Nurse[[#This Row],[RN Admin Hours]], Nurse[[#This Row],[RN DON Hours]], Nurse[[#This Row],[LPN Hours (excl. Admin)]], Nurse[[#This Row],[LPN Admin Hours]], Nurse[[#This Row],[CNA Hours]], Nurse[[#This Row],[NA TR Hours]], Nurse[[#This Row],[Med Aide/Tech Hours]])</f>
        <v>261.53989010989017</v>
      </c>
      <c r="K344" s="2">
        <f>SUM(Nurse[[#This Row],[RN Hours (excl. Admin, DON)]], Nurse[[#This Row],[LPN Hours (excl. Admin)]], Nurse[[#This Row],[CNA Hours]], Nurse[[#This Row],[NA TR Hours]], Nurse[[#This Row],[Med Aide/Tech Hours]])</f>
        <v>239.5157142857143</v>
      </c>
      <c r="L344" s="2">
        <f>SUM(Nurse[[#This Row],[RN Hours (excl. Admin, DON)]], Nurse[[#This Row],[RN Admin Hours]], Nurse[[#This Row],[RN DON Hours]])</f>
        <v>49.828241758241724</v>
      </c>
      <c r="M344" s="2">
        <v>28.507362637362608</v>
      </c>
      <c r="N344" s="2">
        <v>15.670329670329668</v>
      </c>
      <c r="O344" s="2">
        <v>5.65054945054945</v>
      </c>
      <c r="P344" s="2">
        <f>SUM(Nurse[[#This Row],[LPN Hours (excl. Admin)]],Nurse[[#This Row],[LPN Admin Hours]])</f>
        <v>67.517692307692315</v>
      </c>
      <c r="Q344" s="2">
        <v>66.814395604395614</v>
      </c>
      <c r="R344" s="2">
        <v>0.70329670329670335</v>
      </c>
      <c r="S344" s="2">
        <f>SUM(Nurse[[#This Row],[CNA Hours]], Nurse[[#This Row],[NA TR Hours]], Nurse[[#This Row],[Med Aide/Tech Hours]])</f>
        <v>144.19395604395609</v>
      </c>
      <c r="T344" s="2">
        <v>144.19395604395609</v>
      </c>
      <c r="U344" s="2">
        <v>0</v>
      </c>
      <c r="V344" s="2">
        <v>0</v>
      </c>
      <c r="W3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9.2869230769230775</v>
      </c>
      <c r="X344" s="2">
        <v>0.13186813186813187</v>
      </c>
      <c r="Y344" s="2">
        <v>0.26373626373626374</v>
      </c>
      <c r="Z344" s="2">
        <v>0</v>
      </c>
      <c r="AA344" s="2">
        <v>5.1550549450549452</v>
      </c>
      <c r="AB344" s="2">
        <v>0</v>
      </c>
      <c r="AC344" s="2">
        <v>3.7362637362637363</v>
      </c>
      <c r="AD344" s="2">
        <v>0</v>
      </c>
      <c r="AE344" s="2">
        <v>0</v>
      </c>
      <c r="AF344" t="s">
        <v>849</v>
      </c>
      <c r="AG344" s="6">
        <v>5</v>
      </c>
      <c r="AH344"/>
    </row>
    <row r="345" spans="1:34" x14ac:dyDescent="0.25">
      <c r="A345" t="s">
        <v>35</v>
      </c>
      <c r="B345" t="s">
        <v>1569</v>
      </c>
      <c r="C345" t="s">
        <v>2099</v>
      </c>
      <c r="D345" t="s">
        <v>2311</v>
      </c>
      <c r="E345" s="2">
        <v>25.274725274725274</v>
      </c>
      <c r="F345" s="2">
        <f>Nurse[[#This Row],[Total Nurse Staff Hours]]/Nurse[[#This Row],[MDS Census]]</f>
        <v>3.8062913043478255</v>
      </c>
      <c r="G345" s="2">
        <f>Nurse[[#This Row],[Total Direct Care Staff Hours]]/Nurse[[#This Row],[MDS Census]]</f>
        <v>3.621943478260869</v>
      </c>
      <c r="H345" s="2">
        <f>Nurse[[#This Row],[Total RN Hours (w/ Admin, DON)]]/Nurse[[#This Row],[MDS Census]]</f>
        <v>0.85521739130434793</v>
      </c>
      <c r="I345" s="2">
        <f>Nurse[[#This Row],[RN Hours (excl. Admin, DON)]]/Nurse[[#This Row],[MDS Census]]</f>
        <v>0.67086956521739138</v>
      </c>
      <c r="J345" s="2">
        <f>SUM(Nurse[[#This Row],[RN Hours (excl. Admin, DON)]], Nurse[[#This Row],[RN Admin Hours]], Nurse[[#This Row],[RN DON Hours]], Nurse[[#This Row],[LPN Hours (excl. Admin)]], Nurse[[#This Row],[LPN Admin Hours]], Nurse[[#This Row],[CNA Hours]], Nurse[[#This Row],[NA TR Hours]], Nurse[[#This Row],[Med Aide/Tech Hours]])</f>
        <v>96.20296703296701</v>
      </c>
      <c r="K345" s="2">
        <f>SUM(Nurse[[#This Row],[RN Hours (excl. Admin, DON)]], Nurse[[#This Row],[LPN Hours (excl. Admin)]], Nurse[[#This Row],[CNA Hours]], Nurse[[#This Row],[NA TR Hours]], Nurse[[#This Row],[Med Aide/Tech Hours]])</f>
        <v>91.543626373626353</v>
      </c>
      <c r="L345" s="2">
        <f>SUM(Nurse[[#This Row],[RN Hours (excl. Admin, DON)]], Nurse[[#This Row],[RN Admin Hours]], Nurse[[#This Row],[RN DON Hours]])</f>
        <v>21.615384615384617</v>
      </c>
      <c r="M345" s="2">
        <v>16.956043956043956</v>
      </c>
      <c r="N345" s="2">
        <v>0</v>
      </c>
      <c r="O345" s="2">
        <v>4.6593406593406597</v>
      </c>
      <c r="P345" s="2">
        <f>SUM(Nurse[[#This Row],[LPN Hours (excl. Admin)]],Nurse[[#This Row],[LPN Admin Hours]])</f>
        <v>17.151098901098905</v>
      </c>
      <c r="Q345" s="2">
        <v>17.151098901098905</v>
      </c>
      <c r="R345" s="2">
        <v>0</v>
      </c>
      <c r="S345" s="2">
        <f>SUM(Nurse[[#This Row],[CNA Hours]], Nurse[[#This Row],[NA TR Hours]], Nurse[[#This Row],[Med Aide/Tech Hours]])</f>
        <v>57.436483516483491</v>
      </c>
      <c r="T345" s="2">
        <v>57.436483516483491</v>
      </c>
      <c r="U345" s="2">
        <v>0</v>
      </c>
      <c r="V345" s="2">
        <v>0</v>
      </c>
      <c r="W3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16.906593406593409</v>
      </c>
      <c r="X345" s="2">
        <v>0.21978021978021978</v>
      </c>
      <c r="Y345" s="2">
        <v>0</v>
      </c>
      <c r="Z345" s="2">
        <v>0</v>
      </c>
      <c r="AA345" s="2">
        <v>3.8956043956043951</v>
      </c>
      <c r="AB345" s="2">
        <v>0</v>
      </c>
      <c r="AC345" s="2">
        <v>12.791208791208792</v>
      </c>
      <c r="AD345" s="2">
        <v>0</v>
      </c>
      <c r="AE345" s="2">
        <v>0</v>
      </c>
      <c r="AF345" t="s">
        <v>631</v>
      </c>
      <c r="AG345" s="6">
        <v>5</v>
      </c>
      <c r="AH345"/>
    </row>
    <row r="346" spans="1:34" x14ac:dyDescent="0.25">
      <c r="A346" t="s">
        <v>35</v>
      </c>
      <c r="B346" t="s">
        <v>1608</v>
      </c>
      <c r="C346" t="s">
        <v>1975</v>
      </c>
      <c r="D346" t="s">
        <v>2316</v>
      </c>
      <c r="E346" s="2">
        <v>66.791208791208788</v>
      </c>
      <c r="F346" s="2">
        <f>Nurse[[#This Row],[Total Nurse Staff Hours]]/Nurse[[#This Row],[MDS Census]]</f>
        <v>3.0392810134912804</v>
      </c>
      <c r="G346" s="2">
        <f>Nurse[[#This Row],[Total Direct Care Staff Hours]]/Nurse[[#This Row],[MDS Census]]</f>
        <v>2.81963639355051</v>
      </c>
      <c r="H346" s="2">
        <f>Nurse[[#This Row],[Total RN Hours (w/ Admin, DON)]]/Nurse[[#This Row],[MDS Census]]</f>
        <v>0.41740704179006249</v>
      </c>
      <c r="I346" s="2">
        <f>Nurse[[#This Row],[RN Hours (excl. Admin, DON)]]/Nurse[[#This Row],[MDS Census]]</f>
        <v>0.19776242184929252</v>
      </c>
      <c r="J346" s="2">
        <f>SUM(Nurse[[#This Row],[RN Hours (excl. Admin, DON)]], Nurse[[#This Row],[RN Admin Hours]], Nurse[[#This Row],[RN DON Hours]], Nurse[[#This Row],[LPN Hours (excl. Admin)]], Nurse[[#This Row],[LPN Admin Hours]], Nurse[[#This Row],[CNA Hours]], Nurse[[#This Row],[NA TR Hours]], Nurse[[#This Row],[Med Aide/Tech Hours]])</f>
        <v>202.99725274725276</v>
      </c>
      <c r="K346" s="2">
        <f>SUM(Nurse[[#This Row],[RN Hours (excl. Admin, DON)]], Nurse[[#This Row],[LPN Hours (excl. Admin)]], Nurse[[#This Row],[CNA Hours]], Nurse[[#This Row],[NA TR Hours]], Nurse[[#This Row],[Med Aide/Tech Hours]])</f>
        <v>188.32692307692307</v>
      </c>
      <c r="L346" s="2">
        <f>SUM(Nurse[[#This Row],[RN Hours (excl. Admin, DON)]], Nurse[[#This Row],[RN Admin Hours]], Nurse[[#This Row],[RN DON Hours]])</f>
        <v>27.879120879120876</v>
      </c>
      <c r="M346" s="2">
        <v>13.208791208791208</v>
      </c>
      <c r="N346" s="2">
        <v>4.5329670329670328</v>
      </c>
      <c r="O346" s="2">
        <v>10.137362637362637</v>
      </c>
      <c r="P346" s="2">
        <f>SUM(Nurse[[#This Row],[LPN Hours (excl. Admin)]],Nurse[[#This Row],[LPN Admin Hours]])</f>
        <v>58.906593406593409</v>
      </c>
      <c r="Q346" s="2">
        <v>58.906593406593409</v>
      </c>
      <c r="R346" s="2">
        <v>0</v>
      </c>
      <c r="S346" s="2">
        <f>SUM(Nurse[[#This Row],[CNA Hours]], Nurse[[#This Row],[NA TR Hours]], Nurse[[#This Row],[Med Aide/Tech Hours]])</f>
        <v>116.21153846153847</v>
      </c>
      <c r="T346" s="2">
        <v>110.25274725274726</v>
      </c>
      <c r="U346" s="2">
        <v>5.9587912087912089</v>
      </c>
      <c r="V346" s="2">
        <v>0</v>
      </c>
      <c r="W3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46" s="2">
        <v>0</v>
      </c>
      <c r="Y346" s="2">
        <v>0</v>
      </c>
      <c r="Z346" s="2">
        <v>0</v>
      </c>
      <c r="AA346" s="2">
        <v>0</v>
      </c>
      <c r="AB346" s="2">
        <v>0</v>
      </c>
      <c r="AC346" s="2">
        <v>0</v>
      </c>
      <c r="AD346" s="2">
        <v>0</v>
      </c>
      <c r="AE346" s="2">
        <v>0</v>
      </c>
      <c r="AF346" t="s">
        <v>671</v>
      </c>
      <c r="AG346" s="6">
        <v>5</v>
      </c>
      <c r="AH346"/>
    </row>
    <row r="347" spans="1:34" x14ac:dyDescent="0.25">
      <c r="A347" t="s">
        <v>35</v>
      </c>
      <c r="B347" t="s">
        <v>1684</v>
      </c>
      <c r="C347" t="s">
        <v>1922</v>
      </c>
      <c r="D347" t="s">
        <v>2291</v>
      </c>
      <c r="E347" s="2">
        <v>63.329670329670328</v>
      </c>
      <c r="F347" s="2">
        <f>Nurse[[#This Row],[Total Nurse Staff Hours]]/Nurse[[#This Row],[MDS Census]]</f>
        <v>3.3861808086066283</v>
      </c>
      <c r="G347" s="2">
        <f>Nurse[[#This Row],[Total Direct Care Staff Hours]]/Nurse[[#This Row],[MDS Census]]</f>
        <v>3.0274266874891551</v>
      </c>
      <c r="H347" s="2">
        <f>Nurse[[#This Row],[Total RN Hours (w/ Admin, DON)]]/Nurse[[#This Row],[MDS Census]]</f>
        <v>0.39475967378101684</v>
      </c>
      <c r="I347" s="2">
        <f>Nurse[[#This Row],[RN Hours (excl. Admin, DON)]]/Nurse[[#This Row],[MDS Census]]</f>
        <v>0.28626583376713516</v>
      </c>
      <c r="J347" s="2">
        <f>SUM(Nurse[[#This Row],[RN Hours (excl. Admin, DON)]], Nurse[[#This Row],[RN Admin Hours]], Nurse[[#This Row],[RN DON Hours]], Nurse[[#This Row],[LPN Hours (excl. Admin)]], Nurse[[#This Row],[LPN Admin Hours]], Nurse[[#This Row],[CNA Hours]], Nurse[[#This Row],[NA TR Hours]], Nurse[[#This Row],[Med Aide/Tech Hours]])</f>
        <v>214.44571428571427</v>
      </c>
      <c r="K347" s="2">
        <f>SUM(Nurse[[#This Row],[RN Hours (excl. Admin, DON)]], Nurse[[#This Row],[LPN Hours (excl. Admin)]], Nurse[[#This Row],[CNA Hours]], Nurse[[#This Row],[NA TR Hours]], Nurse[[#This Row],[Med Aide/Tech Hours]])</f>
        <v>191.72593406593407</v>
      </c>
      <c r="L347" s="2">
        <f>SUM(Nurse[[#This Row],[RN Hours (excl. Admin, DON)]], Nurse[[#This Row],[RN Admin Hours]], Nurse[[#This Row],[RN DON Hours]])</f>
        <v>25</v>
      </c>
      <c r="M347" s="2">
        <v>18.12912087912088</v>
      </c>
      <c r="N347" s="2">
        <v>0</v>
      </c>
      <c r="O347" s="2">
        <v>6.8708791208791204</v>
      </c>
      <c r="P347" s="2">
        <f>SUM(Nurse[[#This Row],[LPN Hours (excl. Admin)]],Nurse[[#This Row],[LPN Admin Hours]])</f>
        <v>73.809890109890091</v>
      </c>
      <c r="Q347" s="2">
        <v>57.960989010988996</v>
      </c>
      <c r="R347" s="2">
        <v>15.848901098901099</v>
      </c>
      <c r="S347" s="2">
        <f>SUM(Nurse[[#This Row],[CNA Hours]], Nurse[[#This Row],[NA TR Hours]], Nurse[[#This Row],[Med Aide/Tech Hours]])</f>
        <v>115.63582417582418</v>
      </c>
      <c r="T347" s="2">
        <v>102.81714285714287</v>
      </c>
      <c r="U347" s="2">
        <v>12.818681318681319</v>
      </c>
      <c r="V347" s="2">
        <v>0</v>
      </c>
      <c r="W3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1.8054945054945055</v>
      </c>
      <c r="X347" s="2">
        <v>0</v>
      </c>
      <c r="Y347" s="2">
        <v>0</v>
      </c>
      <c r="Z347" s="2">
        <v>0</v>
      </c>
      <c r="AA347" s="2">
        <v>0.50879120879120876</v>
      </c>
      <c r="AB347" s="2">
        <v>0</v>
      </c>
      <c r="AC347" s="2">
        <v>1.2967032967032968</v>
      </c>
      <c r="AD347" s="2">
        <v>0</v>
      </c>
      <c r="AE347" s="2">
        <v>0</v>
      </c>
      <c r="AF347" t="s">
        <v>748</v>
      </c>
      <c r="AG347" s="6">
        <v>5</v>
      </c>
      <c r="AH347"/>
    </row>
    <row r="348" spans="1:34" x14ac:dyDescent="0.25">
      <c r="A348" t="s">
        <v>35</v>
      </c>
      <c r="B348" t="s">
        <v>1519</v>
      </c>
      <c r="C348" t="s">
        <v>2148</v>
      </c>
      <c r="D348" t="s">
        <v>2329</v>
      </c>
      <c r="E348" s="2">
        <v>89.747252747252745</v>
      </c>
      <c r="F348" s="2">
        <f>Nurse[[#This Row],[Total Nurse Staff Hours]]/Nurse[[#This Row],[MDS Census]]</f>
        <v>4.1112807640504476</v>
      </c>
      <c r="G348" s="2">
        <f>Nurse[[#This Row],[Total Direct Care Staff Hours]]/Nurse[[#This Row],[MDS Census]]</f>
        <v>3.8581878290682021</v>
      </c>
      <c r="H348" s="2">
        <f>Nurse[[#This Row],[Total RN Hours (w/ Admin, DON)]]/Nurse[[#This Row],[MDS Census]]</f>
        <v>0.69681278315170803</v>
      </c>
      <c r="I348" s="2">
        <f>Nurse[[#This Row],[RN Hours (excl. Admin, DON)]]/Nurse[[#This Row],[MDS Census]]</f>
        <v>0.57580751806048724</v>
      </c>
      <c r="J348" s="2">
        <f>SUM(Nurse[[#This Row],[RN Hours (excl. Admin, DON)]], Nurse[[#This Row],[RN Admin Hours]], Nurse[[#This Row],[RN DON Hours]], Nurse[[#This Row],[LPN Hours (excl. Admin)]], Nurse[[#This Row],[LPN Admin Hours]], Nurse[[#This Row],[CNA Hours]], Nurse[[#This Row],[NA TR Hours]], Nurse[[#This Row],[Med Aide/Tech Hours]])</f>
        <v>368.97615384615386</v>
      </c>
      <c r="K348" s="2">
        <f>SUM(Nurse[[#This Row],[RN Hours (excl. Admin, DON)]], Nurse[[#This Row],[LPN Hours (excl. Admin)]], Nurse[[#This Row],[CNA Hours]], Nurse[[#This Row],[NA TR Hours]], Nurse[[#This Row],[Med Aide/Tech Hours]])</f>
        <v>346.26175824175829</v>
      </c>
      <c r="L348" s="2">
        <f>SUM(Nurse[[#This Row],[RN Hours (excl. Admin, DON)]], Nurse[[#This Row],[RN Admin Hours]], Nurse[[#This Row],[RN DON Hours]])</f>
        <v>62.537032967032957</v>
      </c>
      <c r="M348" s="2">
        <v>51.677142857142847</v>
      </c>
      <c r="N348" s="2">
        <v>0</v>
      </c>
      <c r="O348" s="2">
        <v>10.859890109890109</v>
      </c>
      <c r="P348" s="2">
        <f>SUM(Nurse[[#This Row],[LPN Hours (excl. Admin)]],Nurse[[#This Row],[LPN Admin Hours]])</f>
        <v>51.429560439560447</v>
      </c>
      <c r="Q348" s="2">
        <v>39.575054945054951</v>
      </c>
      <c r="R348" s="2">
        <v>11.854505494505494</v>
      </c>
      <c r="S348" s="2">
        <f>SUM(Nurse[[#This Row],[CNA Hours]], Nurse[[#This Row],[NA TR Hours]], Nurse[[#This Row],[Med Aide/Tech Hours]])</f>
        <v>255.00956043956049</v>
      </c>
      <c r="T348" s="2">
        <v>222.20736263736268</v>
      </c>
      <c r="U348" s="2">
        <v>0</v>
      </c>
      <c r="V348" s="2">
        <v>32.802197802197803</v>
      </c>
      <c r="W3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48" s="2">
        <v>0</v>
      </c>
      <c r="Y348" s="2">
        <v>0</v>
      </c>
      <c r="Z348" s="2">
        <v>0</v>
      </c>
      <c r="AA348" s="2">
        <v>0</v>
      </c>
      <c r="AB348" s="2">
        <v>0</v>
      </c>
      <c r="AC348" s="2">
        <v>0</v>
      </c>
      <c r="AD348" s="2">
        <v>0</v>
      </c>
      <c r="AE348" s="2">
        <v>0</v>
      </c>
      <c r="AF348" t="s">
        <v>581</v>
      </c>
      <c r="AG348" s="6">
        <v>5</v>
      </c>
      <c r="AH348"/>
    </row>
    <row r="349" spans="1:34" x14ac:dyDescent="0.25">
      <c r="A349" t="s">
        <v>35</v>
      </c>
      <c r="B349" t="s">
        <v>1021</v>
      </c>
      <c r="C349" t="s">
        <v>1919</v>
      </c>
      <c r="D349" t="s">
        <v>2336</v>
      </c>
      <c r="E349" s="2">
        <v>104.08791208791209</v>
      </c>
      <c r="F349" s="2">
        <f>Nurse[[#This Row],[Total Nurse Staff Hours]]/Nurse[[#This Row],[MDS Census]]</f>
        <v>4.7017525337837842</v>
      </c>
      <c r="G349" s="2">
        <f>Nurse[[#This Row],[Total Direct Care Staff Hours]]/Nurse[[#This Row],[MDS Census]]</f>
        <v>4.0933277027027035</v>
      </c>
      <c r="H349" s="2">
        <f>Nurse[[#This Row],[Total RN Hours (w/ Admin, DON)]]/Nurse[[#This Row],[MDS Census]]</f>
        <v>0.80669341216216217</v>
      </c>
      <c r="I349" s="2">
        <f>Nurse[[#This Row],[RN Hours (excl. Admin, DON)]]/Nurse[[#This Row],[MDS Census]]</f>
        <v>0.37856313344594594</v>
      </c>
      <c r="J349" s="2">
        <f>SUM(Nurse[[#This Row],[RN Hours (excl. Admin, DON)]], Nurse[[#This Row],[RN Admin Hours]], Nurse[[#This Row],[RN DON Hours]], Nurse[[#This Row],[LPN Hours (excl. Admin)]], Nurse[[#This Row],[LPN Admin Hours]], Nurse[[#This Row],[CNA Hours]], Nurse[[#This Row],[NA TR Hours]], Nurse[[#This Row],[Med Aide/Tech Hours]])</f>
        <v>489.39560439560444</v>
      </c>
      <c r="K349" s="2">
        <f>SUM(Nurse[[#This Row],[RN Hours (excl. Admin, DON)]], Nurse[[#This Row],[LPN Hours (excl. Admin)]], Nurse[[#This Row],[CNA Hours]], Nurse[[#This Row],[NA TR Hours]], Nurse[[#This Row],[Med Aide/Tech Hours]])</f>
        <v>426.06593406593413</v>
      </c>
      <c r="L349" s="2">
        <f>SUM(Nurse[[#This Row],[RN Hours (excl. Admin, DON)]], Nurse[[#This Row],[RN Admin Hours]], Nurse[[#This Row],[RN DON Hours]])</f>
        <v>83.967032967032964</v>
      </c>
      <c r="M349" s="2">
        <v>39.403846153846153</v>
      </c>
      <c r="N349" s="2">
        <v>39.28846153846154</v>
      </c>
      <c r="O349" s="2">
        <v>5.2747252747252746</v>
      </c>
      <c r="P349" s="2">
        <f>SUM(Nurse[[#This Row],[LPN Hours (excl. Admin)]],Nurse[[#This Row],[LPN Admin Hours]])</f>
        <v>99.461538461538467</v>
      </c>
      <c r="Q349" s="2">
        <v>80.695054945054949</v>
      </c>
      <c r="R349" s="2">
        <v>18.766483516483518</v>
      </c>
      <c r="S349" s="2">
        <f>SUM(Nurse[[#This Row],[CNA Hours]], Nurse[[#This Row],[NA TR Hours]], Nurse[[#This Row],[Med Aide/Tech Hours]])</f>
        <v>305.96703296703299</v>
      </c>
      <c r="T349" s="2">
        <v>305.96703296703299</v>
      </c>
      <c r="U349" s="2">
        <v>0</v>
      </c>
      <c r="V349" s="2">
        <v>0</v>
      </c>
      <c r="W3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0.60439560439560436</v>
      </c>
      <c r="X349" s="2">
        <v>0</v>
      </c>
      <c r="Y349" s="2">
        <v>0.60439560439560436</v>
      </c>
      <c r="Z349" s="2">
        <v>0</v>
      </c>
      <c r="AA349" s="2">
        <v>0</v>
      </c>
      <c r="AB349" s="2">
        <v>0</v>
      </c>
      <c r="AC349" s="2">
        <v>0</v>
      </c>
      <c r="AD349" s="2">
        <v>0</v>
      </c>
      <c r="AE349" s="2">
        <v>0</v>
      </c>
      <c r="AF349" t="s">
        <v>74</v>
      </c>
      <c r="AG349" s="6">
        <v>5</v>
      </c>
      <c r="AH349"/>
    </row>
    <row r="350" spans="1:34" x14ac:dyDescent="0.25">
      <c r="A350" t="s">
        <v>35</v>
      </c>
      <c r="B350" t="s">
        <v>1710</v>
      </c>
      <c r="C350" t="s">
        <v>1949</v>
      </c>
      <c r="D350" t="s">
        <v>2298</v>
      </c>
      <c r="E350" s="2">
        <v>60.505494505494504</v>
      </c>
      <c r="F350" s="2">
        <f>Nurse[[#This Row],[Total Nurse Staff Hours]]/Nurse[[#This Row],[MDS Census]]</f>
        <v>3.1126952415546678</v>
      </c>
      <c r="G350" s="2">
        <f>Nurse[[#This Row],[Total Direct Care Staff Hours]]/Nurse[[#This Row],[MDS Census]]</f>
        <v>3.0182528151107886</v>
      </c>
      <c r="H350" s="2">
        <f>Nurse[[#This Row],[Total RN Hours (w/ Admin, DON)]]/Nurse[[#This Row],[MDS Census]]</f>
        <v>0.44646749001089725</v>
      </c>
      <c r="I350" s="2">
        <f>Nurse[[#This Row],[RN Hours (excl. Admin, DON)]]/Nurse[[#This Row],[MDS Census]]</f>
        <v>0.35202506356701785</v>
      </c>
      <c r="J350" s="2">
        <f>SUM(Nurse[[#This Row],[RN Hours (excl. Admin, DON)]], Nurse[[#This Row],[RN Admin Hours]], Nurse[[#This Row],[RN DON Hours]], Nurse[[#This Row],[LPN Hours (excl. Admin)]], Nurse[[#This Row],[LPN Admin Hours]], Nurse[[#This Row],[CNA Hours]], Nurse[[#This Row],[NA TR Hours]], Nurse[[#This Row],[Med Aide/Tech Hours]])</f>
        <v>188.33516483516485</v>
      </c>
      <c r="K350" s="2">
        <f>SUM(Nurse[[#This Row],[RN Hours (excl. Admin, DON)]], Nurse[[#This Row],[LPN Hours (excl. Admin)]], Nurse[[#This Row],[CNA Hours]], Nurse[[#This Row],[NA TR Hours]], Nurse[[#This Row],[Med Aide/Tech Hours]])</f>
        <v>182.62087912087912</v>
      </c>
      <c r="L350" s="2">
        <f>SUM(Nurse[[#This Row],[RN Hours (excl. Admin, DON)]], Nurse[[#This Row],[RN Admin Hours]], Nurse[[#This Row],[RN DON Hours]])</f>
        <v>27.013736263736266</v>
      </c>
      <c r="M350" s="2">
        <v>21.299450549450551</v>
      </c>
      <c r="N350" s="2">
        <v>0</v>
      </c>
      <c r="O350" s="2">
        <v>5.7142857142857144</v>
      </c>
      <c r="P350" s="2">
        <f>SUM(Nurse[[#This Row],[LPN Hours (excl. Admin)]],Nurse[[#This Row],[LPN Admin Hours]])</f>
        <v>27.024725274725274</v>
      </c>
      <c r="Q350" s="2">
        <v>27.024725274725274</v>
      </c>
      <c r="R350" s="2">
        <v>0</v>
      </c>
      <c r="S350" s="2">
        <f>SUM(Nurse[[#This Row],[CNA Hours]], Nurse[[#This Row],[NA TR Hours]], Nurse[[#This Row],[Med Aide/Tech Hours]])</f>
        <v>134.2967032967033</v>
      </c>
      <c r="T350" s="2">
        <v>134.2967032967033</v>
      </c>
      <c r="U350" s="2">
        <v>0</v>
      </c>
      <c r="V350" s="2">
        <v>0</v>
      </c>
      <c r="W3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50" s="2">
        <v>0</v>
      </c>
      <c r="Y350" s="2">
        <v>0</v>
      </c>
      <c r="Z350" s="2">
        <v>0</v>
      </c>
      <c r="AA350" s="2">
        <v>0</v>
      </c>
      <c r="AB350" s="2">
        <v>0</v>
      </c>
      <c r="AC350" s="2">
        <v>0</v>
      </c>
      <c r="AD350" s="2">
        <v>0</v>
      </c>
      <c r="AE350" s="2">
        <v>0</v>
      </c>
      <c r="AF350" t="s">
        <v>776</v>
      </c>
      <c r="AG350" s="6">
        <v>5</v>
      </c>
      <c r="AH350"/>
    </row>
    <row r="351" spans="1:34" x14ac:dyDescent="0.25">
      <c r="A351" t="s">
        <v>35</v>
      </c>
      <c r="B351" t="s">
        <v>1733</v>
      </c>
      <c r="C351" t="s">
        <v>1944</v>
      </c>
      <c r="D351" t="s">
        <v>2281</v>
      </c>
      <c r="E351" s="2">
        <v>28.923076923076923</v>
      </c>
      <c r="F351" s="2">
        <f>Nurse[[#This Row],[Total Nurse Staff Hours]]/Nurse[[#This Row],[MDS Census]]</f>
        <v>4.353449848024316</v>
      </c>
      <c r="G351" s="2">
        <f>Nurse[[#This Row],[Total Direct Care Staff Hours]]/Nurse[[#This Row],[MDS Census]]</f>
        <v>3.7508244680851064</v>
      </c>
      <c r="H351" s="2">
        <f>Nurse[[#This Row],[Total RN Hours (w/ Admin, DON)]]/Nurse[[#This Row],[MDS Census]]</f>
        <v>1.2787613981762922</v>
      </c>
      <c r="I351" s="2">
        <f>Nurse[[#This Row],[RN Hours (excl. Admin, DON)]]/Nurse[[#This Row],[MDS Census]]</f>
        <v>0.9156041033434652</v>
      </c>
      <c r="J351" s="2">
        <f>SUM(Nurse[[#This Row],[RN Hours (excl. Admin, DON)]], Nurse[[#This Row],[RN Admin Hours]], Nurse[[#This Row],[RN DON Hours]], Nurse[[#This Row],[LPN Hours (excl. Admin)]], Nurse[[#This Row],[LPN Admin Hours]], Nurse[[#This Row],[CNA Hours]], Nurse[[#This Row],[NA TR Hours]], Nurse[[#This Row],[Med Aide/Tech Hours]])</f>
        <v>125.91516483516484</v>
      </c>
      <c r="K351" s="2">
        <f>SUM(Nurse[[#This Row],[RN Hours (excl. Admin, DON)]], Nurse[[#This Row],[LPN Hours (excl. Admin)]], Nurse[[#This Row],[CNA Hours]], Nurse[[#This Row],[NA TR Hours]], Nurse[[#This Row],[Med Aide/Tech Hours]])</f>
        <v>108.48538461538462</v>
      </c>
      <c r="L351" s="2">
        <f>SUM(Nurse[[#This Row],[RN Hours (excl. Admin, DON)]], Nurse[[#This Row],[RN Admin Hours]], Nurse[[#This Row],[RN DON Hours]])</f>
        <v>36.985714285714295</v>
      </c>
      <c r="M351" s="2">
        <v>26.482087912087916</v>
      </c>
      <c r="N351" s="2">
        <v>5.4047252747252745</v>
      </c>
      <c r="O351" s="2">
        <v>5.0989010989010985</v>
      </c>
      <c r="P351" s="2">
        <f>SUM(Nurse[[#This Row],[LPN Hours (excl. Admin)]],Nurse[[#This Row],[LPN Admin Hours]])</f>
        <v>28.664615384615384</v>
      </c>
      <c r="Q351" s="2">
        <v>21.738461538461539</v>
      </c>
      <c r="R351" s="2">
        <v>6.9261538461538459</v>
      </c>
      <c r="S351" s="2">
        <f>SUM(Nurse[[#This Row],[CNA Hours]], Nurse[[#This Row],[NA TR Hours]], Nurse[[#This Row],[Med Aide/Tech Hours]])</f>
        <v>60.264835164835162</v>
      </c>
      <c r="T351" s="2">
        <v>60.264835164835162</v>
      </c>
      <c r="U351" s="2">
        <v>0</v>
      </c>
      <c r="V351" s="2">
        <v>0</v>
      </c>
      <c r="W3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10.49945054945055</v>
      </c>
      <c r="X351" s="2">
        <v>0.35164835164835168</v>
      </c>
      <c r="Y351" s="2">
        <v>0</v>
      </c>
      <c r="Z351" s="2">
        <v>0</v>
      </c>
      <c r="AA351" s="2">
        <v>2.1587912087912087</v>
      </c>
      <c r="AB351" s="2">
        <v>0</v>
      </c>
      <c r="AC351" s="2">
        <v>7.9890109890109891</v>
      </c>
      <c r="AD351" s="2">
        <v>0</v>
      </c>
      <c r="AE351" s="2">
        <v>0</v>
      </c>
      <c r="AF351" t="s">
        <v>799</v>
      </c>
      <c r="AG351" s="6">
        <v>5</v>
      </c>
      <c r="AH351"/>
    </row>
    <row r="352" spans="1:34" x14ac:dyDescent="0.25">
      <c r="A352" t="s">
        <v>35</v>
      </c>
      <c r="B352" t="s">
        <v>1357</v>
      </c>
      <c r="C352" t="s">
        <v>2008</v>
      </c>
      <c r="D352" t="s">
        <v>2281</v>
      </c>
      <c r="E352" s="2">
        <v>63.703296703296701</v>
      </c>
      <c r="F352" s="2">
        <f>Nurse[[#This Row],[Total Nurse Staff Hours]]/Nurse[[#This Row],[MDS Census]]</f>
        <v>3.5755718475073315</v>
      </c>
      <c r="G352" s="2">
        <f>Nurse[[#This Row],[Total Direct Care Staff Hours]]/Nurse[[#This Row],[MDS Census]]</f>
        <v>3.5300310505433847</v>
      </c>
      <c r="H352" s="2">
        <f>Nurse[[#This Row],[Total RN Hours (w/ Admin, DON)]]/Nurse[[#This Row],[MDS Census]]</f>
        <v>0.37860100051750906</v>
      </c>
      <c r="I352" s="2">
        <f>Nurse[[#This Row],[RN Hours (excl. Admin, DON)]]/Nurse[[#This Row],[MDS Census]]</f>
        <v>0.3330602035535622</v>
      </c>
      <c r="J352" s="2">
        <f>SUM(Nurse[[#This Row],[RN Hours (excl. Admin, DON)]], Nurse[[#This Row],[RN Admin Hours]], Nurse[[#This Row],[RN DON Hours]], Nurse[[#This Row],[LPN Hours (excl. Admin)]], Nurse[[#This Row],[LPN Admin Hours]], Nurse[[#This Row],[CNA Hours]], Nurse[[#This Row],[NA TR Hours]], Nurse[[#This Row],[Med Aide/Tech Hours]])</f>
        <v>227.77571428571429</v>
      </c>
      <c r="K352" s="2">
        <f>SUM(Nurse[[#This Row],[RN Hours (excl. Admin, DON)]], Nurse[[#This Row],[LPN Hours (excl. Admin)]], Nurse[[#This Row],[CNA Hours]], Nurse[[#This Row],[NA TR Hours]], Nurse[[#This Row],[Med Aide/Tech Hours]])</f>
        <v>224.8746153846154</v>
      </c>
      <c r="L352" s="2">
        <f>SUM(Nurse[[#This Row],[RN Hours (excl. Admin, DON)]], Nurse[[#This Row],[RN Admin Hours]], Nurse[[#This Row],[RN DON Hours]])</f>
        <v>24.118131868131869</v>
      </c>
      <c r="M352" s="2">
        <v>21.217032967032967</v>
      </c>
      <c r="N352" s="2">
        <v>0</v>
      </c>
      <c r="O352" s="2">
        <v>2.901098901098901</v>
      </c>
      <c r="P352" s="2">
        <f>SUM(Nurse[[#This Row],[LPN Hours (excl. Admin)]],Nurse[[#This Row],[LPN Admin Hours]])</f>
        <v>48.464615384615392</v>
      </c>
      <c r="Q352" s="2">
        <v>48.464615384615392</v>
      </c>
      <c r="R352" s="2">
        <v>0</v>
      </c>
      <c r="S352" s="2">
        <f>SUM(Nurse[[#This Row],[CNA Hours]], Nurse[[#This Row],[NA TR Hours]], Nurse[[#This Row],[Med Aide/Tech Hours]])</f>
        <v>155.19296703296703</v>
      </c>
      <c r="T352" s="2">
        <v>155.19296703296703</v>
      </c>
      <c r="U352" s="2">
        <v>0</v>
      </c>
      <c r="V352" s="2">
        <v>0</v>
      </c>
      <c r="W3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2.8571428571428572</v>
      </c>
      <c r="X352" s="2">
        <v>2.8571428571428572</v>
      </c>
      <c r="Y352" s="2">
        <v>0</v>
      </c>
      <c r="Z352" s="2">
        <v>0</v>
      </c>
      <c r="AA352" s="2">
        <v>0</v>
      </c>
      <c r="AB352" s="2">
        <v>0</v>
      </c>
      <c r="AC352" s="2">
        <v>0</v>
      </c>
      <c r="AD352" s="2">
        <v>0</v>
      </c>
      <c r="AE352" s="2">
        <v>0</v>
      </c>
      <c r="AF352" t="s">
        <v>414</v>
      </c>
      <c r="AG352" s="6">
        <v>5</v>
      </c>
      <c r="AH352"/>
    </row>
    <row r="353" spans="1:34" x14ac:dyDescent="0.25">
      <c r="A353" t="s">
        <v>35</v>
      </c>
      <c r="B353" t="s">
        <v>1668</v>
      </c>
      <c r="C353" t="s">
        <v>2043</v>
      </c>
      <c r="D353" t="s">
        <v>2348</v>
      </c>
      <c r="E353" s="2">
        <v>29.604395604395606</v>
      </c>
      <c r="F353" s="2">
        <f>Nurse[[#This Row],[Total Nurse Staff Hours]]/Nurse[[#This Row],[MDS Census]]</f>
        <v>3.0955827765404607</v>
      </c>
      <c r="G353" s="2">
        <f>Nurse[[#This Row],[Total Direct Care Staff Hours]]/Nurse[[#This Row],[MDS Census]]</f>
        <v>2.760486265775798</v>
      </c>
      <c r="H353" s="2">
        <f>Nurse[[#This Row],[Total RN Hours (w/ Admin, DON)]]/Nurse[[#This Row],[MDS Census]]</f>
        <v>0.64216778025241272</v>
      </c>
      <c r="I353" s="2">
        <f>Nurse[[#This Row],[RN Hours (excl. Admin, DON)]]/Nurse[[#This Row],[MDS Census]]</f>
        <v>0.30707126948775054</v>
      </c>
      <c r="J353" s="2">
        <f>SUM(Nurse[[#This Row],[RN Hours (excl. Admin, DON)]], Nurse[[#This Row],[RN Admin Hours]], Nurse[[#This Row],[RN DON Hours]], Nurse[[#This Row],[LPN Hours (excl. Admin)]], Nurse[[#This Row],[LPN Admin Hours]], Nurse[[#This Row],[CNA Hours]], Nurse[[#This Row],[NA TR Hours]], Nurse[[#This Row],[Med Aide/Tech Hours]])</f>
        <v>91.642857142857153</v>
      </c>
      <c r="K353" s="2">
        <f>SUM(Nurse[[#This Row],[RN Hours (excl. Admin, DON)]], Nurse[[#This Row],[LPN Hours (excl. Admin)]], Nurse[[#This Row],[CNA Hours]], Nurse[[#This Row],[NA TR Hours]], Nurse[[#This Row],[Med Aide/Tech Hours]])</f>
        <v>81.722527472527474</v>
      </c>
      <c r="L353" s="2">
        <f>SUM(Nurse[[#This Row],[RN Hours (excl. Admin, DON)]], Nurse[[#This Row],[RN Admin Hours]], Nurse[[#This Row],[RN DON Hours]])</f>
        <v>19.010989010989011</v>
      </c>
      <c r="M353" s="2">
        <v>9.0906593406593412</v>
      </c>
      <c r="N353" s="2">
        <v>4.5576923076923075</v>
      </c>
      <c r="O353" s="2">
        <v>5.3626373626373622</v>
      </c>
      <c r="P353" s="2">
        <f>SUM(Nurse[[#This Row],[LPN Hours (excl. Admin)]],Nurse[[#This Row],[LPN Admin Hours]])</f>
        <v>18.491758241758241</v>
      </c>
      <c r="Q353" s="2">
        <v>18.491758241758241</v>
      </c>
      <c r="R353" s="2">
        <v>0</v>
      </c>
      <c r="S353" s="2">
        <f>SUM(Nurse[[#This Row],[CNA Hours]], Nurse[[#This Row],[NA TR Hours]], Nurse[[#This Row],[Med Aide/Tech Hours]])</f>
        <v>54.140109890109891</v>
      </c>
      <c r="T353" s="2">
        <v>42.434065934065934</v>
      </c>
      <c r="U353" s="2">
        <v>11.706043956043956</v>
      </c>
      <c r="V353" s="2">
        <v>0</v>
      </c>
      <c r="W3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53" s="2">
        <v>0</v>
      </c>
      <c r="Y353" s="2">
        <v>0</v>
      </c>
      <c r="Z353" s="2">
        <v>0</v>
      </c>
      <c r="AA353" s="2">
        <v>0</v>
      </c>
      <c r="AB353" s="2">
        <v>0</v>
      </c>
      <c r="AC353" s="2">
        <v>0</v>
      </c>
      <c r="AD353" s="2">
        <v>0</v>
      </c>
      <c r="AE353" s="2">
        <v>0</v>
      </c>
      <c r="AF353" t="s">
        <v>732</v>
      </c>
      <c r="AG353" s="6">
        <v>5</v>
      </c>
      <c r="AH353"/>
    </row>
    <row r="354" spans="1:34" x14ac:dyDescent="0.25">
      <c r="A354" t="s">
        <v>35</v>
      </c>
      <c r="B354" t="s">
        <v>1206</v>
      </c>
      <c r="C354" t="s">
        <v>2084</v>
      </c>
      <c r="D354" t="s">
        <v>2302</v>
      </c>
      <c r="E354" s="2">
        <v>56.81318681318681</v>
      </c>
      <c r="F354" s="2">
        <f>Nurse[[#This Row],[Total Nurse Staff Hours]]/Nurse[[#This Row],[MDS Census]]</f>
        <v>3.0523346228239849</v>
      </c>
      <c r="G354" s="2">
        <f>Nurse[[#This Row],[Total Direct Care Staff Hours]]/Nurse[[#This Row],[MDS Census]]</f>
        <v>2.8439690522243715</v>
      </c>
      <c r="H354" s="2">
        <f>Nurse[[#This Row],[Total RN Hours (w/ Admin, DON)]]/Nurse[[#This Row],[MDS Census]]</f>
        <v>0.74209477756286257</v>
      </c>
      <c r="I354" s="2">
        <f>Nurse[[#This Row],[RN Hours (excl. Admin, DON)]]/Nurse[[#This Row],[MDS Census]]</f>
        <v>0.55060541586073497</v>
      </c>
      <c r="J354" s="2">
        <f>SUM(Nurse[[#This Row],[RN Hours (excl. Admin, DON)]], Nurse[[#This Row],[RN Admin Hours]], Nurse[[#This Row],[RN DON Hours]], Nurse[[#This Row],[LPN Hours (excl. Admin)]], Nurse[[#This Row],[LPN Admin Hours]], Nurse[[#This Row],[CNA Hours]], Nurse[[#This Row],[NA TR Hours]], Nurse[[#This Row],[Med Aide/Tech Hours]])</f>
        <v>173.41285714285715</v>
      </c>
      <c r="K354" s="2">
        <f>SUM(Nurse[[#This Row],[RN Hours (excl. Admin, DON)]], Nurse[[#This Row],[LPN Hours (excl. Admin)]], Nurse[[#This Row],[CNA Hours]], Nurse[[#This Row],[NA TR Hours]], Nurse[[#This Row],[Med Aide/Tech Hours]])</f>
        <v>161.57494505494506</v>
      </c>
      <c r="L354" s="2">
        <f>SUM(Nurse[[#This Row],[RN Hours (excl. Admin, DON)]], Nurse[[#This Row],[RN Admin Hours]], Nurse[[#This Row],[RN DON Hours]])</f>
        <v>42.160769230769226</v>
      </c>
      <c r="M354" s="2">
        <v>31.281648351648347</v>
      </c>
      <c r="N354" s="2">
        <v>5.5164835164835164</v>
      </c>
      <c r="O354" s="2">
        <v>5.3626373626373622</v>
      </c>
      <c r="P354" s="2">
        <f>SUM(Nurse[[#This Row],[LPN Hours (excl. Admin)]],Nurse[[#This Row],[LPN Admin Hours]])</f>
        <v>49.572087912087916</v>
      </c>
      <c r="Q354" s="2">
        <v>48.613296703296704</v>
      </c>
      <c r="R354" s="2">
        <v>0.95879120879120883</v>
      </c>
      <c r="S354" s="2">
        <f>SUM(Nurse[[#This Row],[CNA Hours]], Nurse[[#This Row],[NA TR Hours]], Nurse[[#This Row],[Med Aide/Tech Hours]])</f>
        <v>81.679999999999993</v>
      </c>
      <c r="T354" s="2">
        <v>63.457472527472525</v>
      </c>
      <c r="U354" s="2">
        <v>18.222527472527471</v>
      </c>
      <c r="V354" s="2">
        <v>0</v>
      </c>
      <c r="W3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10.948461538461538</v>
      </c>
      <c r="X354" s="2">
        <v>0.89010989010989006</v>
      </c>
      <c r="Y354" s="2">
        <v>0</v>
      </c>
      <c r="Z354" s="2">
        <v>0</v>
      </c>
      <c r="AA354" s="2">
        <v>4.8715384615384618</v>
      </c>
      <c r="AB354" s="2">
        <v>0</v>
      </c>
      <c r="AC354" s="2">
        <v>2.5164835164835164</v>
      </c>
      <c r="AD354" s="2">
        <v>2.6703296703296702</v>
      </c>
      <c r="AE354" s="2">
        <v>0</v>
      </c>
      <c r="AF354" t="s">
        <v>261</v>
      </c>
      <c r="AG354" s="6">
        <v>5</v>
      </c>
      <c r="AH354"/>
    </row>
    <row r="355" spans="1:34" x14ac:dyDescent="0.25">
      <c r="A355" t="s">
        <v>35</v>
      </c>
      <c r="B355" t="s">
        <v>1876</v>
      </c>
      <c r="C355" t="s">
        <v>1970</v>
      </c>
      <c r="D355" t="s">
        <v>2282</v>
      </c>
      <c r="E355" s="2">
        <v>75.395604395604394</v>
      </c>
      <c r="F355" s="2">
        <f>Nurse[[#This Row],[Total Nurse Staff Hours]]/Nurse[[#This Row],[MDS Census]]</f>
        <v>4.776380994024195</v>
      </c>
      <c r="G355" s="2">
        <f>Nurse[[#This Row],[Total Direct Care Staff Hours]]/Nurse[[#This Row],[MDS Census]]</f>
        <v>4.1471724238449204</v>
      </c>
      <c r="H355" s="2">
        <f>Nurse[[#This Row],[Total RN Hours (w/ Admin, DON)]]/Nurse[[#This Row],[MDS Census]]</f>
        <v>0.87104649468007578</v>
      </c>
      <c r="I355" s="2">
        <f>Nurse[[#This Row],[RN Hours (excl. Admin, DON)]]/Nurse[[#This Row],[MDS Census]]</f>
        <v>0.45026235242675994</v>
      </c>
      <c r="J355" s="2">
        <f>SUM(Nurse[[#This Row],[RN Hours (excl. Admin, DON)]], Nurse[[#This Row],[RN Admin Hours]], Nurse[[#This Row],[RN DON Hours]], Nurse[[#This Row],[LPN Hours (excl. Admin)]], Nurse[[#This Row],[LPN Admin Hours]], Nurse[[#This Row],[CNA Hours]], Nurse[[#This Row],[NA TR Hours]], Nurse[[#This Row],[Med Aide/Tech Hours]])</f>
        <v>360.11813186813191</v>
      </c>
      <c r="K355" s="2">
        <f>SUM(Nurse[[#This Row],[RN Hours (excl. Admin, DON)]], Nurse[[#This Row],[LPN Hours (excl. Admin)]], Nurse[[#This Row],[CNA Hours]], Nurse[[#This Row],[NA TR Hours]], Nurse[[#This Row],[Med Aide/Tech Hours]])</f>
        <v>312.67857142857139</v>
      </c>
      <c r="L355" s="2">
        <f>SUM(Nurse[[#This Row],[RN Hours (excl. Admin, DON)]], Nurse[[#This Row],[RN Admin Hours]], Nurse[[#This Row],[RN DON Hours]])</f>
        <v>65.67307692307692</v>
      </c>
      <c r="M355" s="2">
        <v>33.947802197802197</v>
      </c>
      <c r="N355" s="2">
        <v>26.098901098901099</v>
      </c>
      <c r="O355" s="2">
        <v>5.6263736263736268</v>
      </c>
      <c r="P355" s="2">
        <f>SUM(Nurse[[#This Row],[LPN Hours (excl. Admin)]],Nurse[[#This Row],[LPN Admin Hours]])</f>
        <v>108.04395604395604</v>
      </c>
      <c r="Q355" s="2">
        <v>92.329670329670336</v>
      </c>
      <c r="R355" s="2">
        <v>15.714285714285714</v>
      </c>
      <c r="S355" s="2">
        <f>SUM(Nurse[[#This Row],[CNA Hours]], Nurse[[#This Row],[NA TR Hours]], Nurse[[#This Row],[Med Aide/Tech Hours]])</f>
        <v>186.40109890109892</v>
      </c>
      <c r="T355" s="2">
        <v>176.52197802197801</v>
      </c>
      <c r="U355" s="2">
        <v>7.3076923076923075</v>
      </c>
      <c r="V355" s="2">
        <v>2.5714285714285716</v>
      </c>
      <c r="W3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68.071428571428569</v>
      </c>
      <c r="X355" s="2">
        <v>5.3076923076923075</v>
      </c>
      <c r="Y355" s="2">
        <v>0</v>
      </c>
      <c r="Z355" s="2">
        <v>0</v>
      </c>
      <c r="AA355" s="2">
        <v>31.14835164835165</v>
      </c>
      <c r="AB355" s="2">
        <v>0</v>
      </c>
      <c r="AC355" s="2">
        <v>31.615384615384617</v>
      </c>
      <c r="AD355" s="2">
        <v>0</v>
      </c>
      <c r="AE355" s="2">
        <v>0</v>
      </c>
      <c r="AF355" t="s">
        <v>943</v>
      </c>
      <c r="AG355" s="6">
        <v>5</v>
      </c>
      <c r="AH355"/>
    </row>
    <row r="356" spans="1:34" x14ac:dyDescent="0.25">
      <c r="A356" t="s">
        <v>35</v>
      </c>
      <c r="B356" t="s">
        <v>1425</v>
      </c>
      <c r="C356" t="s">
        <v>2026</v>
      </c>
      <c r="D356" t="s">
        <v>2342</v>
      </c>
      <c r="E356" s="2">
        <v>29.131868131868131</v>
      </c>
      <c r="F356" s="2">
        <f>Nurse[[#This Row],[Total Nurse Staff Hours]]/Nurse[[#This Row],[MDS Census]]</f>
        <v>3.3179366276876645</v>
      </c>
      <c r="G356" s="2">
        <f>Nurse[[#This Row],[Total Direct Care Staff Hours]]/Nurse[[#This Row],[MDS Census]]</f>
        <v>3.1278196906827613</v>
      </c>
      <c r="H356" s="2">
        <f>Nurse[[#This Row],[Total RN Hours (w/ Admin, DON)]]/Nurse[[#This Row],[MDS Census]]</f>
        <v>0.71887966804979242</v>
      </c>
      <c r="I356" s="2">
        <f>Nurse[[#This Row],[RN Hours (excl. Admin, DON)]]/Nurse[[#This Row],[MDS Census]]</f>
        <v>0.52876273104488869</v>
      </c>
      <c r="J356" s="2">
        <f>SUM(Nurse[[#This Row],[RN Hours (excl. Admin, DON)]], Nurse[[#This Row],[RN Admin Hours]], Nurse[[#This Row],[RN DON Hours]], Nurse[[#This Row],[LPN Hours (excl. Admin)]], Nurse[[#This Row],[LPN Admin Hours]], Nurse[[#This Row],[CNA Hours]], Nurse[[#This Row],[NA TR Hours]], Nurse[[#This Row],[Med Aide/Tech Hours]])</f>
        <v>96.657692307692287</v>
      </c>
      <c r="K356" s="2">
        <f>SUM(Nurse[[#This Row],[RN Hours (excl. Admin, DON)]], Nurse[[#This Row],[LPN Hours (excl. Admin)]], Nurse[[#This Row],[CNA Hours]], Nurse[[#This Row],[NA TR Hours]], Nurse[[#This Row],[Med Aide/Tech Hours]])</f>
        <v>91.119230769230768</v>
      </c>
      <c r="L356" s="2">
        <f>SUM(Nurse[[#This Row],[RN Hours (excl. Admin, DON)]], Nurse[[#This Row],[RN Admin Hours]], Nurse[[#This Row],[RN DON Hours]])</f>
        <v>20.94230769230769</v>
      </c>
      <c r="M356" s="2">
        <v>15.403846153846153</v>
      </c>
      <c r="N356" s="2">
        <v>1.2637362637362637</v>
      </c>
      <c r="O356" s="2">
        <v>4.2747252747252746</v>
      </c>
      <c r="P356" s="2">
        <f>SUM(Nurse[[#This Row],[LPN Hours (excl. Admin)]],Nurse[[#This Row],[LPN Admin Hours]])</f>
        <v>16.109890109890109</v>
      </c>
      <c r="Q356" s="2">
        <v>16.109890109890109</v>
      </c>
      <c r="R356" s="2">
        <v>0</v>
      </c>
      <c r="S356" s="2">
        <f>SUM(Nurse[[#This Row],[CNA Hours]], Nurse[[#This Row],[NA TR Hours]], Nurse[[#This Row],[Med Aide/Tech Hours]])</f>
        <v>59.605494505494498</v>
      </c>
      <c r="T356" s="2">
        <v>59.605494505494498</v>
      </c>
      <c r="U356" s="2">
        <v>0</v>
      </c>
      <c r="V356" s="2">
        <v>0</v>
      </c>
      <c r="W3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0.28021978021978022</v>
      </c>
      <c r="X356" s="2">
        <v>0</v>
      </c>
      <c r="Y356" s="2">
        <v>0</v>
      </c>
      <c r="Z356" s="2">
        <v>0</v>
      </c>
      <c r="AA356" s="2">
        <v>0.28021978021978022</v>
      </c>
      <c r="AB356" s="2">
        <v>0</v>
      </c>
      <c r="AC356" s="2">
        <v>0</v>
      </c>
      <c r="AD356" s="2">
        <v>0</v>
      </c>
      <c r="AE356" s="2">
        <v>0</v>
      </c>
      <c r="AF356" t="s">
        <v>484</v>
      </c>
      <c r="AG356" s="6">
        <v>5</v>
      </c>
      <c r="AH356"/>
    </row>
    <row r="357" spans="1:34" x14ac:dyDescent="0.25">
      <c r="A357" t="s">
        <v>35</v>
      </c>
      <c r="B357" t="s">
        <v>1549</v>
      </c>
      <c r="C357" t="s">
        <v>2216</v>
      </c>
      <c r="D357" t="s">
        <v>2331</v>
      </c>
      <c r="E357" s="2">
        <v>144.32967032967034</v>
      </c>
      <c r="F357" s="2">
        <f>Nurse[[#This Row],[Total Nurse Staff Hours]]/Nurse[[#This Row],[MDS Census]]</f>
        <v>3.0290642606974258</v>
      </c>
      <c r="G357" s="2">
        <f>Nurse[[#This Row],[Total Direct Care Staff Hours]]/Nurse[[#This Row],[MDS Census]]</f>
        <v>2.7605078422415104</v>
      </c>
      <c r="H357" s="2">
        <f>Nurse[[#This Row],[Total RN Hours (w/ Admin, DON)]]/Nurse[[#This Row],[MDS Census]]</f>
        <v>0.304343688137658</v>
      </c>
      <c r="I357" s="2">
        <f>Nurse[[#This Row],[RN Hours (excl. Admin, DON)]]/Nurse[[#This Row],[MDS Census]]</f>
        <v>0.25508222932846047</v>
      </c>
      <c r="J357" s="2">
        <f>SUM(Nurse[[#This Row],[RN Hours (excl. Admin, DON)]], Nurse[[#This Row],[RN Admin Hours]], Nurse[[#This Row],[RN DON Hours]], Nurse[[#This Row],[LPN Hours (excl. Admin)]], Nurse[[#This Row],[LPN Admin Hours]], Nurse[[#This Row],[CNA Hours]], Nurse[[#This Row],[NA TR Hours]], Nurse[[#This Row],[Med Aide/Tech Hours]])</f>
        <v>437.1838461538461</v>
      </c>
      <c r="K357" s="2">
        <f>SUM(Nurse[[#This Row],[RN Hours (excl. Admin, DON)]], Nurse[[#This Row],[LPN Hours (excl. Admin)]], Nurse[[#This Row],[CNA Hours]], Nurse[[#This Row],[NA TR Hours]], Nurse[[#This Row],[Med Aide/Tech Hours]])</f>
        <v>398.42318681318682</v>
      </c>
      <c r="L357" s="2">
        <f>SUM(Nurse[[#This Row],[RN Hours (excl. Admin, DON)]], Nurse[[#This Row],[RN Admin Hours]], Nurse[[#This Row],[RN DON Hours]])</f>
        <v>43.925824175824175</v>
      </c>
      <c r="M357" s="2">
        <v>36.815934065934066</v>
      </c>
      <c r="N357" s="2">
        <v>0.69230769230769229</v>
      </c>
      <c r="O357" s="2">
        <v>6.4175824175824179</v>
      </c>
      <c r="P357" s="2">
        <f>SUM(Nurse[[#This Row],[LPN Hours (excl. Admin)]],Nurse[[#This Row],[LPN Admin Hours]])</f>
        <v>158.74274725274722</v>
      </c>
      <c r="Q357" s="2">
        <v>127.09197802197801</v>
      </c>
      <c r="R357" s="2">
        <v>31.650769230769228</v>
      </c>
      <c r="S357" s="2">
        <f>SUM(Nurse[[#This Row],[CNA Hours]], Nurse[[#This Row],[NA TR Hours]], Nurse[[#This Row],[Med Aide/Tech Hours]])</f>
        <v>234.51527472527471</v>
      </c>
      <c r="T357" s="2">
        <v>234.51527472527471</v>
      </c>
      <c r="U357" s="2">
        <v>0</v>
      </c>
      <c r="V357" s="2">
        <v>0</v>
      </c>
      <c r="W3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57" s="2">
        <v>0</v>
      </c>
      <c r="Y357" s="2">
        <v>0</v>
      </c>
      <c r="Z357" s="2">
        <v>0</v>
      </c>
      <c r="AA357" s="2">
        <v>0</v>
      </c>
      <c r="AB357" s="2">
        <v>0</v>
      </c>
      <c r="AC357" s="2">
        <v>0</v>
      </c>
      <c r="AD357" s="2">
        <v>0</v>
      </c>
      <c r="AE357" s="2">
        <v>0</v>
      </c>
      <c r="AF357" t="s">
        <v>611</v>
      </c>
      <c r="AG357" s="6">
        <v>5</v>
      </c>
      <c r="AH357"/>
    </row>
    <row r="358" spans="1:34" x14ac:dyDescent="0.25">
      <c r="A358" t="s">
        <v>35</v>
      </c>
      <c r="B358" t="s">
        <v>1121</v>
      </c>
      <c r="C358" t="s">
        <v>2014</v>
      </c>
      <c r="D358" t="s">
        <v>2301</v>
      </c>
      <c r="E358" s="2">
        <v>66.769230769230774</v>
      </c>
      <c r="F358" s="2">
        <f>Nurse[[#This Row],[Total Nurse Staff Hours]]/Nurse[[#This Row],[MDS Census]]</f>
        <v>3.7667412771560236</v>
      </c>
      <c r="G358" s="2">
        <f>Nurse[[#This Row],[Total Direct Care Staff Hours]]/Nurse[[#This Row],[MDS Census]]</f>
        <v>3.46191573403555</v>
      </c>
      <c r="H358" s="2">
        <f>Nurse[[#This Row],[Total RN Hours (w/ Admin, DON)]]/Nurse[[#This Row],[MDS Census]]</f>
        <v>0.74763001974983534</v>
      </c>
      <c r="I358" s="2">
        <f>Nurse[[#This Row],[RN Hours (excl. Admin, DON)]]/Nurse[[#This Row],[MDS Census]]</f>
        <v>0.52282422646477933</v>
      </c>
      <c r="J358" s="2">
        <f>SUM(Nurse[[#This Row],[RN Hours (excl. Admin, DON)]], Nurse[[#This Row],[RN Admin Hours]], Nurse[[#This Row],[RN DON Hours]], Nurse[[#This Row],[LPN Hours (excl. Admin)]], Nurse[[#This Row],[LPN Admin Hours]], Nurse[[#This Row],[CNA Hours]], Nurse[[#This Row],[NA TR Hours]], Nurse[[#This Row],[Med Aide/Tech Hours]])</f>
        <v>251.50241758241759</v>
      </c>
      <c r="K358" s="2">
        <f>SUM(Nurse[[#This Row],[RN Hours (excl. Admin, DON)]], Nurse[[#This Row],[LPN Hours (excl. Admin)]], Nurse[[#This Row],[CNA Hours]], Nurse[[#This Row],[NA TR Hours]], Nurse[[#This Row],[Med Aide/Tech Hours]])</f>
        <v>231.14945054945059</v>
      </c>
      <c r="L358" s="2">
        <f>SUM(Nurse[[#This Row],[RN Hours (excl. Admin, DON)]], Nurse[[#This Row],[RN Admin Hours]], Nurse[[#This Row],[RN DON Hours]])</f>
        <v>49.918681318681315</v>
      </c>
      <c r="M358" s="2">
        <v>34.90857142857142</v>
      </c>
      <c r="N358" s="2">
        <v>3.0948351648351662</v>
      </c>
      <c r="O358" s="2">
        <v>11.915274725274726</v>
      </c>
      <c r="P358" s="2">
        <f>SUM(Nurse[[#This Row],[LPN Hours (excl. Admin)]],Nurse[[#This Row],[LPN Admin Hours]])</f>
        <v>48.561978021978021</v>
      </c>
      <c r="Q358" s="2">
        <v>43.219120879120879</v>
      </c>
      <c r="R358" s="2">
        <v>5.3428571428571434</v>
      </c>
      <c r="S358" s="2">
        <f>SUM(Nurse[[#This Row],[CNA Hours]], Nurse[[#This Row],[NA TR Hours]], Nurse[[#This Row],[Med Aide/Tech Hours]])</f>
        <v>153.02175824175828</v>
      </c>
      <c r="T358" s="2">
        <v>153.02175824175828</v>
      </c>
      <c r="U358" s="2">
        <v>0</v>
      </c>
      <c r="V358" s="2">
        <v>0</v>
      </c>
      <c r="W3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5.0549450549450547</v>
      </c>
      <c r="X358" s="2">
        <v>0</v>
      </c>
      <c r="Y358" s="2">
        <v>0</v>
      </c>
      <c r="Z358" s="2">
        <v>0</v>
      </c>
      <c r="AA358" s="2">
        <v>8.7912087912087919E-2</v>
      </c>
      <c r="AB358" s="2">
        <v>0</v>
      </c>
      <c r="AC358" s="2">
        <v>4.9670329670329672</v>
      </c>
      <c r="AD358" s="2">
        <v>0</v>
      </c>
      <c r="AE358" s="2">
        <v>0</v>
      </c>
      <c r="AF358" t="s">
        <v>175</v>
      </c>
      <c r="AG358" s="6">
        <v>5</v>
      </c>
      <c r="AH358"/>
    </row>
    <row r="359" spans="1:34" x14ac:dyDescent="0.25">
      <c r="A359" t="s">
        <v>35</v>
      </c>
      <c r="B359" t="s">
        <v>1278</v>
      </c>
      <c r="C359" t="s">
        <v>1948</v>
      </c>
      <c r="D359" t="s">
        <v>2316</v>
      </c>
      <c r="E359" s="2">
        <v>68.64835164835165</v>
      </c>
      <c r="F359" s="2">
        <f>Nurse[[#This Row],[Total Nurse Staff Hours]]/Nurse[[#This Row],[MDS Census]]</f>
        <v>3.7662878181527133</v>
      </c>
      <c r="G359" s="2">
        <f>Nurse[[#This Row],[Total Direct Care Staff Hours]]/Nurse[[#This Row],[MDS Census]]</f>
        <v>3.6270209700656313</v>
      </c>
      <c r="H359" s="2">
        <f>Nurse[[#This Row],[Total RN Hours (w/ Admin, DON)]]/Nurse[[#This Row],[MDS Census]]</f>
        <v>0.70757963822634862</v>
      </c>
      <c r="I359" s="2">
        <f>Nurse[[#This Row],[RN Hours (excl. Admin, DON)]]/Nurse[[#This Row],[MDS Census]]</f>
        <v>0.56831279013926683</v>
      </c>
      <c r="J359" s="2">
        <f>SUM(Nurse[[#This Row],[RN Hours (excl. Admin, DON)]], Nurse[[#This Row],[RN Admin Hours]], Nurse[[#This Row],[RN DON Hours]], Nurse[[#This Row],[LPN Hours (excl. Admin)]], Nurse[[#This Row],[LPN Admin Hours]], Nurse[[#This Row],[CNA Hours]], Nurse[[#This Row],[NA TR Hours]], Nurse[[#This Row],[Med Aide/Tech Hours]])</f>
        <v>258.54945054945057</v>
      </c>
      <c r="K359" s="2">
        <f>SUM(Nurse[[#This Row],[RN Hours (excl. Admin, DON)]], Nurse[[#This Row],[LPN Hours (excl. Admin)]], Nurse[[#This Row],[CNA Hours]], Nurse[[#This Row],[NA TR Hours]], Nurse[[#This Row],[Med Aide/Tech Hours]])</f>
        <v>248.98901098901098</v>
      </c>
      <c r="L359" s="2">
        <f>SUM(Nurse[[#This Row],[RN Hours (excl. Admin, DON)]], Nurse[[#This Row],[RN Admin Hours]], Nurse[[#This Row],[RN DON Hours]])</f>
        <v>48.574175824175825</v>
      </c>
      <c r="M359" s="2">
        <v>39.013736263736263</v>
      </c>
      <c r="N359" s="2">
        <v>5.0274725274725274</v>
      </c>
      <c r="O359" s="2">
        <v>4.5329670329670328</v>
      </c>
      <c r="P359" s="2">
        <f>SUM(Nurse[[#This Row],[LPN Hours (excl. Admin)]],Nurse[[#This Row],[LPN Admin Hours]])</f>
        <v>81.178571428571431</v>
      </c>
      <c r="Q359" s="2">
        <v>81.178571428571431</v>
      </c>
      <c r="R359" s="2">
        <v>0</v>
      </c>
      <c r="S359" s="2">
        <f>SUM(Nurse[[#This Row],[CNA Hours]], Nurse[[#This Row],[NA TR Hours]], Nurse[[#This Row],[Med Aide/Tech Hours]])</f>
        <v>128.7967032967033</v>
      </c>
      <c r="T359" s="2">
        <v>128.7967032967033</v>
      </c>
      <c r="U359" s="2">
        <v>0</v>
      </c>
      <c r="V359" s="2">
        <v>0</v>
      </c>
      <c r="W3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1.2087912087912087</v>
      </c>
      <c r="X359" s="2">
        <v>0</v>
      </c>
      <c r="Y359" s="2">
        <v>0</v>
      </c>
      <c r="Z359" s="2">
        <v>0</v>
      </c>
      <c r="AA359" s="2">
        <v>0</v>
      </c>
      <c r="AB359" s="2">
        <v>0</v>
      </c>
      <c r="AC359" s="2">
        <v>1.2087912087912087</v>
      </c>
      <c r="AD359" s="2">
        <v>0</v>
      </c>
      <c r="AE359" s="2">
        <v>0</v>
      </c>
      <c r="AF359" t="s">
        <v>334</v>
      </c>
      <c r="AG359" s="6">
        <v>5</v>
      </c>
      <c r="AH359"/>
    </row>
    <row r="360" spans="1:34" x14ac:dyDescent="0.25">
      <c r="A360" t="s">
        <v>35</v>
      </c>
      <c r="B360" t="s">
        <v>1866</v>
      </c>
      <c r="C360" t="s">
        <v>1947</v>
      </c>
      <c r="D360" t="s">
        <v>2333</v>
      </c>
      <c r="E360" s="2">
        <v>39.890109890109891</v>
      </c>
      <c r="F360" s="2">
        <f>Nurse[[#This Row],[Total Nurse Staff Hours]]/Nurse[[#This Row],[MDS Census]]</f>
        <v>3.9729338842975204</v>
      </c>
      <c r="G360" s="2">
        <f>Nurse[[#This Row],[Total Direct Care Staff Hours]]/Nurse[[#This Row],[MDS Census]]</f>
        <v>3.2275482093663914</v>
      </c>
      <c r="H360" s="2">
        <f>Nurse[[#This Row],[Total RN Hours (w/ Admin, DON)]]/Nurse[[#This Row],[MDS Census]]</f>
        <v>0.92431129476584029</v>
      </c>
      <c r="I360" s="2">
        <f>Nurse[[#This Row],[RN Hours (excl. Admin, DON)]]/Nurse[[#This Row],[MDS Census]]</f>
        <v>0.4602617079889807</v>
      </c>
      <c r="J360" s="2">
        <f>SUM(Nurse[[#This Row],[RN Hours (excl. Admin, DON)]], Nurse[[#This Row],[RN Admin Hours]], Nurse[[#This Row],[RN DON Hours]], Nurse[[#This Row],[LPN Hours (excl. Admin)]], Nurse[[#This Row],[LPN Admin Hours]], Nurse[[#This Row],[CNA Hours]], Nurse[[#This Row],[NA TR Hours]], Nurse[[#This Row],[Med Aide/Tech Hours]])</f>
        <v>158.48076923076923</v>
      </c>
      <c r="K360" s="2">
        <f>SUM(Nurse[[#This Row],[RN Hours (excl. Admin, DON)]], Nurse[[#This Row],[LPN Hours (excl. Admin)]], Nurse[[#This Row],[CNA Hours]], Nurse[[#This Row],[NA TR Hours]], Nurse[[#This Row],[Med Aide/Tech Hours]])</f>
        <v>128.74725274725276</v>
      </c>
      <c r="L360" s="2">
        <f>SUM(Nurse[[#This Row],[RN Hours (excl. Admin, DON)]], Nurse[[#This Row],[RN Admin Hours]], Nurse[[#This Row],[RN DON Hours]])</f>
        <v>36.870879120879124</v>
      </c>
      <c r="M360" s="2">
        <v>18.359890109890109</v>
      </c>
      <c r="N360" s="2">
        <v>13.239010989010989</v>
      </c>
      <c r="O360" s="2">
        <v>5.2719780219780219</v>
      </c>
      <c r="P360" s="2">
        <f>SUM(Nurse[[#This Row],[LPN Hours (excl. Admin)]],Nurse[[#This Row],[LPN Admin Hours]])</f>
        <v>52.755494505494511</v>
      </c>
      <c r="Q360" s="2">
        <v>41.532967032967036</v>
      </c>
      <c r="R360" s="2">
        <v>11.222527472527473</v>
      </c>
      <c r="S360" s="2">
        <f>SUM(Nurse[[#This Row],[CNA Hours]], Nurse[[#This Row],[NA TR Hours]], Nurse[[#This Row],[Med Aide/Tech Hours]])</f>
        <v>68.854395604395606</v>
      </c>
      <c r="T360" s="2">
        <v>68.854395604395606</v>
      </c>
      <c r="U360" s="2">
        <v>0</v>
      </c>
      <c r="V360" s="2">
        <v>0</v>
      </c>
      <c r="W3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60" s="2">
        <v>0</v>
      </c>
      <c r="Y360" s="2">
        <v>0</v>
      </c>
      <c r="Z360" s="2">
        <v>0</v>
      </c>
      <c r="AA360" s="2">
        <v>0</v>
      </c>
      <c r="AB360" s="2">
        <v>0</v>
      </c>
      <c r="AC360" s="2">
        <v>0</v>
      </c>
      <c r="AD360" s="2">
        <v>0</v>
      </c>
      <c r="AE360" s="2">
        <v>0</v>
      </c>
      <c r="AF360" t="s">
        <v>933</v>
      </c>
      <c r="AG360" s="6">
        <v>5</v>
      </c>
      <c r="AH360"/>
    </row>
    <row r="361" spans="1:34" x14ac:dyDescent="0.25">
      <c r="A361" t="s">
        <v>35</v>
      </c>
      <c r="B361" t="s">
        <v>1456</v>
      </c>
      <c r="C361" t="s">
        <v>2191</v>
      </c>
      <c r="D361" t="s">
        <v>2338</v>
      </c>
      <c r="E361" s="2">
        <v>99.472527472527474</v>
      </c>
      <c r="F361" s="2">
        <f>Nurse[[#This Row],[Total Nurse Staff Hours]]/Nurse[[#This Row],[MDS Census]]</f>
        <v>2.5836190897039328</v>
      </c>
      <c r="G361" s="2">
        <f>Nurse[[#This Row],[Total Direct Care Staff Hours]]/Nurse[[#This Row],[MDS Census]]</f>
        <v>2.3940477242598321</v>
      </c>
      <c r="H361" s="2">
        <f>Nurse[[#This Row],[Total RN Hours (w/ Admin, DON)]]/Nurse[[#This Row],[MDS Census]]</f>
        <v>0.38524635439681837</v>
      </c>
      <c r="I361" s="2">
        <f>Nurse[[#This Row],[RN Hours (excl. Admin, DON)]]/Nurse[[#This Row],[MDS Census]]</f>
        <v>0.31388091029606713</v>
      </c>
      <c r="J361" s="2">
        <f>SUM(Nurse[[#This Row],[RN Hours (excl. Admin, DON)]], Nurse[[#This Row],[RN Admin Hours]], Nurse[[#This Row],[RN DON Hours]], Nurse[[#This Row],[LPN Hours (excl. Admin)]], Nurse[[#This Row],[LPN Admin Hours]], Nurse[[#This Row],[CNA Hours]], Nurse[[#This Row],[NA TR Hours]], Nurse[[#This Row],[Med Aide/Tech Hours]])</f>
        <v>256.99912087912088</v>
      </c>
      <c r="K361" s="2">
        <f>SUM(Nurse[[#This Row],[RN Hours (excl. Admin, DON)]], Nurse[[#This Row],[LPN Hours (excl. Admin)]], Nurse[[#This Row],[CNA Hours]], Nurse[[#This Row],[NA TR Hours]], Nurse[[#This Row],[Med Aide/Tech Hours]])</f>
        <v>238.14197802197805</v>
      </c>
      <c r="L361" s="2">
        <f>SUM(Nurse[[#This Row],[RN Hours (excl. Admin, DON)]], Nurse[[#This Row],[RN Admin Hours]], Nurse[[#This Row],[RN DON Hours]])</f>
        <v>38.321428571428569</v>
      </c>
      <c r="M361" s="2">
        <v>31.222527472527471</v>
      </c>
      <c r="N361" s="2">
        <v>2.9670329670329672</v>
      </c>
      <c r="O361" s="2">
        <v>4.1318681318681323</v>
      </c>
      <c r="P361" s="2">
        <f>SUM(Nurse[[#This Row],[LPN Hours (excl. Admin)]],Nurse[[#This Row],[LPN Admin Hours]])</f>
        <v>90.04582417582418</v>
      </c>
      <c r="Q361" s="2">
        <v>78.287582417582414</v>
      </c>
      <c r="R361" s="2">
        <v>11.758241758241759</v>
      </c>
      <c r="S361" s="2">
        <f>SUM(Nurse[[#This Row],[CNA Hours]], Nurse[[#This Row],[NA TR Hours]], Nurse[[#This Row],[Med Aide/Tech Hours]])</f>
        <v>128.63186813186815</v>
      </c>
      <c r="T361" s="2">
        <v>128.63186813186815</v>
      </c>
      <c r="U361" s="2">
        <v>0</v>
      </c>
      <c r="V361" s="2">
        <v>0</v>
      </c>
      <c r="W3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3.4505494505494503</v>
      </c>
      <c r="X361" s="2">
        <v>0.14285714285714285</v>
      </c>
      <c r="Y361" s="2">
        <v>0</v>
      </c>
      <c r="Z361" s="2">
        <v>0</v>
      </c>
      <c r="AA361" s="2">
        <v>3.3076923076923075</v>
      </c>
      <c r="AB361" s="2">
        <v>0</v>
      </c>
      <c r="AC361" s="2">
        <v>0</v>
      </c>
      <c r="AD361" s="2">
        <v>0</v>
      </c>
      <c r="AE361" s="2">
        <v>0</v>
      </c>
      <c r="AF361" t="s">
        <v>515</v>
      </c>
      <c r="AG361" s="6">
        <v>5</v>
      </c>
      <c r="AH361"/>
    </row>
    <row r="362" spans="1:34" x14ac:dyDescent="0.25">
      <c r="A362" t="s">
        <v>35</v>
      </c>
      <c r="B362" t="s">
        <v>1457</v>
      </c>
      <c r="C362" t="s">
        <v>2143</v>
      </c>
      <c r="D362" t="s">
        <v>2358</v>
      </c>
      <c r="E362" s="2">
        <v>37.208791208791212</v>
      </c>
      <c r="F362" s="2">
        <f>Nurse[[#This Row],[Total Nurse Staff Hours]]/Nurse[[#This Row],[MDS Census]]</f>
        <v>3.0244388659184875</v>
      </c>
      <c r="G362" s="2">
        <f>Nurse[[#This Row],[Total Direct Care Staff Hours]]/Nurse[[#This Row],[MDS Census]]</f>
        <v>2.7902392203189601</v>
      </c>
      <c r="H362" s="2">
        <f>Nurse[[#This Row],[Total RN Hours (w/ Admin, DON)]]/Nurse[[#This Row],[MDS Census]]</f>
        <v>0.37979917306556404</v>
      </c>
      <c r="I362" s="2">
        <f>Nurse[[#This Row],[RN Hours (excl. Admin, DON)]]/Nurse[[#This Row],[MDS Census]]</f>
        <v>0.15977554636739516</v>
      </c>
      <c r="J362" s="2">
        <f>SUM(Nurse[[#This Row],[RN Hours (excl. Admin, DON)]], Nurse[[#This Row],[RN Admin Hours]], Nurse[[#This Row],[RN DON Hours]], Nurse[[#This Row],[LPN Hours (excl. Admin)]], Nurse[[#This Row],[LPN Admin Hours]], Nurse[[#This Row],[CNA Hours]], Nurse[[#This Row],[NA TR Hours]], Nurse[[#This Row],[Med Aide/Tech Hours]])</f>
        <v>112.53571428571428</v>
      </c>
      <c r="K362" s="2">
        <f>SUM(Nurse[[#This Row],[RN Hours (excl. Admin, DON)]], Nurse[[#This Row],[LPN Hours (excl. Admin)]], Nurse[[#This Row],[CNA Hours]], Nurse[[#This Row],[NA TR Hours]], Nurse[[#This Row],[Med Aide/Tech Hours]])</f>
        <v>103.82142857142857</v>
      </c>
      <c r="L362" s="2">
        <f>SUM(Nurse[[#This Row],[RN Hours (excl. Admin, DON)]], Nurse[[#This Row],[RN Admin Hours]], Nurse[[#This Row],[RN DON Hours]])</f>
        <v>14.131868131868131</v>
      </c>
      <c r="M362" s="2">
        <v>5.9450549450549453</v>
      </c>
      <c r="N362" s="2">
        <v>2.3076923076923075</v>
      </c>
      <c r="O362" s="2">
        <v>5.8791208791208796</v>
      </c>
      <c r="P362" s="2">
        <f>SUM(Nurse[[#This Row],[LPN Hours (excl. Admin)]],Nurse[[#This Row],[LPN Admin Hours]])</f>
        <v>32.964285714285715</v>
      </c>
      <c r="Q362" s="2">
        <v>32.43681318681319</v>
      </c>
      <c r="R362" s="2">
        <v>0.52747252747252749</v>
      </c>
      <c r="S362" s="2">
        <f>SUM(Nurse[[#This Row],[CNA Hours]], Nurse[[#This Row],[NA TR Hours]], Nurse[[#This Row],[Med Aide/Tech Hours]])</f>
        <v>65.439560439560438</v>
      </c>
      <c r="T362" s="2">
        <v>62.365384615384613</v>
      </c>
      <c r="U362" s="2">
        <v>3.0741758241758244</v>
      </c>
      <c r="V362" s="2">
        <v>0</v>
      </c>
      <c r="W3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2.3186813186813189</v>
      </c>
      <c r="X362" s="2">
        <v>0</v>
      </c>
      <c r="Y362" s="2">
        <v>2.3186813186813189</v>
      </c>
      <c r="Z362" s="2">
        <v>0</v>
      </c>
      <c r="AA362" s="2">
        <v>0</v>
      </c>
      <c r="AB362" s="2">
        <v>0</v>
      </c>
      <c r="AC362" s="2">
        <v>0</v>
      </c>
      <c r="AD362" s="2">
        <v>0</v>
      </c>
      <c r="AE362" s="2">
        <v>0</v>
      </c>
      <c r="AF362" t="s">
        <v>516</v>
      </c>
      <c r="AG362" s="6">
        <v>5</v>
      </c>
      <c r="AH362"/>
    </row>
    <row r="363" spans="1:34" x14ac:dyDescent="0.25">
      <c r="A363" t="s">
        <v>35</v>
      </c>
      <c r="B363" t="s">
        <v>1041</v>
      </c>
      <c r="C363" t="s">
        <v>2081</v>
      </c>
      <c r="D363" t="s">
        <v>2331</v>
      </c>
      <c r="E363" s="2">
        <v>124.50549450549451</v>
      </c>
      <c r="F363" s="2">
        <f>Nurse[[#This Row],[Total Nurse Staff Hours]]/Nurse[[#This Row],[MDS Census]]</f>
        <v>2.6620547219770518</v>
      </c>
      <c r="G363" s="2">
        <f>Nurse[[#This Row],[Total Direct Care Staff Hours]]/Nurse[[#This Row],[MDS Census]]</f>
        <v>2.4380697263901143</v>
      </c>
      <c r="H363" s="2">
        <f>Nurse[[#This Row],[Total RN Hours (w/ Admin, DON)]]/Nurse[[#This Row],[MDS Census]]</f>
        <v>0.3528773168578993</v>
      </c>
      <c r="I363" s="2">
        <f>Nurse[[#This Row],[RN Hours (excl. Admin, DON)]]/Nurse[[#This Row],[MDS Census]]</f>
        <v>0.30733451015004404</v>
      </c>
      <c r="J363" s="2">
        <f>SUM(Nurse[[#This Row],[RN Hours (excl. Admin, DON)]], Nurse[[#This Row],[RN Admin Hours]], Nurse[[#This Row],[RN DON Hours]], Nurse[[#This Row],[LPN Hours (excl. Admin)]], Nurse[[#This Row],[LPN Admin Hours]], Nurse[[#This Row],[CNA Hours]], Nurse[[#This Row],[NA TR Hours]], Nurse[[#This Row],[Med Aide/Tech Hours]])</f>
        <v>331.44043956043953</v>
      </c>
      <c r="K363" s="2">
        <f>SUM(Nurse[[#This Row],[RN Hours (excl. Admin, DON)]], Nurse[[#This Row],[LPN Hours (excl. Admin)]], Nurse[[#This Row],[CNA Hours]], Nurse[[#This Row],[NA TR Hours]], Nurse[[#This Row],[Med Aide/Tech Hours]])</f>
        <v>303.5530769230769</v>
      </c>
      <c r="L363" s="2">
        <f>SUM(Nurse[[#This Row],[RN Hours (excl. Admin, DON)]], Nurse[[#This Row],[RN Admin Hours]], Nurse[[#This Row],[RN DON Hours]])</f>
        <v>43.935164835164827</v>
      </c>
      <c r="M363" s="2">
        <v>38.264835164835155</v>
      </c>
      <c r="N363" s="2">
        <v>0.45054945054945056</v>
      </c>
      <c r="O363" s="2">
        <v>5.2197802197802199</v>
      </c>
      <c r="P363" s="2">
        <f>SUM(Nurse[[#This Row],[LPN Hours (excl. Admin)]],Nurse[[#This Row],[LPN Admin Hours]])</f>
        <v>149.57967032967034</v>
      </c>
      <c r="Q363" s="2">
        <v>127.36263736263736</v>
      </c>
      <c r="R363" s="2">
        <v>22.217032967032967</v>
      </c>
      <c r="S363" s="2">
        <f>SUM(Nurse[[#This Row],[CNA Hours]], Nurse[[#This Row],[NA TR Hours]], Nurse[[#This Row],[Med Aide/Tech Hours]])</f>
        <v>137.92560439560438</v>
      </c>
      <c r="T363" s="2">
        <v>137.92560439560438</v>
      </c>
      <c r="U363" s="2">
        <v>0</v>
      </c>
      <c r="V363" s="2">
        <v>0</v>
      </c>
      <c r="W3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63" s="2">
        <v>0</v>
      </c>
      <c r="Y363" s="2">
        <v>0</v>
      </c>
      <c r="Z363" s="2">
        <v>0</v>
      </c>
      <c r="AA363" s="2">
        <v>0</v>
      </c>
      <c r="AB363" s="2">
        <v>0</v>
      </c>
      <c r="AC363" s="2">
        <v>0</v>
      </c>
      <c r="AD363" s="2">
        <v>0</v>
      </c>
      <c r="AE363" s="2">
        <v>0</v>
      </c>
      <c r="AF363" t="s">
        <v>94</v>
      </c>
      <c r="AG363" s="6">
        <v>5</v>
      </c>
      <c r="AH363"/>
    </row>
    <row r="364" spans="1:34" x14ac:dyDescent="0.25">
      <c r="A364" t="s">
        <v>35</v>
      </c>
      <c r="B364" t="s">
        <v>1183</v>
      </c>
      <c r="C364" t="s">
        <v>2070</v>
      </c>
      <c r="D364" t="s">
        <v>2296</v>
      </c>
      <c r="E364" s="2">
        <v>22.945054945054945</v>
      </c>
      <c r="F364" s="2">
        <f>Nurse[[#This Row],[Total Nurse Staff Hours]]/Nurse[[#This Row],[MDS Census]]</f>
        <v>3.8430076628352494</v>
      </c>
      <c r="G364" s="2">
        <f>Nurse[[#This Row],[Total Direct Care Staff Hours]]/Nurse[[#This Row],[MDS Census]]</f>
        <v>3.5894157088122607</v>
      </c>
      <c r="H364" s="2">
        <f>Nurse[[#This Row],[Total RN Hours (w/ Admin, DON)]]/Nurse[[#This Row],[MDS Census]]</f>
        <v>1.0013888888888889</v>
      </c>
      <c r="I364" s="2">
        <f>Nurse[[#This Row],[RN Hours (excl. Admin, DON)]]/Nurse[[#This Row],[MDS Census]]</f>
        <v>0.74779693486590038</v>
      </c>
      <c r="J364" s="2">
        <f>SUM(Nurse[[#This Row],[RN Hours (excl. Admin, DON)]], Nurse[[#This Row],[RN Admin Hours]], Nurse[[#This Row],[RN DON Hours]], Nurse[[#This Row],[LPN Hours (excl. Admin)]], Nurse[[#This Row],[LPN Admin Hours]], Nurse[[#This Row],[CNA Hours]], Nurse[[#This Row],[NA TR Hours]], Nurse[[#This Row],[Med Aide/Tech Hours]])</f>
        <v>88.178021978021988</v>
      </c>
      <c r="K364" s="2">
        <f>SUM(Nurse[[#This Row],[RN Hours (excl. Admin, DON)]], Nurse[[#This Row],[LPN Hours (excl. Admin)]], Nurse[[#This Row],[CNA Hours]], Nurse[[#This Row],[NA TR Hours]], Nurse[[#This Row],[Med Aide/Tech Hours]])</f>
        <v>82.35934065934066</v>
      </c>
      <c r="L364" s="2">
        <f>SUM(Nurse[[#This Row],[RN Hours (excl. Admin, DON)]], Nurse[[#This Row],[RN Admin Hours]], Nurse[[#This Row],[RN DON Hours]])</f>
        <v>22.976923076923079</v>
      </c>
      <c r="M364" s="2">
        <v>17.158241758241758</v>
      </c>
      <c r="N364" s="2">
        <v>2.7384615384615385</v>
      </c>
      <c r="O364" s="2">
        <v>3.0802197802197804</v>
      </c>
      <c r="P364" s="2">
        <f>SUM(Nurse[[#This Row],[LPN Hours (excl. Admin)]],Nurse[[#This Row],[LPN Admin Hours]])</f>
        <v>17.609890109890106</v>
      </c>
      <c r="Q364" s="2">
        <v>17.609890109890106</v>
      </c>
      <c r="R364" s="2">
        <v>0</v>
      </c>
      <c r="S364" s="2">
        <f>SUM(Nurse[[#This Row],[CNA Hours]], Nurse[[#This Row],[NA TR Hours]], Nurse[[#This Row],[Med Aide/Tech Hours]])</f>
        <v>47.5912087912088</v>
      </c>
      <c r="T364" s="2">
        <v>47.5912087912088</v>
      </c>
      <c r="U364" s="2">
        <v>0</v>
      </c>
      <c r="V364" s="2">
        <v>0</v>
      </c>
      <c r="W3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64" s="2">
        <v>0</v>
      </c>
      <c r="Y364" s="2">
        <v>0</v>
      </c>
      <c r="Z364" s="2">
        <v>0</v>
      </c>
      <c r="AA364" s="2">
        <v>0</v>
      </c>
      <c r="AB364" s="2">
        <v>0</v>
      </c>
      <c r="AC364" s="2">
        <v>0</v>
      </c>
      <c r="AD364" s="2">
        <v>0</v>
      </c>
      <c r="AE364" s="2">
        <v>0</v>
      </c>
      <c r="AF364" t="s">
        <v>238</v>
      </c>
      <c r="AG364" s="6">
        <v>5</v>
      </c>
      <c r="AH364"/>
    </row>
    <row r="365" spans="1:34" x14ac:dyDescent="0.25">
      <c r="A365" t="s">
        <v>35</v>
      </c>
      <c r="B365" t="s">
        <v>1230</v>
      </c>
      <c r="C365" t="s">
        <v>1924</v>
      </c>
      <c r="D365" t="s">
        <v>2332</v>
      </c>
      <c r="E365" s="2">
        <v>65.164835164835168</v>
      </c>
      <c r="F365" s="2">
        <f>Nurse[[#This Row],[Total Nurse Staff Hours]]/Nurse[[#This Row],[MDS Census]]</f>
        <v>3.5585497470489025</v>
      </c>
      <c r="G365" s="2">
        <f>Nurse[[#This Row],[Total Direct Care Staff Hours]]/Nurse[[#This Row],[MDS Census]]</f>
        <v>3.2077908937605386</v>
      </c>
      <c r="H365" s="2">
        <f>Nurse[[#This Row],[Total RN Hours (w/ Admin, DON)]]/Nurse[[#This Row],[MDS Census]]</f>
        <v>0.42923440134907254</v>
      </c>
      <c r="I365" s="2">
        <f>Nurse[[#This Row],[RN Hours (excl. Admin, DON)]]/Nurse[[#This Row],[MDS Census]]</f>
        <v>0.16616526138279933</v>
      </c>
      <c r="J365" s="2">
        <f>SUM(Nurse[[#This Row],[RN Hours (excl. Admin, DON)]], Nurse[[#This Row],[RN Admin Hours]], Nurse[[#This Row],[RN DON Hours]], Nurse[[#This Row],[LPN Hours (excl. Admin)]], Nurse[[#This Row],[LPN Admin Hours]], Nurse[[#This Row],[CNA Hours]], Nurse[[#This Row],[NA TR Hours]], Nurse[[#This Row],[Med Aide/Tech Hours]])</f>
        <v>231.89230769230761</v>
      </c>
      <c r="K365" s="2">
        <f>SUM(Nurse[[#This Row],[RN Hours (excl. Admin, DON)]], Nurse[[#This Row],[LPN Hours (excl. Admin)]], Nurse[[#This Row],[CNA Hours]], Nurse[[#This Row],[NA TR Hours]], Nurse[[#This Row],[Med Aide/Tech Hours]])</f>
        <v>209.03516483516478</v>
      </c>
      <c r="L365" s="2">
        <f>SUM(Nurse[[#This Row],[RN Hours (excl. Admin, DON)]], Nurse[[#This Row],[RN Admin Hours]], Nurse[[#This Row],[RN DON Hours]])</f>
        <v>27.970989010989015</v>
      </c>
      <c r="M365" s="2">
        <v>10.828131868131869</v>
      </c>
      <c r="N365" s="2">
        <v>11.428571428571429</v>
      </c>
      <c r="O365" s="2">
        <v>5.7142857142857144</v>
      </c>
      <c r="P365" s="2">
        <f>SUM(Nurse[[#This Row],[LPN Hours (excl. Admin)]],Nurse[[#This Row],[LPN Admin Hours]])</f>
        <v>65.64087912087912</v>
      </c>
      <c r="Q365" s="2">
        <v>59.926593406593405</v>
      </c>
      <c r="R365" s="2">
        <v>5.7142857142857144</v>
      </c>
      <c r="S365" s="2">
        <f>SUM(Nurse[[#This Row],[CNA Hours]], Nurse[[#This Row],[NA TR Hours]], Nurse[[#This Row],[Med Aide/Tech Hours]])</f>
        <v>138.2804395604395</v>
      </c>
      <c r="T365" s="2">
        <v>138.2804395604395</v>
      </c>
      <c r="U365" s="2">
        <v>0</v>
      </c>
      <c r="V365" s="2">
        <v>0</v>
      </c>
      <c r="W3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2.197802197802198E-2</v>
      </c>
      <c r="X365" s="2">
        <v>2.197802197802198E-2</v>
      </c>
      <c r="Y365" s="2">
        <v>0</v>
      </c>
      <c r="Z365" s="2">
        <v>0</v>
      </c>
      <c r="AA365" s="2">
        <v>0</v>
      </c>
      <c r="AB365" s="2">
        <v>0</v>
      </c>
      <c r="AC365" s="2">
        <v>0</v>
      </c>
      <c r="AD365" s="2">
        <v>0</v>
      </c>
      <c r="AE365" s="2">
        <v>0</v>
      </c>
      <c r="AF365" t="s">
        <v>286</v>
      </c>
      <c r="AG365" s="6">
        <v>5</v>
      </c>
      <c r="AH365"/>
    </row>
    <row r="366" spans="1:34" x14ac:dyDescent="0.25">
      <c r="A366" t="s">
        <v>35</v>
      </c>
      <c r="B366" t="s">
        <v>1077</v>
      </c>
      <c r="C366" t="s">
        <v>1975</v>
      </c>
      <c r="D366" t="s">
        <v>2316</v>
      </c>
      <c r="E366" s="2">
        <v>46.912087912087912</v>
      </c>
      <c r="F366" s="2">
        <f>Nurse[[#This Row],[Total Nurse Staff Hours]]/Nurse[[#This Row],[MDS Census]]</f>
        <v>2.5218880299836028</v>
      </c>
      <c r="G366" s="2">
        <f>Nurse[[#This Row],[Total Direct Care Staff Hours]]/Nurse[[#This Row],[MDS Census]]</f>
        <v>2.3267603654251579</v>
      </c>
      <c r="H366" s="2">
        <f>Nurse[[#This Row],[Total RN Hours (w/ Admin, DON)]]/Nurse[[#This Row],[MDS Census]]</f>
        <v>0.44714687280393534</v>
      </c>
      <c r="I366" s="2">
        <f>Nurse[[#This Row],[RN Hours (excl. Admin, DON)]]/Nurse[[#This Row],[MDS Census]]</f>
        <v>0.31350901850550478</v>
      </c>
      <c r="J366" s="2">
        <f>SUM(Nurse[[#This Row],[RN Hours (excl. Admin, DON)]], Nurse[[#This Row],[RN Admin Hours]], Nurse[[#This Row],[RN DON Hours]], Nurse[[#This Row],[LPN Hours (excl. Admin)]], Nurse[[#This Row],[LPN Admin Hours]], Nurse[[#This Row],[CNA Hours]], Nurse[[#This Row],[NA TR Hours]], Nurse[[#This Row],[Med Aide/Tech Hours]])</f>
        <v>118.30703296703297</v>
      </c>
      <c r="K366" s="2">
        <f>SUM(Nurse[[#This Row],[RN Hours (excl. Admin, DON)]], Nurse[[#This Row],[LPN Hours (excl. Admin)]], Nurse[[#This Row],[CNA Hours]], Nurse[[#This Row],[NA TR Hours]], Nurse[[#This Row],[Med Aide/Tech Hours]])</f>
        <v>109.15318681318681</v>
      </c>
      <c r="L366" s="2">
        <f>SUM(Nurse[[#This Row],[RN Hours (excl. Admin, DON)]], Nurse[[#This Row],[RN Admin Hours]], Nurse[[#This Row],[RN DON Hours]])</f>
        <v>20.976593406593405</v>
      </c>
      <c r="M366" s="2">
        <v>14.707362637362635</v>
      </c>
      <c r="N366" s="2">
        <v>0.2967032967032967</v>
      </c>
      <c r="O366" s="2">
        <v>5.9725274725274726</v>
      </c>
      <c r="P366" s="2">
        <f>SUM(Nurse[[#This Row],[LPN Hours (excl. Admin)]],Nurse[[#This Row],[LPN Admin Hours]])</f>
        <v>36.607802197802201</v>
      </c>
      <c r="Q366" s="2">
        <v>33.723186813186814</v>
      </c>
      <c r="R366" s="2">
        <v>2.8846153846153846</v>
      </c>
      <c r="S366" s="2">
        <f>SUM(Nurse[[#This Row],[CNA Hours]], Nurse[[#This Row],[NA TR Hours]], Nurse[[#This Row],[Med Aide/Tech Hours]])</f>
        <v>60.722637362637357</v>
      </c>
      <c r="T366" s="2">
        <v>60.722637362637357</v>
      </c>
      <c r="U366" s="2">
        <v>0</v>
      </c>
      <c r="V366" s="2">
        <v>0</v>
      </c>
      <c r="W3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2.6813186813186816</v>
      </c>
      <c r="X366" s="2">
        <v>1.9120879120879122</v>
      </c>
      <c r="Y366" s="2">
        <v>0</v>
      </c>
      <c r="Z366" s="2">
        <v>0</v>
      </c>
      <c r="AA366" s="2">
        <v>0.76923076923076927</v>
      </c>
      <c r="AB366" s="2">
        <v>0</v>
      </c>
      <c r="AC366" s="2">
        <v>0</v>
      </c>
      <c r="AD366" s="2">
        <v>0</v>
      </c>
      <c r="AE366" s="2">
        <v>0</v>
      </c>
      <c r="AF366" t="s">
        <v>130</v>
      </c>
      <c r="AG366" s="6">
        <v>5</v>
      </c>
      <c r="AH366"/>
    </row>
    <row r="367" spans="1:34" x14ac:dyDescent="0.25">
      <c r="A367" t="s">
        <v>35</v>
      </c>
      <c r="B367" t="s">
        <v>1137</v>
      </c>
      <c r="C367" t="s">
        <v>1952</v>
      </c>
      <c r="D367" t="s">
        <v>2351</v>
      </c>
      <c r="E367" s="2">
        <v>20.527472527472529</v>
      </c>
      <c r="F367" s="2">
        <f>Nurse[[#This Row],[Total Nurse Staff Hours]]/Nurse[[#This Row],[MDS Census]]</f>
        <v>3.9961616702355456</v>
      </c>
      <c r="G367" s="2">
        <f>Nurse[[#This Row],[Total Direct Care Staff Hours]]/Nurse[[#This Row],[MDS Census]]</f>
        <v>3.6342773019271943</v>
      </c>
      <c r="H367" s="2">
        <f>Nurse[[#This Row],[Total RN Hours (w/ Admin, DON)]]/Nurse[[#This Row],[MDS Census]]</f>
        <v>0.55683618843683069</v>
      </c>
      <c r="I367" s="2">
        <f>Nurse[[#This Row],[RN Hours (excl. Admin, DON)]]/Nurse[[#This Row],[MDS Census]]</f>
        <v>0.25276766595289074</v>
      </c>
      <c r="J367" s="2">
        <f>SUM(Nurse[[#This Row],[RN Hours (excl. Admin, DON)]], Nurse[[#This Row],[RN Admin Hours]], Nurse[[#This Row],[RN DON Hours]], Nurse[[#This Row],[LPN Hours (excl. Admin)]], Nurse[[#This Row],[LPN Admin Hours]], Nurse[[#This Row],[CNA Hours]], Nurse[[#This Row],[NA TR Hours]], Nurse[[#This Row],[Med Aide/Tech Hours]])</f>
        <v>82.0310989010989</v>
      </c>
      <c r="K367" s="2">
        <f>SUM(Nurse[[#This Row],[RN Hours (excl. Admin, DON)]], Nurse[[#This Row],[LPN Hours (excl. Admin)]], Nurse[[#This Row],[CNA Hours]], Nurse[[#This Row],[NA TR Hours]], Nurse[[#This Row],[Med Aide/Tech Hours]])</f>
        <v>74.60252747252747</v>
      </c>
      <c r="L367" s="2">
        <f>SUM(Nurse[[#This Row],[RN Hours (excl. Admin, DON)]], Nurse[[#This Row],[RN Admin Hours]], Nurse[[#This Row],[RN DON Hours]])</f>
        <v>11.430439560439559</v>
      </c>
      <c r="M367" s="2">
        <v>5.1886813186813185</v>
      </c>
      <c r="N367" s="2">
        <v>0.52747252747252749</v>
      </c>
      <c r="O367" s="2">
        <v>5.7142857142857144</v>
      </c>
      <c r="P367" s="2">
        <f>SUM(Nurse[[#This Row],[LPN Hours (excl. Admin)]],Nurse[[#This Row],[LPN Admin Hours]])</f>
        <v>20.742417582417588</v>
      </c>
      <c r="Q367" s="2">
        <v>19.555604395604401</v>
      </c>
      <c r="R367" s="2">
        <v>1.1868131868131868</v>
      </c>
      <c r="S367" s="2">
        <f>SUM(Nurse[[#This Row],[CNA Hours]], Nurse[[#This Row],[NA TR Hours]], Nurse[[#This Row],[Med Aide/Tech Hours]])</f>
        <v>49.858241758241753</v>
      </c>
      <c r="T367" s="2">
        <v>49.858241758241753</v>
      </c>
      <c r="U367" s="2">
        <v>0</v>
      </c>
      <c r="V367" s="2">
        <v>0</v>
      </c>
      <c r="W3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1.7142857142857144</v>
      </c>
      <c r="X367" s="2">
        <v>0</v>
      </c>
      <c r="Y367" s="2">
        <v>0.52747252747252749</v>
      </c>
      <c r="Z367" s="2">
        <v>0</v>
      </c>
      <c r="AA367" s="2">
        <v>0</v>
      </c>
      <c r="AB367" s="2">
        <v>1.1868131868131868</v>
      </c>
      <c r="AC367" s="2">
        <v>0</v>
      </c>
      <c r="AD367" s="2">
        <v>0</v>
      </c>
      <c r="AE367" s="2">
        <v>0</v>
      </c>
      <c r="AF367" t="s">
        <v>192</v>
      </c>
      <c r="AG367" s="6">
        <v>5</v>
      </c>
      <c r="AH367"/>
    </row>
    <row r="368" spans="1:34" x14ac:dyDescent="0.25">
      <c r="A368" t="s">
        <v>35</v>
      </c>
      <c r="B368" t="s">
        <v>1785</v>
      </c>
      <c r="C368" t="s">
        <v>2260</v>
      </c>
      <c r="D368" t="s">
        <v>2338</v>
      </c>
      <c r="E368" s="2">
        <v>46.175824175824175</v>
      </c>
      <c r="F368" s="2">
        <f>Nurse[[#This Row],[Total Nurse Staff Hours]]/Nurse[[#This Row],[MDS Census]]</f>
        <v>4.7937886720609226</v>
      </c>
      <c r="G368" s="2">
        <f>Nurse[[#This Row],[Total Direct Care Staff Hours]]/Nurse[[#This Row],[MDS Census]]</f>
        <v>4.6827701094716803</v>
      </c>
      <c r="H368" s="2">
        <f>Nurse[[#This Row],[Total RN Hours (w/ Admin, DON)]]/Nurse[[#This Row],[MDS Census]]</f>
        <v>0.38874345549738215</v>
      </c>
      <c r="I368" s="2">
        <f>Nurse[[#This Row],[RN Hours (excl. Admin, DON)]]/Nurse[[#This Row],[MDS Census]]</f>
        <v>0.38564969062351262</v>
      </c>
      <c r="J368" s="2">
        <f>SUM(Nurse[[#This Row],[RN Hours (excl. Admin, DON)]], Nurse[[#This Row],[RN Admin Hours]], Nurse[[#This Row],[RN DON Hours]], Nurse[[#This Row],[LPN Hours (excl. Admin)]], Nurse[[#This Row],[LPN Admin Hours]], Nurse[[#This Row],[CNA Hours]], Nurse[[#This Row],[NA TR Hours]], Nurse[[#This Row],[Med Aide/Tech Hours]])</f>
        <v>221.35714285714283</v>
      </c>
      <c r="K368" s="2">
        <f>SUM(Nurse[[#This Row],[RN Hours (excl. Admin, DON)]], Nurse[[#This Row],[LPN Hours (excl. Admin)]], Nurse[[#This Row],[CNA Hours]], Nurse[[#This Row],[NA TR Hours]], Nurse[[#This Row],[Med Aide/Tech Hours]])</f>
        <v>216.23076923076923</v>
      </c>
      <c r="L368" s="2">
        <f>SUM(Nurse[[#This Row],[RN Hours (excl. Admin, DON)]], Nurse[[#This Row],[RN Admin Hours]], Nurse[[#This Row],[RN DON Hours]])</f>
        <v>17.950549450549449</v>
      </c>
      <c r="M368" s="2">
        <v>17.807692307692307</v>
      </c>
      <c r="N368" s="2">
        <v>0.14285714285714285</v>
      </c>
      <c r="O368" s="2">
        <v>0</v>
      </c>
      <c r="P368" s="2">
        <f>SUM(Nurse[[#This Row],[LPN Hours (excl. Admin)]],Nurse[[#This Row],[LPN Admin Hours]])</f>
        <v>78.986263736263737</v>
      </c>
      <c r="Q368" s="2">
        <v>74.002747252747255</v>
      </c>
      <c r="R368" s="2">
        <v>4.9835164835164836</v>
      </c>
      <c r="S368" s="2">
        <f>SUM(Nurse[[#This Row],[CNA Hours]], Nurse[[#This Row],[NA TR Hours]], Nurse[[#This Row],[Med Aide/Tech Hours]])</f>
        <v>124.42032967032966</v>
      </c>
      <c r="T368" s="2">
        <v>124.42032967032966</v>
      </c>
      <c r="U368" s="2">
        <v>0</v>
      </c>
      <c r="V368" s="2">
        <v>0</v>
      </c>
      <c r="W3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68" s="2">
        <v>0</v>
      </c>
      <c r="Y368" s="2">
        <v>0</v>
      </c>
      <c r="Z368" s="2">
        <v>0</v>
      </c>
      <c r="AA368" s="2">
        <v>0</v>
      </c>
      <c r="AB368" s="2">
        <v>0</v>
      </c>
      <c r="AC368" s="2">
        <v>0</v>
      </c>
      <c r="AD368" s="2">
        <v>0</v>
      </c>
      <c r="AE368" s="2">
        <v>0</v>
      </c>
      <c r="AF368" t="s">
        <v>851</v>
      </c>
      <c r="AG368" s="6">
        <v>5</v>
      </c>
      <c r="AH368"/>
    </row>
    <row r="369" spans="1:34" x14ac:dyDescent="0.25">
      <c r="A369" t="s">
        <v>35</v>
      </c>
      <c r="B369" t="s">
        <v>1580</v>
      </c>
      <c r="C369" t="s">
        <v>1978</v>
      </c>
      <c r="D369" t="s">
        <v>2331</v>
      </c>
      <c r="E369" s="2">
        <v>14.197802197802197</v>
      </c>
      <c r="F369" s="2">
        <f>Nurse[[#This Row],[Total Nurse Staff Hours]]/Nurse[[#This Row],[MDS Census]]</f>
        <v>8.8446594427244563</v>
      </c>
      <c r="G369" s="2">
        <f>Nurse[[#This Row],[Total Direct Care Staff Hours]]/Nurse[[#This Row],[MDS Census]]</f>
        <v>7.6135448916408652</v>
      </c>
      <c r="H369" s="2">
        <f>Nurse[[#This Row],[Total RN Hours (w/ Admin, DON)]]/Nurse[[#This Row],[MDS Census]]</f>
        <v>5.8541795665634666</v>
      </c>
      <c r="I369" s="2">
        <f>Nurse[[#This Row],[RN Hours (excl. Admin, DON)]]/Nurse[[#This Row],[MDS Census]]</f>
        <v>4.6230650154798747</v>
      </c>
      <c r="J369" s="2">
        <f>SUM(Nurse[[#This Row],[RN Hours (excl. Admin, DON)]], Nurse[[#This Row],[RN Admin Hours]], Nurse[[#This Row],[RN DON Hours]], Nurse[[#This Row],[LPN Hours (excl. Admin)]], Nurse[[#This Row],[LPN Admin Hours]], Nurse[[#This Row],[CNA Hours]], Nurse[[#This Row],[NA TR Hours]], Nurse[[#This Row],[Med Aide/Tech Hours]])</f>
        <v>125.57472527472525</v>
      </c>
      <c r="K369" s="2">
        <f>SUM(Nurse[[#This Row],[RN Hours (excl. Admin, DON)]], Nurse[[#This Row],[LPN Hours (excl. Admin)]], Nurse[[#This Row],[CNA Hours]], Nurse[[#This Row],[NA TR Hours]], Nurse[[#This Row],[Med Aide/Tech Hours]])</f>
        <v>108.09560439560437</v>
      </c>
      <c r="L369" s="2">
        <f>SUM(Nurse[[#This Row],[RN Hours (excl. Admin, DON)]], Nurse[[#This Row],[RN Admin Hours]], Nurse[[#This Row],[RN DON Hours]])</f>
        <v>83.116483516483498</v>
      </c>
      <c r="M369" s="2">
        <v>65.637362637362614</v>
      </c>
      <c r="N369" s="2">
        <v>12.424175824175828</v>
      </c>
      <c r="O369" s="2">
        <v>5.0549450549450547</v>
      </c>
      <c r="P369" s="2">
        <f>SUM(Nurse[[#This Row],[LPN Hours (excl. Admin)]],Nurse[[#This Row],[LPN Admin Hours]])</f>
        <v>0</v>
      </c>
      <c r="Q369" s="2">
        <v>0</v>
      </c>
      <c r="R369" s="2">
        <v>0</v>
      </c>
      <c r="S369" s="2">
        <f>SUM(Nurse[[#This Row],[CNA Hours]], Nurse[[#This Row],[NA TR Hours]], Nurse[[#This Row],[Med Aide/Tech Hours]])</f>
        <v>42.458241758241755</v>
      </c>
      <c r="T369" s="2">
        <v>42.458241758241755</v>
      </c>
      <c r="U369" s="2">
        <v>0</v>
      </c>
      <c r="V369" s="2">
        <v>0</v>
      </c>
      <c r="W3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69" s="2">
        <v>0</v>
      </c>
      <c r="Y369" s="2">
        <v>0</v>
      </c>
      <c r="Z369" s="2">
        <v>0</v>
      </c>
      <c r="AA369" s="2">
        <v>0</v>
      </c>
      <c r="AB369" s="2">
        <v>0</v>
      </c>
      <c r="AC369" s="2">
        <v>0</v>
      </c>
      <c r="AD369" s="2">
        <v>0</v>
      </c>
      <c r="AE369" s="2">
        <v>0</v>
      </c>
      <c r="AF369" t="s">
        <v>642</v>
      </c>
      <c r="AG369" s="6">
        <v>5</v>
      </c>
      <c r="AH369"/>
    </row>
    <row r="370" spans="1:34" x14ac:dyDescent="0.25">
      <c r="A370" t="s">
        <v>35</v>
      </c>
      <c r="B370" t="s">
        <v>1078</v>
      </c>
      <c r="C370" t="s">
        <v>2093</v>
      </c>
      <c r="D370" t="s">
        <v>2316</v>
      </c>
      <c r="E370" s="2">
        <v>96.087912087912088</v>
      </c>
      <c r="F370" s="2">
        <f>Nurse[[#This Row],[Total Nurse Staff Hours]]/Nurse[[#This Row],[MDS Census]]</f>
        <v>3.0433691674290952</v>
      </c>
      <c r="G370" s="2">
        <f>Nurse[[#This Row],[Total Direct Care Staff Hours]]/Nurse[[#This Row],[MDS Census]]</f>
        <v>2.7488529277218672</v>
      </c>
      <c r="H370" s="2">
        <f>Nurse[[#This Row],[Total RN Hours (w/ Admin, DON)]]/Nurse[[#This Row],[MDS Census]]</f>
        <v>0.3177355901189387</v>
      </c>
      <c r="I370" s="2">
        <f>Nurse[[#This Row],[RN Hours (excl. Admin, DON)]]/Nurse[[#This Row],[MDS Census]]</f>
        <v>0.26066788655077766</v>
      </c>
      <c r="J370" s="2">
        <f>SUM(Nurse[[#This Row],[RN Hours (excl. Admin, DON)]], Nurse[[#This Row],[RN Admin Hours]], Nurse[[#This Row],[RN DON Hours]], Nurse[[#This Row],[LPN Hours (excl. Admin)]], Nurse[[#This Row],[LPN Admin Hours]], Nurse[[#This Row],[CNA Hours]], Nurse[[#This Row],[NA TR Hours]], Nurse[[#This Row],[Med Aide/Tech Hours]])</f>
        <v>292.43098901098909</v>
      </c>
      <c r="K370" s="2">
        <f>SUM(Nurse[[#This Row],[RN Hours (excl. Admin, DON)]], Nurse[[#This Row],[LPN Hours (excl. Admin)]], Nurse[[#This Row],[CNA Hours]], Nurse[[#This Row],[NA TR Hours]], Nurse[[#This Row],[Med Aide/Tech Hours]])</f>
        <v>264.13153846153853</v>
      </c>
      <c r="L370" s="2">
        <f>SUM(Nurse[[#This Row],[RN Hours (excl. Admin, DON)]], Nurse[[#This Row],[RN Admin Hours]], Nurse[[#This Row],[RN DON Hours]])</f>
        <v>30.530549450549451</v>
      </c>
      <c r="M370" s="2">
        <v>25.047032967032965</v>
      </c>
      <c r="N370" s="2">
        <v>0.56043956043956045</v>
      </c>
      <c r="O370" s="2">
        <v>4.9230769230769234</v>
      </c>
      <c r="P370" s="2">
        <f>SUM(Nurse[[#This Row],[LPN Hours (excl. Admin)]],Nurse[[#This Row],[LPN Admin Hours]])</f>
        <v>91.895274725274732</v>
      </c>
      <c r="Q370" s="2">
        <v>69.079340659340659</v>
      </c>
      <c r="R370" s="2">
        <v>22.815934065934066</v>
      </c>
      <c r="S370" s="2">
        <f>SUM(Nurse[[#This Row],[CNA Hours]], Nurse[[#This Row],[NA TR Hours]], Nurse[[#This Row],[Med Aide/Tech Hours]])</f>
        <v>170.00516483516492</v>
      </c>
      <c r="T370" s="2">
        <v>170.00516483516492</v>
      </c>
      <c r="U370" s="2">
        <v>0</v>
      </c>
      <c r="V370" s="2">
        <v>0</v>
      </c>
      <c r="W3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70" s="2">
        <v>0</v>
      </c>
      <c r="Y370" s="2">
        <v>0</v>
      </c>
      <c r="Z370" s="2">
        <v>0</v>
      </c>
      <c r="AA370" s="2">
        <v>0</v>
      </c>
      <c r="AB370" s="2">
        <v>0</v>
      </c>
      <c r="AC370" s="2">
        <v>0</v>
      </c>
      <c r="AD370" s="2">
        <v>0</v>
      </c>
      <c r="AE370" s="2">
        <v>0</v>
      </c>
      <c r="AF370" t="s">
        <v>131</v>
      </c>
      <c r="AG370" s="6">
        <v>5</v>
      </c>
      <c r="AH370"/>
    </row>
    <row r="371" spans="1:34" x14ac:dyDescent="0.25">
      <c r="A371" t="s">
        <v>35</v>
      </c>
      <c r="B371" t="s">
        <v>1249</v>
      </c>
      <c r="C371" t="s">
        <v>2145</v>
      </c>
      <c r="D371" t="s">
        <v>2287</v>
      </c>
      <c r="E371" s="2">
        <v>102.43956043956044</v>
      </c>
      <c r="F371" s="2">
        <f>Nurse[[#This Row],[Total Nurse Staff Hours]]/Nurse[[#This Row],[MDS Census]]</f>
        <v>3.2102220553529293</v>
      </c>
      <c r="G371" s="2">
        <f>Nurse[[#This Row],[Total Direct Care Staff Hours]]/Nurse[[#This Row],[MDS Census]]</f>
        <v>2.9624747908174225</v>
      </c>
      <c r="H371" s="2">
        <f>Nurse[[#This Row],[Total RN Hours (w/ Admin, DON)]]/Nurse[[#This Row],[MDS Census]]</f>
        <v>0.69614138596867625</v>
      </c>
      <c r="I371" s="2">
        <f>Nurse[[#This Row],[RN Hours (excl. Admin, DON)]]/Nurse[[#This Row],[MDS Census]]</f>
        <v>0.48846063076593016</v>
      </c>
      <c r="J371" s="2">
        <f>SUM(Nurse[[#This Row],[RN Hours (excl. Admin, DON)]], Nurse[[#This Row],[RN Admin Hours]], Nurse[[#This Row],[RN DON Hours]], Nurse[[#This Row],[LPN Hours (excl. Admin)]], Nurse[[#This Row],[LPN Admin Hours]], Nurse[[#This Row],[CNA Hours]], Nurse[[#This Row],[NA TR Hours]], Nurse[[#This Row],[Med Aide/Tech Hours]])</f>
        <v>328.85373626373632</v>
      </c>
      <c r="K371" s="2">
        <f>SUM(Nurse[[#This Row],[RN Hours (excl. Admin, DON)]], Nurse[[#This Row],[LPN Hours (excl. Admin)]], Nurse[[#This Row],[CNA Hours]], Nurse[[#This Row],[NA TR Hours]], Nurse[[#This Row],[Med Aide/Tech Hours]])</f>
        <v>303.4746153846155</v>
      </c>
      <c r="L371" s="2">
        <f>SUM(Nurse[[#This Row],[RN Hours (excl. Admin, DON)]], Nurse[[#This Row],[RN Admin Hours]], Nurse[[#This Row],[RN DON Hours]])</f>
        <v>71.312417582417581</v>
      </c>
      <c r="M371" s="2">
        <v>50.037692307692318</v>
      </c>
      <c r="N371" s="2">
        <v>16.263736263736263</v>
      </c>
      <c r="O371" s="2">
        <v>5.0109890109890109</v>
      </c>
      <c r="P371" s="2">
        <f>SUM(Nurse[[#This Row],[LPN Hours (excl. Admin)]],Nurse[[#This Row],[LPN Admin Hours]])</f>
        <v>83.420989010989047</v>
      </c>
      <c r="Q371" s="2">
        <v>79.316593406593441</v>
      </c>
      <c r="R371" s="2">
        <v>4.1043956043956058</v>
      </c>
      <c r="S371" s="2">
        <f>SUM(Nurse[[#This Row],[CNA Hours]], Nurse[[#This Row],[NA TR Hours]], Nurse[[#This Row],[Med Aide/Tech Hours]])</f>
        <v>174.12032967032971</v>
      </c>
      <c r="T371" s="2">
        <v>174.12032967032971</v>
      </c>
      <c r="U371" s="2">
        <v>0</v>
      </c>
      <c r="V371" s="2">
        <v>0</v>
      </c>
      <c r="W3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15.098901098901099</v>
      </c>
      <c r="X371" s="2">
        <v>0.32967032967032966</v>
      </c>
      <c r="Y371" s="2">
        <v>1.2307692307692308</v>
      </c>
      <c r="Z371" s="2">
        <v>0</v>
      </c>
      <c r="AA371" s="2">
        <v>0</v>
      </c>
      <c r="AB371" s="2">
        <v>0</v>
      </c>
      <c r="AC371" s="2">
        <v>13.538461538461538</v>
      </c>
      <c r="AD371" s="2">
        <v>0</v>
      </c>
      <c r="AE371" s="2">
        <v>0</v>
      </c>
      <c r="AF371" t="s">
        <v>305</v>
      </c>
      <c r="AG371" s="6">
        <v>5</v>
      </c>
      <c r="AH371"/>
    </row>
    <row r="372" spans="1:34" x14ac:dyDescent="0.25">
      <c r="A372" t="s">
        <v>35</v>
      </c>
      <c r="B372" t="s">
        <v>1639</v>
      </c>
      <c r="C372" t="s">
        <v>2199</v>
      </c>
      <c r="D372" t="s">
        <v>2317</v>
      </c>
      <c r="E372" s="2">
        <v>59.670329670329672</v>
      </c>
      <c r="F372" s="2">
        <f>Nurse[[#This Row],[Total Nurse Staff Hours]]/Nurse[[#This Row],[MDS Census]]</f>
        <v>4.0162062615101286</v>
      </c>
      <c r="G372" s="2">
        <f>Nurse[[#This Row],[Total Direct Care Staff Hours]]/Nurse[[#This Row],[MDS Census]]</f>
        <v>3.8419889502762428</v>
      </c>
      <c r="H372" s="2">
        <f>Nurse[[#This Row],[Total RN Hours (w/ Admin, DON)]]/Nurse[[#This Row],[MDS Census]]</f>
        <v>0.58425414364640882</v>
      </c>
      <c r="I372" s="2">
        <f>Nurse[[#This Row],[RN Hours (excl. Admin, DON)]]/Nurse[[#This Row],[MDS Census]]</f>
        <v>0.41003683241252303</v>
      </c>
      <c r="J372" s="2">
        <f>SUM(Nurse[[#This Row],[RN Hours (excl. Admin, DON)]], Nurse[[#This Row],[RN Admin Hours]], Nurse[[#This Row],[RN DON Hours]], Nurse[[#This Row],[LPN Hours (excl. Admin)]], Nurse[[#This Row],[LPN Admin Hours]], Nurse[[#This Row],[CNA Hours]], Nurse[[#This Row],[NA TR Hours]], Nurse[[#This Row],[Med Aide/Tech Hours]])</f>
        <v>239.64835164835165</v>
      </c>
      <c r="K372" s="2">
        <f>SUM(Nurse[[#This Row],[RN Hours (excl. Admin, DON)]], Nurse[[#This Row],[LPN Hours (excl. Admin)]], Nurse[[#This Row],[CNA Hours]], Nurse[[#This Row],[NA TR Hours]], Nurse[[#This Row],[Med Aide/Tech Hours]])</f>
        <v>229.25274725274724</v>
      </c>
      <c r="L372" s="2">
        <f>SUM(Nurse[[#This Row],[RN Hours (excl. Admin, DON)]], Nurse[[#This Row],[RN Admin Hours]], Nurse[[#This Row],[RN DON Hours]])</f>
        <v>34.862637362637365</v>
      </c>
      <c r="M372" s="2">
        <v>24.467032967032967</v>
      </c>
      <c r="N372" s="2">
        <v>5.186813186813187</v>
      </c>
      <c r="O372" s="2">
        <v>5.2087912087912089</v>
      </c>
      <c r="P372" s="2">
        <f>SUM(Nurse[[#This Row],[LPN Hours (excl. Admin)]],Nurse[[#This Row],[LPN Admin Hours]])</f>
        <v>45.236263736263737</v>
      </c>
      <c r="Q372" s="2">
        <v>45.236263736263737</v>
      </c>
      <c r="R372" s="2">
        <v>0</v>
      </c>
      <c r="S372" s="2">
        <f>SUM(Nurse[[#This Row],[CNA Hours]], Nurse[[#This Row],[NA TR Hours]], Nurse[[#This Row],[Med Aide/Tech Hours]])</f>
        <v>159.54945054945054</v>
      </c>
      <c r="T372" s="2">
        <v>159.54945054945054</v>
      </c>
      <c r="U372" s="2">
        <v>0</v>
      </c>
      <c r="V372" s="2">
        <v>0</v>
      </c>
      <c r="W3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72" s="2">
        <v>0</v>
      </c>
      <c r="Y372" s="2">
        <v>0</v>
      </c>
      <c r="Z372" s="2">
        <v>0</v>
      </c>
      <c r="AA372" s="2">
        <v>0</v>
      </c>
      <c r="AB372" s="2">
        <v>0</v>
      </c>
      <c r="AC372" s="2">
        <v>0</v>
      </c>
      <c r="AD372" s="2">
        <v>0</v>
      </c>
      <c r="AE372" s="2">
        <v>0</v>
      </c>
      <c r="AF372" t="s">
        <v>702</v>
      </c>
      <c r="AG372" s="6">
        <v>5</v>
      </c>
      <c r="AH372"/>
    </row>
    <row r="373" spans="1:34" x14ac:dyDescent="0.25">
      <c r="A373" t="s">
        <v>35</v>
      </c>
      <c r="B373" t="s">
        <v>1792</v>
      </c>
      <c r="C373" t="s">
        <v>1918</v>
      </c>
      <c r="D373" t="s">
        <v>2289</v>
      </c>
      <c r="E373" s="2">
        <v>45.81318681318681</v>
      </c>
      <c r="F373" s="2">
        <f>Nurse[[#This Row],[Total Nurse Staff Hours]]/Nurse[[#This Row],[MDS Census]]</f>
        <v>3.0867426241304874</v>
      </c>
      <c r="G373" s="2">
        <f>Nurse[[#This Row],[Total Direct Care Staff Hours]]/Nurse[[#This Row],[MDS Census]]</f>
        <v>2.839261213720317</v>
      </c>
      <c r="H373" s="2">
        <f>Nurse[[#This Row],[Total RN Hours (w/ Admin, DON)]]/Nurse[[#This Row],[MDS Census]]</f>
        <v>0.34486687455025189</v>
      </c>
      <c r="I373" s="2">
        <f>Nurse[[#This Row],[RN Hours (excl. Admin, DON)]]/Nurse[[#This Row],[MDS Census]]</f>
        <v>0.22163588390501318</v>
      </c>
      <c r="J373" s="2">
        <f>SUM(Nurse[[#This Row],[RN Hours (excl. Admin, DON)]], Nurse[[#This Row],[RN Admin Hours]], Nurse[[#This Row],[RN DON Hours]], Nurse[[#This Row],[LPN Hours (excl. Admin)]], Nurse[[#This Row],[LPN Admin Hours]], Nurse[[#This Row],[CNA Hours]], Nurse[[#This Row],[NA TR Hours]], Nurse[[#This Row],[Med Aide/Tech Hours]])</f>
        <v>141.4135164835165</v>
      </c>
      <c r="K373" s="2">
        <f>SUM(Nurse[[#This Row],[RN Hours (excl. Admin, DON)]], Nurse[[#This Row],[LPN Hours (excl. Admin)]], Nurse[[#This Row],[CNA Hours]], Nurse[[#This Row],[NA TR Hours]], Nurse[[#This Row],[Med Aide/Tech Hours]])</f>
        <v>130.07560439560442</v>
      </c>
      <c r="L373" s="2">
        <f>SUM(Nurse[[#This Row],[RN Hours (excl. Admin, DON)]], Nurse[[#This Row],[RN Admin Hours]], Nurse[[#This Row],[RN DON Hours]])</f>
        <v>15.799450549450549</v>
      </c>
      <c r="M373" s="2">
        <v>10.153846153846153</v>
      </c>
      <c r="N373" s="2">
        <v>0</v>
      </c>
      <c r="O373" s="2">
        <v>5.645604395604396</v>
      </c>
      <c r="P373" s="2">
        <f>SUM(Nurse[[#This Row],[LPN Hours (excl. Admin)]],Nurse[[#This Row],[LPN Admin Hours]])</f>
        <v>42.702857142857155</v>
      </c>
      <c r="Q373" s="2">
        <v>37.010549450549462</v>
      </c>
      <c r="R373" s="2">
        <v>5.6923076923076925</v>
      </c>
      <c r="S373" s="2">
        <f>SUM(Nurse[[#This Row],[CNA Hours]], Nurse[[#This Row],[NA TR Hours]], Nurse[[#This Row],[Med Aide/Tech Hours]])</f>
        <v>82.911208791208779</v>
      </c>
      <c r="T373" s="2">
        <v>81.427692307692297</v>
      </c>
      <c r="U373" s="2">
        <v>1.4835164835164836</v>
      </c>
      <c r="V373" s="2">
        <v>0</v>
      </c>
      <c r="W3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3.2967032967032968E-2</v>
      </c>
      <c r="X373" s="2">
        <v>3.2967032967032968E-2</v>
      </c>
      <c r="Y373" s="2">
        <v>0</v>
      </c>
      <c r="Z373" s="2">
        <v>0</v>
      </c>
      <c r="AA373" s="2">
        <v>0</v>
      </c>
      <c r="AB373" s="2">
        <v>0</v>
      </c>
      <c r="AC373" s="2">
        <v>0</v>
      </c>
      <c r="AD373" s="2">
        <v>0</v>
      </c>
      <c r="AE373" s="2">
        <v>0</v>
      </c>
      <c r="AF373" t="s">
        <v>859</v>
      </c>
      <c r="AG373" s="6">
        <v>5</v>
      </c>
      <c r="AH373"/>
    </row>
    <row r="374" spans="1:34" x14ac:dyDescent="0.25">
      <c r="A374" t="s">
        <v>35</v>
      </c>
      <c r="B374" t="s">
        <v>1545</v>
      </c>
      <c r="C374" t="s">
        <v>1966</v>
      </c>
      <c r="D374" t="s">
        <v>2286</v>
      </c>
      <c r="E374" s="2">
        <v>68.109890109890117</v>
      </c>
      <c r="F374" s="2">
        <f>Nurse[[#This Row],[Total Nurse Staff Hours]]/Nurse[[#This Row],[MDS Census]]</f>
        <v>4.2690593739916096</v>
      </c>
      <c r="G374" s="2">
        <f>Nurse[[#This Row],[Total Direct Care Staff Hours]]/Nurse[[#This Row],[MDS Census]]</f>
        <v>3.9992949338496286</v>
      </c>
      <c r="H374" s="2">
        <f>Nurse[[#This Row],[Total RN Hours (w/ Admin, DON)]]/Nurse[[#This Row],[MDS Census]]</f>
        <v>0.8371297192642787</v>
      </c>
      <c r="I374" s="2">
        <f>Nurse[[#This Row],[RN Hours (excl. Admin, DON)]]/Nurse[[#This Row],[MDS Census]]</f>
        <v>0.56736527912229751</v>
      </c>
      <c r="J374" s="2">
        <f>SUM(Nurse[[#This Row],[RN Hours (excl. Admin, DON)]], Nurse[[#This Row],[RN Admin Hours]], Nurse[[#This Row],[RN DON Hours]], Nurse[[#This Row],[LPN Hours (excl. Admin)]], Nurse[[#This Row],[LPN Admin Hours]], Nurse[[#This Row],[CNA Hours]], Nurse[[#This Row],[NA TR Hours]], Nurse[[#This Row],[Med Aide/Tech Hours]])</f>
        <v>290.7651648351648</v>
      </c>
      <c r="K374" s="2">
        <f>SUM(Nurse[[#This Row],[RN Hours (excl. Admin, DON)]], Nurse[[#This Row],[LPN Hours (excl. Admin)]], Nurse[[#This Row],[CNA Hours]], Nurse[[#This Row],[NA TR Hours]], Nurse[[#This Row],[Med Aide/Tech Hours]])</f>
        <v>272.39153846153846</v>
      </c>
      <c r="L374" s="2">
        <f>SUM(Nurse[[#This Row],[RN Hours (excl. Admin, DON)]], Nurse[[#This Row],[RN Admin Hours]], Nurse[[#This Row],[RN DON Hours]])</f>
        <v>57.016813186813188</v>
      </c>
      <c r="M374" s="2">
        <v>38.643186813186816</v>
      </c>
      <c r="N374" s="2">
        <v>12.835164835164836</v>
      </c>
      <c r="O374" s="2">
        <v>5.5384615384615383</v>
      </c>
      <c r="P374" s="2">
        <f>SUM(Nurse[[#This Row],[LPN Hours (excl. Admin)]],Nurse[[#This Row],[LPN Admin Hours]])</f>
        <v>78.985384615384618</v>
      </c>
      <c r="Q374" s="2">
        <v>78.985384615384618</v>
      </c>
      <c r="R374" s="2">
        <v>0</v>
      </c>
      <c r="S374" s="2">
        <f>SUM(Nurse[[#This Row],[CNA Hours]], Nurse[[#This Row],[NA TR Hours]], Nurse[[#This Row],[Med Aide/Tech Hours]])</f>
        <v>154.762967032967</v>
      </c>
      <c r="T374" s="2">
        <v>154.68428571428569</v>
      </c>
      <c r="U374" s="2">
        <v>7.8681318681318682E-2</v>
      </c>
      <c r="V374" s="2">
        <v>0</v>
      </c>
      <c r="W3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74" s="2">
        <v>0</v>
      </c>
      <c r="Y374" s="2">
        <v>0</v>
      </c>
      <c r="Z374" s="2">
        <v>0</v>
      </c>
      <c r="AA374" s="2">
        <v>0</v>
      </c>
      <c r="AB374" s="2">
        <v>0</v>
      </c>
      <c r="AC374" s="2">
        <v>0</v>
      </c>
      <c r="AD374" s="2">
        <v>0</v>
      </c>
      <c r="AE374" s="2">
        <v>0</v>
      </c>
      <c r="AF374" t="s">
        <v>607</v>
      </c>
      <c r="AG374" s="6">
        <v>5</v>
      </c>
      <c r="AH374"/>
    </row>
    <row r="375" spans="1:34" x14ac:dyDescent="0.25">
      <c r="A375" t="s">
        <v>35</v>
      </c>
      <c r="B375" t="s">
        <v>1276</v>
      </c>
      <c r="C375" t="s">
        <v>2070</v>
      </c>
      <c r="D375" t="s">
        <v>2296</v>
      </c>
      <c r="E375" s="2">
        <v>49.703296703296701</v>
      </c>
      <c r="F375" s="2">
        <f>Nurse[[#This Row],[Total Nurse Staff Hours]]/Nurse[[#This Row],[MDS Census]]</f>
        <v>2.9398673446827326</v>
      </c>
      <c r="G375" s="2">
        <f>Nurse[[#This Row],[Total Direct Care Staff Hours]]/Nurse[[#This Row],[MDS Census]]</f>
        <v>2.6285695334954675</v>
      </c>
      <c r="H375" s="2">
        <f>Nurse[[#This Row],[Total RN Hours (w/ Admin, DON)]]/Nurse[[#This Row],[MDS Census]]</f>
        <v>0.52198982975900943</v>
      </c>
      <c r="I375" s="2">
        <f>Nurse[[#This Row],[RN Hours (excl. Admin, DON)]]/Nurse[[#This Row],[MDS Census]]</f>
        <v>0.21069201857174444</v>
      </c>
      <c r="J375" s="2">
        <f>SUM(Nurse[[#This Row],[RN Hours (excl. Admin, DON)]], Nurse[[#This Row],[RN Admin Hours]], Nurse[[#This Row],[RN DON Hours]], Nurse[[#This Row],[LPN Hours (excl. Admin)]], Nurse[[#This Row],[LPN Admin Hours]], Nurse[[#This Row],[CNA Hours]], Nurse[[#This Row],[NA TR Hours]], Nurse[[#This Row],[Med Aide/Tech Hours]])</f>
        <v>146.12109890109889</v>
      </c>
      <c r="K375" s="2">
        <f>SUM(Nurse[[#This Row],[RN Hours (excl. Admin, DON)]], Nurse[[#This Row],[LPN Hours (excl. Admin)]], Nurse[[#This Row],[CNA Hours]], Nurse[[#This Row],[NA TR Hours]], Nurse[[#This Row],[Med Aide/Tech Hours]])</f>
        <v>130.64857142857142</v>
      </c>
      <c r="L375" s="2">
        <f>SUM(Nurse[[#This Row],[RN Hours (excl. Admin, DON)]], Nurse[[#This Row],[RN Admin Hours]], Nurse[[#This Row],[RN DON Hours]])</f>
        <v>25.944615384615382</v>
      </c>
      <c r="M375" s="2">
        <v>10.472087912087913</v>
      </c>
      <c r="N375" s="2">
        <v>9.0549450549450547</v>
      </c>
      <c r="O375" s="2">
        <v>6.4175824175824179</v>
      </c>
      <c r="P375" s="2">
        <f>SUM(Nurse[[#This Row],[LPN Hours (excl. Admin)]],Nurse[[#This Row],[LPN Admin Hours]])</f>
        <v>42.065494505494513</v>
      </c>
      <c r="Q375" s="2">
        <v>42.065494505494513</v>
      </c>
      <c r="R375" s="2">
        <v>0</v>
      </c>
      <c r="S375" s="2">
        <f>SUM(Nurse[[#This Row],[CNA Hours]], Nurse[[#This Row],[NA TR Hours]], Nurse[[#This Row],[Med Aide/Tech Hours]])</f>
        <v>78.110989010989002</v>
      </c>
      <c r="T375" s="2">
        <v>78.110989010989002</v>
      </c>
      <c r="U375" s="2">
        <v>0</v>
      </c>
      <c r="V375" s="2">
        <v>0</v>
      </c>
      <c r="W3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17.680109890109897</v>
      </c>
      <c r="X375" s="2">
        <v>7.6483516483516487</v>
      </c>
      <c r="Y375" s="2">
        <v>0</v>
      </c>
      <c r="Z375" s="2">
        <v>0</v>
      </c>
      <c r="AA375" s="2">
        <v>6.4383516483516523</v>
      </c>
      <c r="AB375" s="2">
        <v>0</v>
      </c>
      <c r="AC375" s="2">
        <v>3.5934065934065935</v>
      </c>
      <c r="AD375" s="2">
        <v>0</v>
      </c>
      <c r="AE375" s="2">
        <v>0</v>
      </c>
      <c r="AF375" t="s">
        <v>332</v>
      </c>
      <c r="AG375" s="6">
        <v>5</v>
      </c>
      <c r="AH375"/>
    </row>
    <row r="376" spans="1:34" x14ac:dyDescent="0.25">
      <c r="A376" t="s">
        <v>35</v>
      </c>
      <c r="B376" t="s">
        <v>1697</v>
      </c>
      <c r="C376" t="s">
        <v>2068</v>
      </c>
      <c r="D376" t="s">
        <v>2307</v>
      </c>
      <c r="E376" s="2">
        <v>85.219780219780219</v>
      </c>
      <c r="F376" s="2">
        <f>Nurse[[#This Row],[Total Nurse Staff Hours]]/Nurse[[#This Row],[MDS Census]]</f>
        <v>3.7249580915538356</v>
      </c>
      <c r="G376" s="2">
        <f>Nurse[[#This Row],[Total Direct Care Staff Hours]]/Nurse[[#This Row],[MDS Census]]</f>
        <v>3.5407646679561569</v>
      </c>
      <c r="H376" s="2">
        <f>Nurse[[#This Row],[Total RN Hours (w/ Admin, DON)]]/Nurse[[#This Row],[MDS Census]]</f>
        <v>0.43587105093488071</v>
      </c>
      <c r="I376" s="2">
        <f>Nurse[[#This Row],[RN Hours (excl. Admin, DON)]]/Nurse[[#This Row],[MDS Census]]</f>
        <v>0.31634558349451963</v>
      </c>
      <c r="J376" s="2">
        <f>SUM(Nurse[[#This Row],[RN Hours (excl. Admin, DON)]], Nurse[[#This Row],[RN Admin Hours]], Nurse[[#This Row],[RN DON Hours]], Nurse[[#This Row],[LPN Hours (excl. Admin)]], Nurse[[#This Row],[LPN Admin Hours]], Nurse[[#This Row],[CNA Hours]], Nurse[[#This Row],[NA TR Hours]], Nurse[[#This Row],[Med Aide/Tech Hours]])</f>
        <v>317.44010989010985</v>
      </c>
      <c r="K376" s="2">
        <f>SUM(Nurse[[#This Row],[RN Hours (excl. Admin, DON)]], Nurse[[#This Row],[LPN Hours (excl. Admin)]], Nurse[[#This Row],[CNA Hours]], Nurse[[#This Row],[NA TR Hours]], Nurse[[#This Row],[Med Aide/Tech Hours]])</f>
        <v>301.74318681318675</v>
      </c>
      <c r="L376" s="2">
        <f>SUM(Nurse[[#This Row],[RN Hours (excl. Admin, DON)]], Nurse[[#This Row],[RN Admin Hours]], Nurse[[#This Row],[RN DON Hours]])</f>
        <v>37.144835164835165</v>
      </c>
      <c r="M376" s="2">
        <v>26.958901098901098</v>
      </c>
      <c r="N376" s="2">
        <v>4.2079120879120877</v>
      </c>
      <c r="O376" s="2">
        <v>5.9780219780219781</v>
      </c>
      <c r="P376" s="2">
        <f>SUM(Nurse[[#This Row],[LPN Hours (excl. Admin)]],Nurse[[#This Row],[LPN Admin Hours]])</f>
        <v>101.22934065934065</v>
      </c>
      <c r="Q376" s="2">
        <v>95.718351648351643</v>
      </c>
      <c r="R376" s="2">
        <v>5.5109890109890109</v>
      </c>
      <c r="S376" s="2">
        <f>SUM(Nurse[[#This Row],[CNA Hours]], Nurse[[#This Row],[NA TR Hours]], Nurse[[#This Row],[Med Aide/Tech Hours]])</f>
        <v>179.06593406593407</v>
      </c>
      <c r="T376" s="2">
        <v>168.73626373626374</v>
      </c>
      <c r="U376" s="2">
        <v>10.32967032967033</v>
      </c>
      <c r="V376" s="2">
        <v>0</v>
      </c>
      <c r="W3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2.3681318681318682</v>
      </c>
      <c r="X376" s="2">
        <v>0.39560439560439559</v>
      </c>
      <c r="Y376" s="2">
        <v>0</v>
      </c>
      <c r="Z376" s="2">
        <v>0</v>
      </c>
      <c r="AA376" s="2">
        <v>1.9725274725274726</v>
      </c>
      <c r="AB376" s="2">
        <v>0</v>
      </c>
      <c r="AC376" s="2">
        <v>0</v>
      </c>
      <c r="AD376" s="2">
        <v>0</v>
      </c>
      <c r="AE376" s="2">
        <v>0</v>
      </c>
      <c r="AF376" t="s">
        <v>762</v>
      </c>
      <c r="AG376" s="6">
        <v>5</v>
      </c>
      <c r="AH376"/>
    </row>
    <row r="377" spans="1:34" x14ac:dyDescent="0.25">
      <c r="A377" t="s">
        <v>35</v>
      </c>
      <c r="B377" t="s">
        <v>1013</v>
      </c>
      <c r="C377" t="s">
        <v>2068</v>
      </c>
      <c r="D377" t="s">
        <v>2307</v>
      </c>
      <c r="E377" s="2">
        <v>72.703296703296701</v>
      </c>
      <c r="F377" s="2">
        <f>Nurse[[#This Row],[Total Nurse Staff Hours]]/Nurse[[#This Row],[MDS Census]]</f>
        <v>3.0119785368802905</v>
      </c>
      <c r="G377" s="2">
        <f>Nurse[[#This Row],[Total Direct Care Staff Hours]]/Nurse[[#This Row],[MDS Census]]</f>
        <v>2.6526980048367594</v>
      </c>
      <c r="H377" s="2">
        <f>Nurse[[#This Row],[Total RN Hours (w/ Admin, DON)]]/Nurse[[#This Row],[MDS Census]]</f>
        <v>0.28895858524788393</v>
      </c>
      <c r="I377" s="2">
        <f>Nurse[[#This Row],[RN Hours (excl. Admin, DON)]]/Nurse[[#This Row],[MDS Census]]</f>
        <v>7.1153264812575584E-2</v>
      </c>
      <c r="J377" s="2">
        <f>SUM(Nurse[[#This Row],[RN Hours (excl. Admin, DON)]], Nurse[[#This Row],[RN Admin Hours]], Nurse[[#This Row],[RN DON Hours]], Nurse[[#This Row],[LPN Hours (excl. Admin)]], Nurse[[#This Row],[LPN Admin Hours]], Nurse[[#This Row],[CNA Hours]], Nurse[[#This Row],[NA TR Hours]], Nurse[[#This Row],[Med Aide/Tech Hours]])</f>
        <v>218.98076923076925</v>
      </c>
      <c r="K377" s="2">
        <f>SUM(Nurse[[#This Row],[RN Hours (excl. Admin, DON)]], Nurse[[#This Row],[LPN Hours (excl. Admin)]], Nurse[[#This Row],[CNA Hours]], Nurse[[#This Row],[NA TR Hours]], Nurse[[#This Row],[Med Aide/Tech Hours]])</f>
        <v>192.8598901098901</v>
      </c>
      <c r="L377" s="2">
        <f>SUM(Nurse[[#This Row],[RN Hours (excl. Admin, DON)]], Nurse[[#This Row],[RN Admin Hours]], Nurse[[#This Row],[RN DON Hours]])</f>
        <v>21.008241758241759</v>
      </c>
      <c r="M377" s="2">
        <v>5.1730769230769234</v>
      </c>
      <c r="N377" s="2">
        <v>10.208791208791208</v>
      </c>
      <c r="O377" s="2">
        <v>5.6263736263736268</v>
      </c>
      <c r="P377" s="2">
        <f>SUM(Nurse[[#This Row],[LPN Hours (excl. Admin)]],Nurse[[#This Row],[LPN Admin Hours]])</f>
        <v>83.425824175824175</v>
      </c>
      <c r="Q377" s="2">
        <v>73.140109890109883</v>
      </c>
      <c r="R377" s="2">
        <v>10.285714285714286</v>
      </c>
      <c r="S377" s="2">
        <f>SUM(Nurse[[#This Row],[CNA Hours]], Nurse[[#This Row],[NA TR Hours]], Nurse[[#This Row],[Med Aide/Tech Hours]])</f>
        <v>114.5467032967033</v>
      </c>
      <c r="T377" s="2">
        <v>109.06043956043956</v>
      </c>
      <c r="U377" s="2">
        <v>5.4862637362637363</v>
      </c>
      <c r="V377" s="2">
        <v>0</v>
      </c>
      <c r="W3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4.0549450549450547</v>
      </c>
      <c r="X377" s="2">
        <v>0</v>
      </c>
      <c r="Y377" s="2">
        <v>0</v>
      </c>
      <c r="Z377" s="2">
        <v>0</v>
      </c>
      <c r="AA377" s="2">
        <v>0</v>
      </c>
      <c r="AB377" s="2">
        <v>0</v>
      </c>
      <c r="AC377" s="2">
        <v>4.0549450549450547</v>
      </c>
      <c r="AD377" s="2">
        <v>0</v>
      </c>
      <c r="AE377" s="2">
        <v>0</v>
      </c>
      <c r="AF377" t="s">
        <v>66</v>
      </c>
      <c r="AG377" s="6">
        <v>5</v>
      </c>
      <c r="AH377"/>
    </row>
    <row r="378" spans="1:34" x14ac:dyDescent="0.25">
      <c r="A378" t="s">
        <v>35</v>
      </c>
      <c r="B378" t="s">
        <v>1428</v>
      </c>
      <c r="C378" t="s">
        <v>1951</v>
      </c>
      <c r="D378" t="s">
        <v>2291</v>
      </c>
      <c r="E378" s="2">
        <v>57.912087912087912</v>
      </c>
      <c r="F378" s="2">
        <f>Nurse[[#This Row],[Total Nurse Staff Hours]]/Nurse[[#This Row],[MDS Census]]</f>
        <v>3.1788425047438329</v>
      </c>
      <c r="G378" s="2">
        <f>Nurse[[#This Row],[Total Direct Care Staff Hours]]/Nurse[[#This Row],[MDS Census]]</f>
        <v>3.0211100569259961</v>
      </c>
      <c r="H378" s="2">
        <f>Nurse[[#This Row],[Total RN Hours (w/ Admin, DON)]]/Nurse[[#This Row],[MDS Census]]</f>
        <v>0.47495256166982924</v>
      </c>
      <c r="I378" s="2">
        <f>Nurse[[#This Row],[RN Hours (excl. Admin, DON)]]/Nurse[[#This Row],[MDS Census]]</f>
        <v>0.31722011385199239</v>
      </c>
      <c r="J378" s="2">
        <f>SUM(Nurse[[#This Row],[RN Hours (excl. Admin, DON)]], Nurse[[#This Row],[RN Admin Hours]], Nurse[[#This Row],[RN DON Hours]], Nurse[[#This Row],[LPN Hours (excl. Admin)]], Nurse[[#This Row],[LPN Admin Hours]], Nurse[[#This Row],[CNA Hours]], Nurse[[#This Row],[NA TR Hours]], Nurse[[#This Row],[Med Aide/Tech Hours]])</f>
        <v>184.0934065934066</v>
      </c>
      <c r="K378" s="2">
        <f>SUM(Nurse[[#This Row],[RN Hours (excl. Admin, DON)]], Nurse[[#This Row],[LPN Hours (excl. Admin)]], Nurse[[#This Row],[CNA Hours]], Nurse[[#This Row],[NA TR Hours]], Nurse[[#This Row],[Med Aide/Tech Hours]])</f>
        <v>174.95879120879121</v>
      </c>
      <c r="L378" s="2">
        <f>SUM(Nurse[[#This Row],[RN Hours (excl. Admin, DON)]], Nurse[[#This Row],[RN Admin Hours]], Nurse[[#This Row],[RN DON Hours]])</f>
        <v>27.505494505494507</v>
      </c>
      <c r="M378" s="2">
        <v>18.37087912087912</v>
      </c>
      <c r="N378" s="2">
        <v>3.4615384615384617</v>
      </c>
      <c r="O378" s="2">
        <v>5.6730769230769234</v>
      </c>
      <c r="P378" s="2">
        <f>SUM(Nurse[[#This Row],[LPN Hours (excl. Admin)]],Nurse[[#This Row],[LPN Admin Hours]])</f>
        <v>46.89835164835165</v>
      </c>
      <c r="Q378" s="2">
        <v>46.89835164835165</v>
      </c>
      <c r="R378" s="2">
        <v>0</v>
      </c>
      <c r="S378" s="2">
        <f>SUM(Nurse[[#This Row],[CNA Hours]], Nurse[[#This Row],[NA TR Hours]], Nurse[[#This Row],[Med Aide/Tech Hours]])</f>
        <v>109.68956043956044</v>
      </c>
      <c r="T378" s="2">
        <v>109.68956043956044</v>
      </c>
      <c r="U378" s="2">
        <v>0</v>
      </c>
      <c r="V378" s="2">
        <v>0</v>
      </c>
      <c r="W3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78" s="2">
        <v>0</v>
      </c>
      <c r="Y378" s="2">
        <v>0</v>
      </c>
      <c r="Z378" s="2">
        <v>0</v>
      </c>
      <c r="AA378" s="2">
        <v>0</v>
      </c>
      <c r="AB378" s="2">
        <v>0</v>
      </c>
      <c r="AC378" s="2">
        <v>0</v>
      </c>
      <c r="AD378" s="2">
        <v>0</v>
      </c>
      <c r="AE378" s="2">
        <v>0</v>
      </c>
      <c r="AF378" t="s">
        <v>487</v>
      </c>
      <c r="AG378" s="6">
        <v>5</v>
      </c>
      <c r="AH378"/>
    </row>
    <row r="379" spans="1:34" x14ac:dyDescent="0.25">
      <c r="A379" t="s">
        <v>35</v>
      </c>
      <c r="B379" t="s">
        <v>1390</v>
      </c>
      <c r="C379" t="s">
        <v>2190</v>
      </c>
      <c r="D379" t="s">
        <v>2331</v>
      </c>
      <c r="E379" s="2">
        <v>85.15384615384616</v>
      </c>
      <c r="F379" s="2">
        <f>Nurse[[#This Row],[Total Nurse Staff Hours]]/Nurse[[#This Row],[MDS Census]]</f>
        <v>3.0875054845786547</v>
      </c>
      <c r="G379" s="2">
        <f>Nurse[[#This Row],[Total Direct Care Staff Hours]]/Nurse[[#This Row],[MDS Census]]</f>
        <v>2.81669634791586</v>
      </c>
      <c r="H379" s="2">
        <f>Nurse[[#This Row],[Total RN Hours (w/ Admin, DON)]]/Nurse[[#This Row],[MDS Census]]</f>
        <v>0.6188863079106981</v>
      </c>
      <c r="I379" s="2">
        <f>Nurse[[#This Row],[RN Hours (excl. Admin, DON)]]/Nurse[[#This Row],[MDS Census]]</f>
        <v>0.48919215382630016</v>
      </c>
      <c r="J379" s="2">
        <f>SUM(Nurse[[#This Row],[RN Hours (excl. Admin, DON)]], Nurse[[#This Row],[RN Admin Hours]], Nurse[[#This Row],[RN DON Hours]], Nurse[[#This Row],[LPN Hours (excl. Admin)]], Nurse[[#This Row],[LPN Admin Hours]], Nurse[[#This Row],[CNA Hours]], Nurse[[#This Row],[NA TR Hours]], Nurse[[#This Row],[Med Aide/Tech Hours]])</f>
        <v>262.912967032967</v>
      </c>
      <c r="K379" s="2">
        <f>SUM(Nurse[[#This Row],[RN Hours (excl. Admin, DON)]], Nurse[[#This Row],[LPN Hours (excl. Admin)]], Nurse[[#This Row],[CNA Hours]], Nurse[[#This Row],[NA TR Hours]], Nurse[[#This Row],[Med Aide/Tech Hours]])</f>
        <v>239.85252747252747</v>
      </c>
      <c r="L379" s="2">
        <f>SUM(Nurse[[#This Row],[RN Hours (excl. Admin, DON)]], Nurse[[#This Row],[RN Admin Hours]], Nurse[[#This Row],[RN DON Hours]])</f>
        <v>52.700549450549453</v>
      </c>
      <c r="M379" s="2">
        <v>41.656593406593409</v>
      </c>
      <c r="N379" s="2">
        <v>5.5824175824175821</v>
      </c>
      <c r="O379" s="2">
        <v>5.4615384615384617</v>
      </c>
      <c r="P379" s="2">
        <f>SUM(Nurse[[#This Row],[LPN Hours (excl. Admin)]],Nurse[[#This Row],[LPN Admin Hours]])</f>
        <v>67.64835164835165</v>
      </c>
      <c r="Q379" s="2">
        <v>55.631868131868131</v>
      </c>
      <c r="R379" s="2">
        <v>12.016483516483516</v>
      </c>
      <c r="S379" s="2">
        <f>SUM(Nurse[[#This Row],[CNA Hours]], Nurse[[#This Row],[NA TR Hours]], Nurse[[#This Row],[Med Aide/Tech Hours]])</f>
        <v>142.56406593406592</v>
      </c>
      <c r="T379" s="2">
        <v>142.56406593406592</v>
      </c>
      <c r="U379" s="2">
        <v>0</v>
      </c>
      <c r="V379" s="2">
        <v>0</v>
      </c>
      <c r="W3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10.354395604395604</v>
      </c>
      <c r="X379" s="2">
        <v>0</v>
      </c>
      <c r="Y379" s="2">
        <v>0</v>
      </c>
      <c r="Z379" s="2">
        <v>0</v>
      </c>
      <c r="AA379" s="2">
        <v>0.13461538461538461</v>
      </c>
      <c r="AB379" s="2">
        <v>0</v>
      </c>
      <c r="AC379" s="2">
        <v>10.219780219780219</v>
      </c>
      <c r="AD379" s="2">
        <v>0</v>
      </c>
      <c r="AE379" s="2">
        <v>0</v>
      </c>
      <c r="AF379" t="s">
        <v>448</v>
      </c>
      <c r="AG379" s="6">
        <v>5</v>
      </c>
      <c r="AH379"/>
    </row>
    <row r="380" spans="1:34" x14ac:dyDescent="0.25">
      <c r="A380" t="s">
        <v>35</v>
      </c>
      <c r="B380" t="s">
        <v>1403</v>
      </c>
      <c r="C380" t="s">
        <v>1965</v>
      </c>
      <c r="D380" t="s">
        <v>2282</v>
      </c>
      <c r="E380" s="2">
        <v>5.7912087912087911</v>
      </c>
      <c r="F380" s="2">
        <f>Nurse[[#This Row],[Total Nurse Staff Hours]]/Nurse[[#This Row],[MDS Census]]</f>
        <v>8.6233017077798859</v>
      </c>
      <c r="G380" s="2">
        <f>Nurse[[#This Row],[Total Direct Care Staff Hours]]/Nurse[[#This Row],[MDS Census]]</f>
        <v>7.4880834914611007</v>
      </c>
      <c r="H380" s="2">
        <f>Nurse[[#This Row],[Total RN Hours (w/ Admin, DON)]]/Nurse[[#This Row],[MDS Census]]</f>
        <v>2.1753700189753324</v>
      </c>
      <c r="I380" s="2">
        <f>Nurse[[#This Row],[RN Hours (excl. Admin, DON)]]/Nurse[[#This Row],[MDS Census]]</f>
        <v>1.7232637571157496</v>
      </c>
      <c r="J380" s="2">
        <f>SUM(Nurse[[#This Row],[RN Hours (excl. Admin, DON)]], Nurse[[#This Row],[RN Admin Hours]], Nurse[[#This Row],[RN DON Hours]], Nurse[[#This Row],[LPN Hours (excl. Admin)]], Nurse[[#This Row],[LPN Admin Hours]], Nurse[[#This Row],[CNA Hours]], Nurse[[#This Row],[NA TR Hours]], Nurse[[#This Row],[Med Aide/Tech Hours]])</f>
        <v>49.939340659340658</v>
      </c>
      <c r="K380" s="2">
        <f>SUM(Nurse[[#This Row],[RN Hours (excl. Admin, DON)]], Nurse[[#This Row],[LPN Hours (excl. Admin)]], Nurse[[#This Row],[CNA Hours]], Nurse[[#This Row],[NA TR Hours]], Nurse[[#This Row],[Med Aide/Tech Hours]])</f>
        <v>43.365054945054943</v>
      </c>
      <c r="L380" s="2">
        <f>SUM(Nurse[[#This Row],[RN Hours (excl. Admin, DON)]], Nurse[[#This Row],[RN Admin Hours]], Nurse[[#This Row],[RN DON Hours]])</f>
        <v>12.598021978021979</v>
      </c>
      <c r="M380" s="2">
        <v>9.9797802197802206</v>
      </c>
      <c r="N380" s="2">
        <v>2.6182417582417581</v>
      </c>
      <c r="O380" s="2">
        <v>0</v>
      </c>
      <c r="P380" s="2">
        <f>SUM(Nurse[[#This Row],[LPN Hours (excl. Admin)]],Nurse[[#This Row],[LPN Admin Hours]])</f>
        <v>13.297802197802197</v>
      </c>
      <c r="Q380" s="2">
        <v>9.3417582417582405</v>
      </c>
      <c r="R380" s="2">
        <v>3.9560439560439562</v>
      </c>
      <c r="S380" s="2">
        <f>SUM(Nurse[[#This Row],[CNA Hours]], Nurse[[#This Row],[NA TR Hours]], Nurse[[#This Row],[Med Aide/Tech Hours]])</f>
        <v>24.043516483516484</v>
      </c>
      <c r="T380" s="2">
        <v>24.043516483516484</v>
      </c>
      <c r="U380" s="2">
        <v>0</v>
      </c>
      <c r="V380" s="2">
        <v>0</v>
      </c>
      <c r="W3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3.9304395604395603</v>
      </c>
      <c r="X380" s="2">
        <v>0.18681318681318682</v>
      </c>
      <c r="Y380" s="2">
        <v>0</v>
      </c>
      <c r="Z380" s="2">
        <v>0</v>
      </c>
      <c r="AA380" s="2">
        <v>0.65571428571428569</v>
      </c>
      <c r="AB380" s="2">
        <v>0</v>
      </c>
      <c r="AC380" s="2">
        <v>3.087912087912088</v>
      </c>
      <c r="AD380" s="2">
        <v>0</v>
      </c>
      <c r="AE380" s="2">
        <v>0</v>
      </c>
      <c r="AF380" t="s">
        <v>461</v>
      </c>
      <c r="AG380" s="6">
        <v>5</v>
      </c>
      <c r="AH380"/>
    </row>
    <row r="381" spans="1:34" x14ac:dyDescent="0.25">
      <c r="A381" t="s">
        <v>35</v>
      </c>
      <c r="B381" t="s">
        <v>1571</v>
      </c>
      <c r="C381" t="s">
        <v>1999</v>
      </c>
      <c r="D381" t="s">
        <v>2341</v>
      </c>
      <c r="E381" s="2">
        <v>41.604395604395606</v>
      </c>
      <c r="F381" s="2">
        <f>Nurse[[#This Row],[Total Nurse Staff Hours]]/Nurse[[#This Row],[MDS Census]]</f>
        <v>2.5463602746962497</v>
      </c>
      <c r="G381" s="2">
        <f>Nurse[[#This Row],[Total Direct Care Staff Hours]]/Nurse[[#This Row],[MDS Census]]</f>
        <v>2.3366402535657684</v>
      </c>
      <c r="H381" s="2">
        <f>Nurse[[#This Row],[Total RN Hours (w/ Admin, DON)]]/Nurse[[#This Row],[MDS Census]]</f>
        <v>0.34931325937665081</v>
      </c>
      <c r="I381" s="2">
        <f>Nurse[[#This Row],[RN Hours (excl. Admin, DON)]]/Nurse[[#This Row],[MDS Census]]</f>
        <v>0.32606973058637084</v>
      </c>
      <c r="J381" s="2">
        <f>SUM(Nurse[[#This Row],[RN Hours (excl. Admin, DON)]], Nurse[[#This Row],[RN Admin Hours]], Nurse[[#This Row],[RN DON Hours]], Nurse[[#This Row],[LPN Hours (excl. Admin)]], Nurse[[#This Row],[LPN Admin Hours]], Nurse[[#This Row],[CNA Hours]], Nurse[[#This Row],[NA TR Hours]], Nurse[[#This Row],[Med Aide/Tech Hours]])</f>
        <v>105.93978021978023</v>
      </c>
      <c r="K381" s="2">
        <f>SUM(Nurse[[#This Row],[RN Hours (excl. Admin, DON)]], Nurse[[#This Row],[LPN Hours (excl. Admin)]], Nurse[[#This Row],[CNA Hours]], Nurse[[#This Row],[NA TR Hours]], Nurse[[#This Row],[Med Aide/Tech Hours]])</f>
        <v>97.214505494505488</v>
      </c>
      <c r="L381" s="2">
        <f>SUM(Nurse[[#This Row],[RN Hours (excl. Admin, DON)]], Nurse[[#This Row],[RN Admin Hours]], Nurse[[#This Row],[RN DON Hours]])</f>
        <v>14.532967032967033</v>
      </c>
      <c r="M381" s="2">
        <v>13.565934065934066</v>
      </c>
      <c r="N381" s="2">
        <v>0</v>
      </c>
      <c r="O381" s="2">
        <v>0.96703296703296704</v>
      </c>
      <c r="P381" s="2">
        <f>SUM(Nurse[[#This Row],[LPN Hours (excl. Admin)]],Nurse[[#This Row],[LPN Admin Hours]])</f>
        <v>40.673296703296707</v>
      </c>
      <c r="Q381" s="2">
        <v>32.915054945054948</v>
      </c>
      <c r="R381" s="2">
        <v>7.7582417582417582</v>
      </c>
      <c r="S381" s="2">
        <f>SUM(Nurse[[#This Row],[CNA Hours]], Nurse[[#This Row],[NA TR Hours]], Nurse[[#This Row],[Med Aide/Tech Hours]])</f>
        <v>50.733516483516482</v>
      </c>
      <c r="T381" s="2">
        <v>50.733516483516482</v>
      </c>
      <c r="U381" s="2">
        <v>0</v>
      </c>
      <c r="V381" s="2">
        <v>0</v>
      </c>
      <c r="W3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81" s="2">
        <v>0</v>
      </c>
      <c r="Y381" s="2">
        <v>0</v>
      </c>
      <c r="Z381" s="2">
        <v>0</v>
      </c>
      <c r="AA381" s="2">
        <v>0</v>
      </c>
      <c r="AB381" s="2">
        <v>0</v>
      </c>
      <c r="AC381" s="2">
        <v>0</v>
      </c>
      <c r="AD381" s="2">
        <v>0</v>
      </c>
      <c r="AE381" s="2">
        <v>0</v>
      </c>
      <c r="AF381" t="s">
        <v>633</v>
      </c>
      <c r="AG381" s="6">
        <v>5</v>
      </c>
      <c r="AH381"/>
    </row>
    <row r="382" spans="1:34" x14ac:dyDescent="0.25">
      <c r="A382" t="s">
        <v>35</v>
      </c>
      <c r="B382" t="s">
        <v>1421</v>
      </c>
      <c r="C382" t="s">
        <v>2178</v>
      </c>
      <c r="D382" t="s">
        <v>2362</v>
      </c>
      <c r="E382" s="2">
        <v>133.36263736263737</v>
      </c>
      <c r="F382" s="2">
        <f>Nurse[[#This Row],[Total Nurse Staff Hours]]/Nurse[[#This Row],[MDS Census]]</f>
        <v>3.3078419578114695</v>
      </c>
      <c r="G382" s="2">
        <f>Nurse[[#This Row],[Total Direct Care Staff Hours]]/Nurse[[#This Row],[MDS Census]]</f>
        <v>3.1849843441001973</v>
      </c>
      <c r="H382" s="2">
        <f>Nurse[[#This Row],[Total RN Hours (w/ Admin, DON)]]/Nurse[[#This Row],[MDS Census]]</f>
        <v>0.59150461437046786</v>
      </c>
      <c r="I382" s="2">
        <f>Nurse[[#This Row],[RN Hours (excl. Admin, DON)]]/Nurse[[#This Row],[MDS Census]]</f>
        <v>0.46864700065919573</v>
      </c>
      <c r="J382" s="2">
        <f>SUM(Nurse[[#This Row],[RN Hours (excl. Admin, DON)]], Nurse[[#This Row],[RN Admin Hours]], Nurse[[#This Row],[RN DON Hours]], Nurse[[#This Row],[LPN Hours (excl. Admin)]], Nurse[[#This Row],[LPN Admin Hours]], Nurse[[#This Row],[CNA Hours]], Nurse[[#This Row],[NA TR Hours]], Nurse[[#This Row],[Med Aide/Tech Hours]])</f>
        <v>441.14252747252743</v>
      </c>
      <c r="K382" s="2">
        <f>SUM(Nurse[[#This Row],[RN Hours (excl. Admin, DON)]], Nurse[[#This Row],[LPN Hours (excl. Admin)]], Nurse[[#This Row],[CNA Hours]], Nurse[[#This Row],[NA TR Hours]], Nurse[[#This Row],[Med Aide/Tech Hours]])</f>
        <v>424.75791208791208</v>
      </c>
      <c r="L382" s="2">
        <f>SUM(Nurse[[#This Row],[RN Hours (excl. Admin, DON)]], Nurse[[#This Row],[RN Admin Hours]], Nurse[[#This Row],[RN DON Hours]])</f>
        <v>78.884615384615373</v>
      </c>
      <c r="M382" s="2">
        <v>62.5</v>
      </c>
      <c r="N382" s="2">
        <v>11.021978021978022</v>
      </c>
      <c r="O382" s="2">
        <v>5.3626373626373622</v>
      </c>
      <c r="P382" s="2">
        <f>SUM(Nurse[[#This Row],[LPN Hours (excl. Admin)]],Nurse[[#This Row],[LPN Admin Hours]])</f>
        <v>133.87032967032968</v>
      </c>
      <c r="Q382" s="2">
        <v>133.87032967032968</v>
      </c>
      <c r="R382" s="2">
        <v>0</v>
      </c>
      <c r="S382" s="2">
        <f>SUM(Nurse[[#This Row],[CNA Hours]], Nurse[[#This Row],[NA TR Hours]], Nurse[[#This Row],[Med Aide/Tech Hours]])</f>
        <v>228.38758241758239</v>
      </c>
      <c r="T382" s="2">
        <v>228.38758241758239</v>
      </c>
      <c r="U382" s="2">
        <v>0</v>
      </c>
      <c r="V382" s="2">
        <v>0</v>
      </c>
      <c r="W3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3.5159340659340659</v>
      </c>
      <c r="X382" s="2">
        <v>0.10989010989010989</v>
      </c>
      <c r="Y382" s="2">
        <v>0</v>
      </c>
      <c r="Z382" s="2">
        <v>0</v>
      </c>
      <c r="AA382" s="2">
        <v>0.80164835164835169</v>
      </c>
      <c r="AB382" s="2">
        <v>0</v>
      </c>
      <c r="AC382" s="2">
        <v>2.6043956043956045</v>
      </c>
      <c r="AD382" s="2">
        <v>0</v>
      </c>
      <c r="AE382" s="2">
        <v>0</v>
      </c>
      <c r="AF382" t="s">
        <v>480</v>
      </c>
      <c r="AG382" s="6">
        <v>5</v>
      </c>
      <c r="AH382"/>
    </row>
    <row r="383" spans="1:34" x14ac:dyDescent="0.25">
      <c r="A383" t="s">
        <v>35</v>
      </c>
      <c r="B383" t="s">
        <v>1374</v>
      </c>
      <c r="C383" t="s">
        <v>2161</v>
      </c>
      <c r="D383" t="s">
        <v>2333</v>
      </c>
      <c r="E383" s="2">
        <v>95.989010989010993</v>
      </c>
      <c r="F383" s="2">
        <f>Nurse[[#This Row],[Total Nurse Staff Hours]]/Nurse[[#This Row],[MDS Census]]</f>
        <v>2.9626754436176292</v>
      </c>
      <c r="G383" s="2">
        <f>Nurse[[#This Row],[Total Direct Care Staff Hours]]/Nurse[[#This Row],[MDS Census]]</f>
        <v>2.8380812821980523</v>
      </c>
      <c r="H383" s="2">
        <f>Nurse[[#This Row],[Total RN Hours (w/ Admin, DON)]]/Nurse[[#This Row],[MDS Census]]</f>
        <v>0.35996680022896393</v>
      </c>
      <c r="I383" s="2">
        <f>Nurse[[#This Row],[RN Hours (excl. Admin, DON)]]/Nurse[[#This Row],[MDS Census]]</f>
        <v>0.30043617630223235</v>
      </c>
      <c r="J383" s="2">
        <f>SUM(Nurse[[#This Row],[RN Hours (excl. Admin, DON)]], Nurse[[#This Row],[RN Admin Hours]], Nurse[[#This Row],[RN DON Hours]], Nurse[[#This Row],[LPN Hours (excl. Admin)]], Nurse[[#This Row],[LPN Admin Hours]], Nurse[[#This Row],[CNA Hours]], Nurse[[#This Row],[NA TR Hours]], Nurse[[#This Row],[Med Aide/Tech Hours]])</f>
        <v>284.38428571428562</v>
      </c>
      <c r="K383" s="2">
        <f>SUM(Nurse[[#This Row],[RN Hours (excl. Admin, DON)]], Nurse[[#This Row],[LPN Hours (excl. Admin)]], Nurse[[#This Row],[CNA Hours]], Nurse[[#This Row],[NA TR Hours]], Nurse[[#This Row],[Med Aide/Tech Hours]])</f>
        <v>272.42461538461527</v>
      </c>
      <c r="L383" s="2">
        <f>SUM(Nurse[[#This Row],[RN Hours (excl. Admin, DON)]], Nurse[[#This Row],[RN Admin Hours]], Nurse[[#This Row],[RN DON Hours]])</f>
        <v>34.552857142857142</v>
      </c>
      <c r="M383" s="2">
        <v>28.838571428571427</v>
      </c>
      <c r="N383" s="2">
        <v>0</v>
      </c>
      <c r="O383" s="2">
        <v>5.7142857142857144</v>
      </c>
      <c r="P383" s="2">
        <f>SUM(Nurse[[#This Row],[LPN Hours (excl. Admin)]],Nurse[[#This Row],[LPN Admin Hours]])</f>
        <v>110.09670329670324</v>
      </c>
      <c r="Q383" s="2">
        <v>103.85131868131863</v>
      </c>
      <c r="R383" s="2">
        <v>6.2453846153846149</v>
      </c>
      <c r="S383" s="2">
        <f>SUM(Nurse[[#This Row],[CNA Hours]], Nurse[[#This Row],[NA TR Hours]], Nurse[[#This Row],[Med Aide/Tech Hours]])</f>
        <v>139.73472527472524</v>
      </c>
      <c r="T383" s="2">
        <v>139.38098901098897</v>
      </c>
      <c r="U383" s="2">
        <v>0.35373626373626371</v>
      </c>
      <c r="V383" s="2">
        <v>0</v>
      </c>
      <c r="W3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28.737472527472526</v>
      </c>
      <c r="X383" s="2">
        <v>2.4505494505494507</v>
      </c>
      <c r="Y383" s="2">
        <v>0</v>
      </c>
      <c r="Z383" s="2">
        <v>0</v>
      </c>
      <c r="AA383" s="2">
        <v>3.0451648351648353</v>
      </c>
      <c r="AB383" s="2">
        <v>0</v>
      </c>
      <c r="AC383" s="2">
        <v>23.109890109890109</v>
      </c>
      <c r="AD383" s="2">
        <v>0.13186813186813187</v>
      </c>
      <c r="AE383" s="2">
        <v>0</v>
      </c>
      <c r="AF383" t="s">
        <v>431</v>
      </c>
      <c r="AG383" s="6">
        <v>5</v>
      </c>
      <c r="AH383"/>
    </row>
    <row r="384" spans="1:34" x14ac:dyDescent="0.25">
      <c r="A384" t="s">
        <v>35</v>
      </c>
      <c r="B384" t="s">
        <v>1372</v>
      </c>
      <c r="C384" t="s">
        <v>2016</v>
      </c>
      <c r="D384" t="s">
        <v>2325</v>
      </c>
      <c r="E384" s="2">
        <v>57.824175824175825</v>
      </c>
      <c r="F384" s="2">
        <f>Nurse[[#This Row],[Total Nurse Staff Hours]]/Nurse[[#This Row],[MDS Census]]</f>
        <v>3.001807297605473</v>
      </c>
      <c r="G384" s="2">
        <f>Nurse[[#This Row],[Total Direct Care Staff Hours]]/Nurse[[#This Row],[MDS Census]]</f>
        <v>2.718645001900418</v>
      </c>
      <c r="H384" s="2">
        <f>Nurse[[#This Row],[Total RN Hours (w/ Admin, DON)]]/Nurse[[#This Row],[MDS Census]]</f>
        <v>0.36177879133409346</v>
      </c>
      <c r="I384" s="2">
        <f>Nurse[[#This Row],[RN Hours (excl. Admin, DON)]]/Nurse[[#This Row],[MDS Census]]</f>
        <v>0.16936145952109463</v>
      </c>
      <c r="J384" s="2">
        <f>SUM(Nurse[[#This Row],[RN Hours (excl. Admin, DON)]], Nurse[[#This Row],[RN Admin Hours]], Nurse[[#This Row],[RN DON Hours]], Nurse[[#This Row],[LPN Hours (excl. Admin)]], Nurse[[#This Row],[LPN Admin Hours]], Nurse[[#This Row],[CNA Hours]], Nurse[[#This Row],[NA TR Hours]], Nurse[[#This Row],[Med Aide/Tech Hours]])</f>
        <v>173.57703296703295</v>
      </c>
      <c r="K384" s="2">
        <f>SUM(Nurse[[#This Row],[RN Hours (excl. Admin, DON)]], Nurse[[#This Row],[LPN Hours (excl. Admin)]], Nurse[[#This Row],[CNA Hours]], Nurse[[#This Row],[NA TR Hours]], Nurse[[#This Row],[Med Aide/Tech Hours]])</f>
        <v>157.20340659340658</v>
      </c>
      <c r="L384" s="2">
        <f>SUM(Nurse[[#This Row],[RN Hours (excl. Admin, DON)]], Nurse[[#This Row],[RN Admin Hours]], Nurse[[#This Row],[RN DON Hours]])</f>
        <v>20.919560439560438</v>
      </c>
      <c r="M384" s="2">
        <v>9.7931868131868125</v>
      </c>
      <c r="N384" s="2">
        <v>6.8186813186813184</v>
      </c>
      <c r="O384" s="2">
        <v>4.3076923076923075</v>
      </c>
      <c r="P384" s="2">
        <f>SUM(Nurse[[#This Row],[LPN Hours (excl. Admin)]],Nurse[[#This Row],[LPN Admin Hours]])</f>
        <v>60.867252747252742</v>
      </c>
      <c r="Q384" s="2">
        <v>55.62</v>
      </c>
      <c r="R384" s="2">
        <v>5.2472527472527473</v>
      </c>
      <c r="S384" s="2">
        <f>SUM(Nurse[[#This Row],[CNA Hours]], Nurse[[#This Row],[NA TR Hours]], Nurse[[#This Row],[Med Aide/Tech Hours]])</f>
        <v>91.790219780219772</v>
      </c>
      <c r="T384" s="2">
        <v>91.790219780219772</v>
      </c>
      <c r="U384" s="2">
        <v>0</v>
      </c>
      <c r="V384" s="2">
        <v>0</v>
      </c>
      <c r="W3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23.765604395604392</v>
      </c>
      <c r="X384" s="2">
        <v>1.2417582417582418</v>
      </c>
      <c r="Y384" s="2">
        <v>0.96703296703296704</v>
      </c>
      <c r="Z384" s="2">
        <v>0</v>
      </c>
      <c r="AA384" s="2">
        <v>12.326043956043952</v>
      </c>
      <c r="AB384" s="2">
        <v>0</v>
      </c>
      <c r="AC384" s="2">
        <v>9.2307692307692299</v>
      </c>
      <c r="AD384" s="2">
        <v>0</v>
      </c>
      <c r="AE384" s="2">
        <v>0</v>
      </c>
      <c r="AF384" t="s">
        <v>429</v>
      </c>
      <c r="AG384" s="6">
        <v>5</v>
      </c>
      <c r="AH384"/>
    </row>
    <row r="385" spans="1:34" x14ac:dyDescent="0.25">
      <c r="A385" t="s">
        <v>35</v>
      </c>
      <c r="B385" t="s">
        <v>1317</v>
      </c>
      <c r="C385" t="s">
        <v>2168</v>
      </c>
      <c r="D385" t="s">
        <v>2331</v>
      </c>
      <c r="E385" s="2">
        <v>101.62637362637362</v>
      </c>
      <c r="F385" s="2">
        <f>Nurse[[#This Row],[Total Nurse Staff Hours]]/Nurse[[#This Row],[MDS Census]]</f>
        <v>1.8063310986159165</v>
      </c>
      <c r="G385" s="2">
        <f>Nurse[[#This Row],[Total Direct Care Staff Hours]]/Nurse[[#This Row],[MDS Census]]</f>
        <v>1.6161689013840828</v>
      </c>
      <c r="H385" s="2">
        <f>Nurse[[#This Row],[Total RN Hours (w/ Admin, DON)]]/Nurse[[#This Row],[MDS Census]]</f>
        <v>0.28618944636678206</v>
      </c>
      <c r="I385" s="2">
        <f>Nurse[[#This Row],[RN Hours (excl. Admin, DON)]]/Nurse[[#This Row],[MDS Census]]</f>
        <v>9.6027249134948103E-2</v>
      </c>
      <c r="J385" s="2">
        <f>SUM(Nurse[[#This Row],[RN Hours (excl. Admin, DON)]], Nurse[[#This Row],[RN Admin Hours]], Nurse[[#This Row],[RN DON Hours]], Nurse[[#This Row],[LPN Hours (excl. Admin)]], Nurse[[#This Row],[LPN Admin Hours]], Nurse[[#This Row],[CNA Hours]], Nurse[[#This Row],[NA TR Hours]], Nurse[[#This Row],[Med Aide/Tech Hours]])</f>
        <v>183.57087912087906</v>
      </c>
      <c r="K385" s="2">
        <f>SUM(Nurse[[#This Row],[RN Hours (excl. Admin, DON)]], Nurse[[#This Row],[LPN Hours (excl. Admin)]], Nurse[[#This Row],[CNA Hours]], Nurse[[#This Row],[NA TR Hours]], Nurse[[#This Row],[Med Aide/Tech Hours]])</f>
        <v>164.24538461538458</v>
      </c>
      <c r="L385" s="2">
        <f>SUM(Nurse[[#This Row],[RN Hours (excl. Admin, DON)]], Nurse[[#This Row],[RN Admin Hours]], Nurse[[#This Row],[RN DON Hours]])</f>
        <v>29.084395604395606</v>
      </c>
      <c r="M385" s="2">
        <v>9.7589010989010987</v>
      </c>
      <c r="N385" s="2">
        <v>13.369780219780221</v>
      </c>
      <c r="O385" s="2">
        <v>5.9557142857142864</v>
      </c>
      <c r="P385" s="2">
        <f>SUM(Nurse[[#This Row],[LPN Hours (excl. Admin)]],Nurse[[#This Row],[LPN Admin Hours]])</f>
        <v>31.102857142857154</v>
      </c>
      <c r="Q385" s="2">
        <v>31.102857142857154</v>
      </c>
      <c r="R385" s="2">
        <v>0</v>
      </c>
      <c r="S385" s="2">
        <f>SUM(Nurse[[#This Row],[CNA Hours]], Nurse[[#This Row],[NA TR Hours]], Nurse[[#This Row],[Med Aide/Tech Hours]])</f>
        <v>123.38362637362631</v>
      </c>
      <c r="T385" s="2">
        <v>123.38362637362631</v>
      </c>
      <c r="U385" s="2">
        <v>0</v>
      </c>
      <c r="V385" s="2">
        <v>0</v>
      </c>
      <c r="W3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1.2983516483516484</v>
      </c>
      <c r="X385" s="2">
        <v>0</v>
      </c>
      <c r="Y385" s="2">
        <v>0</v>
      </c>
      <c r="Z385" s="2">
        <v>0</v>
      </c>
      <c r="AA385" s="2">
        <v>1.1005494505494506</v>
      </c>
      <c r="AB385" s="2">
        <v>0</v>
      </c>
      <c r="AC385" s="2">
        <v>0.19780219780219779</v>
      </c>
      <c r="AD385" s="2">
        <v>0</v>
      </c>
      <c r="AE385" s="2">
        <v>0</v>
      </c>
      <c r="AF385" t="s">
        <v>374</v>
      </c>
      <c r="AG385" s="6">
        <v>5</v>
      </c>
      <c r="AH385"/>
    </row>
    <row r="386" spans="1:34" x14ac:dyDescent="0.25">
      <c r="A386" t="s">
        <v>35</v>
      </c>
      <c r="B386" t="s">
        <v>1686</v>
      </c>
      <c r="C386" t="s">
        <v>2057</v>
      </c>
      <c r="D386" t="s">
        <v>2339</v>
      </c>
      <c r="E386" s="2">
        <v>91.054945054945051</v>
      </c>
      <c r="F386" s="2">
        <f>Nurse[[#This Row],[Total Nurse Staff Hours]]/Nurse[[#This Row],[MDS Census]]</f>
        <v>4.7881064446053596</v>
      </c>
      <c r="G386" s="2">
        <f>Nurse[[#This Row],[Total Direct Care Staff Hours]]/Nurse[[#This Row],[MDS Census]]</f>
        <v>4.5590996862177171</v>
      </c>
      <c r="H386" s="2">
        <f>Nurse[[#This Row],[Total RN Hours (w/ Admin, DON)]]/Nurse[[#This Row],[MDS Census]]</f>
        <v>1.185464639150374</v>
      </c>
      <c r="I386" s="2">
        <f>Nurse[[#This Row],[RN Hours (excl. Admin, DON)]]/Nurse[[#This Row],[MDS Census]]</f>
        <v>0.99446536326333568</v>
      </c>
      <c r="J386" s="2">
        <f>SUM(Nurse[[#This Row],[RN Hours (excl. Admin, DON)]], Nurse[[#This Row],[RN Admin Hours]], Nurse[[#This Row],[RN DON Hours]], Nurse[[#This Row],[LPN Hours (excl. Admin)]], Nurse[[#This Row],[LPN Admin Hours]], Nurse[[#This Row],[CNA Hours]], Nurse[[#This Row],[NA TR Hours]], Nurse[[#This Row],[Med Aide/Tech Hours]])</f>
        <v>435.98076923076934</v>
      </c>
      <c r="K386" s="2">
        <f>SUM(Nurse[[#This Row],[RN Hours (excl. Admin, DON)]], Nurse[[#This Row],[LPN Hours (excl. Admin)]], Nurse[[#This Row],[CNA Hours]], Nurse[[#This Row],[NA TR Hours]], Nurse[[#This Row],[Med Aide/Tech Hours]])</f>
        <v>415.12857142857149</v>
      </c>
      <c r="L386" s="2">
        <f>SUM(Nurse[[#This Row],[RN Hours (excl. Admin, DON)]], Nurse[[#This Row],[RN Admin Hours]], Nurse[[#This Row],[RN DON Hours]])</f>
        <v>107.94241758241756</v>
      </c>
      <c r="M386" s="2">
        <v>90.550989010988999</v>
      </c>
      <c r="N386" s="2">
        <v>12.387692307692305</v>
      </c>
      <c r="O386" s="2">
        <v>5.0037362637362639</v>
      </c>
      <c r="P386" s="2">
        <f>SUM(Nurse[[#This Row],[LPN Hours (excl. Admin)]],Nurse[[#This Row],[LPN Admin Hours]])</f>
        <v>56.779670329670353</v>
      </c>
      <c r="Q386" s="2">
        <v>53.318901098901122</v>
      </c>
      <c r="R386" s="2">
        <v>3.4607692307692308</v>
      </c>
      <c r="S386" s="2">
        <f>SUM(Nurse[[#This Row],[CNA Hours]], Nurse[[#This Row],[NA TR Hours]], Nurse[[#This Row],[Med Aide/Tech Hours]])</f>
        <v>271.25868131868134</v>
      </c>
      <c r="T386" s="2">
        <v>236.29494505494509</v>
      </c>
      <c r="U386" s="2">
        <v>34.963736263736266</v>
      </c>
      <c r="V386" s="2">
        <v>0</v>
      </c>
      <c r="W3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86" s="2">
        <v>0</v>
      </c>
      <c r="Y386" s="2">
        <v>0</v>
      </c>
      <c r="Z386" s="2">
        <v>0</v>
      </c>
      <c r="AA386" s="2">
        <v>0</v>
      </c>
      <c r="AB386" s="2">
        <v>0</v>
      </c>
      <c r="AC386" s="2">
        <v>0</v>
      </c>
      <c r="AD386" s="2">
        <v>0</v>
      </c>
      <c r="AE386" s="2">
        <v>0</v>
      </c>
      <c r="AF386" t="s">
        <v>750</v>
      </c>
      <c r="AG386" s="6">
        <v>5</v>
      </c>
      <c r="AH386"/>
    </row>
    <row r="387" spans="1:34" x14ac:dyDescent="0.25">
      <c r="A387" t="s">
        <v>35</v>
      </c>
      <c r="B387" t="s">
        <v>1448</v>
      </c>
      <c r="C387" t="s">
        <v>1957</v>
      </c>
      <c r="D387" t="s">
        <v>2339</v>
      </c>
      <c r="E387" s="2">
        <v>82.681318681318686</v>
      </c>
      <c r="F387" s="2">
        <f>Nurse[[#This Row],[Total Nurse Staff Hours]]/Nurse[[#This Row],[MDS Census]]</f>
        <v>4.6386031366294507</v>
      </c>
      <c r="G387" s="2">
        <f>Nurse[[#This Row],[Total Direct Care Staff Hours]]/Nurse[[#This Row],[MDS Census]]</f>
        <v>4.3969816586921846</v>
      </c>
      <c r="H387" s="2">
        <f>Nurse[[#This Row],[Total RN Hours (w/ Admin, DON)]]/Nurse[[#This Row],[MDS Census]]</f>
        <v>1.1146225412014885</v>
      </c>
      <c r="I387" s="2">
        <f>Nurse[[#This Row],[RN Hours (excl. Admin, DON)]]/Nurse[[#This Row],[MDS Census]]</f>
        <v>0.96556485911749068</v>
      </c>
      <c r="J387" s="2">
        <f>SUM(Nurse[[#This Row],[RN Hours (excl. Admin, DON)]], Nurse[[#This Row],[RN Admin Hours]], Nurse[[#This Row],[RN DON Hours]], Nurse[[#This Row],[LPN Hours (excl. Admin)]], Nurse[[#This Row],[LPN Admin Hours]], Nurse[[#This Row],[CNA Hours]], Nurse[[#This Row],[NA TR Hours]], Nurse[[#This Row],[Med Aide/Tech Hours]])</f>
        <v>383.52582417582408</v>
      </c>
      <c r="K387" s="2">
        <f>SUM(Nurse[[#This Row],[RN Hours (excl. Admin, DON)]], Nurse[[#This Row],[LPN Hours (excl. Admin)]], Nurse[[#This Row],[CNA Hours]], Nurse[[#This Row],[NA TR Hours]], Nurse[[#This Row],[Med Aide/Tech Hours]])</f>
        <v>363.54824175824172</v>
      </c>
      <c r="L387" s="2">
        <f>SUM(Nurse[[#This Row],[RN Hours (excl. Admin, DON)]], Nurse[[#This Row],[RN Admin Hours]], Nurse[[#This Row],[RN DON Hours]])</f>
        <v>92.158461538461538</v>
      </c>
      <c r="M387" s="2">
        <v>79.83417582417583</v>
      </c>
      <c r="N387" s="2">
        <v>6.8297802197802211</v>
      </c>
      <c r="O387" s="2">
        <v>5.4945054945054945</v>
      </c>
      <c r="P387" s="2">
        <f>SUM(Nurse[[#This Row],[LPN Hours (excl. Admin)]],Nurse[[#This Row],[LPN Admin Hours]])</f>
        <v>60.491538461538468</v>
      </c>
      <c r="Q387" s="2">
        <v>52.838241758241765</v>
      </c>
      <c r="R387" s="2">
        <v>7.653296703296701</v>
      </c>
      <c r="S387" s="2">
        <f>SUM(Nurse[[#This Row],[CNA Hours]], Nurse[[#This Row],[NA TR Hours]], Nurse[[#This Row],[Med Aide/Tech Hours]])</f>
        <v>230.87582417582411</v>
      </c>
      <c r="T387" s="2">
        <v>185.80472527472523</v>
      </c>
      <c r="U387" s="2">
        <v>45.071098901098885</v>
      </c>
      <c r="V387" s="2">
        <v>0</v>
      </c>
      <c r="W3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87" s="2">
        <v>0</v>
      </c>
      <c r="Y387" s="2">
        <v>0</v>
      </c>
      <c r="Z387" s="2">
        <v>0</v>
      </c>
      <c r="AA387" s="2">
        <v>0</v>
      </c>
      <c r="AB387" s="2">
        <v>0</v>
      </c>
      <c r="AC387" s="2">
        <v>0</v>
      </c>
      <c r="AD387" s="2">
        <v>0</v>
      </c>
      <c r="AE387" s="2">
        <v>0</v>
      </c>
      <c r="AF387" t="s">
        <v>507</v>
      </c>
      <c r="AG387" s="6">
        <v>5</v>
      </c>
      <c r="AH387"/>
    </row>
    <row r="388" spans="1:34" x14ac:dyDescent="0.25">
      <c r="A388" t="s">
        <v>35</v>
      </c>
      <c r="B388" t="s">
        <v>1250</v>
      </c>
      <c r="C388" t="s">
        <v>2146</v>
      </c>
      <c r="D388" t="s">
        <v>2342</v>
      </c>
      <c r="E388" s="2">
        <v>35.857142857142854</v>
      </c>
      <c r="F388" s="2">
        <f>Nurse[[#This Row],[Total Nurse Staff Hours]]/Nurse[[#This Row],[MDS Census]]</f>
        <v>3.9628685258964151</v>
      </c>
      <c r="G388" s="2">
        <f>Nurse[[#This Row],[Total Direct Care Staff Hours]]/Nurse[[#This Row],[MDS Census]]</f>
        <v>3.39581673306773</v>
      </c>
      <c r="H388" s="2">
        <f>Nurse[[#This Row],[Total RN Hours (w/ Admin, DON)]]/Nurse[[#This Row],[MDS Census]]</f>
        <v>0.6667422617223413</v>
      </c>
      <c r="I388" s="2">
        <f>Nurse[[#This Row],[RN Hours (excl. Admin, DON)]]/Nurse[[#This Row],[MDS Census]]</f>
        <v>0.22186331596690159</v>
      </c>
      <c r="J388" s="2">
        <f>SUM(Nurse[[#This Row],[RN Hours (excl. Admin, DON)]], Nurse[[#This Row],[RN Admin Hours]], Nurse[[#This Row],[RN DON Hours]], Nurse[[#This Row],[LPN Hours (excl. Admin)]], Nurse[[#This Row],[LPN Admin Hours]], Nurse[[#This Row],[CNA Hours]], Nurse[[#This Row],[NA TR Hours]], Nurse[[#This Row],[Med Aide/Tech Hours]])</f>
        <v>142.09714285714287</v>
      </c>
      <c r="K388" s="2">
        <f>SUM(Nurse[[#This Row],[RN Hours (excl. Admin, DON)]], Nurse[[#This Row],[LPN Hours (excl. Admin)]], Nurse[[#This Row],[CNA Hours]], Nurse[[#This Row],[NA TR Hours]], Nurse[[#This Row],[Med Aide/Tech Hours]])</f>
        <v>121.76428571428573</v>
      </c>
      <c r="L388" s="2">
        <f>SUM(Nurse[[#This Row],[RN Hours (excl. Admin, DON)]], Nurse[[#This Row],[RN Admin Hours]], Nurse[[#This Row],[RN DON Hours]])</f>
        <v>23.907472527472521</v>
      </c>
      <c r="M388" s="2">
        <v>7.9553846153846131</v>
      </c>
      <c r="N388" s="2">
        <v>8.9347252747252703</v>
      </c>
      <c r="O388" s="2">
        <v>7.0173626373626377</v>
      </c>
      <c r="P388" s="2">
        <f>SUM(Nurse[[#This Row],[LPN Hours (excl. Admin)]],Nurse[[#This Row],[LPN Admin Hours]])</f>
        <v>39.629010989010986</v>
      </c>
      <c r="Q388" s="2">
        <v>35.248241758241754</v>
      </c>
      <c r="R388" s="2">
        <v>4.3807692307692303</v>
      </c>
      <c r="S388" s="2">
        <f>SUM(Nurse[[#This Row],[CNA Hours]], Nurse[[#This Row],[NA TR Hours]], Nurse[[#This Row],[Med Aide/Tech Hours]])</f>
        <v>78.56065934065937</v>
      </c>
      <c r="T388" s="2">
        <v>78.56065934065937</v>
      </c>
      <c r="U388" s="2">
        <v>0</v>
      </c>
      <c r="V388" s="2">
        <v>0</v>
      </c>
      <c r="W3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88" s="2">
        <v>0</v>
      </c>
      <c r="Y388" s="2">
        <v>0</v>
      </c>
      <c r="Z388" s="2">
        <v>0</v>
      </c>
      <c r="AA388" s="2">
        <v>0</v>
      </c>
      <c r="AB388" s="2">
        <v>0</v>
      </c>
      <c r="AC388" s="2">
        <v>0</v>
      </c>
      <c r="AD388" s="2">
        <v>0</v>
      </c>
      <c r="AE388" s="2">
        <v>0</v>
      </c>
      <c r="AF388" t="s">
        <v>306</v>
      </c>
      <c r="AG388" s="6">
        <v>5</v>
      </c>
      <c r="AH388"/>
    </row>
    <row r="389" spans="1:34" x14ac:dyDescent="0.25">
      <c r="A389" t="s">
        <v>35</v>
      </c>
      <c r="B389" t="s">
        <v>1025</v>
      </c>
      <c r="C389" t="s">
        <v>2077</v>
      </c>
      <c r="D389" t="s">
        <v>2338</v>
      </c>
      <c r="E389" s="2">
        <v>60.637362637362635</v>
      </c>
      <c r="F389" s="2">
        <f>Nurse[[#This Row],[Total Nurse Staff Hours]]/Nurse[[#This Row],[MDS Census]]</f>
        <v>3.9598586444363897</v>
      </c>
      <c r="G389" s="2">
        <f>Nurse[[#This Row],[Total Direct Care Staff Hours]]/Nurse[[#This Row],[MDS Census]]</f>
        <v>3.7032439289597683</v>
      </c>
      <c r="H389" s="2">
        <f>Nurse[[#This Row],[Total RN Hours (w/ Admin, DON)]]/Nurse[[#This Row],[MDS Census]]</f>
        <v>1.0662377673069954</v>
      </c>
      <c r="I389" s="2">
        <f>Nurse[[#This Row],[RN Hours (excl. Admin, DON)]]/Nurse[[#This Row],[MDS Census]]</f>
        <v>0.89081188836534986</v>
      </c>
      <c r="J389" s="2">
        <f>SUM(Nurse[[#This Row],[RN Hours (excl. Admin, DON)]], Nurse[[#This Row],[RN Admin Hours]], Nurse[[#This Row],[RN DON Hours]], Nurse[[#This Row],[LPN Hours (excl. Admin)]], Nurse[[#This Row],[LPN Admin Hours]], Nurse[[#This Row],[CNA Hours]], Nurse[[#This Row],[NA TR Hours]], Nurse[[#This Row],[Med Aide/Tech Hours]])</f>
        <v>240.11538461538458</v>
      </c>
      <c r="K389" s="2">
        <f>SUM(Nurse[[#This Row],[RN Hours (excl. Admin, DON)]], Nurse[[#This Row],[LPN Hours (excl. Admin)]], Nurse[[#This Row],[CNA Hours]], Nurse[[#This Row],[NA TR Hours]], Nurse[[#This Row],[Med Aide/Tech Hours]])</f>
        <v>224.55494505494505</v>
      </c>
      <c r="L389" s="2">
        <f>SUM(Nurse[[#This Row],[RN Hours (excl. Admin, DON)]], Nurse[[#This Row],[RN Admin Hours]], Nurse[[#This Row],[RN DON Hours]])</f>
        <v>64.65384615384616</v>
      </c>
      <c r="M389" s="2">
        <v>54.016483516483518</v>
      </c>
      <c r="N389" s="2">
        <v>0</v>
      </c>
      <c r="O389" s="2">
        <v>10.637362637362637</v>
      </c>
      <c r="P389" s="2">
        <f>SUM(Nurse[[#This Row],[LPN Hours (excl. Admin)]],Nurse[[#This Row],[LPN Admin Hours]])</f>
        <v>45.662087912087912</v>
      </c>
      <c r="Q389" s="2">
        <v>40.739010989010985</v>
      </c>
      <c r="R389" s="2">
        <v>4.9230769230769234</v>
      </c>
      <c r="S389" s="2">
        <f>SUM(Nurse[[#This Row],[CNA Hours]], Nurse[[#This Row],[NA TR Hours]], Nurse[[#This Row],[Med Aide/Tech Hours]])</f>
        <v>129.79945054945054</v>
      </c>
      <c r="T389" s="2">
        <v>129.79945054945054</v>
      </c>
      <c r="U389" s="2">
        <v>0</v>
      </c>
      <c r="V389" s="2">
        <v>0</v>
      </c>
      <c r="W3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89" s="2">
        <v>0</v>
      </c>
      <c r="Y389" s="2">
        <v>0</v>
      </c>
      <c r="Z389" s="2">
        <v>0</v>
      </c>
      <c r="AA389" s="2">
        <v>0</v>
      </c>
      <c r="AB389" s="2">
        <v>0</v>
      </c>
      <c r="AC389" s="2">
        <v>0</v>
      </c>
      <c r="AD389" s="2">
        <v>0</v>
      </c>
      <c r="AE389" s="2">
        <v>0</v>
      </c>
      <c r="AF389" t="s">
        <v>78</v>
      </c>
      <c r="AG389" s="6">
        <v>5</v>
      </c>
      <c r="AH389"/>
    </row>
    <row r="390" spans="1:34" x14ac:dyDescent="0.25">
      <c r="A390" t="s">
        <v>35</v>
      </c>
      <c r="B390" t="s">
        <v>1847</v>
      </c>
      <c r="C390" t="s">
        <v>1961</v>
      </c>
      <c r="D390" t="s">
        <v>2333</v>
      </c>
      <c r="E390" s="2">
        <v>73.659340659340657</v>
      </c>
      <c r="F390" s="2">
        <f>Nurse[[#This Row],[Total Nurse Staff Hours]]/Nurse[[#This Row],[MDS Census]]</f>
        <v>3.0191466507533944</v>
      </c>
      <c r="G390" s="2">
        <f>Nurse[[#This Row],[Total Direct Care Staff Hours]]/Nurse[[#This Row],[MDS Census]]</f>
        <v>2.7793659555422945</v>
      </c>
      <c r="H390" s="2">
        <f>Nurse[[#This Row],[Total RN Hours (w/ Admin, DON)]]/Nurse[[#This Row],[MDS Census]]</f>
        <v>0.54087721915560205</v>
      </c>
      <c r="I390" s="2">
        <f>Nurse[[#This Row],[RN Hours (excl. Admin, DON)]]/Nurse[[#This Row],[MDS Census]]</f>
        <v>0.38162017007310162</v>
      </c>
      <c r="J390" s="2">
        <f>SUM(Nurse[[#This Row],[RN Hours (excl. Admin, DON)]], Nurse[[#This Row],[RN Admin Hours]], Nurse[[#This Row],[RN DON Hours]], Nurse[[#This Row],[LPN Hours (excl. Admin)]], Nurse[[#This Row],[LPN Admin Hours]], Nurse[[#This Row],[CNA Hours]], Nurse[[#This Row],[NA TR Hours]], Nurse[[#This Row],[Med Aide/Tech Hours]])</f>
        <v>222.38835164835166</v>
      </c>
      <c r="K390" s="2">
        <f>SUM(Nurse[[#This Row],[RN Hours (excl. Admin, DON)]], Nurse[[#This Row],[LPN Hours (excl. Admin)]], Nurse[[#This Row],[CNA Hours]], Nurse[[#This Row],[NA TR Hours]], Nurse[[#This Row],[Med Aide/Tech Hours]])</f>
        <v>204.72626373626372</v>
      </c>
      <c r="L390" s="2">
        <f>SUM(Nurse[[#This Row],[RN Hours (excl. Admin, DON)]], Nurse[[#This Row],[RN Admin Hours]], Nurse[[#This Row],[RN DON Hours]])</f>
        <v>39.840659340659343</v>
      </c>
      <c r="M390" s="2">
        <v>28.109890109890109</v>
      </c>
      <c r="N390" s="2">
        <v>6.104395604395604</v>
      </c>
      <c r="O390" s="2">
        <v>5.6263736263736268</v>
      </c>
      <c r="P390" s="2">
        <f>SUM(Nurse[[#This Row],[LPN Hours (excl. Admin)]],Nurse[[#This Row],[LPN Admin Hours]])</f>
        <v>63.030439560439561</v>
      </c>
      <c r="Q390" s="2">
        <v>57.099120879120882</v>
      </c>
      <c r="R390" s="2">
        <v>5.9313186813186816</v>
      </c>
      <c r="S390" s="2">
        <f>SUM(Nurse[[#This Row],[CNA Hours]], Nurse[[#This Row],[NA TR Hours]], Nurse[[#This Row],[Med Aide/Tech Hours]])</f>
        <v>119.51725274725274</v>
      </c>
      <c r="T390" s="2">
        <v>116.00076923076922</v>
      </c>
      <c r="U390" s="2">
        <v>3.5164835164835164</v>
      </c>
      <c r="V390" s="2">
        <v>0</v>
      </c>
      <c r="W3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19.184285714285714</v>
      </c>
      <c r="X390" s="2">
        <v>3.802197802197802</v>
      </c>
      <c r="Y390" s="2">
        <v>0</v>
      </c>
      <c r="Z390" s="2">
        <v>0</v>
      </c>
      <c r="AA390" s="2">
        <v>1.7117582417582415</v>
      </c>
      <c r="AB390" s="2">
        <v>0</v>
      </c>
      <c r="AC390" s="2">
        <v>13.67032967032967</v>
      </c>
      <c r="AD390" s="2">
        <v>0</v>
      </c>
      <c r="AE390" s="2">
        <v>0</v>
      </c>
      <c r="AF390" t="s">
        <v>914</v>
      </c>
      <c r="AG390" s="6">
        <v>5</v>
      </c>
      <c r="AH390"/>
    </row>
    <row r="391" spans="1:34" x14ac:dyDescent="0.25">
      <c r="A391" t="s">
        <v>35</v>
      </c>
      <c r="B391" t="s">
        <v>1235</v>
      </c>
      <c r="C391" t="s">
        <v>2103</v>
      </c>
      <c r="D391" t="s">
        <v>2310</v>
      </c>
      <c r="E391" s="2">
        <v>71.703296703296701</v>
      </c>
      <c r="F391" s="2">
        <f>Nurse[[#This Row],[Total Nurse Staff Hours]]/Nurse[[#This Row],[MDS Census]]</f>
        <v>2.8409854406130286</v>
      </c>
      <c r="G391" s="2">
        <f>Nurse[[#This Row],[Total Direct Care Staff Hours]]/Nurse[[#This Row],[MDS Census]]</f>
        <v>2.5451846743295032</v>
      </c>
      <c r="H391" s="2">
        <f>Nurse[[#This Row],[Total RN Hours (w/ Admin, DON)]]/Nurse[[#This Row],[MDS Census]]</f>
        <v>0.7730911877394635</v>
      </c>
      <c r="I391" s="2">
        <f>Nurse[[#This Row],[RN Hours (excl. Admin, DON)]]/Nurse[[#This Row],[MDS Census]]</f>
        <v>0.54911111111111099</v>
      </c>
      <c r="J391" s="2">
        <f>SUM(Nurse[[#This Row],[RN Hours (excl. Admin, DON)]], Nurse[[#This Row],[RN Admin Hours]], Nurse[[#This Row],[RN DON Hours]], Nurse[[#This Row],[LPN Hours (excl. Admin)]], Nurse[[#This Row],[LPN Admin Hours]], Nurse[[#This Row],[CNA Hours]], Nurse[[#This Row],[NA TR Hours]], Nurse[[#This Row],[Med Aide/Tech Hours]])</f>
        <v>203.70802197802209</v>
      </c>
      <c r="K391" s="2">
        <f>SUM(Nurse[[#This Row],[RN Hours (excl. Admin, DON)]], Nurse[[#This Row],[LPN Hours (excl. Admin)]], Nurse[[#This Row],[CNA Hours]], Nurse[[#This Row],[NA TR Hours]], Nurse[[#This Row],[Med Aide/Tech Hours]])</f>
        <v>182.49813186813196</v>
      </c>
      <c r="L391" s="2">
        <f>SUM(Nurse[[#This Row],[RN Hours (excl. Admin, DON)]], Nurse[[#This Row],[RN Admin Hours]], Nurse[[#This Row],[RN DON Hours]])</f>
        <v>55.433186813186801</v>
      </c>
      <c r="M391" s="2">
        <v>39.373076923076916</v>
      </c>
      <c r="N391" s="2">
        <v>11.691978021978016</v>
      </c>
      <c r="O391" s="2">
        <v>4.3681318681318677</v>
      </c>
      <c r="P391" s="2">
        <f>SUM(Nurse[[#This Row],[LPN Hours (excl. Admin)]],Nurse[[#This Row],[LPN Admin Hours]])</f>
        <v>25.035714285714278</v>
      </c>
      <c r="Q391" s="2">
        <v>19.885934065934059</v>
      </c>
      <c r="R391" s="2">
        <v>5.1497802197802196</v>
      </c>
      <c r="S391" s="2">
        <f>SUM(Nurse[[#This Row],[CNA Hours]], Nurse[[#This Row],[NA TR Hours]], Nurse[[#This Row],[Med Aide/Tech Hours]])</f>
        <v>123.23912087912096</v>
      </c>
      <c r="T391" s="2">
        <v>115.54307692307701</v>
      </c>
      <c r="U391" s="2">
        <v>0.5971428571428572</v>
      </c>
      <c r="V391" s="2">
        <v>7.0989010989010985</v>
      </c>
      <c r="W3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1" s="2">
        <v>0</v>
      </c>
      <c r="Y391" s="2">
        <v>0</v>
      </c>
      <c r="Z391" s="2">
        <v>0</v>
      </c>
      <c r="AA391" s="2">
        <v>0</v>
      </c>
      <c r="AB391" s="2">
        <v>0</v>
      </c>
      <c r="AC391" s="2">
        <v>0</v>
      </c>
      <c r="AD391" s="2">
        <v>0</v>
      </c>
      <c r="AE391" s="2">
        <v>0</v>
      </c>
      <c r="AF391" t="s">
        <v>291</v>
      </c>
      <c r="AG391" s="6">
        <v>5</v>
      </c>
      <c r="AH391"/>
    </row>
    <row r="392" spans="1:34" x14ac:dyDescent="0.25">
      <c r="A392" t="s">
        <v>35</v>
      </c>
      <c r="B392" t="s">
        <v>1764</v>
      </c>
      <c r="C392" t="s">
        <v>2226</v>
      </c>
      <c r="D392" t="s">
        <v>2291</v>
      </c>
      <c r="E392" s="2">
        <v>107.39560439560439</v>
      </c>
      <c r="F392" s="2">
        <f>Nurse[[#This Row],[Total Nurse Staff Hours]]/Nurse[[#This Row],[MDS Census]]</f>
        <v>3.5680579146628477</v>
      </c>
      <c r="G392" s="2">
        <f>Nurse[[#This Row],[Total Direct Care Staff Hours]]/Nurse[[#This Row],[MDS Census]]</f>
        <v>2.8693645758723023</v>
      </c>
      <c r="H392" s="2">
        <f>Nurse[[#This Row],[Total RN Hours (w/ Admin, DON)]]/Nurse[[#This Row],[MDS Census]]</f>
        <v>0.82156246802414834</v>
      </c>
      <c r="I392" s="2">
        <f>Nurse[[#This Row],[RN Hours (excl. Admin, DON)]]/Nurse[[#This Row],[MDS Census]]</f>
        <v>0.44488488693338807</v>
      </c>
      <c r="J392" s="2">
        <f>SUM(Nurse[[#This Row],[RN Hours (excl. Admin, DON)]], Nurse[[#This Row],[RN Admin Hours]], Nurse[[#This Row],[RN DON Hours]], Nurse[[#This Row],[LPN Hours (excl. Admin)]], Nurse[[#This Row],[LPN Admin Hours]], Nurse[[#This Row],[CNA Hours]], Nurse[[#This Row],[NA TR Hours]], Nurse[[#This Row],[Med Aide/Tech Hours]])</f>
        <v>383.19373626373635</v>
      </c>
      <c r="K392" s="2">
        <f>SUM(Nurse[[#This Row],[RN Hours (excl. Admin, DON)]], Nurse[[#This Row],[LPN Hours (excl. Admin)]], Nurse[[#This Row],[CNA Hours]], Nurse[[#This Row],[NA TR Hours]], Nurse[[#This Row],[Med Aide/Tech Hours]])</f>
        <v>308.15714285714296</v>
      </c>
      <c r="L392" s="2">
        <f>SUM(Nurse[[#This Row],[RN Hours (excl. Admin, DON)]], Nurse[[#This Row],[RN Admin Hours]], Nurse[[#This Row],[RN DON Hours]])</f>
        <v>88.232197802197817</v>
      </c>
      <c r="M392" s="2">
        <v>47.778681318681336</v>
      </c>
      <c r="N392" s="2">
        <v>34.254505494505501</v>
      </c>
      <c r="O392" s="2">
        <v>6.199010989010989</v>
      </c>
      <c r="P392" s="2">
        <f>SUM(Nurse[[#This Row],[LPN Hours (excl. Admin)]],Nurse[[#This Row],[LPN Admin Hours]])</f>
        <v>102.97285714285721</v>
      </c>
      <c r="Q392" s="2">
        <v>68.389780219780263</v>
      </c>
      <c r="R392" s="2">
        <v>34.583076923076938</v>
      </c>
      <c r="S392" s="2">
        <f>SUM(Nurse[[#This Row],[CNA Hours]], Nurse[[#This Row],[NA TR Hours]], Nurse[[#This Row],[Med Aide/Tech Hours]])</f>
        <v>191.98868131868136</v>
      </c>
      <c r="T392" s="2">
        <v>187.14032967032972</v>
      </c>
      <c r="U392" s="2">
        <v>4.8483516483516498</v>
      </c>
      <c r="V392" s="2">
        <v>0</v>
      </c>
      <c r="W3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2" s="2">
        <v>0</v>
      </c>
      <c r="Y392" s="2">
        <v>0</v>
      </c>
      <c r="Z392" s="2">
        <v>0</v>
      </c>
      <c r="AA392" s="2">
        <v>0</v>
      </c>
      <c r="AB392" s="2">
        <v>0</v>
      </c>
      <c r="AC392" s="2">
        <v>0</v>
      </c>
      <c r="AD392" s="2">
        <v>0</v>
      </c>
      <c r="AE392" s="2">
        <v>0</v>
      </c>
      <c r="AF392" t="s">
        <v>830</v>
      </c>
      <c r="AG392" s="6">
        <v>5</v>
      </c>
      <c r="AH392"/>
    </row>
    <row r="393" spans="1:34" x14ac:dyDescent="0.25">
      <c r="A393" t="s">
        <v>35</v>
      </c>
      <c r="B393" t="s">
        <v>1268</v>
      </c>
      <c r="C393" t="s">
        <v>2153</v>
      </c>
      <c r="D393" t="s">
        <v>2361</v>
      </c>
      <c r="E393" s="2">
        <v>81.087912087912088</v>
      </c>
      <c r="F393" s="2">
        <f>Nurse[[#This Row],[Total Nurse Staff Hours]]/Nurse[[#This Row],[MDS Census]]</f>
        <v>3.4923770158558067</v>
      </c>
      <c r="G393" s="2">
        <f>Nurse[[#This Row],[Total Direct Care Staff Hours]]/Nurse[[#This Row],[MDS Census]]</f>
        <v>3.1838663775579343</v>
      </c>
      <c r="H393" s="2">
        <f>Nurse[[#This Row],[Total RN Hours (w/ Admin, DON)]]/Nurse[[#This Row],[MDS Census]]</f>
        <v>0.36471744138772194</v>
      </c>
      <c r="I393" s="2">
        <f>Nurse[[#This Row],[RN Hours (excl. Admin, DON)]]/Nurse[[#This Row],[MDS Census]]</f>
        <v>0.26822740208700369</v>
      </c>
      <c r="J393" s="2">
        <f>SUM(Nurse[[#This Row],[RN Hours (excl. Admin, DON)]], Nurse[[#This Row],[RN Admin Hours]], Nurse[[#This Row],[RN DON Hours]], Nurse[[#This Row],[LPN Hours (excl. Admin)]], Nurse[[#This Row],[LPN Admin Hours]], Nurse[[#This Row],[CNA Hours]], Nurse[[#This Row],[NA TR Hours]], Nurse[[#This Row],[Med Aide/Tech Hours]])</f>
        <v>283.18956043956041</v>
      </c>
      <c r="K393" s="2">
        <f>SUM(Nurse[[#This Row],[RN Hours (excl. Admin, DON)]], Nurse[[#This Row],[LPN Hours (excl. Admin)]], Nurse[[#This Row],[CNA Hours]], Nurse[[#This Row],[NA TR Hours]], Nurse[[#This Row],[Med Aide/Tech Hours]])</f>
        <v>258.17307692307691</v>
      </c>
      <c r="L393" s="2">
        <f>SUM(Nurse[[#This Row],[RN Hours (excl. Admin, DON)]], Nurse[[#This Row],[RN Admin Hours]], Nurse[[#This Row],[RN DON Hours]])</f>
        <v>29.574175824175825</v>
      </c>
      <c r="M393" s="2">
        <v>21.75</v>
      </c>
      <c r="N393" s="2">
        <v>0</v>
      </c>
      <c r="O393" s="2">
        <v>7.8241758241758239</v>
      </c>
      <c r="P393" s="2">
        <f>SUM(Nurse[[#This Row],[LPN Hours (excl. Admin)]],Nurse[[#This Row],[LPN Admin Hours]])</f>
        <v>88.027472527472526</v>
      </c>
      <c r="Q393" s="2">
        <v>70.835164835164832</v>
      </c>
      <c r="R393" s="2">
        <v>17.192307692307693</v>
      </c>
      <c r="S393" s="2">
        <f>SUM(Nurse[[#This Row],[CNA Hours]], Nurse[[#This Row],[NA TR Hours]], Nurse[[#This Row],[Med Aide/Tech Hours]])</f>
        <v>165.58791208791209</v>
      </c>
      <c r="T393" s="2">
        <v>165.58791208791209</v>
      </c>
      <c r="U393" s="2">
        <v>0</v>
      </c>
      <c r="V393" s="2">
        <v>0</v>
      </c>
      <c r="W3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3" s="2">
        <v>0</v>
      </c>
      <c r="Y393" s="2">
        <v>0</v>
      </c>
      <c r="Z393" s="2">
        <v>0</v>
      </c>
      <c r="AA393" s="2">
        <v>0</v>
      </c>
      <c r="AB393" s="2">
        <v>0</v>
      </c>
      <c r="AC393" s="2">
        <v>0</v>
      </c>
      <c r="AD393" s="2">
        <v>0</v>
      </c>
      <c r="AE393" s="2">
        <v>0</v>
      </c>
      <c r="AF393" t="s">
        <v>324</v>
      </c>
      <c r="AG393" s="6">
        <v>5</v>
      </c>
      <c r="AH393"/>
    </row>
    <row r="394" spans="1:34" x14ac:dyDescent="0.25">
      <c r="A394" t="s">
        <v>35</v>
      </c>
      <c r="B394" t="s">
        <v>1029</v>
      </c>
      <c r="C394" t="s">
        <v>1947</v>
      </c>
      <c r="D394" t="s">
        <v>2333</v>
      </c>
      <c r="E394" s="2">
        <v>131.90109890109889</v>
      </c>
      <c r="F394" s="2">
        <f>Nurse[[#This Row],[Total Nurse Staff Hours]]/Nurse[[#This Row],[MDS Census]]</f>
        <v>2.8672306923269186</v>
      </c>
      <c r="G394" s="2">
        <f>Nurse[[#This Row],[Total Direct Care Staff Hours]]/Nurse[[#This Row],[MDS Census]]</f>
        <v>2.6642314421394651</v>
      </c>
      <c r="H394" s="2">
        <f>Nurse[[#This Row],[Total RN Hours (w/ Admin, DON)]]/Nurse[[#This Row],[MDS Census]]</f>
        <v>0.32622677663917354</v>
      </c>
      <c r="I394" s="2">
        <f>Nurse[[#This Row],[RN Hours (excl. Admin, DON)]]/Nurse[[#This Row],[MDS Census]]</f>
        <v>0.16455052903440801</v>
      </c>
      <c r="J394" s="2">
        <f>SUM(Nurse[[#This Row],[RN Hours (excl. Admin, DON)]], Nurse[[#This Row],[RN Admin Hours]], Nurse[[#This Row],[RN DON Hours]], Nurse[[#This Row],[LPN Hours (excl. Admin)]], Nurse[[#This Row],[LPN Admin Hours]], Nurse[[#This Row],[CNA Hours]], Nurse[[#This Row],[NA TR Hours]], Nurse[[#This Row],[Med Aide/Tech Hours]])</f>
        <v>378.19087912087912</v>
      </c>
      <c r="K394" s="2">
        <f>SUM(Nurse[[#This Row],[RN Hours (excl. Admin, DON)]], Nurse[[#This Row],[LPN Hours (excl. Admin)]], Nurse[[#This Row],[CNA Hours]], Nurse[[#This Row],[NA TR Hours]], Nurse[[#This Row],[Med Aide/Tech Hours]])</f>
        <v>351.41505494505492</v>
      </c>
      <c r="L394" s="2">
        <f>SUM(Nurse[[#This Row],[RN Hours (excl. Admin, DON)]], Nurse[[#This Row],[RN Admin Hours]], Nurse[[#This Row],[RN DON Hours]])</f>
        <v>43.029670329670324</v>
      </c>
      <c r="M394" s="2">
        <v>21.704395604395597</v>
      </c>
      <c r="N394" s="2">
        <v>15.874725274725273</v>
      </c>
      <c r="O394" s="2">
        <v>5.4505494505494507</v>
      </c>
      <c r="P394" s="2">
        <f>SUM(Nurse[[#This Row],[LPN Hours (excl. Admin)]],Nurse[[#This Row],[LPN Admin Hours]])</f>
        <v>117.36890109890108</v>
      </c>
      <c r="Q394" s="2">
        <v>111.91835164835163</v>
      </c>
      <c r="R394" s="2">
        <v>5.4505494505494507</v>
      </c>
      <c r="S394" s="2">
        <f>SUM(Nurse[[#This Row],[CNA Hours]], Nurse[[#This Row],[NA TR Hours]], Nurse[[#This Row],[Med Aide/Tech Hours]])</f>
        <v>217.7923076923077</v>
      </c>
      <c r="T394" s="2">
        <v>204.46373626373628</v>
      </c>
      <c r="U394" s="2">
        <v>13.328571428571427</v>
      </c>
      <c r="V394" s="2">
        <v>0</v>
      </c>
      <c r="W3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53.946923076923078</v>
      </c>
      <c r="X394" s="2">
        <v>0</v>
      </c>
      <c r="Y394" s="2">
        <v>0</v>
      </c>
      <c r="Z394" s="2">
        <v>0</v>
      </c>
      <c r="AA394" s="2">
        <v>5.3645054945054946</v>
      </c>
      <c r="AB394" s="2">
        <v>0</v>
      </c>
      <c r="AC394" s="2">
        <v>48.582417582417584</v>
      </c>
      <c r="AD394" s="2">
        <v>0</v>
      </c>
      <c r="AE394" s="2">
        <v>0</v>
      </c>
      <c r="AF394" t="s">
        <v>82</v>
      </c>
      <c r="AG394" s="6">
        <v>5</v>
      </c>
      <c r="AH394"/>
    </row>
    <row r="395" spans="1:34" x14ac:dyDescent="0.25">
      <c r="A395" t="s">
        <v>35</v>
      </c>
      <c r="B395" t="s">
        <v>1766</v>
      </c>
      <c r="C395" t="s">
        <v>1965</v>
      </c>
      <c r="D395" t="s">
        <v>2282</v>
      </c>
      <c r="E395" s="2">
        <v>50.153846153846153</v>
      </c>
      <c r="F395" s="2">
        <f>Nurse[[#This Row],[Total Nurse Staff Hours]]/Nurse[[#This Row],[MDS Census]]</f>
        <v>3.2573290972830851</v>
      </c>
      <c r="G395" s="2">
        <f>Nurse[[#This Row],[Total Direct Care Staff Hours]]/Nurse[[#This Row],[MDS Census]]</f>
        <v>3.0583808063102547</v>
      </c>
      <c r="H395" s="2">
        <f>Nurse[[#This Row],[Total RN Hours (w/ Admin, DON)]]/Nurse[[#This Row],[MDS Census]]</f>
        <v>0.35867659947414549</v>
      </c>
      <c r="I395" s="2">
        <f>Nurse[[#This Row],[RN Hours (excl. Admin, DON)]]/Nurse[[#This Row],[MDS Census]]</f>
        <v>0.26226993865030673</v>
      </c>
      <c r="J395" s="2">
        <f>SUM(Nurse[[#This Row],[RN Hours (excl. Admin, DON)]], Nurse[[#This Row],[RN Admin Hours]], Nurse[[#This Row],[RN DON Hours]], Nurse[[#This Row],[LPN Hours (excl. Admin)]], Nurse[[#This Row],[LPN Admin Hours]], Nurse[[#This Row],[CNA Hours]], Nurse[[#This Row],[NA TR Hours]], Nurse[[#This Row],[Med Aide/Tech Hours]])</f>
        <v>163.36758241758241</v>
      </c>
      <c r="K395" s="2">
        <f>SUM(Nurse[[#This Row],[RN Hours (excl. Admin, DON)]], Nurse[[#This Row],[LPN Hours (excl. Admin)]], Nurse[[#This Row],[CNA Hours]], Nurse[[#This Row],[NA TR Hours]], Nurse[[#This Row],[Med Aide/Tech Hours]])</f>
        <v>153.38956043956046</v>
      </c>
      <c r="L395" s="2">
        <f>SUM(Nurse[[#This Row],[RN Hours (excl. Admin, DON)]], Nurse[[#This Row],[RN Admin Hours]], Nurse[[#This Row],[RN DON Hours]])</f>
        <v>17.989010989010989</v>
      </c>
      <c r="M395" s="2">
        <v>13.153846153846153</v>
      </c>
      <c r="N395" s="2">
        <v>0</v>
      </c>
      <c r="O395" s="2">
        <v>4.8351648351648349</v>
      </c>
      <c r="P395" s="2">
        <f>SUM(Nurse[[#This Row],[LPN Hours (excl. Admin)]],Nurse[[#This Row],[LPN Admin Hours]])</f>
        <v>44.633956043956047</v>
      </c>
      <c r="Q395" s="2">
        <v>39.491098901098901</v>
      </c>
      <c r="R395" s="2">
        <v>5.1428571428571432</v>
      </c>
      <c r="S395" s="2">
        <f>SUM(Nurse[[#This Row],[CNA Hours]], Nurse[[#This Row],[NA TR Hours]], Nurse[[#This Row],[Med Aide/Tech Hours]])</f>
        <v>100.74461538461539</v>
      </c>
      <c r="T395" s="2">
        <v>100.74461538461539</v>
      </c>
      <c r="U395" s="2">
        <v>0</v>
      </c>
      <c r="V395" s="2">
        <v>0</v>
      </c>
      <c r="W3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0.82967032967032972</v>
      </c>
      <c r="X395" s="2">
        <v>0</v>
      </c>
      <c r="Y395" s="2">
        <v>0</v>
      </c>
      <c r="Z395" s="2">
        <v>0</v>
      </c>
      <c r="AA395" s="2">
        <v>0.82967032967032972</v>
      </c>
      <c r="AB395" s="2">
        <v>0</v>
      </c>
      <c r="AC395" s="2">
        <v>0</v>
      </c>
      <c r="AD395" s="2">
        <v>0</v>
      </c>
      <c r="AE395" s="2">
        <v>0</v>
      </c>
      <c r="AF395" t="s">
        <v>832</v>
      </c>
      <c r="AG395" s="6">
        <v>5</v>
      </c>
      <c r="AH395"/>
    </row>
    <row r="396" spans="1:34" x14ac:dyDescent="0.25">
      <c r="A396" t="s">
        <v>35</v>
      </c>
      <c r="B396" t="s">
        <v>1030</v>
      </c>
      <c r="C396" t="s">
        <v>2078</v>
      </c>
      <c r="D396" t="s">
        <v>2283</v>
      </c>
      <c r="E396" s="2">
        <v>63.450549450549453</v>
      </c>
      <c r="F396" s="2">
        <f>Nurse[[#This Row],[Total Nurse Staff Hours]]/Nurse[[#This Row],[MDS Census]]</f>
        <v>2.8453359889158305</v>
      </c>
      <c r="G396" s="2">
        <f>Nurse[[#This Row],[Total Direct Care Staff Hours]]/Nurse[[#This Row],[MDS Census]]</f>
        <v>2.5511967440249408</v>
      </c>
      <c r="H396" s="2">
        <f>Nurse[[#This Row],[Total RN Hours (w/ Admin, DON)]]/Nurse[[#This Row],[MDS Census]]</f>
        <v>0.42063214409421545</v>
      </c>
      <c r="I396" s="2">
        <f>Nurse[[#This Row],[RN Hours (excl. Admin, DON)]]/Nurse[[#This Row],[MDS Census]]</f>
        <v>0.19308451679944577</v>
      </c>
      <c r="J396" s="2">
        <f>SUM(Nurse[[#This Row],[RN Hours (excl. Admin, DON)]], Nurse[[#This Row],[RN Admin Hours]], Nurse[[#This Row],[RN DON Hours]], Nurse[[#This Row],[LPN Hours (excl. Admin)]], Nurse[[#This Row],[LPN Admin Hours]], Nurse[[#This Row],[CNA Hours]], Nurse[[#This Row],[NA TR Hours]], Nurse[[#This Row],[Med Aide/Tech Hours]])</f>
        <v>180.53813186813193</v>
      </c>
      <c r="K396" s="2">
        <f>SUM(Nurse[[#This Row],[RN Hours (excl. Admin, DON)]], Nurse[[#This Row],[LPN Hours (excl. Admin)]], Nurse[[#This Row],[CNA Hours]], Nurse[[#This Row],[NA TR Hours]], Nurse[[#This Row],[Med Aide/Tech Hours]])</f>
        <v>161.87483516483525</v>
      </c>
      <c r="L396" s="2">
        <f>SUM(Nurse[[#This Row],[RN Hours (excl. Admin, DON)]], Nurse[[#This Row],[RN Admin Hours]], Nurse[[#This Row],[RN DON Hours]])</f>
        <v>26.689340659340662</v>
      </c>
      <c r="M396" s="2">
        <v>12.251318681318681</v>
      </c>
      <c r="N396" s="2">
        <v>9.8006593406593421</v>
      </c>
      <c r="O396" s="2">
        <v>4.6373626373626378</v>
      </c>
      <c r="P396" s="2">
        <f>SUM(Nurse[[#This Row],[LPN Hours (excl. Admin)]],Nurse[[#This Row],[LPN Admin Hours]])</f>
        <v>57.737472527472519</v>
      </c>
      <c r="Q396" s="2">
        <v>53.512197802197797</v>
      </c>
      <c r="R396" s="2">
        <v>4.2252747252747245</v>
      </c>
      <c r="S396" s="2">
        <f>SUM(Nurse[[#This Row],[CNA Hours]], Nurse[[#This Row],[NA TR Hours]], Nurse[[#This Row],[Med Aide/Tech Hours]])</f>
        <v>96.111318681318735</v>
      </c>
      <c r="T396" s="2">
        <v>93.33318681318687</v>
      </c>
      <c r="U396" s="2">
        <v>2.7781318681318683</v>
      </c>
      <c r="V396" s="2">
        <v>0</v>
      </c>
      <c r="W3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6" s="2">
        <v>0</v>
      </c>
      <c r="Y396" s="2">
        <v>0</v>
      </c>
      <c r="Z396" s="2">
        <v>0</v>
      </c>
      <c r="AA396" s="2">
        <v>0</v>
      </c>
      <c r="AB396" s="2">
        <v>0</v>
      </c>
      <c r="AC396" s="2">
        <v>0</v>
      </c>
      <c r="AD396" s="2">
        <v>0</v>
      </c>
      <c r="AE396" s="2">
        <v>0</v>
      </c>
      <c r="AF396" t="s">
        <v>83</v>
      </c>
      <c r="AG396" s="6">
        <v>5</v>
      </c>
      <c r="AH396"/>
    </row>
    <row r="397" spans="1:34" x14ac:dyDescent="0.25">
      <c r="A397" t="s">
        <v>35</v>
      </c>
      <c r="B397" t="s">
        <v>1881</v>
      </c>
      <c r="C397" t="s">
        <v>2272</v>
      </c>
      <c r="D397" t="s">
        <v>2331</v>
      </c>
      <c r="E397" s="2">
        <v>64.263736263736263</v>
      </c>
      <c r="F397" s="2">
        <f>Nurse[[#This Row],[Total Nurse Staff Hours]]/Nurse[[#This Row],[MDS Census]]</f>
        <v>3.8131515047879621</v>
      </c>
      <c r="G397" s="2">
        <f>Nurse[[#This Row],[Total Direct Care Staff Hours]]/Nurse[[#This Row],[MDS Census]]</f>
        <v>3.5781993844049249</v>
      </c>
      <c r="H397" s="2">
        <f>Nurse[[#This Row],[Total RN Hours (w/ Admin, DON)]]/Nurse[[#This Row],[MDS Census]]</f>
        <v>0.59607729138166909</v>
      </c>
      <c r="I397" s="2">
        <f>Nurse[[#This Row],[RN Hours (excl. Admin, DON)]]/Nurse[[#This Row],[MDS Census]]</f>
        <v>0.41443399452804386</v>
      </c>
      <c r="J397" s="2">
        <f>SUM(Nurse[[#This Row],[RN Hours (excl. Admin, DON)]], Nurse[[#This Row],[RN Admin Hours]], Nurse[[#This Row],[RN DON Hours]], Nurse[[#This Row],[LPN Hours (excl. Admin)]], Nurse[[#This Row],[LPN Admin Hours]], Nurse[[#This Row],[CNA Hours]], Nurse[[#This Row],[NA TR Hours]], Nurse[[#This Row],[Med Aide/Tech Hours]])</f>
        <v>245.04736263736265</v>
      </c>
      <c r="K397" s="2">
        <f>SUM(Nurse[[#This Row],[RN Hours (excl. Admin, DON)]], Nurse[[#This Row],[LPN Hours (excl. Admin)]], Nurse[[#This Row],[CNA Hours]], Nurse[[#This Row],[NA TR Hours]], Nurse[[#This Row],[Med Aide/Tech Hours]])</f>
        <v>229.94846153846154</v>
      </c>
      <c r="L397" s="2">
        <f>SUM(Nurse[[#This Row],[RN Hours (excl. Admin, DON)]], Nurse[[#This Row],[RN Admin Hours]], Nurse[[#This Row],[RN DON Hours]])</f>
        <v>38.306153846153855</v>
      </c>
      <c r="M397" s="2">
        <v>26.633076923076928</v>
      </c>
      <c r="N397" s="2">
        <v>6.2225274725274726</v>
      </c>
      <c r="O397" s="2">
        <v>5.4505494505494507</v>
      </c>
      <c r="P397" s="2">
        <f>SUM(Nurse[[#This Row],[LPN Hours (excl. Admin)]],Nurse[[#This Row],[LPN Admin Hours]])</f>
        <v>75.09824175824177</v>
      </c>
      <c r="Q397" s="2">
        <v>71.672417582417594</v>
      </c>
      <c r="R397" s="2">
        <v>3.4258241758241756</v>
      </c>
      <c r="S397" s="2">
        <f>SUM(Nurse[[#This Row],[CNA Hours]], Nurse[[#This Row],[NA TR Hours]], Nurse[[#This Row],[Med Aide/Tech Hours]])</f>
        <v>131.64296703296702</v>
      </c>
      <c r="T397" s="2">
        <v>94.607252747252744</v>
      </c>
      <c r="U397" s="2">
        <v>37.035714285714285</v>
      </c>
      <c r="V397" s="2">
        <v>0</v>
      </c>
      <c r="W3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106.84824175824176</v>
      </c>
      <c r="X397" s="2">
        <v>18.604395604395606</v>
      </c>
      <c r="Y397" s="2">
        <v>0</v>
      </c>
      <c r="Z397" s="2">
        <v>0</v>
      </c>
      <c r="AA397" s="2">
        <v>37.991098901098901</v>
      </c>
      <c r="AB397" s="2">
        <v>0</v>
      </c>
      <c r="AC397" s="2">
        <v>50.252747252747255</v>
      </c>
      <c r="AD397" s="2">
        <v>0</v>
      </c>
      <c r="AE397" s="2">
        <v>0</v>
      </c>
      <c r="AF397" t="s">
        <v>948</v>
      </c>
      <c r="AG397" s="6">
        <v>5</v>
      </c>
      <c r="AH397"/>
    </row>
    <row r="398" spans="1:34" x14ac:dyDescent="0.25">
      <c r="A398" t="s">
        <v>35</v>
      </c>
      <c r="B398" t="s">
        <v>1091</v>
      </c>
      <c r="C398" t="s">
        <v>1947</v>
      </c>
      <c r="D398" t="s">
        <v>2333</v>
      </c>
      <c r="E398" s="2">
        <v>71.736263736263737</v>
      </c>
      <c r="F398" s="2">
        <f>Nurse[[#This Row],[Total Nurse Staff Hours]]/Nurse[[#This Row],[MDS Census]]</f>
        <v>3.8345082720588226</v>
      </c>
      <c r="G398" s="2">
        <f>Nurse[[#This Row],[Total Direct Care Staff Hours]]/Nurse[[#This Row],[MDS Census]]</f>
        <v>3.672207414215686</v>
      </c>
      <c r="H398" s="2">
        <f>Nurse[[#This Row],[Total RN Hours (w/ Admin, DON)]]/Nurse[[#This Row],[MDS Census]]</f>
        <v>0.55746170343137247</v>
      </c>
      <c r="I398" s="2">
        <f>Nurse[[#This Row],[RN Hours (excl. Admin, DON)]]/Nurse[[#This Row],[MDS Census]]</f>
        <v>0.46869025735294106</v>
      </c>
      <c r="J398" s="2">
        <f>SUM(Nurse[[#This Row],[RN Hours (excl. Admin, DON)]], Nurse[[#This Row],[RN Admin Hours]], Nurse[[#This Row],[RN DON Hours]], Nurse[[#This Row],[LPN Hours (excl. Admin)]], Nurse[[#This Row],[LPN Admin Hours]], Nurse[[#This Row],[CNA Hours]], Nurse[[#This Row],[NA TR Hours]], Nurse[[#This Row],[Med Aide/Tech Hours]])</f>
        <v>275.07329670329665</v>
      </c>
      <c r="K398" s="2">
        <f>SUM(Nurse[[#This Row],[RN Hours (excl. Admin, DON)]], Nurse[[#This Row],[LPN Hours (excl. Admin)]], Nurse[[#This Row],[CNA Hours]], Nurse[[#This Row],[NA TR Hours]], Nurse[[#This Row],[Med Aide/Tech Hours]])</f>
        <v>263.43043956043954</v>
      </c>
      <c r="L398" s="2">
        <f>SUM(Nurse[[#This Row],[RN Hours (excl. Admin, DON)]], Nurse[[#This Row],[RN Admin Hours]], Nurse[[#This Row],[RN DON Hours]])</f>
        <v>39.990219780219775</v>
      </c>
      <c r="M398" s="2">
        <v>33.622087912087906</v>
      </c>
      <c r="N398" s="2">
        <v>0.74175824175824179</v>
      </c>
      <c r="O398" s="2">
        <v>5.6263736263736268</v>
      </c>
      <c r="P398" s="2">
        <f>SUM(Nurse[[#This Row],[LPN Hours (excl. Admin)]],Nurse[[#This Row],[LPN Admin Hours]])</f>
        <v>73.714945054945034</v>
      </c>
      <c r="Q398" s="2">
        <v>68.440219780219763</v>
      </c>
      <c r="R398" s="2">
        <v>5.2747252747252746</v>
      </c>
      <c r="S398" s="2">
        <f>SUM(Nurse[[#This Row],[CNA Hours]], Nurse[[#This Row],[NA TR Hours]], Nurse[[#This Row],[Med Aide/Tech Hours]])</f>
        <v>161.36813186813185</v>
      </c>
      <c r="T398" s="2">
        <v>161.36813186813185</v>
      </c>
      <c r="U398" s="2">
        <v>0</v>
      </c>
      <c r="V398" s="2">
        <v>0</v>
      </c>
      <c r="W3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398" s="2">
        <v>0</v>
      </c>
      <c r="Y398" s="2">
        <v>0</v>
      </c>
      <c r="Z398" s="2">
        <v>0</v>
      </c>
      <c r="AA398" s="2">
        <v>0</v>
      </c>
      <c r="AB398" s="2">
        <v>0</v>
      </c>
      <c r="AC398" s="2">
        <v>0</v>
      </c>
      <c r="AD398" s="2">
        <v>0</v>
      </c>
      <c r="AE398" s="2">
        <v>0</v>
      </c>
      <c r="AF398" t="s">
        <v>145</v>
      </c>
      <c r="AG398" s="6">
        <v>5</v>
      </c>
      <c r="AH398"/>
    </row>
    <row r="399" spans="1:34" x14ac:dyDescent="0.25">
      <c r="A399" t="s">
        <v>35</v>
      </c>
      <c r="B399" t="s">
        <v>1205</v>
      </c>
      <c r="C399" t="s">
        <v>2038</v>
      </c>
      <c r="D399" t="s">
        <v>2307</v>
      </c>
      <c r="E399" s="2">
        <v>48.263736263736263</v>
      </c>
      <c r="F399" s="2">
        <f>Nurse[[#This Row],[Total Nurse Staff Hours]]/Nurse[[#This Row],[MDS Census]]</f>
        <v>2.9134448998178519</v>
      </c>
      <c r="G399" s="2">
        <f>Nurse[[#This Row],[Total Direct Care Staff Hours]]/Nurse[[#This Row],[MDS Census]]</f>
        <v>2.7136498178506381</v>
      </c>
      <c r="H399" s="2">
        <f>Nurse[[#This Row],[Total RN Hours (w/ Admin, DON)]]/Nurse[[#This Row],[MDS Census]]</f>
        <v>0.31427823315118397</v>
      </c>
      <c r="I399" s="2">
        <f>Nurse[[#This Row],[RN Hours (excl. Admin, DON)]]/Nurse[[#This Row],[MDS Census]]</f>
        <v>0.1161908014571949</v>
      </c>
      <c r="J399" s="2">
        <f>SUM(Nurse[[#This Row],[RN Hours (excl. Admin, DON)]], Nurse[[#This Row],[RN Admin Hours]], Nurse[[#This Row],[RN DON Hours]], Nurse[[#This Row],[LPN Hours (excl. Admin)]], Nurse[[#This Row],[LPN Admin Hours]], Nurse[[#This Row],[CNA Hours]], Nurse[[#This Row],[NA TR Hours]], Nurse[[#This Row],[Med Aide/Tech Hours]])</f>
        <v>140.61373626373631</v>
      </c>
      <c r="K399" s="2">
        <f>SUM(Nurse[[#This Row],[RN Hours (excl. Admin, DON)]], Nurse[[#This Row],[LPN Hours (excl. Admin)]], Nurse[[#This Row],[CNA Hours]], Nurse[[#This Row],[NA TR Hours]], Nurse[[#This Row],[Med Aide/Tech Hours]])</f>
        <v>130.97087912087915</v>
      </c>
      <c r="L399" s="2">
        <f>SUM(Nurse[[#This Row],[RN Hours (excl. Admin, DON)]], Nurse[[#This Row],[RN Admin Hours]], Nurse[[#This Row],[RN DON Hours]])</f>
        <v>15.168241758241757</v>
      </c>
      <c r="M399" s="2">
        <v>5.6078021978021981</v>
      </c>
      <c r="N399" s="2">
        <v>4.1208791208791204</v>
      </c>
      <c r="O399" s="2">
        <v>5.4395604395604398</v>
      </c>
      <c r="P399" s="2">
        <f>SUM(Nurse[[#This Row],[LPN Hours (excl. Admin)]],Nurse[[#This Row],[LPN Admin Hours]])</f>
        <v>49.878571428571455</v>
      </c>
      <c r="Q399" s="2">
        <v>49.796153846153871</v>
      </c>
      <c r="R399" s="2">
        <v>8.2417582417582416E-2</v>
      </c>
      <c r="S399" s="2">
        <f>SUM(Nurse[[#This Row],[CNA Hours]], Nurse[[#This Row],[NA TR Hours]], Nurse[[#This Row],[Med Aide/Tech Hours]])</f>
        <v>75.566923076923089</v>
      </c>
      <c r="T399" s="2">
        <v>75.566923076923089</v>
      </c>
      <c r="U399" s="2">
        <v>0</v>
      </c>
      <c r="V399" s="2">
        <v>0</v>
      </c>
      <c r="W3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31.159560439560444</v>
      </c>
      <c r="X399" s="2">
        <v>3.5274725274725274</v>
      </c>
      <c r="Y399" s="2">
        <v>0</v>
      </c>
      <c r="Z399" s="2">
        <v>0</v>
      </c>
      <c r="AA399" s="2">
        <v>8.9178021978021995</v>
      </c>
      <c r="AB399" s="2">
        <v>0</v>
      </c>
      <c r="AC399" s="2">
        <v>18.714285714285715</v>
      </c>
      <c r="AD399" s="2">
        <v>0</v>
      </c>
      <c r="AE399" s="2">
        <v>0</v>
      </c>
      <c r="AF399" t="s">
        <v>260</v>
      </c>
      <c r="AG399" s="6">
        <v>5</v>
      </c>
      <c r="AH399"/>
    </row>
    <row r="400" spans="1:34" x14ac:dyDescent="0.25">
      <c r="A400" t="s">
        <v>35</v>
      </c>
      <c r="B400" t="s">
        <v>1174</v>
      </c>
      <c r="C400" t="s">
        <v>2062</v>
      </c>
      <c r="D400" t="s">
        <v>2347</v>
      </c>
      <c r="E400" s="2">
        <v>51.043956043956044</v>
      </c>
      <c r="F400" s="2">
        <f>Nurse[[#This Row],[Total Nurse Staff Hours]]/Nurse[[#This Row],[MDS Census]]</f>
        <v>4.403444564047363</v>
      </c>
      <c r="G400" s="2">
        <f>Nurse[[#This Row],[Total Direct Care Staff Hours]]/Nurse[[#This Row],[MDS Census]]</f>
        <v>3.8456404736275567</v>
      </c>
      <c r="H400" s="2">
        <f>Nurse[[#This Row],[Total RN Hours (w/ Admin, DON)]]/Nurse[[#This Row],[MDS Census]]</f>
        <v>0.7435414424111948</v>
      </c>
      <c r="I400" s="2">
        <f>Nurse[[#This Row],[RN Hours (excl. Admin, DON)]]/Nurse[[#This Row],[MDS Census]]</f>
        <v>0.18573735199138858</v>
      </c>
      <c r="J400" s="2">
        <f>SUM(Nurse[[#This Row],[RN Hours (excl. Admin, DON)]], Nurse[[#This Row],[RN Admin Hours]], Nurse[[#This Row],[RN DON Hours]], Nurse[[#This Row],[LPN Hours (excl. Admin)]], Nurse[[#This Row],[LPN Admin Hours]], Nurse[[#This Row],[CNA Hours]], Nurse[[#This Row],[NA TR Hours]], Nurse[[#This Row],[Med Aide/Tech Hours]])</f>
        <v>224.76923076923077</v>
      </c>
      <c r="K400" s="2">
        <f>SUM(Nurse[[#This Row],[RN Hours (excl. Admin, DON)]], Nurse[[#This Row],[LPN Hours (excl. Admin)]], Nurse[[#This Row],[CNA Hours]], Nurse[[#This Row],[NA TR Hours]], Nurse[[#This Row],[Med Aide/Tech Hours]])</f>
        <v>196.2967032967033</v>
      </c>
      <c r="L400" s="2">
        <f>SUM(Nurse[[#This Row],[RN Hours (excl. Admin, DON)]], Nurse[[#This Row],[RN Admin Hours]], Nurse[[#This Row],[RN DON Hours]])</f>
        <v>37.953296703296701</v>
      </c>
      <c r="M400" s="2">
        <v>9.4807692307692299</v>
      </c>
      <c r="N400" s="2">
        <v>23.324175824175825</v>
      </c>
      <c r="O400" s="2">
        <v>5.1483516483516487</v>
      </c>
      <c r="P400" s="2">
        <f>SUM(Nurse[[#This Row],[LPN Hours (excl. Admin)]],Nurse[[#This Row],[LPN Admin Hours]])</f>
        <v>66.708791208791212</v>
      </c>
      <c r="Q400" s="2">
        <v>66.708791208791212</v>
      </c>
      <c r="R400" s="2">
        <v>0</v>
      </c>
      <c r="S400" s="2">
        <f>SUM(Nurse[[#This Row],[CNA Hours]], Nurse[[#This Row],[NA TR Hours]], Nurse[[#This Row],[Med Aide/Tech Hours]])</f>
        <v>120.10714285714286</v>
      </c>
      <c r="T400" s="2">
        <v>120.10714285714286</v>
      </c>
      <c r="U400" s="2">
        <v>0</v>
      </c>
      <c r="V400" s="2">
        <v>0</v>
      </c>
      <c r="W4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00" s="2">
        <v>0</v>
      </c>
      <c r="Y400" s="2">
        <v>0</v>
      </c>
      <c r="Z400" s="2">
        <v>0</v>
      </c>
      <c r="AA400" s="2">
        <v>0</v>
      </c>
      <c r="AB400" s="2">
        <v>0</v>
      </c>
      <c r="AC400" s="2">
        <v>0</v>
      </c>
      <c r="AD400" s="2">
        <v>0</v>
      </c>
      <c r="AE400" s="2">
        <v>0</v>
      </c>
      <c r="AF400" t="s">
        <v>229</v>
      </c>
      <c r="AG400" s="6">
        <v>5</v>
      </c>
      <c r="AH400"/>
    </row>
    <row r="401" spans="1:34" x14ac:dyDescent="0.25">
      <c r="A401" t="s">
        <v>35</v>
      </c>
      <c r="B401" t="s">
        <v>1573</v>
      </c>
      <c r="C401" t="s">
        <v>1922</v>
      </c>
      <c r="D401" t="s">
        <v>2291</v>
      </c>
      <c r="E401" s="2">
        <v>59.197802197802197</v>
      </c>
      <c r="F401" s="2">
        <f>Nurse[[#This Row],[Total Nurse Staff Hours]]/Nurse[[#This Row],[MDS Census]]</f>
        <v>4.4214442175607944</v>
      </c>
      <c r="G401" s="2">
        <f>Nurse[[#This Row],[Total Direct Care Staff Hours]]/Nurse[[#This Row],[MDS Census]]</f>
        <v>3.7689808798960467</v>
      </c>
      <c r="H401" s="2">
        <f>Nurse[[#This Row],[Total RN Hours (w/ Admin, DON)]]/Nurse[[#This Row],[MDS Census]]</f>
        <v>0.82069240764804108</v>
      </c>
      <c r="I401" s="2">
        <f>Nurse[[#This Row],[RN Hours (excl. Admin, DON)]]/Nurse[[#This Row],[MDS Census]]</f>
        <v>0.27065156859105255</v>
      </c>
      <c r="J401" s="2">
        <f>SUM(Nurse[[#This Row],[RN Hours (excl. Admin, DON)]], Nurse[[#This Row],[RN Admin Hours]], Nurse[[#This Row],[RN DON Hours]], Nurse[[#This Row],[LPN Hours (excl. Admin)]], Nurse[[#This Row],[LPN Admin Hours]], Nurse[[#This Row],[CNA Hours]], Nurse[[#This Row],[NA TR Hours]], Nurse[[#This Row],[Med Aide/Tech Hours]])</f>
        <v>261.73978021978019</v>
      </c>
      <c r="K401" s="2">
        <f>SUM(Nurse[[#This Row],[RN Hours (excl. Admin, DON)]], Nurse[[#This Row],[LPN Hours (excl. Admin)]], Nurse[[#This Row],[CNA Hours]], Nurse[[#This Row],[NA TR Hours]], Nurse[[#This Row],[Med Aide/Tech Hours]])</f>
        <v>223.11538461538464</v>
      </c>
      <c r="L401" s="2">
        <f>SUM(Nurse[[#This Row],[RN Hours (excl. Admin, DON)]], Nurse[[#This Row],[RN Admin Hours]], Nurse[[#This Row],[RN DON Hours]])</f>
        <v>48.583186813186785</v>
      </c>
      <c r="M401" s="2">
        <v>16.021978021978022</v>
      </c>
      <c r="N401" s="2">
        <v>26.868901098901066</v>
      </c>
      <c r="O401" s="2">
        <v>5.6923076923076925</v>
      </c>
      <c r="P401" s="2">
        <f>SUM(Nurse[[#This Row],[LPN Hours (excl. Admin)]],Nurse[[#This Row],[LPN Admin Hours]])</f>
        <v>97.032967032967036</v>
      </c>
      <c r="Q401" s="2">
        <v>90.969780219780219</v>
      </c>
      <c r="R401" s="2">
        <v>6.063186813186813</v>
      </c>
      <c r="S401" s="2">
        <f>SUM(Nurse[[#This Row],[CNA Hours]], Nurse[[#This Row],[NA TR Hours]], Nurse[[#This Row],[Med Aide/Tech Hours]])</f>
        <v>116.12362637362638</v>
      </c>
      <c r="T401" s="2">
        <v>116.12362637362638</v>
      </c>
      <c r="U401" s="2">
        <v>0</v>
      </c>
      <c r="V401" s="2">
        <v>0</v>
      </c>
      <c r="W4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5.6923076923076916</v>
      </c>
      <c r="X401" s="2">
        <v>0</v>
      </c>
      <c r="Y401" s="2">
        <v>3.9340659340659339</v>
      </c>
      <c r="Z401" s="2">
        <v>1.7582417582417582</v>
      </c>
      <c r="AA401" s="2">
        <v>0</v>
      </c>
      <c r="AB401" s="2">
        <v>0</v>
      </c>
      <c r="AC401" s="2">
        <v>0</v>
      </c>
      <c r="AD401" s="2">
        <v>0</v>
      </c>
      <c r="AE401" s="2">
        <v>0</v>
      </c>
      <c r="AF401" t="s">
        <v>635</v>
      </c>
      <c r="AG401" s="6">
        <v>5</v>
      </c>
      <c r="AH401"/>
    </row>
    <row r="402" spans="1:34" x14ac:dyDescent="0.25">
      <c r="A402" t="s">
        <v>35</v>
      </c>
      <c r="B402" t="s">
        <v>1008</v>
      </c>
      <c r="C402" t="s">
        <v>2068</v>
      </c>
      <c r="D402" t="s">
        <v>2307</v>
      </c>
      <c r="E402" s="2">
        <v>74.945054945054949</v>
      </c>
      <c r="F402" s="2">
        <f>Nurse[[#This Row],[Total Nurse Staff Hours]]/Nurse[[#This Row],[MDS Census]]</f>
        <v>2.5731260997067449</v>
      </c>
      <c r="G402" s="2">
        <f>Nurse[[#This Row],[Total Direct Care Staff Hours]]/Nurse[[#This Row],[MDS Census]]</f>
        <v>2.4699736070381233</v>
      </c>
      <c r="H402" s="2">
        <f>Nurse[[#This Row],[Total RN Hours (w/ Admin, DON)]]/Nurse[[#This Row],[MDS Census]]</f>
        <v>0.36920967741935462</v>
      </c>
      <c r="I402" s="2">
        <f>Nurse[[#This Row],[RN Hours (excl. Admin, DON)]]/Nurse[[#This Row],[MDS Census]]</f>
        <v>0.26605718475073298</v>
      </c>
      <c r="J402" s="2">
        <f>SUM(Nurse[[#This Row],[RN Hours (excl. Admin, DON)]], Nurse[[#This Row],[RN Admin Hours]], Nurse[[#This Row],[RN DON Hours]], Nurse[[#This Row],[LPN Hours (excl. Admin)]], Nurse[[#This Row],[LPN Admin Hours]], Nurse[[#This Row],[CNA Hours]], Nurse[[#This Row],[NA TR Hours]], Nurse[[#This Row],[Med Aide/Tech Hours]])</f>
        <v>192.84307692307692</v>
      </c>
      <c r="K402" s="2">
        <f>SUM(Nurse[[#This Row],[RN Hours (excl. Admin, DON)]], Nurse[[#This Row],[LPN Hours (excl. Admin)]], Nurse[[#This Row],[CNA Hours]], Nurse[[#This Row],[NA TR Hours]], Nurse[[#This Row],[Med Aide/Tech Hours]])</f>
        <v>185.1123076923077</v>
      </c>
      <c r="L402" s="2">
        <f>SUM(Nurse[[#This Row],[RN Hours (excl. Admin, DON)]], Nurse[[#This Row],[RN Admin Hours]], Nurse[[#This Row],[RN DON Hours]])</f>
        <v>27.670439560439547</v>
      </c>
      <c r="M402" s="2">
        <v>19.939670329670317</v>
      </c>
      <c r="N402" s="2">
        <v>0.29120879120879123</v>
      </c>
      <c r="O402" s="2">
        <v>7.4395604395604398</v>
      </c>
      <c r="P402" s="2">
        <f>SUM(Nurse[[#This Row],[LPN Hours (excl. Admin)]],Nurse[[#This Row],[LPN Admin Hours]])</f>
        <v>69.118241758241766</v>
      </c>
      <c r="Q402" s="2">
        <v>69.118241758241766</v>
      </c>
      <c r="R402" s="2">
        <v>0</v>
      </c>
      <c r="S402" s="2">
        <f>SUM(Nurse[[#This Row],[CNA Hours]], Nurse[[#This Row],[NA TR Hours]], Nurse[[#This Row],[Med Aide/Tech Hours]])</f>
        <v>96.054395604395609</v>
      </c>
      <c r="T402" s="2">
        <v>96.054395604395609</v>
      </c>
      <c r="U402" s="2">
        <v>0</v>
      </c>
      <c r="V402" s="2">
        <v>0</v>
      </c>
      <c r="W4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0.2857142857142857</v>
      </c>
      <c r="X402" s="2">
        <v>0</v>
      </c>
      <c r="Y402" s="2">
        <v>0.2857142857142857</v>
      </c>
      <c r="Z402" s="2">
        <v>0</v>
      </c>
      <c r="AA402" s="2">
        <v>0</v>
      </c>
      <c r="AB402" s="2">
        <v>0</v>
      </c>
      <c r="AC402" s="2">
        <v>0</v>
      </c>
      <c r="AD402" s="2">
        <v>0</v>
      </c>
      <c r="AE402" s="2">
        <v>0</v>
      </c>
      <c r="AF402" t="s">
        <v>61</v>
      </c>
      <c r="AG402" s="6">
        <v>5</v>
      </c>
      <c r="AH402"/>
    </row>
    <row r="403" spans="1:34" x14ac:dyDescent="0.25">
      <c r="A403" t="s">
        <v>35</v>
      </c>
      <c r="B403" t="s">
        <v>1000</v>
      </c>
      <c r="C403" t="s">
        <v>1978</v>
      </c>
      <c r="D403" t="s">
        <v>2331</v>
      </c>
      <c r="E403" s="2">
        <v>38.307692307692307</v>
      </c>
      <c r="F403" s="2">
        <f>Nurse[[#This Row],[Total Nurse Staff Hours]]/Nurse[[#This Row],[MDS Census]]</f>
        <v>3.1734738955823287</v>
      </c>
      <c r="G403" s="2">
        <f>Nurse[[#This Row],[Total Direct Care Staff Hours]]/Nurse[[#This Row],[MDS Census]]</f>
        <v>2.6940763052208831</v>
      </c>
      <c r="H403" s="2">
        <f>Nurse[[#This Row],[Total RN Hours (w/ Admin, DON)]]/Nurse[[#This Row],[MDS Census]]</f>
        <v>0.62882673551348212</v>
      </c>
      <c r="I403" s="2">
        <f>Nurse[[#This Row],[RN Hours (excl. Admin, DON)]]/Nurse[[#This Row],[MDS Census]]</f>
        <v>0.17271944922547333</v>
      </c>
      <c r="J403" s="2">
        <f>SUM(Nurse[[#This Row],[RN Hours (excl. Admin, DON)]], Nurse[[#This Row],[RN Admin Hours]], Nurse[[#This Row],[RN DON Hours]], Nurse[[#This Row],[LPN Hours (excl. Admin)]], Nurse[[#This Row],[LPN Admin Hours]], Nurse[[#This Row],[CNA Hours]], Nurse[[#This Row],[NA TR Hours]], Nurse[[#This Row],[Med Aide/Tech Hours]])</f>
        <v>121.56846153846152</v>
      </c>
      <c r="K403" s="2">
        <f>SUM(Nurse[[#This Row],[RN Hours (excl. Admin, DON)]], Nurse[[#This Row],[LPN Hours (excl. Admin)]], Nurse[[#This Row],[CNA Hours]], Nurse[[#This Row],[NA TR Hours]], Nurse[[#This Row],[Med Aide/Tech Hours]])</f>
        <v>103.20384615384614</v>
      </c>
      <c r="L403" s="2">
        <f>SUM(Nurse[[#This Row],[RN Hours (excl. Admin, DON)]], Nurse[[#This Row],[RN Admin Hours]], Nurse[[#This Row],[RN DON Hours]])</f>
        <v>24.088901098901083</v>
      </c>
      <c r="M403" s="2">
        <v>6.616483516483517</v>
      </c>
      <c r="N403" s="2">
        <v>8.155384615384607</v>
      </c>
      <c r="O403" s="2">
        <v>9.3170329670329597</v>
      </c>
      <c r="P403" s="2">
        <f>SUM(Nurse[[#This Row],[LPN Hours (excl. Admin)]],Nurse[[#This Row],[LPN Admin Hours]])</f>
        <v>35.07098901098901</v>
      </c>
      <c r="Q403" s="2">
        <v>34.17879120879121</v>
      </c>
      <c r="R403" s="2">
        <v>0.89219780219780231</v>
      </c>
      <c r="S403" s="2">
        <f>SUM(Nurse[[#This Row],[CNA Hours]], Nurse[[#This Row],[NA TR Hours]], Nurse[[#This Row],[Med Aide/Tech Hours]])</f>
        <v>62.40857142857142</v>
      </c>
      <c r="T403" s="2">
        <v>62.40857142857142</v>
      </c>
      <c r="U403" s="2">
        <v>0</v>
      </c>
      <c r="V403" s="2">
        <v>0</v>
      </c>
      <c r="W4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22.052417582417583</v>
      </c>
      <c r="X403" s="2">
        <v>0.94505494505494503</v>
      </c>
      <c r="Y403" s="2">
        <v>0.93406593406593408</v>
      </c>
      <c r="Z403" s="2">
        <v>0</v>
      </c>
      <c r="AA403" s="2">
        <v>8.3381318681318675</v>
      </c>
      <c r="AB403" s="2">
        <v>0</v>
      </c>
      <c r="AC403" s="2">
        <v>11.835164835164836</v>
      </c>
      <c r="AD403" s="2">
        <v>0</v>
      </c>
      <c r="AE403" s="2">
        <v>0</v>
      </c>
      <c r="AF403" t="s">
        <v>53</v>
      </c>
      <c r="AG403" s="6">
        <v>5</v>
      </c>
      <c r="AH403"/>
    </row>
    <row r="404" spans="1:34" x14ac:dyDescent="0.25">
      <c r="A404" t="s">
        <v>35</v>
      </c>
      <c r="B404" t="s">
        <v>1672</v>
      </c>
      <c r="C404" t="s">
        <v>2239</v>
      </c>
      <c r="D404" t="s">
        <v>2309</v>
      </c>
      <c r="E404" s="2">
        <v>97.879120879120876</v>
      </c>
      <c r="F404" s="2">
        <f>Nurse[[#This Row],[Total Nurse Staff Hours]]/Nurse[[#This Row],[MDS Census]]</f>
        <v>3.4555798809924783</v>
      </c>
      <c r="G404" s="2">
        <f>Nurse[[#This Row],[Total Direct Care Staff Hours]]/Nurse[[#This Row],[MDS Census]]</f>
        <v>2.9792657460424388</v>
      </c>
      <c r="H404" s="2">
        <f>Nurse[[#This Row],[Total RN Hours (w/ Admin, DON)]]/Nurse[[#This Row],[MDS Census]]</f>
        <v>0.60081621196811508</v>
      </c>
      <c r="I404" s="2">
        <f>Nurse[[#This Row],[RN Hours (excl. Admin, DON)]]/Nurse[[#This Row],[MDS Census]]</f>
        <v>0.28324239362299325</v>
      </c>
      <c r="J404" s="2">
        <f>SUM(Nurse[[#This Row],[RN Hours (excl. Admin, DON)]], Nurse[[#This Row],[RN Admin Hours]], Nurse[[#This Row],[RN DON Hours]], Nurse[[#This Row],[LPN Hours (excl. Admin)]], Nurse[[#This Row],[LPN Admin Hours]], Nurse[[#This Row],[CNA Hours]], Nurse[[#This Row],[NA TR Hours]], Nurse[[#This Row],[Med Aide/Tech Hours]])</f>
        <v>338.2291208791209</v>
      </c>
      <c r="K404" s="2">
        <f>SUM(Nurse[[#This Row],[RN Hours (excl. Admin, DON)]], Nurse[[#This Row],[LPN Hours (excl. Admin)]], Nurse[[#This Row],[CNA Hours]], Nurse[[#This Row],[NA TR Hours]], Nurse[[#This Row],[Med Aide/Tech Hours]])</f>
        <v>291.6079120879121</v>
      </c>
      <c r="L404" s="2">
        <f>SUM(Nurse[[#This Row],[RN Hours (excl. Admin, DON)]], Nurse[[#This Row],[RN Admin Hours]], Nurse[[#This Row],[RN DON Hours]])</f>
        <v>58.807362637362651</v>
      </c>
      <c r="M404" s="2">
        <v>27.723516483516491</v>
      </c>
      <c r="N404" s="2">
        <v>24.477032967032965</v>
      </c>
      <c r="O404" s="2">
        <v>6.6068131868131887</v>
      </c>
      <c r="P404" s="2">
        <f>SUM(Nurse[[#This Row],[LPN Hours (excl. Admin)]],Nurse[[#This Row],[LPN Admin Hours]])</f>
        <v>86.385604395604361</v>
      </c>
      <c r="Q404" s="2">
        <v>70.848241758241727</v>
      </c>
      <c r="R404" s="2">
        <v>15.537362637362634</v>
      </c>
      <c r="S404" s="2">
        <f>SUM(Nurse[[#This Row],[CNA Hours]], Nurse[[#This Row],[NA TR Hours]], Nurse[[#This Row],[Med Aide/Tech Hours]])</f>
        <v>193.03615384615387</v>
      </c>
      <c r="T404" s="2">
        <v>188.01758241758245</v>
      </c>
      <c r="U404" s="2">
        <v>5.0185714285714287</v>
      </c>
      <c r="V404" s="2">
        <v>0</v>
      </c>
      <c r="W4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04" s="2">
        <v>0</v>
      </c>
      <c r="Y404" s="2">
        <v>0</v>
      </c>
      <c r="Z404" s="2">
        <v>0</v>
      </c>
      <c r="AA404" s="2">
        <v>0</v>
      </c>
      <c r="AB404" s="2">
        <v>0</v>
      </c>
      <c r="AC404" s="2">
        <v>0</v>
      </c>
      <c r="AD404" s="2">
        <v>0</v>
      </c>
      <c r="AE404" s="2">
        <v>0</v>
      </c>
      <c r="AF404" t="s">
        <v>736</v>
      </c>
      <c r="AG404" s="6">
        <v>5</v>
      </c>
      <c r="AH404"/>
    </row>
    <row r="405" spans="1:34" x14ac:dyDescent="0.25">
      <c r="A405" t="s">
        <v>35</v>
      </c>
      <c r="B405" t="s">
        <v>1566</v>
      </c>
      <c r="C405" t="s">
        <v>2220</v>
      </c>
      <c r="D405" t="s">
        <v>2306</v>
      </c>
      <c r="E405" s="2">
        <v>32.516483516483518</v>
      </c>
      <c r="F405" s="2">
        <f>Nurse[[#This Row],[Total Nurse Staff Hours]]/Nurse[[#This Row],[MDS Census]]</f>
        <v>5.3914464346062845</v>
      </c>
      <c r="G405" s="2">
        <f>Nurse[[#This Row],[Total Direct Care Staff Hours]]/Nurse[[#This Row],[MDS Census]]</f>
        <v>4.8885400473132803</v>
      </c>
      <c r="H405" s="2">
        <f>Nurse[[#This Row],[Total RN Hours (w/ Admin, DON)]]/Nurse[[#This Row],[MDS Census]]</f>
        <v>0.99485637039540387</v>
      </c>
      <c r="I405" s="2">
        <f>Nurse[[#This Row],[RN Hours (excl. Admin, DON)]]/Nurse[[#This Row],[MDS Census]]</f>
        <v>0.4919499831023994</v>
      </c>
      <c r="J405" s="2">
        <f>SUM(Nurse[[#This Row],[RN Hours (excl. Admin, DON)]], Nurse[[#This Row],[RN Admin Hours]], Nurse[[#This Row],[RN DON Hours]], Nurse[[#This Row],[LPN Hours (excl. Admin)]], Nurse[[#This Row],[LPN Admin Hours]], Nurse[[#This Row],[CNA Hours]], Nurse[[#This Row],[NA TR Hours]], Nurse[[#This Row],[Med Aide/Tech Hours]])</f>
        <v>175.31087912087909</v>
      </c>
      <c r="K405" s="2">
        <f>SUM(Nurse[[#This Row],[RN Hours (excl. Admin, DON)]], Nurse[[#This Row],[LPN Hours (excl. Admin)]], Nurse[[#This Row],[CNA Hours]], Nurse[[#This Row],[NA TR Hours]], Nurse[[#This Row],[Med Aide/Tech Hours]])</f>
        <v>158.95813186813183</v>
      </c>
      <c r="L405" s="2">
        <f>SUM(Nurse[[#This Row],[RN Hours (excl. Admin, DON)]], Nurse[[#This Row],[RN Admin Hours]], Nurse[[#This Row],[RN DON Hours]])</f>
        <v>32.349230769230772</v>
      </c>
      <c r="M405" s="2">
        <v>15.996483516483515</v>
      </c>
      <c r="N405" s="2">
        <v>11.222527472527478</v>
      </c>
      <c r="O405" s="2">
        <v>5.1302197802197815</v>
      </c>
      <c r="P405" s="2">
        <f>SUM(Nurse[[#This Row],[LPN Hours (excl. Admin)]],Nurse[[#This Row],[LPN Admin Hours]])</f>
        <v>29.495934065934058</v>
      </c>
      <c r="Q405" s="2">
        <v>29.495934065934058</v>
      </c>
      <c r="R405" s="2">
        <v>0</v>
      </c>
      <c r="S405" s="2">
        <f>SUM(Nurse[[#This Row],[CNA Hours]], Nurse[[#This Row],[NA TR Hours]], Nurse[[#This Row],[Med Aide/Tech Hours]])</f>
        <v>113.46571428571426</v>
      </c>
      <c r="T405" s="2">
        <v>113.46571428571426</v>
      </c>
      <c r="U405" s="2">
        <v>0</v>
      </c>
      <c r="V405" s="2">
        <v>0</v>
      </c>
      <c r="W4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76.079670329670336</v>
      </c>
      <c r="X405" s="2">
        <v>7.9340659340659343</v>
      </c>
      <c r="Y405" s="2">
        <v>0</v>
      </c>
      <c r="Z405" s="2">
        <v>5.0439560439560438</v>
      </c>
      <c r="AA405" s="2">
        <v>11.563186813186814</v>
      </c>
      <c r="AB405" s="2">
        <v>0</v>
      </c>
      <c r="AC405" s="2">
        <v>51.53846153846154</v>
      </c>
      <c r="AD405" s="2">
        <v>0</v>
      </c>
      <c r="AE405" s="2">
        <v>0</v>
      </c>
      <c r="AF405" t="s">
        <v>628</v>
      </c>
      <c r="AG405" s="6">
        <v>5</v>
      </c>
      <c r="AH405"/>
    </row>
    <row r="406" spans="1:34" x14ac:dyDescent="0.25">
      <c r="A406" t="s">
        <v>35</v>
      </c>
      <c r="B406" t="s">
        <v>1455</v>
      </c>
      <c r="C406" t="s">
        <v>2016</v>
      </c>
      <c r="D406" t="s">
        <v>2325</v>
      </c>
      <c r="E406" s="2">
        <v>47.35164835164835</v>
      </c>
      <c r="F406" s="2">
        <f>Nurse[[#This Row],[Total Nurse Staff Hours]]/Nurse[[#This Row],[MDS Census]]</f>
        <v>3.5988953353446287</v>
      </c>
      <c r="G406" s="2">
        <f>Nurse[[#This Row],[Total Direct Care Staff Hours]]/Nurse[[#This Row],[MDS Census]]</f>
        <v>3.2854235321420293</v>
      </c>
      <c r="H406" s="2">
        <f>Nurse[[#This Row],[Total RN Hours (w/ Admin, DON)]]/Nurse[[#This Row],[MDS Census]]</f>
        <v>0.6276305407287075</v>
      </c>
      <c r="I406" s="2">
        <f>Nurse[[#This Row],[RN Hours (excl. Admin, DON)]]/Nurse[[#This Row],[MDS Census]]</f>
        <v>0.31415873752610818</v>
      </c>
      <c r="J406" s="2">
        <f>SUM(Nurse[[#This Row],[RN Hours (excl. Admin, DON)]], Nurse[[#This Row],[RN Admin Hours]], Nurse[[#This Row],[RN DON Hours]], Nurse[[#This Row],[LPN Hours (excl. Admin)]], Nurse[[#This Row],[LPN Admin Hours]], Nurse[[#This Row],[CNA Hours]], Nurse[[#This Row],[NA TR Hours]], Nurse[[#This Row],[Med Aide/Tech Hours]])</f>
        <v>170.41362637362641</v>
      </c>
      <c r="K406" s="2">
        <f>SUM(Nurse[[#This Row],[RN Hours (excl. Admin, DON)]], Nurse[[#This Row],[LPN Hours (excl. Admin)]], Nurse[[#This Row],[CNA Hours]], Nurse[[#This Row],[NA TR Hours]], Nurse[[#This Row],[Med Aide/Tech Hours]])</f>
        <v>155.57021978021982</v>
      </c>
      <c r="L406" s="2">
        <f>SUM(Nurse[[#This Row],[RN Hours (excl. Admin, DON)]], Nurse[[#This Row],[RN Admin Hours]], Nurse[[#This Row],[RN DON Hours]])</f>
        <v>29.719340659340663</v>
      </c>
      <c r="M406" s="2">
        <v>14.875934065934068</v>
      </c>
      <c r="N406" s="2">
        <v>9.1291208791208796</v>
      </c>
      <c r="O406" s="2">
        <v>5.7142857142857144</v>
      </c>
      <c r="P406" s="2">
        <f>SUM(Nurse[[#This Row],[LPN Hours (excl. Admin)]],Nurse[[#This Row],[LPN Admin Hours]])</f>
        <v>59.276923076923104</v>
      </c>
      <c r="Q406" s="2">
        <v>59.276923076923104</v>
      </c>
      <c r="R406" s="2">
        <v>0</v>
      </c>
      <c r="S406" s="2">
        <f>SUM(Nurse[[#This Row],[CNA Hours]], Nurse[[#This Row],[NA TR Hours]], Nurse[[#This Row],[Med Aide/Tech Hours]])</f>
        <v>81.417362637362629</v>
      </c>
      <c r="T406" s="2">
        <v>81.417362637362629</v>
      </c>
      <c r="U406" s="2">
        <v>0</v>
      </c>
      <c r="V406" s="2">
        <v>0</v>
      </c>
      <c r="W4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0.48351648351648352</v>
      </c>
      <c r="X406" s="2">
        <v>0</v>
      </c>
      <c r="Y406" s="2">
        <v>0.48351648351648352</v>
      </c>
      <c r="Z406" s="2">
        <v>0</v>
      </c>
      <c r="AA406" s="2">
        <v>0</v>
      </c>
      <c r="AB406" s="2">
        <v>0</v>
      </c>
      <c r="AC406" s="2">
        <v>0</v>
      </c>
      <c r="AD406" s="2">
        <v>0</v>
      </c>
      <c r="AE406" s="2">
        <v>0</v>
      </c>
      <c r="AF406" t="s">
        <v>514</v>
      </c>
      <c r="AG406" s="6">
        <v>5</v>
      </c>
      <c r="AH406"/>
    </row>
    <row r="407" spans="1:34" x14ac:dyDescent="0.25">
      <c r="A407" t="s">
        <v>35</v>
      </c>
      <c r="B407" t="s">
        <v>1543</v>
      </c>
      <c r="C407" t="s">
        <v>2151</v>
      </c>
      <c r="D407" t="s">
        <v>2349</v>
      </c>
      <c r="E407" s="2">
        <v>46.791208791208788</v>
      </c>
      <c r="F407" s="2">
        <f>Nurse[[#This Row],[Total Nurse Staff Hours]]/Nurse[[#This Row],[MDS Census]]</f>
        <v>3.5124095819633641</v>
      </c>
      <c r="G407" s="2">
        <f>Nurse[[#This Row],[Total Direct Care Staff Hours]]/Nurse[[#This Row],[MDS Census]]</f>
        <v>3.1321841240018795</v>
      </c>
      <c r="H407" s="2">
        <f>Nurse[[#This Row],[Total RN Hours (w/ Admin, DON)]]/Nurse[[#This Row],[MDS Census]]</f>
        <v>0.38654767496477221</v>
      </c>
      <c r="I407" s="2">
        <f>Nurse[[#This Row],[RN Hours (excl. Admin, DON)]]/Nurse[[#This Row],[MDS Census]]</f>
        <v>0.22778769375293564</v>
      </c>
      <c r="J407" s="2">
        <f>SUM(Nurse[[#This Row],[RN Hours (excl. Admin, DON)]], Nurse[[#This Row],[RN Admin Hours]], Nurse[[#This Row],[RN DON Hours]], Nurse[[#This Row],[LPN Hours (excl. Admin)]], Nurse[[#This Row],[LPN Admin Hours]], Nurse[[#This Row],[CNA Hours]], Nurse[[#This Row],[NA TR Hours]], Nurse[[#This Row],[Med Aide/Tech Hours]])</f>
        <v>164.34989010989014</v>
      </c>
      <c r="K407" s="2">
        <f>SUM(Nurse[[#This Row],[RN Hours (excl. Admin, DON)]], Nurse[[#This Row],[LPN Hours (excl. Admin)]], Nurse[[#This Row],[CNA Hours]], Nurse[[#This Row],[NA TR Hours]], Nurse[[#This Row],[Med Aide/Tech Hours]])</f>
        <v>146.55868131868135</v>
      </c>
      <c r="L407" s="2">
        <f>SUM(Nurse[[#This Row],[RN Hours (excl. Admin, DON)]], Nurse[[#This Row],[RN Admin Hours]], Nurse[[#This Row],[RN DON Hours]])</f>
        <v>18.087032967032968</v>
      </c>
      <c r="M407" s="2">
        <v>10.658461538461538</v>
      </c>
      <c r="N407" s="2">
        <v>2.0219780219780219</v>
      </c>
      <c r="O407" s="2">
        <v>5.4065934065934069</v>
      </c>
      <c r="P407" s="2">
        <f>SUM(Nurse[[#This Row],[LPN Hours (excl. Admin)]],Nurse[[#This Row],[LPN Admin Hours]])</f>
        <v>52.927032967032979</v>
      </c>
      <c r="Q407" s="2">
        <v>42.564395604395614</v>
      </c>
      <c r="R407" s="2">
        <v>10.362637362637363</v>
      </c>
      <c r="S407" s="2">
        <f>SUM(Nurse[[#This Row],[CNA Hours]], Nurse[[#This Row],[NA TR Hours]], Nurse[[#This Row],[Med Aide/Tech Hours]])</f>
        <v>93.335824175824186</v>
      </c>
      <c r="T407" s="2">
        <v>86.933296703296719</v>
      </c>
      <c r="U407" s="2">
        <v>6.4025274725274723</v>
      </c>
      <c r="V407" s="2">
        <v>0</v>
      </c>
      <c r="W4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07" s="2">
        <v>0</v>
      </c>
      <c r="Y407" s="2">
        <v>0</v>
      </c>
      <c r="Z407" s="2">
        <v>0</v>
      </c>
      <c r="AA407" s="2">
        <v>0</v>
      </c>
      <c r="AB407" s="2">
        <v>0</v>
      </c>
      <c r="AC407" s="2">
        <v>0</v>
      </c>
      <c r="AD407" s="2">
        <v>0</v>
      </c>
      <c r="AE407" s="2">
        <v>0</v>
      </c>
      <c r="AF407" t="s">
        <v>605</v>
      </c>
      <c r="AG407" s="6">
        <v>5</v>
      </c>
      <c r="AH407"/>
    </row>
    <row r="408" spans="1:34" x14ac:dyDescent="0.25">
      <c r="A408" t="s">
        <v>35</v>
      </c>
      <c r="B408" t="s">
        <v>1724</v>
      </c>
      <c r="C408" t="s">
        <v>2068</v>
      </c>
      <c r="D408" t="s">
        <v>2307</v>
      </c>
      <c r="E408" s="2">
        <v>86.010989010989007</v>
      </c>
      <c r="F408" s="2">
        <f>Nurse[[#This Row],[Total Nurse Staff Hours]]/Nurse[[#This Row],[MDS Census]]</f>
        <v>3.109365018525617</v>
      </c>
      <c r="G408" s="2">
        <f>Nurse[[#This Row],[Total Direct Care Staff Hours]]/Nurse[[#This Row],[MDS Census]]</f>
        <v>2.8181295515523193</v>
      </c>
      <c r="H408" s="2">
        <f>Nurse[[#This Row],[Total RN Hours (w/ Admin, DON)]]/Nurse[[#This Row],[MDS Census]]</f>
        <v>0.42739874792385341</v>
      </c>
      <c r="I408" s="2">
        <f>Nurse[[#This Row],[RN Hours (excl. Admin, DON)]]/Nurse[[#This Row],[MDS Census]]</f>
        <v>0.25459946339593714</v>
      </c>
      <c r="J408" s="2">
        <f>SUM(Nurse[[#This Row],[RN Hours (excl. Admin, DON)]], Nurse[[#This Row],[RN Admin Hours]], Nurse[[#This Row],[RN DON Hours]], Nurse[[#This Row],[LPN Hours (excl. Admin)]], Nurse[[#This Row],[LPN Admin Hours]], Nurse[[#This Row],[CNA Hours]], Nurse[[#This Row],[NA TR Hours]], Nurse[[#This Row],[Med Aide/Tech Hours]])</f>
        <v>267.43956043956047</v>
      </c>
      <c r="K408" s="2">
        <f>SUM(Nurse[[#This Row],[RN Hours (excl. Admin, DON)]], Nurse[[#This Row],[LPN Hours (excl. Admin)]], Nurse[[#This Row],[CNA Hours]], Nurse[[#This Row],[NA TR Hours]], Nurse[[#This Row],[Med Aide/Tech Hours]])</f>
        <v>242.3901098901099</v>
      </c>
      <c r="L408" s="2">
        <f>SUM(Nurse[[#This Row],[RN Hours (excl. Admin, DON)]], Nurse[[#This Row],[RN Admin Hours]], Nurse[[#This Row],[RN DON Hours]])</f>
        <v>36.760989010989015</v>
      </c>
      <c r="M408" s="2">
        <v>21.89835164835165</v>
      </c>
      <c r="N408" s="2">
        <v>10.906593406593407</v>
      </c>
      <c r="O408" s="2">
        <v>3.9560439560439562</v>
      </c>
      <c r="P408" s="2">
        <f>SUM(Nurse[[#This Row],[LPN Hours (excl. Admin)]],Nurse[[#This Row],[LPN Admin Hours]])</f>
        <v>67.219780219780219</v>
      </c>
      <c r="Q408" s="2">
        <v>57.032967032967036</v>
      </c>
      <c r="R408" s="2">
        <v>10.186813186813186</v>
      </c>
      <c r="S408" s="2">
        <f>SUM(Nurse[[#This Row],[CNA Hours]], Nurse[[#This Row],[NA TR Hours]], Nurse[[#This Row],[Med Aide/Tech Hours]])</f>
        <v>163.45879120879121</v>
      </c>
      <c r="T408" s="2">
        <v>163.45879120879121</v>
      </c>
      <c r="U408" s="2">
        <v>0</v>
      </c>
      <c r="V408" s="2">
        <v>0</v>
      </c>
      <c r="W4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08" s="2">
        <v>0</v>
      </c>
      <c r="Y408" s="2">
        <v>0</v>
      </c>
      <c r="Z408" s="2">
        <v>0</v>
      </c>
      <c r="AA408" s="2">
        <v>0</v>
      </c>
      <c r="AB408" s="2">
        <v>0</v>
      </c>
      <c r="AC408" s="2">
        <v>0</v>
      </c>
      <c r="AD408" s="2">
        <v>0</v>
      </c>
      <c r="AE408" s="2">
        <v>0</v>
      </c>
      <c r="AF408" t="s">
        <v>790</v>
      </c>
      <c r="AG408" s="6">
        <v>5</v>
      </c>
      <c r="AH408"/>
    </row>
    <row r="409" spans="1:34" x14ac:dyDescent="0.25">
      <c r="A409" t="s">
        <v>35</v>
      </c>
      <c r="B409" t="s">
        <v>1787</v>
      </c>
      <c r="C409" t="s">
        <v>2068</v>
      </c>
      <c r="D409" t="s">
        <v>2307</v>
      </c>
      <c r="E409" s="2">
        <v>77.27472527472527</v>
      </c>
      <c r="F409" s="2">
        <f>Nurse[[#This Row],[Total Nurse Staff Hours]]/Nurse[[#This Row],[MDS Census]]</f>
        <v>3.6421558589306033</v>
      </c>
      <c r="G409" s="2">
        <f>Nurse[[#This Row],[Total Direct Care Staff Hours]]/Nurse[[#This Row],[MDS Census]]</f>
        <v>3.3365173492605233</v>
      </c>
      <c r="H409" s="2">
        <f>Nurse[[#This Row],[Total RN Hours (w/ Admin, DON)]]/Nurse[[#This Row],[MDS Census]]</f>
        <v>0.31296217292377704</v>
      </c>
      <c r="I409" s="2">
        <f>Nurse[[#This Row],[RN Hours (excl. Admin, DON)]]/Nurse[[#This Row],[MDS Census]]</f>
        <v>0.1415315699658703</v>
      </c>
      <c r="J409" s="2">
        <f>SUM(Nurse[[#This Row],[RN Hours (excl. Admin, DON)]], Nurse[[#This Row],[RN Admin Hours]], Nurse[[#This Row],[RN DON Hours]], Nurse[[#This Row],[LPN Hours (excl. Admin)]], Nurse[[#This Row],[LPN Admin Hours]], Nurse[[#This Row],[CNA Hours]], Nurse[[#This Row],[NA TR Hours]], Nurse[[#This Row],[Med Aide/Tech Hours]])</f>
        <v>281.44659340659342</v>
      </c>
      <c r="K409" s="2">
        <f>SUM(Nurse[[#This Row],[RN Hours (excl. Admin, DON)]], Nurse[[#This Row],[LPN Hours (excl. Admin)]], Nurse[[#This Row],[CNA Hours]], Nurse[[#This Row],[NA TR Hours]], Nurse[[#This Row],[Med Aide/Tech Hours]])</f>
        <v>257.82846153846151</v>
      </c>
      <c r="L409" s="2">
        <f>SUM(Nurse[[#This Row],[RN Hours (excl. Admin, DON)]], Nurse[[#This Row],[RN Admin Hours]], Nurse[[#This Row],[RN DON Hours]])</f>
        <v>24.184065934065934</v>
      </c>
      <c r="M409" s="2">
        <v>10.936813186813186</v>
      </c>
      <c r="N409" s="2">
        <v>7.4450549450549453</v>
      </c>
      <c r="O409" s="2">
        <v>5.802197802197802</v>
      </c>
      <c r="P409" s="2">
        <f>SUM(Nurse[[#This Row],[LPN Hours (excl. Admin)]],Nurse[[#This Row],[LPN Admin Hours]])</f>
        <v>74.131868131868131</v>
      </c>
      <c r="Q409" s="2">
        <v>63.760989010989015</v>
      </c>
      <c r="R409" s="2">
        <v>10.37087912087912</v>
      </c>
      <c r="S409" s="2">
        <f>SUM(Nurse[[#This Row],[CNA Hours]], Nurse[[#This Row],[NA TR Hours]], Nurse[[#This Row],[Med Aide/Tech Hours]])</f>
        <v>183.13065934065932</v>
      </c>
      <c r="T409" s="2">
        <v>170.43835164835164</v>
      </c>
      <c r="U409" s="2">
        <v>12.692307692307692</v>
      </c>
      <c r="V409" s="2">
        <v>0</v>
      </c>
      <c r="W4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0.66208791208791207</v>
      </c>
      <c r="X409" s="2">
        <v>0</v>
      </c>
      <c r="Y409" s="2">
        <v>0</v>
      </c>
      <c r="Z409" s="2">
        <v>0</v>
      </c>
      <c r="AA409" s="2">
        <v>0.13461538461538461</v>
      </c>
      <c r="AB409" s="2">
        <v>0</v>
      </c>
      <c r="AC409" s="2">
        <v>0.52747252747252749</v>
      </c>
      <c r="AD409" s="2">
        <v>0</v>
      </c>
      <c r="AE409" s="2">
        <v>0</v>
      </c>
      <c r="AF409" t="s">
        <v>853</v>
      </c>
      <c r="AG409" s="6">
        <v>5</v>
      </c>
      <c r="AH409"/>
    </row>
    <row r="410" spans="1:34" x14ac:dyDescent="0.25">
      <c r="A410" t="s">
        <v>35</v>
      </c>
      <c r="B410" t="s">
        <v>1052</v>
      </c>
      <c r="C410" t="s">
        <v>2084</v>
      </c>
      <c r="D410" t="s">
        <v>2302</v>
      </c>
      <c r="E410" s="2">
        <v>33.791208791208788</v>
      </c>
      <c r="F410" s="2">
        <f>Nurse[[#This Row],[Total Nurse Staff Hours]]/Nurse[[#This Row],[MDS Census]]</f>
        <v>3.2049593495934965</v>
      </c>
      <c r="G410" s="2">
        <f>Nurse[[#This Row],[Total Direct Care Staff Hours]]/Nurse[[#This Row],[MDS Census]]</f>
        <v>2.9069918699186994</v>
      </c>
      <c r="H410" s="2">
        <f>Nurse[[#This Row],[Total RN Hours (w/ Admin, DON)]]/Nurse[[#This Row],[MDS Census]]</f>
        <v>0.44162601626016262</v>
      </c>
      <c r="I410" s="2">
        <f>Nurse[[#This Row],[RN Hours (excl. Admin, DON)]]/Nurse[[#This Row],[MDS Census]]</f>
        <v>0.2777235772357724</v>
      </c>
      <c r="J410" s="2">
        <f>SUM(Nurse[[#This Row],[RN Hours (excl. Admin, DON)]], Nurse[[#This Row],[RN Admin Hours]], Nurse[[#This Row],[RN DON Hours]], Nurse[[#This Row],[LPN Hours (excl. Admin)]], Nurse[[#This Row],[LPN Admin Hours]], Nurse[[#This Row],[CNA Hours]], Nurse[[#This Row],[NA TR Hours]], Nurse[[#This Row],[Med Aide/Tech Hours]])</f>
        <v>108.29945054945055</v>
      </c>
      <c r="K410" s="2">
        <f>SUM(Nurse[[#This Row],[RN Hours (excl. Admin, DON)]], Nurse[[#This Row],[LPN Hours (excl. Admin)]], Nurse[[#This Row],[CNA Hours]], Nurse[[#This Row],[NA TR Hours]], Nurse[[#This Row],[Med Aide/Tech Hours]])</f>
        <v>98.230769230769226</v>
      </c>
      <c r="L410" s="2">
        <f>SUM(Nurse[[#This Row],[RN Hours (excl. Admin, DON)]], Nurse[[#This Row],[RN Admin Hours]], Nurse[[#This Row],[RN DON Hours]])</f>
        <v>14.923076923076923</v>
      </c>
      <c r="M410" s="2">
        <v>9.384615384615385</v>
      </c>
      <c r="N410" s="2">
        <v>0</v>
      </c>
      <c r="O410" s="2">
        <v>5.5384615384615383</v>
      </c>
      <c r="P410" s="2">
        <f>SUM(Nurse[[#This Row],[LPN Hours (excl. Admin)]],Nurse[[#This Row],[LPN Admin Hours]])</f>
        <v>42.126373626373628</v>
      </c>
      <c r="Q410" s="2">
        <v>37.596153846153847</v>
      </c>
      <c r="R410" s="2">
        <v>4.5302197802197801</v>
      </c>
      <c r="S410" s="2">
        <f>SUM(Nurse[[#This Row],[CNA Hours]], Nurse[[#This Row],[NA TR Hours]], Nurse[[#This Row],[Med Aide/Tech Hours]])</f>
        <v>51.25</v>
      </c>
      <c r="T410" s="2">
        <v>51.25</v>
      </c>
      <c r="U410" s="2">
        <v>0</v>
      </c>
      <c r="V410" s="2">
        <v>0</v>
      </c>
      <c r="W4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10" s="2">
        <v>0</v>
      </c>
      <c r="Y410" s="2">
        <v>0</v>
      </c>
      <c r="Z410" s="2">
        <v>0</v>
      </c>
      <c r="AA410" s="2">
        <v>0</v>
      </c>
      <c r="AB410" s="2">
        <v>0</v>
      </c>
      <c r="AC410" s="2">
        <v>0</v>
      </c>
      <c r="AD410" s="2">
        <v>0</v>
      </c>
      <c r="AE410" s="2">
        <v>0</v>
      </c>
      <c r="AF410" t="s">
        <v>105</v>
      </c>
      <c r="AG410" s="6">
        <v>5</v>
      </c>
      <c r="AH410"/>
    </row>
    <row r="411" spans="1:34" x14ac:dyDescent="0.25">
      <c r="A411" t="s">
        <v>35</v>
      </c>
      <c r="B411" t="s">
        <v>1003</v>
      </c>
      <c r="C411" t="s">
        <v>2070</v>
      </c>
      <c r="D411" t="s">
        <v>2296</v>
      </c>
      <c r="E411" s="2">
        <v>62.230769230769234</v>
      </c>
      <c r="F411" s="2">
        <f>Nurse[[#This Row],[Total Nurse Staff Hours]]/Nurse[[#This Row],[MDS Census]]</f>
        <v>2.4825710754017298</v>
      </c>
      <c r="G411" s="2">
        <f>Nurse[[#This Row],[Total Direct Care Staff Hours]]/Nurse[[#This Row],[MDS Census]]</f>
        <v>2.2290835246335856</v>
      </c>
      <c r="H411" s="2">
        <f>Nurse[[#This Row],[Total RN Hours (w/ Admin, DON)]]/Nurse[[#This Row],[MDS Census]]</f>
        <v>0.45080169521455055</v>
      </c>
      <c r="I411" s="2">
        <f>Nurse[[#This Row],[RN Hours (excl. Admin, DON)]]/Nurse[[#This Row],[MDS Census]]</f>
        <v>0.28772558714462293</v>
      </c>
      <c r="J411" s="2">
        <f>SUM(Nurse[[#This Row],[RN Hours (excl. Admin, DON)]], Nurse[[#This Row],[RN Admin Hours]], Nurse[[#This Row],[RN DON Hours]], Nurse[[#This Row],[LPN Hours (excl. Admin)]], Nurse[[#This Row],[LPN Admin Hours]], Nurse[[#This Row],[CNA Hours]], Nurse[[#This Row],[NA TR Hours]], Nurse[[#This Row],[Med Aide/Tech Hours]])</f>
        <v>154.49230769230766</v>
      </c>
      <c r="K411" s="2">
        <f>SUM(Nurse[[#This Row],[RN Hours (excl. Admin, DON)]], Nurse[[#This Row],[LPN Hours (excl. Admin)]], Nurse[[#This Row],[CNA Hours]], Nurse[[#This Row],[NA TR Hours]], Nurse[[#This Row],[Med Aide/Tech Hours]])</f>
        <v>138.71758241758238</v>
      </c>
      <c r="L411" s="2">
        <f>SUM(Nurse[[#This Row],[RN Hours (excl. Admin, DON)]], Nurse[[#This Row],[RN Admin Hours]], Nurse[[#This Row],[RN DON Hours]])</f>
        <v>28.053736263736262</v>
      </c>
      <c r="M411" s="2">
        <v>17.905384615384612</v>
      </c>
      <c r="N411" s="2">
        <v>4.5219780219780219</v>
      </c>
      <c r="O411" s="2">
        <v>5.6263736263736268</v>
      </c>
      <c r="P411" s="2">
        <f>SUM(Nurse[[#This Row],[LPN Hours (excl. Admin)]],Nurse[[#This Row],[LPN Admin Hours]])</f>
        <v>51.961648351648343</v>
      </c>
      <c r="Q411" s="2">
        <v>46.335274725274715</v>
      </c>
      <c r="R411" s="2">
        <v>5.6263736263736268</v>
      </c>
      <c r="S411" s="2">
        <f>SUM(Nurse[[#This Row],[CNA Hours]], Nurse[[#This Row],[NA TR Hours]], Nurse[[#This Row],[Med Aide/Tech Hours]])</f>
        <v>74.476923076923057</v>
      </c>
      <c r="T411" s="2">
        <v>74.476923076923057</v>
      </c>
      <c r="U411" s="2">
        <v>0</v>
      </c>
      <c r="V411" s="2">
        <v>0</v>
      </c>
      <c r="W4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35.400219780219778</v>
      </c>
      <c r="X411" s="2">
        <v>8.7142857142857135</v>
      </c>
      <c r="Y411" s="2">
        <v>0</v>
      </c>
      <c r="Z411" s="2">
        <v>0</v>
      </c>
      <c r="AA411" s="2">
        <v>13.872747252747251</v>
      </c>
      <c r="AB411" s="2">
        <v>0</v>
      </c>
      <c r="AC411" s="2">
        <v>12.813186813186814</v>
      </c>
      <c r="AD411" s="2">
        <v>0</v>
      </c>
      <c r="AE411" s="2">
        <v>0</v>
      </c>
      <c r="AF411" t="s">
        <v>56</v>
      </c>
      <c r="AG411" s="6">
        <v>5</v>
      </c>
      <c r="AH411"/>
    </row>
    <row r="412" spans="1:34" x14ac:dyDescent="0.25">
      <c r="A412" t="s">
        <v>35</v>
      </c>
      <c r="B412" t="s">
        <v>1467</v>
      </c>
      <c r="C412" t="s">
        <v>1961</v>
      </c>
      <c r="D412" t="s">
        <v>2333</v>
      </c>
      <c r="E412" s="2">
        <v>28.725274725274726</v>
      </c>
      <c r="F412" s="2">
        <f>Nurse[[#This Row],[Total Nurse Staff Hours]]/Nurse[[#This Row],[MDS Census]]</f>
        <v>3.3253557765876045</v>
      </c>
      <c r="G412" s="2">
        <f>Nurse[[#This Row],[Total Direct Care Staff Hours]]/Nurse[[#This Row],[MDS Census]]</f>
        <v>2.8267253251721494</v>
      </c>
      <c r="H412" s="2">
        <f>Nurse[[#This Row],[Total RN Hours (w/ Admin, DON)]]/Nurse[[#This Row],[MDS Census]]</f>
        <v>0.62978194338179028</v>
      </c>
      <c r="I412" s="2">
        <f>Nurse[[#This Row],[RN Hours (excl. Admin, DON)]]/Nurse[[#This Row],[MDS Census]]</f>
        <v>0.1403328232593726</v>
      </c>
      <c r="J412" s="2">
        <f>SUM(Nurse[[#This Row],[RN Hours (excl. Admin, DON)]], Nurse[[#This Row],[RN Admin Hours]], Nurse[[#This Row],[RN DON Hours]], Nurse[[#This Row],[LPN Hours (excl. Admin)]], Nurse[[#This Row],[LPN Admin Hours]], Nurse[[#This Row],[CNA Hours]], Nurse[[#This Row],[NA TR Hours]], Nurse[[#This Row],[Med Aide/Tech Hours]])</f>
        <v>95.521758241758221</v>
      </c>
      <c r="K412" s="2">
        <f>SUM(Nurse[[#This Row],[RN Hours (excl. Admin, DON)]], Nurse[[#This Row],[LPN Hours (excl. Admin)]], Nurse[[#This Row],[CNA Hours]], Nurse[[#This Row],[NA TR Hours]], Nurse[[#This Row],[Med Aide/Tech Hours]])</f>
        <v>81.19846153846153</v>
      </c>
      <c r="L412" s="2">
        <f>SUM(Nurse[[#This Row],[RN Hours (excl. Admin, DON)]], Nurse[[#This Row],[RN Admin Hours]], Nurse[[#This Row],[RN DON Hours]])</f>
        <v>18.090659340659339</v>
      </c>
      <c r="M412" s="2">
        <v>4.0310989010989013</v>
      </c>
      <c r="N412" s="2">
        <v>8.3178021978021981</v>
      </c>
      <c r="O412" s="2">
        <v>5.7417582417582418</v>
      </c>
      <c r="P412" s="2">
        <f>SUM(Nurse[[#This Row],[LPN Hours (excl. Admin)]],Nurse[[#This Row],[LPN Admin Hours]])</f>
        <v>24.804395604395598</v>
      </c>
      <c r="Q412" s="2">
        <v>24.540659340659335</v>
      </c>
      <c r="R412" s="2">
        <v>0.26373626373626374</v>
      </c>
      <c r="S412" s="2">
        <f>SUM(Nurse[[#This Row],[CNA Hours]], Nurse[[#This Row],[NA TR Hours]], Nurse[[#This Row],[Med Aide/Tech Hours]])</f>
        <v>52.62670329670329</v>
      </c>
      <c r="T412" s="2">
        <v>52.62670329670329</v>
      </c>
      <c r="U412" s="2">
        <v>0</v>
      </c>
      <c r="V412" s="2">
        <v>0</v>
      </c>
      <c r="W4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58.758021978021979</v>
      </c>
      <c r="X412" s="2">
        <v>3.4945054945054945</v>
      </c>
      <c r="Y412" s="2">
        <v>0</v>
      </c>
      <c r="Z412" s="2">
        <v>0</v>
      </c>
      <c r="AA412" s="2">
        <v>13.62615384615385</v>
      </c>
      <c r="AB412" s="2">
        <v>0</v>
      </c>
      <c r="AC412" s="2">
        <v>41.637362637362635</v>
      </c>
      <c r="AD412" s="2">
        <v>0</v>
      </c>
      <c r="AE412" s="2">
        <v>0</v>
      </c>
      <c r="AF412" t="s">
        <v>526</v>
      </c>
      <c r="AG412" s="6">
        <v>5</v>
      </c>
      <c r="AH412"/>
    </row>
    <row r="413" spans="1:34" x14ac:dyDescent="0.25">
      <c r="A413" t="s">
        <v>35</v>
      </c>
      <c r="B413" t="s">
        <v>1673</v>
      </c>
      <c r="C413" t="s">
        <v>2167</v>
      </c>
      <c r="D413" t="s">
        <v>2338</v>
      </c>
      <c r="E413" s="2">
        <v>41.516483516483518</v>
      </c>
      <c r="F413" s="2">
        <f>Nurse[[#This Row],[Total Nurse Staff Hours]]/Nurse[[#This Row],[MDS Census]]</f>
        <v>5.6114319745897303</v>
      </c>
      <c r="G413" s="2">
        <f>Nurse[[#This Row],[Total Direct Care Staff Hours]]/Nurse[[#This Row],[MDS Census]]</f>
        <v>5.2639597670725253</v>
      </c>
      <c r="H413" s="2">
        <f>Nurse[[#This Row],[Total RN Hours (w/ Admin, DON)]]/Nurse[[#This Row],[MDS Census]]</f>
        <v>0.91858655373213349</v>
      </c>
      <c r="I413" s="2">
        <f>Nurse[[#This Row],[RN Hours (excl. Admin, DON)]]/Nurse[[#This Row],[MDS Census]]</f>
        <v>0.66673372154579147</v>
      </c>
      <c r="J413" s="2">
        <f>SUM(Nurse[[#This Row],[RN Hours (excl. Admin, DON)]], Nurse[[#This Row],[RN Admin Hours]], Nurse[[#This Row],[RN DON Hours]], Nurse[[#This Row],[LPN Hours (excl. Admin)]], Nurse[[#This Row],[LPN Admin Hours]], Nurse[[#This Row],[CNA Hours]], Nurse[[#This Row],[NA TR Hours]], Nurse[[#This Row],[Med Aide/Tech Hours]])</f>
        <v>232.96692307692308</v>
      </c>
      <c r="K413" s="2">
        <f>SUM(Nurse[[#This Row],[RN Hours (excl. Admin, DON)]], Nurse[[#This Row],[LPN Hours (excl. Admin)]], Nurse[[#This Row],[CNA Hours]], Nurse[[#This Row],[NA TR Hours]], Nurse[[#This Row],[Med Aide/Tech Hours]])</f>
        <v>218.54109890109891</v>
      </c>
      <c r="L413" s="2">
        <f>SUM(Nurse[[#This Row],[RN Hours (excl. Admin, DON)]], Nurse[[#This Row],[RN Admin Hours]], Nurse[[#This Row],[RN DON Hours]])</f>
        <v>38.136483516483523</v>
      </c>
      <c r="M413" s="2">
        <v>27.680439560439563</v>
      </c>
      <c r="N413" s="2">
        <v>6.7637362637362637</v>
      </c>
      <c r="O413" s="2">
        <v>3.6923076923076925</v>
      </c>
      <c r="P413" s="2">
        <f>SUM(Nurse[[#This Row],[LPN Hours (excl. Admin)]],Nurse[[#This Row],[LPN Admin Hours]])</f>
        <v>62.881428571428565</v>
      </c>
      <c r="Q413" s="2">
        <v>58.911648351648346</v>
      </c>
      <c r="R413" s="2">
        <v>3.9697802197802199</v>
      </c>
      <c r="S413" s="2">
        <f>SUM(Nurse[[#This Row],[CNA Hours]], Nurse[[#This Row],[NA TR Hours]], Nurse[[#This Row],[Med Aide/Tech Hours]])</f>
        <v>131.94901098901101</v>
      </c>
      <c r="T413" s="2">
        <v>129.55890109890112</v>
      </c>
      <c r="U413" s="2">
        <v>2.3901098901098901</v>
      </c>
      <c r="V413" s="2">
        <v>0</v>
      </c>
      <c r="W4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13" s="2">
        <v>0</v>
      </c>
      <c r="Y413" s="2">
        <v>0</v>
      </c>
      <c r="Z413" s="2">
        <v>0</v>
      </c>
      <c r="AA413" s="2">
        <v>0</v>
      </c>
      <c r="AB413" s="2">
        <v>0</v>
      </c>
      <c r="AC413" s="2">
        <v>0</v>
      </c>
      <c r="AD413" s="2">
        <v>0</v>
      </c>
      <c r="AE413" s="2">
        <v>0</v>
      </c>
      <c r="AF413" t="s">
        <v>737</v>
      </c>
      <c r="AG413" s="6">
        <v>5</v>
      </c>
      <c r="AH413"/>
    </row>
    <row r="414" spans="1:34" x14ac:dyDescent="0.25">
      <c r="A414" t="s">
        <v>35</v>
      </c>
      <c r="B414" t="s">
        <v>1809</v>
      </c>
      <c r="C414" t="s">
        <v>2069</v>
      </c>
      <c r="D414" t="s">
        <v>2331</v>
      </c>
      <c r="E414" s="2">
        <v>63.307692307692307</v>
      </c>
      <c r="F414" s="2">
        <f>Nurse[[#This Row],[Total Nurse Staff Hours]]/Nurse[[#This Row],[MDS Census]]</f>
        <v>3.0129317826766187</v>
      </c>
      <c r="G414" s="2">
        <f>Nurse[[#This Row],[Total Direct Care Staff Hours]]/Nurse[[#This Row],[MDS Census]]</f>
        <v>2.7317739975698663</v>
      </c>
      <c r="H414" s="2">
        <f>Nurse[[#This Row],[Total RN Hours (w/ Admin, DON)]]/Nurse[[#This Row],[MDS Census]]</f>
        <v>0.51852976913730253</v>
      </c>
      <c r="I414" s="2">
        <f>Nurse[[#This Row],[RN Hours (excl. Admin, DON)]]/Nurse[[#This Row],[MDS Census]]</f>
        <v>0.23737198403055026</v>
      </c>
      <c r="J414" s="2">
        <f>SUM(Nurse[[#This Row],[RN Hours (excl. Admin, DON)]], Nurse[[#This Row],[RN Admin Hours]], Nurse[[#This Row],[RN DON Hours]], Nurse[[#This Row],[LPN Hours (excl. Admin)]], Nurse[[#This Row],[LPN Admin Hours]], Nurse[[#This Row],[CNA Hours]], Nurse[[#This Row],[NA TR Hours]], Nurse[[#This Row],[Med Aide/Tech Hours]])</f>
        <v>190.74175824175825</v>
      </c>
      <c r="K414" s="2">
        <f>SUM(Nurse[[#This Row],[RN Hours (excl. Admin, DON)]], Nurse[[#This Row],[LPN Hours (excl. Admin)]], Nurse[[#This Row],[CNA Hours]], Nurse[[#This Row],[NA TR Hours]], Nurse[[#This Row],[Med Aide/Tech Hours]])</f>
        <v>172.94230769230768</v>
      </c>
      <c r="L414" s="2">
        <f>SUM(Nurse[[#This Row],[RN Hours (excl. Admin, DON)]], Nurse[[#This Row],[RN Admin Hours]], Nurse[[#This Row],[RN DON Hours]])</f>
        <v>32.826923076923073</v>
      </c>
      <c r="M414" s="2">
        <v>15.027472527472527</v>
      </c>
      <c r="N414" s="2">
        <v>12.219780219780219</v>
      </c>
      <c r="O414" s="2">
        <v>5.5796703296703294</v>
      </c>
      <c r="P414" s="2">
        <f>SUM(Nurse[[#This Row],[LPN Hours (excl. Admin)]],Nurse[[#This Row],[LPN Admin Hours]])</f>
        <v>55.25</v>
      </c>
      <c r="Q414" s="2">
        <v>55.25</v>
      </c>
      <c r="R414" s="2">
        <v>0</v>
      </c>
      <c r="S414" s="2">
        <f>SUM(Nurse[[#This Row],[CNA Hours]], Nurse[[#This Row],[NA TR Hours]], Nurse[[#This Row],[Med Aide/Tech Hours]])</f>
        <v>102.66483516483517</v>
      </c>
      <c r="T414" s="2">
        <v>90.211538461538467</v>
      </c>
      <c r="U414" s="2">
        <v>12.453296703296703</v>
      </c>
      <c r="V414" s="2">
        <v>0</v>
      </c>
      <c r="W4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414" s="2">
        <v>0</v>
      </c>
      <c r="Y414" s="2">
        <v>0</v>
      </c>
      <c r="Z414" s="2">
        <v>0</v>
      </c>
      <c r="AA414" s="2">
        <v>0</v>
      </c>
      <c r="AB414" s="2">
        <v>0</v>
      </c>
      <c r="AC414" s="2">
        <v>0.52747252747252749</v>
      </c>
      <c r="AD414" s="2">
        <v>0</v>
      </c>
      <c r="AE414" s="2">
        <v>0</v>
      </c>
      <c r="AF414" t="s">
        <v>876</v>
      </c>
      <c r="AG414" s="6">
        <v>5</v>
      </c>
      <c r="AH414"/>
    </row>
    <row r="415" spans="1:34" x14ac:dyDescent="0.25">
      <c r="A415" t="s">
        <v>35</v>
      </c>
      <c r="B415" t="s">
        <v>1007</v>
      </c>
      <c r="C415" t="s">
        <v>2068</v>
      </c>
      <c r="D415" t="s">
        <v>2307</v>
      </c>
      <c r="E415" s="2">
        <v>79.92307692307692</v>
      </c>
      <c r="F415" s="2">
        <f>Nurse[[#This Row],[Total Nurse Staff Hours]]/Nurse[[#This Row],[MDS Census]]</f>
        <v>4.7974700948714428</v>
      </c>
      <c r="G415" s="2">
        <f>Nurse[[#This Row],[Total Direct Care Staff Hours]]/Nurse[[#This Row],[MDS Census]]</f>
        <v>4.0557692836518644</v>
      </c>
      <c r="H415" s="2">
        <f>Nurse[[#This Row],[Total RN Hours (w/ Admin, DON)]]/Nurse[[#This Row],[MDS Census]]</f>
        <v>0.68924927815206938</v>
      </c>
      <c r="I415" s="2">
        <f>Nurse[[#This Row],[RN Hours (excl. Admin, DON)]]/Nurse[[#This Row],[MDS Census]]</f>
        <v>0.30090471607314734</v>
      </c>
      <c r="J415" s="2">
        <f>SUM(Nurse[[#This Row],[RN Hours (excl. Admin, DON)]], Nurse[[#This Row],[RN Admin Hours]], Nurse[[#This Row],[RN DON Hours]], Nurse[[#This Row],[LPN Hours (excl. Admin)]], Nurse[[#This Row],[LPN Admin Hours]], Nurse[[#This Row],[CNA Hours]], Nurse[[#This Row],[NA TR Hours]], Nurse[[#This Row],[Med Aide/Tech Hours]])</f>
        <v>383.42857142857144</v>
      </c>
      <c r="K415" s="2">
        <f>SUM(Nurse[[#This Row],[RN Hours (excl. Admin, DON)]], Nurse[[#This Row],[LPN Hours (excl. Admin)]], Nurse[[#This Row],[CNA Hours]], Nurse[[#This Row],[NA TR Hours]], Nurse[[#This Row],[Med Aide/Tech Hours]])</f>
        <v>324.1495604395605</v>
      </c>
      <c r="L415" s="2">
        <f>SUM(Nurse[[#This Row],[RN Hours (excl. Admin, DON)]], Nurse[[#This Row],[RN Admin Hours]], Nurse[[#This Row],[RN DON Hours]])</f>
        <v>55.086923076923078</v>
      </c>
      <c r="M415" s="2">
        <v>24.049230769230775</v>
      </c>
      <c r="N415" s="2">
        <v>25.323406593406592</v>
      </c>
      <c r="O415" s="2">
        <v>5.7142857142857144</v>
      </c>
      <c r="P415" s="2">
        <f>SUM(Nurse[[#This Row],[LPN Hours (excl. Admin)]],Nurse[[#This Row],[LPN Admin Hours]])</f>
        <v>81.570439560439553</v>
      </c>
      <c r="Q415" s="2">
        <v>53.329120879120879</v>
      </c>
      <c r="R415" s="2">
        <v>28.241318681318667</v>
      </c>
      <c r="S415" s="2">
        <f>SUM(Nurse[[#This Row],[CNA Hours]], Nurse[[#This Row],[NA TR Hours]], Nurse[[#This Row],[Med Aide/Tech Hours]])</f>
        <v>246.77120879120886</v>
      </c>
      <c r="T415" s="2">
        <v>241.36461538461546</v>
      </c>
      <c r="U415" s="2">
        <v>0</v>
      </c>
      <c r="V415" s="2">
        <v>5.4065934065934069</v>
      </c>
      <c r="W4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31.84725274725275</v>
      </c>
      <c r="X415" s="2">
        <v>1.6263736263736264</v>
      </c>
      <c r="Y415" s="2">
        <v>0</v>
      </c>
      <c r="Z415" s="2">
        <v>0</v>
      </c>
      <c r="AA415" s="2">
        <v>4.20989010989011</v>
      </c>
      <c r="AB415" s="2">
        <v>0.39560439560439559</v>
      </c>
      <c r="AC415" s="2">
        <v>25.615384615384617</v>
      </c>
      <c r="AD415" s="2">
        <v>0</v>
      </c>
      <c r="AE415" s="2">
        <v>0</v>
      </c>
      <c r="AF415" t="s">
        <v>60</v>
      </c>
      <c r="AG415" s="6">
        <v>5</v>
      </c>
      <c r="AH415"/>
    </row>
    <row r="416" spans="1:34" x14ac:dyDescent="0.25">
      <c r="A416" t="s">
        <v>35</v>
      </c>
      <c r="B416" t="s">
        <v>1461</v>
      </c>
      <c r="C416" t="s">
        <v>2148</v>
      </c>
      <c r="D416" t="s">
        <v>2310</v>
      </c>
      <c r="E416" s="2">
        <v>38.384615384615387</v>
      </c>
      <c r="F416" s="2">
        <f>Nurse[[#This Row],[Total Nurse Staff Hours]]/Nurse[[#This Row],[MDS Census]]</f>
        <v>3.8584168336673343</v>
      </c>
      <c r="G416" s="2">
        <f>Nurse[[#This Row],[Total Direct Care Staff Hours]]/Nurse[[#This Row],[MDS Census]]</f>
        <v>3.6136415688519898</v>
      </c>
      <c r="H416" s="2">
        <f>Nurse[[#This Row],[Total RN Hours (w/ Admin, DON)]]/Nurse[[#This Row],[MDS Census]]</f>
        <v>0.8283567134268538</v>
      </c>
      <c r="I416" s="2">
        <f>Nurse[[#This Row],[RN Hours (excl. Admin, DON)]]/Nurse[[#This Row],[MDS Census]]</f>
        <v>0.58358144861150874</v>
      </c>
      <c r="J416" s="2">
        <f>SUM(Nurse[[#This Row],[RN Hours (excl. Admin, DON)]], Nurse[[#This Row],[RN Admin Hours]], Nurse[[#This Row],[RN DON Hours]], Nurse[[#This Row],[LPN Hours (excl. Admin)]], Nurse[[#This Row],[LPN Admin Hours]], Nurse[[#This Row],[CNA Hours]], Nurse[[#This Row],[NA TR Hours]], Nurse[[#This Row],[Med Aide/Tech Hours]])</f>
        <v>148.10384615384615</v>
      </c>
      <c r="K416" s="2">
        <f>SUM(Nurse[[#This Row],[RN Hours (excl. Admin, DON)]], Nurse[[#This Row],[LPN Hours (excl. Admin)]], Nurse[[#This Row],[CNA Hours]], Nurse[[#This Row],[NA TR Hours]], Nurse[[#This Row],[Med Aide/Tech Hours]])</f>
        <v>138.70824175824177</v>
      </c>
      <c r="L416" s="2">
        <f>SUM(Nurse[[#This Row],[RN Hours (excl. Admin, DON)]], Nurse[[#This Row],[RN Admin Hours]], Nurse[[#This Row],[RN DON Hours]])</f>
        <v>31.79615384615385</v>
      </c>
      <c r="M416" s="2">
        <v>22.400549450549452</v>
      </c>
      <c r="N416" s="2">
        <v>4.813186813186813</v>
      </c>
      <c r="O416" s="2">
        <v>4.5824175824175821</v>
      </c>
      <c r="P416" s="2">
        <f>SUM(Nurse[[#This Row],[LPN Hours (excl. Admin)]],Nurse[[#This Row],[LPN Admin Hours]])</f>
        <v>19.881318681318685</v>
      </c>
      <c r="Q416" s="2">
        <v>19.881318681318685</v>
      </c>
      <c r="R416" s="2">
        <v>0</v>
      </c>
      <c r="S416" s="2">
        <f>SUM(Nurse[[#This Row],[CNA Hours]], Nurse[[#This Row],[NA TR Hours]], Nurse[[#This Row],[Med Aide/Tech Hours]])</f>
        <v>96.426373626373632</v>
      </c>
      <c r="T416" s="2">
        <v>81.85164835164835</v>
      </c>
      <c r="U416" s="2">
        <v>8.629670329670331</v>
      </c>
      <c r="V416" s="2">
        <v>5.9450549450549453</v>
      </c>
      <c r="W4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26.118681318681318</v>
      </c>
      <c r="X416" s="2">
        <v>0</v>
      </c>
      <c r="Y416" s="2">
        <v>0</v>
      </c>
      <c r="Z416" s="2">
        <v>0</v>
      </c>
      <c r="AA416" s="2">
        <v>2.3164835164835167</v>
      </c>
      <c r="AB416" s="2">
        <v>0</v>
      </c>
      <c r="AC416" s="2">
        <v>23.802197802197803</v>
      </c>
      <c r="AD416" s="2">
        <v>0</v>
      </c>
      <c r="AE416" s="2">
        <v>0</v>
      </c>
      <c r="AF416" t="s">
        <v>520</v>
      </c>
      <c r="AG416" s="6">
        <v>5</v>
      </c>
      <c r="AH416"/>
    </row>
    <row r="417" spans="1:34" x14ac:dyDescent="0.25">
      <c r="A417" t="s">
        <v>35</v>
      </c>
      <c r="B417" t="s">
        <v>1320</v>
      </c>
      <c r="C417" t="s">
        <v>2044</v>
      </c>
      <c r="D417" t="s">
        <v>2301</v>
      </c>
      <c r="E417" s="2">
        <v>36.439560439560438</v>
      </c>
      <c r="F417" s="2">
        <f>Nurse[[#This Row],[Total Nurse Staff Hours]]/Nurse[[#This Row],[MDS Census]]</f>
        <v>2.7525753920386005</v>
      </c>
      <c r="G417" s="2">
        <f>Nurse[[#This Row],[Total Direct Care Staff Hours]]/Nurse[[#This Row],[MDS Census]]</f>
        <v>2.5398944511459587</v>
      </c>
      <c r="H417" s="2">
        <f>Nurse[[#This Row],[Total RN Hours (w/ Admin, DON)]]/Nurse[[#This Row],[MDS Census]]</f>
        <v>0.64120928829915558</v>
      </c>
      <c r="I417" s="2">
        <f>Nurse[[#This Row],[RN Hours (excl. Admin, DON)]]/Nurse[[#This Row],[MDS Census]]</f>
        <v>0.48748492159227985</v>
      </c>
      <c r="J417" s="2">
        <f>SUM(Nurse[[#This Row],[RN Hours (excl. Admin, DON)]], Nurse[[#This Row],[RN Admin Hours]], Nurse[[#This Row],[RN DON Hours]], Nurse[[#This Row],[LPN Hours (excl. Admin)]], Nurse[[#This Row],[LPN Admin Hours]], Nurse[[#This Row],[CNA Hours]], Nurse[[#This Row],[NA TR Hours]], Nurse[[#This Row],[Med Aide/Tech Hours]])</f>
        <v>100.30263736263736</v>
      </c>
      <c r="K417" s="2">
        <f>SUM(Nurse[[#This Row],[RN Hours (excl. Admin, DON)]], Nurse[[#This Row],[LPN Hours (excl. Admin)]], Nurse[[#This Row],[CNA Hours]], Nurse[[#This Row],[NA TR Hours]], Nurse[[#This Row],[Med Aide/Tech Hours]])</f>
        <v>92.552637362637356</v>
      </c>
      <c r="L417" s="2">
        <f>SUM(Nurse[[#This Row],[RN Hours (excl. Admin, DON)]], Nurse[[#This Row],[RN Admin Hours]], Nurse[[#This Row],[RN DON Hours]])</f>
        <v>23.365384615384613</v>
      </c>
      <c r="M417" s="2">
        <v>17.763736263736263</v>
      </c>
      <c r="N417" s="2">
        <v>0</v>
      </c>
      <c r="O417" s="2">
        <v>5.6016483516483513</v>
      </c>
      <c r="P417" s="2">
        <f>SUM(Nurse[[#This Row],[LPN Hours (excl. Admin)]],Nurse[[#This Row],[LPN Admin Hours]])</f>
        <v>20.109890109890109</v>
      </c>
      <c r="Q417" s="2">
        <v>17.96153846153846</v>
      </c>
      <c r="R417" s="2">
        <v>2.1483516483516483</v>
      </c>
      <c r="S417" s="2">
        <f>SUM(Nurse[[#This Row],[CNA Hours]], Nurse[[#This Row],[NA TR Hours]], Nurse[[#This Row],[Med Aide/Tech Hours]])</f>
        <v>56.82736263736264</v>
      </c>
      <c r="T417" s="2">
        <v>54.687252747252749</v>
      </c>
      <c r="U417" s="2">
        <v>2.1401098901098901</v>
      </c>
      <c r="V417" s="2">
        <v>0</v>
      </c>
      <c r="W4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3.703296703296703</v>
      </c>
      <c r="X417" s="2">
        <v>8.7912087912087919E-2</v>
      </c>
      <c r="Y417" s="2">
        <v>0</v>
      </c>
      <c r="Z417" s="2">
        <v>1.9670329670329669</v>
      </c>
      <c r="AA417" s="2">
        <v>0</v>
      </c>
      <c r="AB417" s="2">
        <v>0</v>
      </c>
      <c r="AC417" s="2">
        <v>1.6483516483516483</v>
      </c>
      <c r="AD417" s="2">
        <v>0</v>
      </c>
      <c r="AE417" s="2">
        <v>0</v>
      </c>
      <c r="AF417" t="s">
        <v>377</v>
      </c>
      <c r="AG417" s="6">
        <v>5</v>
      </c>
      <c r="AH417"/>
    </row>
    <row r="418" spans="1:34" x14ac:dyDescent="0.25">
      <c r="A418" t="s">
        <v>35</v>
      </c>
      <c r="B418" t="s">
        <v>1826</v>
      </c>
      <c r="C418" t="s">
        <v>2068</v>
      </c>
      <c r="D418" t="s">
        <v>2307</v>
      </c>
      <c r="E418" s="2">
        <v>95.109890109890117</v>
      </c>
      <c r="F418" s="2">
        <f>Nurse[[#This Row],[Total Nurse Staff Hours]]/Nurse[[#This Row],[MDS Census]]</f>
        <v>3.6523639514731361</v>
      </c>
      <c r="G418" s="2">
        <f>Nurse[[#This Row],[Total Direct Care Staff Hours]]/Nurse[[#This Row],[MDS Census]]</f>
        <v>3.0369924898902365</v>
      </c>
      <c r="H418" s="2">
        <f>Nurse[[#This Row],[Total RN Hours (w/ Admin, DON)]]/Nurse[[#This Row],[MDS Census]]</f>
        <v>0.45216984402079718</v>
      </c>
      <c r="I418" s="2">
        <f>Nurse[[#This Row],[RN Hours (excl. Admin, DON)]]/Nurse[[#This Row],[MDS Census]]</f>
        <v>5.5997689196995951E-2</v>
      </c>
      <c r="J418" s="2">
        <f>SUM(Nurse[[#This Row],[RN Hours (excl. Admin, DON)]], Nurse[[#This Row],[RN Admin Hours]], Nurse[[#This Row],[RN DON Hours]], Nurse[[#This Row],[LPN Hours (excl. Admin)]], Nurse[[#This Row],[LPN Admin Hours]], Nurse[[#This Row],[CNA Hours]], Nurse[[#This Row],[NA TR Hours]], Nurse[[#This Row],[Med Aide/Tech Hours]])</f>
        <v>347.37593406593402</v>
      </c>
      <c r="K418" s="2">
        <f>SUM(Nurse[[#This Row],[RN Hours (excl. Admin, DON)]], Nurse[[#This Row],[LPN Hours (excl. Admin)]], Nurse[[#This Row],[CNA Hours]], Nurse[[#This Row],[NA TR Hours]], Nurse[[#This Row],[Med Aide/Tech Hours]])</f>
        <v>288.84802197802196</v>
      </c>
      <c r="L418" s="2">
        <f>SUM(Nurse[[#This Row],[RN Hours (excl. Admin, DON)]], Nurse[[#This Row],[RN Admin Hours]], Nurse[[#This Row],[RN DON Hours]])</f>
        <v>43.005824175824173</v>
      </c>
      <c r="M418" s="2">
        <v>5.3259340659340655</v>
      </c>
      <c r="N418" s="2">
        <v>28.251868131868136</v>
      </c>
      <c r="O418" s="2">
        <v>9.4280219780219774</v>
      </c>
      <c r="P418" s="2">
        <f>SUM(Nurse[[#This Row],[LPN Hours (excl. Admin)]],Nurse[[#This Row],[LPN Admin Hours]])</f>
        <v>106.02010989010989</v>
      </c>
      <c r="Q418" s="2">
        <v>85.172087912087918</v>
      </c>
      <c r="R418" s="2">
        <v>20.848021978021976</v>
      </c>
      <c r="S418" s="2">
        <f>SUM(Nurse[[#This Row],[CNA Hours]], Nurse[[#This Row],[NA TR Hours]], Nurse[[#This Row],[Med Aide/Tech Hours]])</f>
        <v>198.35</v>
      </c>
      <c r="T418" s="2">
        <v>192.05252747252746</v>
      </c>
      <c r="U418" s="2">
        <v>6.2974725274725278</v>
      </c>
      <c r="V418" s="2">
        <v>0</v>
      </c>
      <c r="W4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18" s="2">
        <v>0</v>
      </c>
      <c r="Y418" s="2">
        <v>0</v>
      </c>
      <c r="Z418" s="2">
        <v>0</v>
      </c>
      <c r="AA418" s="2">
        <v>0</v>
      </c>
      <c r="AB418" s="2">
        <v>0</v>
      </c>
      <c r="AC418" s="2">
        <v>0</v>
      </c>
      <c r="AD418" s="2">
        <v>0</v>
      </c>
      <c r="AE418" s="2">
        <v>0</v>
      </c>
      <c r="AF418" t="s">
        <v>893</v>
      </c>
      <c r="AG418" s="6">
        <v>5</v>
      </c>
      <c r="AH418"/>
    </row>
    <row r="419" spans="1:34" x14ac:dyDescent="0.25">
      <c r="A419" t="s">
        <v>35</v>
      </c>
      <c r="B419" t="s">
        <v>1184</v>
      </c>
      <c r="C419" t="s">
        <v>2068</v>
      </c>
      <c r="D419" t="s">
        <v>2307</v>
      </c>
      <c r="E419" s="2">
        <v>45.109890109890109</v>
      </c>
      <c r="F419" s="2">
        <f>Nurse[[#This Row],[Total Nurse Staff Hours]]/Nurse[[#This Row],[MDS Census]]</f>
        <v>3.1317831912302063</v>
      </c>
      <c r="G419" s="2">
        <f>Nurse[[#This Row],[Total Direct Care Staff Hours]]/Nurse[[#This Row],[MDS Census]]</f>
        <v>3.0210645554202196</v>
      </c>
      <c r="H419" s="2">
        <f>Nurse[[#This Row],[Total RN Hours (w/ Admin, DON)]]/Nurse[[#This Row],[MDS Census]]</f>
        <v>0.43174665042630928</v>
      </c>
      <c r="I419" s="2">
        <f>Nurse[[#This Row],[RN Hours (excl. Admin, DON)]]/Nurse[[#This Row],[MDS Census]]</f>
        <v>0.32212423873325202</v>
      </c>
      <c r="J419" s="2">
        <f>SUM(Nurse[[#This Row],[RN Hours (excl. Admin, DON)]], Nurse[[#This Row],[RN Admin Hours]], Nurse[[#This Row],[RN DON Hours]], Nurse[[#This Row],[LPN Hours (excl. Admin)]], Nurse[[#This Row],[LPN Admin Hours]], Nurse[[#This Row],[CNA Hours]], Nurse[[#This Row],[NA TR Hours]], Nurse[[#This Row],[Med Aide/Tech Hours]])</f>
        <v>141.27439560439558</v>
      </c>
      <c r="K419" s="2">
        <f>SUM(Nurse[[#This Row],[RN Hours (excl. Admin, DON)]], Nurse[[#This Row],[LPN Hours (excl. Admin)]], Nurse[[#This Row],[CNA Hours]], Nurse[[#This Row],[NA TR Hours]], Nurse[[#This Row],[Med Aide/Tech Hours]])</f>
        <v>136.27989010989012</v>
      </c>
      <c r="L419" s="2">
        <f>SUM(Nurse[[#This Row],[RN Hours (excl. Admin, DON)]], Nurse[[#This Row],[RN Admin Hours]], Nurse[[#This Row],[RN DON Hours]])</f>
        <v>19.476043956043952</v>
      </c>
      <c r="M419" s="2">
        <v>14.530989010989007</v>
      </c>
      <c r="N419" s="2">
        <v>0</v>
      </c>
      <c r="O419" s="2">
        <v>4.9450549450549453</v>
      </c>
      <c r="P419" s="2">
        <f>SUM(Nurse[[#This Row],[LPN Hours (excl. Admin)]],Nurse[[#This Row],[LPN Admin Hours]])</f>
        <v>34.593956043956027</v>
      </c>
      <c r="Q419" s="2">
        <v>34.544505494505479</v>
      </c>
      <c r="R419" s="2">
        <v>4.9450549450549448E-2</v>
      </c>
      <c r="S419" s="2">
        <f>SUM(Nurse[[#This Row],[CNA Hours]], Nurse[[#This Row],[NA TR Hours]], Nurse[[#This Row],[Med Aide/Tech Hours]])</f>
        <v>87.204395604395614</v>
      </c>
      <c r="T419" s="2">
        <v>87.204395604395614</v>
      </c>
      <c r="U419" s="2">
        <v>0</v>
      </c>
      <c r="V419" s="2">
        <v>0</v>
      </c>
      <c r="W4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7.3374725274725279</v>
      </c>
      <c r="X419" s="2">
        <v>0.5494505494505495</v>
      </c>
      <c r="Y419" s="2">
        <v>0</v>
      </c>
      <c r="Z419" s="2">
        <v>0</v>
      </c>
      <c r="AA419" s="2">
        <v>4.2165934065934065</v>
      </c>
      <c r="AB419" s="2">
        <v>0</v>
      </c>
      <c r="AC419" s="2">
        <v>2.5714285714285716</v>
      </c>
      <c r="AD419" s="2">
        <v>0</v>
      </c>
      <c r="AE419" s="2">
        <v>0</v>
      </c>
      <c r="AF419" t="s">
        <v>239</v>
      </c>
      <c r="AG419" s="6">
        <v>5</v>
      </c>
      <c r="AH419"/>
    </row>
    <row r="420" spans="1:34" x14ac:dyDescent="0.25">
      <c r="A420" t="s">
        <v>35</v>
      </c>
      <c r="B420" t="s">
        <v>1351</v>
      </c>
      <c r="C420" t="s">
        <v>2177</v>
      </c>
      <c r="D420" t="s">
        <v>2338</v>
      </c>
      <c r="E420" s="2">
        <v>84.021978021978029</v>
      </c>
      <c r="F420" s="2">
        <f>Nurse[[#This Row],[Total Nurse Staff Hours]]/Nurse[[#This Row],[MDS Census]]</f>
        <v>2.8691590374051774</v>
      </c>
      <c r="G420" s="2">
        <f>Nurse[[#This Row],[Total Direct Care Staff Hours]]/Nurse[[#This Row],[MDS Census]]</f>
        <v>2.7114295056238542</v>
      </c>
      <c r="H420" s="2">
        <f>Nurse[[#This Row],[Total RN Hours (w/ Admin, DON)]]/Nurse[[#This Row],[MDS Census]]</f>
        <v>0.38523410933821606</v>
      </c>
      <c r="I420" s="2">
        <f>Nurse[[#This Row],[RN Hours (excl. Admin, DON)]]/Nurse[[#This Row],[MDS Census]]</f>
        <v>0.22750457755689243</v>
      </c>
      <c r="J420" s="2">
        <f>SUM(Nurse[[#This Row],[RN Hours (excl. Admin, DON)]], Nurse[[#This Row],[RN Admin Hours]], Nurse[[#This Row],[RN DON Hours]], Nurse[[#This Row],[LPN Hours (excl. Admin)]], Nurse[[#This Row],[LPN Admin Hours]], Nurse[[#This Row],[CNA Hours]], Nurse[[#This Row],[NA TR Hours]], Nurse[[#This Row],[Med Aide/Tech Hours]])</f>
        <v>241.07241758241747</v>
      </c>
      <c r="K420" s="2">
        <f>SUM(Nurse[[#This Row],[RN Hours (excl. Admin, DON)]], Nurse[[#This Row],[LPN Hours (excl. Admin)]], Nurse[[#This Row],[CNA Hours]], Nurse[[#This Row],[NA TR Hours]], Nurse[[#This Row],[Med Aide/Tech Hours]])</f>
        <v>227.81967032967023</v>
      </c>
      <c r="L420" s="2">
        <f>SUM(Nurse[[#This Row],[RN Hours (excl. Admin, DON)]], Nurse[[#This Row],[RN Admin Hours]], Nurse[[#This Row],[RN DON Hours]])</f>
        <v>32.368131868131869</v>
      </c>
      <c r="M420" s="2">
        <v>19.115384615384613</v>
      </c>
      <c r="N420" s="2">
        <v>8.1648351648351642</v>
      </c>
      <c r="O420" s="2">
        <v>5.0879120879120876</v>
      </c>
      <c r="P420" s="2">
        <f>SUM(Nurse[[#This Row],[LPN Hours (excl. Admin)]],Nurse[[#This Row],[LPN Admin Hours]])</f>
        <v>68.074065934065885</v>
      </c>
      <c r="Q420" s="2">
        <v>68.074065934065885</v>
      </c>
      <c r="R420" s="2">
        <v>0</v>
      </c>
      <c r="S420" s="2">
        <f>SUM(Nurse[[#This Row],[CNA Hours]], Nurse[[#This Row],[NA TR Hours]], Nurse[[#This Row],[Med Aide/Tech Hours]])</f>
        <v>140.63021978021973</v>
      </c>
      <c r="T420" s="2">
        <v>140.63021978021973</v>
      </c>
      <c r="U420" s="2">
        <v>0</v>
      </c>
      <c r="V420" s="2">
        <v>0</v>
      </c>
      <c r="W4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52.773516483516488</v>
      </c>
      <c r="X420" s="2">
        <v>9.6373626373626369</v>
      </c>
      <c r="Y420" s="2">
        <v>0</v>
      </c>
      <c r="Z420" s="2">
        <v>0</v>
      </c>
      <c r="AA420" s="2">
        <v>8.7954945054945046</v>
      </c>
      <c r="AB420" s="2">
        <v>0</v>
      </c>
      <c r="AC420" s="2">
        <v>34.340659340659343</v>
      </c>
      <c r="AD420" s="2">
        <v>0</v>
      </c>
      <c r="AE420" s="2">
        <v>0</v>
      </c>
      <c r="AF420" t="s">
        <v>408</v>
      </c>
      <c r="AG420" s="6">
        <v>5</v>
      </c>
      <c r="AH420"/>
    </row>
    <row r="421" spans="1:34" x14ac:dyDescent="0.25">
      <c r="A421" t="s">
        <v>35</v>
      </c>
      <c r="B421" t="s">
        <v>1139</v>
      </c>
      <c r="C421" t="s">
        <v>1923</v>
      </c>
      <c r="D421" t="s">
        <v>2279</v>
      </c>
      <c r="E421" s="2">
        <v>64.329670329670336</v>
      </c>
      <c r="F421" s="2">
        <f>Nurse[[#This Row],[Total Nurse Staff Hours]]/Nurse[[#This Row],[MDS Census]]</f>
        <v>3.3188930645712325</v>
      </c>
      <c r="G421" s="2">
        <f>Nurse[[#This Row],[Total Direct Care Staff Hours]]/Nurse[[#This Row],[MDS Census]]</f>
        <v>3.0222412025965144</v>
      </c>
      <c r="H421" s="2">
        <f>Nurse[[#This Row],[Total RN Hours (w/ Admin, DON)]]/Nurse[[#This Row],[MDS Census]]</f>
        <v>0.65982234369661741</v>
      </c>
      <c r="I421" s="2">
        <f>Nurse[[#This Row],[RN Hours (excl. Admin, DON)]]/Nurse[[#This Row],[MDS Census]]</f>
        <v>0.57893747864707867</v>
      </c>
      <c r="J421" s="2">
        <f>SUM(Nurse[[#This Row],[RN Hours (excl. Admin, DON)]], Nurse[[#This Row],[RN Admin Hours]], Nurse[[#This Row],[RN DON Hours]], Nurse[[#This Row],[LPN Hours (excl. Admin)]], Nurse[[#This Row],[LPN Admin Hours]], Nurse[[#This Row],[CNA Hours]], Nurse[[#This Row],[NA TR Hours]], Nurse[[#This Row],[Med Aide/Tech Hours]])</f>
        <v>213.50329670329666</v>
      </c>
      <c r="K421" s="2">
        <f>SUM(Nurse[[#This Row],[RN Hours (excl. Admin, DON)]], Nurse[[#This Row],[LPN Hours (excl. Admin)]], Nurse[[#This Row],[CNA Hours]], Nurse[[#This Row],[NA TR Hours]], Nurse[[#This Row],[Med Aide/Tech Hours]])</f>
        <v>194.41978021978019</v>
      </c>
      <c r="L421" s="2">
        <f>SUM(Nurse[[#This Row],[RN Hours (excl. Admin, DON)]], Nurse[[#This Row],[RN Admin Hours]], Nurse[[#This Row],[RN DON Hours]])</f>
        <v>42.446153846153834</v>
      </c>
      <c r="M421" s="2">
        <v>37.242857142857133</v>
      </c>
      <c r="N421" s="2">
        <v>0</v>
      </c>
      <c r="O421" s="2">
        <v>5.2032967032967035</v>
      </c>
      <c r="P421" s="2">
        <f>SUM(Nurse[[#This Row],[LPN Hours (excl. Admin)]],Nurse[[#This Row],[LPN Admin Hours]])</f>
        <v>43.514835164835162</v>
      </c>
      <c r="Q421" s="2">
        <v>29.634615384615383</v>
      </c>
      <c r="R421" s="2">
        <v>13.880219780219782</v>
      </c>
      <c r="S421" s="2">
        <f>SUM(Nurse[[#This Row],[CNA Hours]], Nurse[[#This Row],[NA TR Hours]], Nurse[[#This Row],[Med Aide/Tech Hours]])</f>
        <v>127.54230769230766</v>
      </c>
      <c r="T421" s="2">
        <v>127.54230769230766</v>
      </c>
      <c r="U421" s="2">
        <v>0</v>
      </c>
      <c r="V421" s="2">
        <v>0</v>
      </c>
      <c r="W4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8.7912087912087919E-2</v>
      </c>
      <c r="X421" s="2">
        <v>2.197802197802198E-2</v>
      </c>
      <c r="Y421" s="2">
        <v>0</v>
      </c>
      <c r="Z421" s="2">
        <v>0</v>
      </c>
      <c r="AA421" s="2">
        <v>0</v>
      </c>
      <c r="AB421" s="2">
        <v>6.5934065934065936E-2</v>
      </c>
      <c r="AC421" s="2">
        <v>0</v>
      </c>
      <c r="AD421" s="2">
        <v>0</v>
      </c>
      <c r="AE421" s="2">
        <v>0</v>
      </c>
      <c r="AF421" t="s">
        <v>194</v>
      </c>
      <c r="AG421" s="6">
        <v>5</v>
      </c>
      <c r="AH421"/>
    </row>
    <row r="422" spans="1:34" x14ac:dyDescent="0.25">
      <c r="A422" t="s">
        <v>35</v>
      </c>
      <c r="B422" t="s">
        <v>1740</v>
      </c>
      <c r="C422" t="s">
        <v>2132</v>
      </c>
      <c r="D422" t="s">
        <v>2316</v>
      </c>
      <c r="E422" s="2">
        <v>36.274725274725277</v>
      </c>
      <c r="F422" s="2">
        <f>Nurse[[#This Row],[Total Nurse Staff Hours]]/Nurse[[#This Row],[MDS Census]]</f>
        <v>3.3140714934868218</v>
      </c>
      <c r="G422" s="2">
        <f>Nurse[[#This Row],[Total Direct Care Staff Hours]]/Nurse[[#This Row],[MDS Census]]</f>
        <v>2.9681157225083306</v>
      </c>
      <c r="H422" s="2">
        <f>Nurse[[#This Row],[Total RN Hours (w/ Admin, DON)]]/Nurse[[#This Row],[MDS Census]]</f>
        <v>0.50484701605574067</v>
      </c>
      <c r="I422" s="2">
        <f>Nurse[[#This Row],[RN Hours (excl. Admin, DON)]]/Nurse[[#This Row],[MDS Census]]</f>
        <v>0.34550136322326563</v>
      </c>
      <c r="J422" s="2">
        <f>SUM(Nurse[[#This Row],[RN Hours (excl. Admin, DON)]], Nurse[[#This Row],[RN Admin Hours]], Nurse[[#This Row],[RN DON Hours]], Nurse[[#This Row],[LPN Hours (excl. Admin)]], Nurse[[#This Row],[LPN Admin Hours]], Nurse[[#This Row],[CNA Hours]], Nurse[[#This Row],[NA TR Hours]], Nurse[[#This Row],[Med Aide/Tech Hours]])</f>
        <v>120.21703296703296</v>
      </c>
      <c r="K422" s="2">
        <f>SUM(Nurse[[#This Row],[RN Hours (excl. Admin, DON)]], Nurse[[#This Row],[LPN Hours (excl. Admin)]], Nurse[[#This Row],[CNA Hours]], Nurse[[#This Row],[NA TR Hours]], Nurse[[#This Row],[Med Aide/Tech Hours]])</f>
        <v>107.66758241758241</v>
      </c>
      <c r="L422" s="2">
        <f>SUM(Nurse[[#This Row],[RN Hours (excl. Admin, DON)]], Nurse[[#This Row],[RN Admin Hours]], Nurse[[#This Row],[RN DON Hours]])</f>
        <v>18.313186813186814</v>
      </c>
      <c r="M422" s="2">
        <v>12.532967032967033</v>
      </c>
      <c r="N422" s="2">
        <v>0.25824175824175827</v>
      </c>
      <c r="O422" s="2">
        <v>5.5219780219780219</v>
      </c>
      <c r="P422" s="2">
        <f>SUM(Nurse[[#This Row],[LPN Hours (excl. Admin)]],Nurse[[#This Row],[LPN Admin Hours]])</f>
        <v>39.085164835164832</v>
      </c>
      <c r="Q422" s="2">
        <v>32.315934065934066</v>
      </c>
      <c r="R422" s="2">
        <v>6.7692307692307692</v>
      </c>
      <c r="S422" s="2">
        <f>SUM(Nurse[[#This Row],[CNA Hours]], Nurse[[#This Row],[NA TR Hours]], Nurse[[#This Row],[Med Aide/Tech Hours]])</f>
        <v>62.818681318681314</v>
      </c>
      <c r="T422" s="2">
        <v>58.741758241758241</v>
      </c>
      <c r="U422" s="2">
        <v>4.0769230769230766</v>
      </c>
      <c r="V422" s="2">
        <v>0</v>
      </c>
      <c r="W4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3.6758241758241761</v>
      </c>
      <c r="X422" s="2">
        <v>1.054945054945055</v>
      </c>
      <c r="Y422" s="2">
        <v>0</v>
      </c>
      <c r="Z422" s="2">
        <v>0</v>
      </c>
      <c r="AA422" s="2">
        <v>1.8516483516483517</v>
      </c>
      <c r="AB422" s="2">
        <v>0</v>
      </c>
      <c r="AC422" s="2">
        <v>0.76923076923076927</v>
      </c>
      <c r="AD422" s="2">
        <v>0</v>
      </c>
      <c r="AE422" s="2">
        <v>0</v>
      </c>
      <c r="AF422" t="s">
        <v>806</v>
      </c>
      <c r="AG422" s="6">
        <v>5</v>
      </c>
      <c r="AH422"/>
    </row>
    <row r="423" spans="1:34" x14ac:dyDescent="0.25">
      <c r="A423" t="s">
        <v>35</v>
      </c>
      <c r="B423" t="s">
        <v>1125</v>
      </c>
      <c r="C423" t="s">
        <v>2034</v>
      </c>
      <c r="D423" t="s">
        <v>2296</v>
      </c>
      <c r="E423" s="2">
        <v>33.483516483516482</v>
      </c>
      <c r="F423" s="2">
        <f>Nurse[[#This Row],[Total Nurse Staff Hours]]/Nurse[[#This Row],[MDS Census]]</f>
        <v>2.8356777157860193</v>
      </c>
      <c r="G423" s="2">
        <f>Nurse[[#This Row],[Total Direct Care Staff Hours]]/Nurse[[#This Row],[MDS Census]]</f>
        <v>2.5403052182474566</v>
      </c>
      <c r="H423" s="2">
        <f>Nurse[[#This Row],[Total RN Hours (w/ Admin, DON)]]/Nurse[[#This Row],[MDS Census]]</f>
        <v>0.56912372825730229</v>
      </c>
      <c r="I423" s="2">
        <f>Nurse[[#This Row],[RN Hours (excl. Admin, DON)]]/Nurse[[#This Row],[MDS Census]]</f>
        <v>0.40108959632425345</v>
      </c>
      <c r="J423" s="2">
        <f>SUM(Nurse[[#This Row],[RN Hours (excl. Admin, DON)]], Nurse[[#This Row],[RN Admin Hours]], Nurse[[#This Row],[RN DON Hours]], Nurse[[#This Row],[LPN Hours (excl. Admin)]], Nurse[[#This Row],[LPN Admin Hours]], Nurse[[#This Row],[CNA Hours]], Nurse[[#This Row],[NA TR Hours]], Nurse[[#This Row],[Med Aide/Tech Hours]])</f>
        <v>94.948461538461544</v>
      </c>
      <c r="K423" s="2">
        <f>SUM(Nurse[[#This Row],[RN Hours (excl. Admin, DON)]], Nurse[[#This Row],[LPN Hours (excl. Admin)]], Nurse[[#This Row],[CNA Hours]], Nurse[[#This Row],[NA TR Hours]], Nurse[[#This Row],[Med Aide/Tech Hours]])</f>
        <v>85.058351648351646</v>
      </c>
      <c r="L423" s="2">
        <f>SUM(Nurse[[#This Row],[RN Hours (excl. Admin, DON)]], Nurse[[#This Row],[RN Admin Hours]], Nurse[[#This Row],[RN DON Hours]])</f>
        <v>19.056263736263737</v>
      </c>
      <c r="M423" s="2">
        <v>13.429890109890112</v>
      </c>
      <c r="N423" s="2">
        <v>0</v>
      </c>
      <c r="O423" s="2">
        <v>5.6263736263736268</v>
      </c>
      <c r="P423" s="2">
        <f>SUM(Nurse[[#This Row],[LPN Hours (excl. Admin)]],Nurse[[#This Row],[LPN Admin Hours]])</f>
        <v>26.274615384615387</v>
      </c>
      <c r="Q423" s="2">
        <v>22.010879120879125</v>
      </c>
      <c r="R423" s="2">
        <v>4.2637362637362637</v>
      </c>
      <c r="S423" s="2">
        <f>SUM(Nurse[[#This Row],[CNA Hours]], Nurse[[#This Row],[NA TR Hours]], Nurse[[#This Row],[Med Aide/Tech Hours]])</f>
        <v>49.617582417582419</v>
      </c>
      <c r="T423" s="2">
        <v>49.617582417582419</v>
      </c>
      <c r="U423" s="2">
        <v>0</v>
      </c>
      <c r="V423" s="2">
        <v>0</v>
      </c>
      <c r="W4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9.8901098901098905</v>
      </c>
      <c r="X423" s="2">
        <v>0</v>
      </c>
      <c r="Y423" s="2">
        <v>0</v>
      </c>
      <c r="Z423" s="2">
        <v>5.6263736263736268</v>
      </c>
      <c r="AA423" s="2">
        <v>0</v>
      </c>
      <c r="AB423" s="2">
        <v>4.2637362637362637</v>
      </c>
      <c r="AC423" s="2">
        <v>0</v>
      </c>
      <c r="AD423" s="2">
        <v>0</v>
      </c>
      <c r="AE423" s="2">
        <v>0</v>
      </c>
      <c r="AF423" t="s">
        <v>179</v>
      </c>
      <c r="AG423" s="6">
        <v>5</v>
      </c>
      <c r="AH423"/>
    </row>
    <row r="424" spans="1:34" x14ac:dyDescent="0.25">
      <c r="A424" t="s">
        <v>35</v>
      </c>
      <c r="B424" t="s">
        <v>1891</v>
      </c>
      <c r="C424" t="s">
        <v>1922</v>
      </c>
      <c r="D424" t="s">
        <v>2291</v>
      </c>
      <c r="E424" s="2">
        <v>29.692307692307693</v>
      </c>
      <c r="F424" s="2">
        <f>Nurse[[#This Row],[Total Nurse Staff Hours]]/Nurse[[#This Row],[MDS Census]]</f>
        <v>4.9638378978534439</v>
      </c>
      <c r="G424" s="2">
        <f>Nurse[[#This Row],[Total Direct Care Staff Hours]]/Nurse[[#This Row],[MDS Census]]</f>
        <v>4.2414840858623259</v>
      </c>
      <c r="H424" s="2">
        <f>Nurse[[#This Row],[Total RN Hours (w/ Admin, DON)]]/Nurse[[#This Row],[MDS Census]]</f>
        <v>1.6813545521835684</v>
      </c>
      <c r="I424" s="2">
        <f>Nurse[[#This Row],[RN Hours (excl. Admin, DON)]]/Nurse[[#This Row],[MDS Census]]</f>
        <v>0.99402294596595164</v>
      </c>
      <c r="J424" s="2">
        <f>SUM(Nurse[[#This Row],[RN Hours (excl. Admin, DON)]], Nurse[[#This Row],[RN Admin Hours]], Nurse[[#This Row],[RN DON Hours]], Nurse[[#This Row],[LPN Hours (excl. Admin)]], Nurse[[#This Row],[LPN Admin Hours]], Nurse[[#This Row],[CNA Hours]], Nurse[[#This Row],[NA TR Hours]], Nurse[[#This Row],[Med Aide/Tech Hours]])</f>
        <v>147.38780219780227</v>
      </c>
      <c r="K424" s="2">
        <f>SUM(Nurse[[#This Row],[RN Hours (excl. Admin, DON)]], Nurse[[#This Row],[LPN Hours (excl. Admin)]], Nurse[[#This Row],[CNA Hours]], Nurse[[#This Row],[NA TR Hours]], Nurse[[#This Row],[Med Aide/Tech Hours]])</f>
        <v>125.93945054945061</v>
      </c>
      <c r="L424" s="2">
        <f>SUM(Nurse[[#This Row],[RN Hours (excl. Admin, DON)]], Nurse[[#This Row],[RN Admin Hours]], Nurse[[#This Row],[RN DON Hours]])</f>
        <v>49.923296703296728</v>
      </c>
      <c r="M424" s="2">
        <v>29.51483516483518</v>
      </c>
      <c r="N424" s="2">
        <v>16.155714285714293</v>
      </c>
      <c r="O424" s="2">
        <v>4.2527472527472527</v>
      </c>
      <c r="P424" s="2">
        <f>SUM(Nurse[[#This Row],[LPN Hours (excl. Admin)]],Nurse[[#This Row],[LPN Admin Hours]])</f>
        <v>50.817472527472539</v>
      </c>
      <c r="Q424" s="2">
        <v>49.77758241758243</v>
      </c>
      <c r="R424" s="2">
        <v>1.0398901098901097</v>
      </c>
      <c r="S424" s="2">
        <f>SUM(Nurse[[#This Row],[CNA Hours]], Nurse[[#This Row],[NA TR Hours]], Nurse[[#This Row],[Med Aide/Tech Hours]])</f>
        <v>46.647032967032985</v>
      </c>
      <c r="T424" s="2">
        <v>38.144505494505516</v>
      </c>
      <c r="U424" s="2">
        <v>8.5025274725274702</v>
      </c>
      <c r="V424" s="2">
        <v>0</v>
      </c>
      <c r="W4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6.7554945054945055</v>
      </c>
      <c r="X424" s="2">
        <v>0.8571428571428571</v>
      </c>
      <c r="Y424" s="2">
        <v>0</v>
      </c>
      <c r="Z424" s="2">
        <v>0</v>
      </c>
      <c r="AA424" s="2">
        <v>2.348901098901099</v>
      </c>
      <c r="AB424" s="2">
        <v>0</v>
      </c>
      <c r="AC424" s="2">
        <v>3.5494505494505493</v>
      </c>
      <c r="AD424" s="2">
        <v>0</v>
      </c>
      <c r="AE424" s="2">
        <v>0</v>
      </c>
      <c r="AF424" t="s">
        <v>958</v>
      </c>
      <c r="AG424" s="6">
        <v>5</v>
      </c>
      <c r="AH424"/>
    </row>
    <row r="425" spans="1:34" x14ac:dyDescent="0.25">
      <c r="A425" t="s">
        <v>35</v>
      </c>
      <c r="B425" t="s">
        <v>994</v>
      </c>
      <c r="C425" t="s">
        <v>2011</v>
      </c>
      <c r="D425" t="s">
        <v>2344</v>
      </c>
      <c r="E425" s="2">
        <v>70.857142857142861</v>
      </c>
      <c r="F425" s="2">
        <f>Nurse[[#This Row],[Total Nurse Staff Hours]]/Nurse[[#This Row],[MDS Census]]</f>
        <v>3.2809708436724563</v>
      </c>
      <c r="G425" s="2">
        <f>Nurse[[#This Row],[Total Direct Care Staff Hours]]/Nurse[[#This Row],[MDS Census]]</f>
        <v>2.9877171215880893</v>
      </c>
      <c r="H425" s="2">
        <f>Nurse[[#This Row],[Total RN Hours (w/ Admin, DON)]]/Nurse[[#This Row],[MDS Census]]</f>
        <v>0.47642679900744417</v>
      </c>
      <c r="I425" s="2">
        <f>Nurse[[#This Row],[RN Hours (excl. Admin, DON)]]/Nurse[[#This Row],[MDS Census]]</f>
        <v>0.32893920595533493</v>
      </c>
      <c r="J425" s="2">
        <f>SUM(Nurse[[#This Row],[RN Hours (excl. Admin, DON)]], Nurse[[#This Row],[RN Admin Hours]], Nurse[[#This Row],[RN DON Hours]], Nurse[[#This Row],[LPN Hours (excl. Admin)]], Nurse[[#This Row],[LPN Admin Hours]], Nurse[[#This Row],[CNA Hours]], Nurse[[#This Row],[NA TR Hours]], Nurse[[#This Row],[Med Aide/Tech Hours]])</f>
        <v>232.48021978021978</v>
      </c>
      <c r="K425" s="2">
        <f>SUM(Nurse[[#This Row],[RN Hours (excl. Admin, DON)]], Nurse[[#This Row],[LPN Hours (excl. Admin)]], Nurse[[#This Row],[CNA Hours]], Nurse[[#This Row],[NA TR Hours]], Nurse[[#This Row],[Med Aide/Tech Hours]])</f>
        <v>211.7010989010989</v>
      </c>
      <c r="L425" s="2">
        <f>SUM(Nurse[[#This Row],[RN Hours (excl. Admin, DON)]], Nurse[[#This Row],[RN Admin Hours]], Nurse[[#This Row],[RN DON Hours]])</f>
        <v>33.758241758241759</v>
      </c>
      <c r="M425" s="2">
        <v>23.307692307692307</v>
      </c>
      <c r="N425" s="2">
        <v>4.9120879120879124</v>
      </c>
      <c r="O425" s="2">
        <v>5.5384615384615383</v>
      </c>
      <c r="P425" s="2">
        <f>SUM(Nurse[[#This Row],[LPN Hours (excl. Admin)]],Nurse[[#This Row],[LPN Admin Hours]])</f>
        <v>81.356043956043948</v>
      </c>
      <c r="Q425" s="2">
        <v>71.027472527472511</v>
      </c>
      <c r="R425" s="2">
        <v>10.328571428571431</v>
      </c>
      <c r="S425" s="2">
        <f>SUM(Nurse[[#This Row],[CNA Hours]], Nurse[[#This Row],[NA TR Hours]], Nurse[[#This Row],[Med Aide/Tech Hours]])</f>
        <v>117.36593406593408</v>
      </c>
      <c r="T425" s="2">
        <v>108.89340659340661</v>
      </c>
      <c r="U425" s="2">
        <v>8.4725274725274762</v>
      </c>
      <c r="V425" s="2">
        <v>0</v>
      </c>
      <c r="W4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25" s="2">
        <v>0</v>
      </c>
      <c r="Y425" s="2">
        <v>0</v>
      </c>
      <c r="Z425" s="2">
        <v>0</v>
      </c>
      <c r="AA425" s="2">
        <v>0</v>
      </c>
      <c r="AB425" s="2">
        <v>0</v>
      </c>
      <c r="AC425" s="2">
        <v>0</v>
      </c>
      <c r="AD425" s="2">
        <v>0</v>
      </c>
      <c r="AE425" s="2">
        <v>0</v>
      </c>
      <c r="AF425" t="s">
        <v>359</v>
      </c>
      <c r="AG425" s="6">
        <v>5</v>
      </c>
      <c r="AH425"/>
    </row>
    <row r="426" spans="1:34" x14ac:dyDescent="0.25">
      <c r="A426" t="s">
        <v>35</v>
      </c>
      <c r="B426" t="s">
        <v>1165</v>
      </c>
      <c r="C426" t="s">
        <v>2122</v>
      </c>
      <c r="D426" t="s">
        <v>2279</v>
      </c>
      <c r="E426" s="2">
        <v>45.494505494505496</v>
      </c>
      <c r="F426" s="2">
        <f>Nurse[[#This Row],[Total Nurse Staff Hours]]/Nurse[[#This Row],[MDS Census]]</f>
        <v>3.8665893719806759</v>
      </c>
      <c r="G426" s="2">
        <f>Nurse[[#This Row],[Total Direct Care Staff Hours]]/Nurse[[#This Row],[MDS Census]]</f>
        <v>3.4237149758454102</v>
      </c>
      <c r="H426" s="2">
        <f>Nurse[[#This Row],[Total RN Hours (w/ Admin, DON)]]/Nurse[[#This Row],[MDS Census]]</f>
        <v>0.5116763285024154</v>
      </c>
      <c r="I426" s="2">
        <f>Nurse[[#This Row],[RN Hours (excl. Admin, DON)]]/Nurse[[#This Row],[MDS Census]]</f>
        <v>0.1845024154589372</v>
      </c>
      <c r="J426" s="2">
        <f>SUM(Nurse[[#This Row],[RN Hours (excl. Admin, DON)]], Nurse[[#This Row],[RN Admin Hours]], Nurse[[#This Row],[RN DON Hours]], Nurse[[#This Row],[LPN Hours (excl. Admin)]], Nurse[[#This Row],[LPN Admin Hours]], Nurse[[#This Row],[CNA Hours]], Nurse[[#This Row],[NA TR Hours]], Nurse[[#This Row],[Med Aide/Tech Hours]])</f>
        <v>175.90857142857141</v>
      </c>
      <c r="K426" s="2">
        <f>SUM(Nurse[[#This Row],[RN Hours (excl. Admin, DON)]], Nurse[[#This Row],[LPN Hours (excl. Admin)]], Nurse[[#This Row],[CNA Hours]], Nurse[[#This Row],[NA TR Hours]], Nurse[[#This Row],[Med Aide/Tech Hours]])</f>
        <v>155.76021978021976</v>
      </c>
      <c r="L426" s="2">
        <f>SUM(Nurse[[#This Row],[RN Hours (excl. Admin, DON)]], Nurse[[#This Row],[RN Admin Hours]], Nurse[[#This Row],[RN DON Hours]])</f>
        <v>23.278461538461539</v>
      </c>
      <c r="M426" s="2">
        <v>8.3938461538461535</v>
      </c>
      <c r="N426" s="2">
        <v>9.2747252747252755</v>
      </c>
      <c r="O426" s="2">
        <v>5.6098901098901095</v>
      </c>
      <c r="P426" s="2">
        <f>SUM(Nurse[[#This Row],[LPN Hours (excl. Admin)]],Nurse[[#This Row],[LPN Admin Hours]])</f>
        <v>50.230219780219777</v>
      </c>
      <c r="Q426" s="2">
        <v>44.966483516483514</v>
      </c>
      <c r="R426" s="2">
        <v>5.2637362637362637</v>
      </c>
      <c r="S426" s="2">
        <f>SUM(Nurse[[#This Row],[CNA Hours]], Nurse[[#This Row],[NA TR Hours]], Nurse[[#This Row],[Med Aide/Tech Hours]])</f>
        <v>102.39989010989009</v>
      </c>
      <c r="T426" s="2">
        <v>81.170769230769224</v>
      </c>
      <c r="U426" s="2">
        <v>21.229120879120877</v>
      </c>
      <c r="V426" s="2">
        <v>0</v>
      </c>
      <c r="W4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26" s="2">
        <v>0</v>
      </c>
      <c r="Y426" s="2">
        <v>0</v>
      </c>
      <c r="Z426" s="2">
        <v>0</v>
      </c>
      <c r="AA426" s="2">
        <v>0</v>
      </c>
      <c r="AB426" s="2">
        <v>0</v>
      </c>
      <c r="AC426" s="2">
        <v>0</v>
      </c>
      <c r="AD426" s="2">
        <v>0</v>
      </c>
      <c r="AE426" s="2">
        <v>0</v>
      </c>
      <c r="AF426" t="s">
        <v>220</v>
      </c>
      <c r="AG426" s="6">
        <v>5</v>
      </c>
      <c r="AH426"/>
    </row>
    <row r="427" spans="1:34" x14ac:dyDescent="0.25">
      <c r="A427" t="s">
        <v>35</v>
      </c>
      <c r="B427" t="s">
        <v>1578</v>
      </c>
      <c r="C427" t="s">
        <v>2223</v>
      </c>
      <c r="D427" t="s">
        <v>2331</v>
      </c>
      <c r="E427" s="2">
        <v>144.38461538461539</v>
      </c>
      <c r="F427" s="2">
        <f>Nurse[[#This Row],[Total Nurse Staff Hours]]/Nurse[[#This Row],[MDS Census]]</f>
        <v>3.5274313113631175</v>
      </c>
      <c r="G427" s="2">
        <f>Nurse[[#This Row],[Total Direct Care Staff Hours]]/Nurse[[#This Row],[MDS Census]]</f>
        <v>3.3085584899916283</v>
      </c>
      <c r="H427" s="2">
        <f>Nurse[[#This Row],[Total RN Hours (w/ Admin, DON)]]/Nurse[[#This Row],[MDS Census]]</f>
        <v>0.52151609711545777</v>
      </c>
      <c r="I427" s="2">
        <f>Nurse[[#This Row],[RN Hours (excl. Admin, DON)]]/Nurse[[#This Row],[MDS Census]]</f>
        <v>0.4369967273004034</v>
      </c>
      <c r="J427" s="2">
        <f>SUM(Nurse[[#This Row],[RN Hours (excl. Admin, DON)]], Nurse[[#This Row],[RN Admin Hours]], Nurse[[#This Row],[RN DON Hours]], Nurse[[#This Row],[LPN Hours (excl. Admin)]], Nurse[[#This Row],[LPN Admin Hours]], Nurse[[#This Row],[CNA Hours]], Nurse[[#This Row],[NA TR Hours]], Nurse[[#This Row],[Med Aide/Tech Hours]])</f>
        <v>509.3068131868132</v>
      </c>
      <c r="K427" s="2">
        <f>SUM(Nurse[[#This Row],[RN Hours (excl. Admin, DON)]], Nurse[[#This Row],[LPN Hours (excl. Admin)]], Nurse[[#This Row],[CNA Hours]], Nurse[[#This Row],[NA TR Hours]], Nurse[[#This Row],[Med Aide/Tech Hours]])</f>
        <v>477.70494505494509</v>
      </c>
      <c r="L427" s="2">
        <f>SUM(Nurse[[#This Row],[RN Hours (excl. Admin, DON)]], Nurse[[#This Row],[RN Admin Hours]], Nurse[[#This Row],[RN DON Hours]])</f>
        <v>75.298901098901098</v>
      </c>
      <c r="M427" s="2">
        <v>63.095604395604397</v>
      </c>
      <c r="N427" s="2">
        <v>6.9285714285714288</v>
      </c>
      <c r="O427" s="2">
        <v>5.2747252747252746</v>
      </c>
      <c r="P427" s="2">
        <f>SUM(Nurse[[#This Row],[LPN Hours (excl. Admin)]],Nurse[[#This Row],[LPN Admin Hours]])</f>
        <v>148.01340659340664</v>
      </c>
      <c r="Q427" s="2">
        <v>128.6148351648352</v>
      </c>
      <c r="R427" s="2">
        <v>19.398571428571433</v>
      </c>
      <c r="S427" s="2">
        <f>SUM(Nurse[[#This Row],[CNA Hours]], Nurse[[#This Row],[NA TR Hours]], Nurse[[#This Row],[Med Aide/Tech Hours]])</f>
        <v>285.99450549450546</v>
      </c>
      <c r="T427" s="2">
        <v>279.38736263736263</v>
      </c>
      <c r="U427" s="2">
        <v>6.6071428571428568</v>
      </c>
      <c r="V427" s="2">
        <v>0</v>
      </c>
      <c r="W4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27" s="2">
        <v>0</v>
      </c>
      <c r="Y427" s="2">
        <v>0</v>
      </c>
      <c r="Z427" s="2">
        <v>0</v>
      </c>
      <c r="AA427" s="2">
        <v>0</v>
      </c>
      <c r="AB427" s="2">
        <v>0</v>
      </c>
      <c r="AC427" s="2">
        <v>0</v>
      </c>
      <c r="AD427" s="2">
        <v>0</v>
      </c>
      <c r="AE427" s="2">
        <v>0</v>
      </c>
      <c r="AF427" t="s">
        <v>640</v>
      </c>
      <c r="AG427" s="6">
        <v>5</v>
      </c>
      <c r="AH427"/>
    </row>
    <row r="428" spans="1:34" x14ac:dyDescent="0.25">
      <c r="A428" t="s">
        <v>35</v>
      </c>
      <c r="B428" t="s">
        <v>1231</v>
      </c>
      <c r="C428" t="s">
        <v>2098</v>
      </c>
      <c r="D428" t="s">
        <v>2331</v>
      </c>
      <c r="E428" s="2">
        <v>32.340659340659343</v>
      </c>
      <c r="F428" s="2">
        <f>Nurse[[#This Row],[Total Nurse Staff Hours]]/Nurse[[#This Row],[MDS Census]]</f>
        <v>3.359667006455997</v>
      </c>
      <c r="G428" s="2">
        <f>Nurse[[#This Row],[Total Direct Care Staff Hours]]/Nurse[[#This Row],[MDS Census]]</f>
        <v>2.908936459395175</v>
      </c>
      <c r="H428" s="2">
        <f>Nurse[[#This Row],[Total RN Hours (w/ Admin, DON)]]/Nurse[[#This Row],[MDS Census]]</f>
        <v>0.59972816853550792</v>
      </c>
      <c r="I428" s="2">
        <f>Nurse[[#This Row],[RN Hours (excl. Admin, DON)]]/Nurse[[#This Row],[MDS Census]]</f>
        <v>0.36221542643560989</v>
      </c>
      <c r="J428" s="2">
        <f>SUM(Nurse[[#This Row],[RN Hours (excl. Admin, DON)]], Nurse[[#This Row],[RN Admin Hours]], Nurse[[#This Row],[RN DON Hours]], Nurse[[#This Row],[LPN Hours (excl. Admin)]], Nurse[[#This Row],[LPN Admin Hours]], Nurse[[#This Row],[CNA Hours]], Nurse[[#This Row],[NA TR Hours]], Nurse[[#This Row],[Med Aide/Tech Hours]])</f>
        <v>108.65384615384616</v>
      </c>
      <c r="K428" s="2">
        <f>SUM(Nurse[[#This Row],[RN Hours (excl. Admin, DON)]], Nurse[[#This Row],[LPN Hours (excl. Admin)]], Nurse[[#This Row],[CNA Hours]], Nurse[[#This Row],[NA TR Hours]], Nurse[[#This Row],[Med Aide/Tech Hours]])</f>
        <v>94.07692307692308</v>
      </c>
      <c r="L428" s="2">
        <f>SUM(Nurse[[#This Row],[RN Hours (excl. Admin, DON)]], Nurse[[#This Row],[RN Admin Hours]], Nurse[[#This Row],[RN DON Hours]])</f>
        <v>19.395604395604394</v>
      </c>
      <c r="M428" s="2">
        <v>11.714285714285714</v>
      </c>
      <c r="N428" s="2">
        <v>1.9670329670329669</v>
      </c>
      <c r="O428" s="2">
        <v>5.7142857142857144</v>
      </c>
      <c r="P428" s="2">
        <f>SUM(Nurse[[#This Row],[LPN Hours (excl. Admin)]],Nurse[[#This Row],[LPN Admin Hours]])</f>
        <v>43.417582417582416</v>
      </c>
      <c r="Q428" s="2">
        <v>36.521978021978022</v>
      </c>
      <c r="R428" s="2">
        <v>6.895604395604396</v>
      </c>
      <c r="S428" s="2">
        <f>SUM(Nurse[[#This Row],[CNA Hours]], Nurse[[#This Row],[NA TR Hours]], Nurse[[#This Row],[Med Aide/Tech Hours]])</f>
        <v>45.840659340659343</v>
      </c>
      <c r="T428" s="2">
        <v>45.840659340659343</v>
      </c>
      <c r="U428" s="2">
        <v>0</v>
      </c>
      <c r="V428" s="2">
        <v>0</v>
      </c>
      <c r="W4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28" s="2">
        <v>0</v>
      </c>
      <c r="Y428" s="2">
        <v>0</v>
      </c>
      <c r="Z428" s="2">
        <v>0</v>
      </c>
      <c r="AA428" s="2">
        <v>0</v>
      </c>
      <c r="AB428" s="2">
        <v>0</v>
      </c>
      <c r="AC428" s="2">
        <v>0</v>
      </c>
      <c r="AD428" s="2">
        <v>0</v>
      </c>
      <c r="AE428" s="2">
        <v>0</v>
      </c>
      <c r="AF428" t="s">
        <v>287</v>
      </c>
      <c r="AG428" s="6">
        <v>5</v>
      </c>
      <c r="AH428"/>
    </row>
    <row r="429" spans="1:34" x14ac:dyDescent="0.25">
      <c r="A429" t="s">
        <v>35</v>
      </c>
      <c r="B429" t="s">
        <v>1443</v>
      </c>
      <c r="C429" t="s">
        <v>2068</v>
      </c>
      <c r="D429" t="s">
        <v>2307</v>
      </c>
      <c r="E429" s="2">
        <v>66.373626373626379</v>
      </c>
      <c r="F429" s="2">
        <f>Nurse[[#This Row],[Total Nurse Staff Hours]]/Nurse[[#This Row],[MDS Census]]</f>
        <v>3.60696357615894</v>
      </c>
      <c r="G429" s="2">
        <f>Nurse[[#This Row],[Total Direct Care Staff Hours]]/Nurse[[#This Row],[MDS Census]]</f>
        <v>3.4526274834437087</v>
      </c>
      <c r="H429" s="2">
        <f>Nurse[[#This Row],[Total RN Hours (w/ Admin, DON)]]/Nurse[[#This Row],[MDS Census]]</f>
        <v>0.336066225165563</v>
      </c>
      <c r="I429" s="2">
        <f>Nurse[[#This Row],[RN Hours (excl. Admin, DON)]]/Nurse[[#This Row],[MDS Census]]</f>
        <v>0.25262251655629148</v>
      </c>
      <c r="J429" s="2">
        <f>SUM(Nurse[[#This Row],[RN Hours (excl. Admin, DON)]], Nurse[[#This Row],[RN Admin Hours]], Nurse[[#This Row],[RN DON Hours]], Nurse[[#This Row],[LPN Hours (excl. Admin)]], Nurse[[#This Row],[LPN Admin Hours]], Nurse[[#This Row],[CNA Hours]], Nurse[[#This Row],[NA TR Hours]], Nurse[[#This Row],[Med Aide/Tech Hours]])</f>
        <v>239.40725274725276</v>
      </c>
      <c r="K429" s="2">
        <f>SUM(Nurse[[#This Row],[RN Hours (excl. Admin, DON)]], Nurse[[#This Row],[LPN Hours (excl. Admin)]], Nurse[[#This Row],[CNA Hours]], Nurse[[#This Row],[NA TR Hours]], Nurse[[#This Row],[Med Aide/Tech Hours]])</f>
        <v>229.16340659340662</v>
      </c>
      <c r="L429" s="2">
        <f>SUM(Nurse[[#This Row],[RN Hours (excl. Admin, DON)]], Nurse[[#This Row],[RN Admin Hours]], Nurse[[#This Row],[RN DON Hours]])</f>
        <v>22.305934065934075</v>
      </c>
      <c r="M429" s="2">
        <v>16.767472527472535</v>
      </c>
      <c r="N429" s="2">
        <v>0</v>
      </c>
      <c r="O429" s="2">
        <v>5.5384615384615383</v>
      </c>
      <c r="P429" s="2">
        <f>SUM(Nurse[[#This Row],[LPN Hours (excl. Admin)]],Nurse[[#This Row],[LPN Admin Hours]])</f>
        <v>63.834175824175837</v>
      </c>
      <c r="Q429" s="2">
        <v>59.12879120879122</v>
      </c>
      <c r="R429" s="2">
        <v>4.7053846153846148</v>
      </c>
      <c r="S429" s="2">
        <f>SUM(Nurse[[#This Row],[CNA Hours]], Nurse[[#This Row],[NA TR Hours]], Nurse[[#This Row],[Med Aide/Tech Hours]])</f>
        <v>153.26714285714286</v>
      </c>
      <c r="T429" s="2">
        <v>153.26714285714286</v>
      </c>
      <c r="U429" s="2">
        <v>0</v>
      </c>
      <c r="V429" s="2">
        <v>0</v>
      </c>
      <c r="W4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29" s="2">
        <v>0</v>
      </c>
      <c r="Y429" s="2">
        <v>0</v>
      </c>
      <c r="Z429" s="2">
        <v>0</v>
      </c>
      <c r="AA429" s="2">
        <v>0</v>
      </c>
      <c r="AB429" s="2">
        <v>0</v>
      </c>
      <c r="AC429" s="2">
        <v>0</v>
      </c>
      <c r="AD429" s="2">
        <v>0</v>
      </c>
      <c r="AE429" s="2">
        <v>0</v>
      </c>
      <c r="AF429" t="s">
        <v>502</v>
      </c>
      <c r="AG429" s="6">
        <v>5</v>
      </c>
      <c r="AH429"/>
    </row>
    <row r="430" spans="1:34" x14ac:dyDescent="0.25">
      <c r="A430" t="s">
        <v>35</v>
      </c>
      <c r="B430" t="s">
        <v>1466</v>
      </c>
      <c r="C430" t="s">
        <v>1978</v>
      </c>
      <c r="D430" t="s">
        <v>2331</v>
      </c>
      <c r="E430" s="2">
        <v>26.35164835164835</v>
      </c>
      <c r="F430" s="2">
        <f>Nurse[[#This Row],[Total Nurse Staff Hours]]/Nurse[[#This Row],[MDS Census]]</f>
        <v>5.3451251042535457</v>
      </c>
      <c r="G430" s="2">
        <f>Nurse[[#This Row],[Total Direct Care Staff Hours]]/Nurse[[#This Row],[MDS Census]]</f>
        <v>4.7601042535446219</v>
      </c>
      <c r="H430" s="2">
        <f>Nurse[[#This Row],[Total RN Hours (w/ Admin, DON)]]/Nurse[[#This Row],[MDS Census]]</f>
        <v>1.6914970809007512</v>
      </c>
      <c r="I430" s="2">
        <f>Nurse[[#This Row],[RN Hours (excl. Admin, DON)]]/Nurse[[#This Row],[MDS Census]]</f>
        <v>1.1064762301918272</v>
      </c>
      <c r="J430" s="2">
        <f>SUM(Nurse[[#This Row],[RN Hours (excl. Admin, DON)]], Nurse[[#This Row],[RN Admin Hours]], Nurse[[#This Row],[RN DON Hours]], Nurse[[#This Row],[LPN Hours (excl. Admin)]], Nurse[[#This Row],[LPN Admin Hours]], Nurse[[#This Row],[CNA Hours]], Nurse[[#This Row],[NA TR Hours]], Nurse[[#This Row],[Med Aide/Tech Hours]])</f>
        <v>140.85285714285718</v>
      </c>
      <c r="K430" s="2">
        <f>SUM(Nurse[[#This Row],[RN Hours (excl. Admin, DON)]], Nurse[[#This Row],[LPN Hours (excl. Admin)]], Nurse[[#This Row],[CNA Hours]], Nurse[[#This Row],[NA TR Hours]], Nurse[[#This Row],[Med Aide/Tech Hours]])</f>
        <v>125.43659340659343</v>
      </c>
      <c r="L430" s="2">
        <f>SUM(Nurse[[#This Row],[RN Hours (excl. Admin, DON)]], Nurse[[#This Row],[RN Admin Hours]], Nurse[[#This Row],[RN DON Hours]])</f>
        <v>44.573736263736279</v>
      </c>
      <c r="M430" s="2">
        <v>29.157472527472542</v>
      </c>
      <c r="N430" s="2">
        <v>14.701978021978023</v>
      </c>
      <c r="O430" s="2">
        <v>0.7142857142857143</v>
      </c>
      <c r="P430" s="2">
        <f>SUM(Nurse[[#This Row],[LPN Hours (excl. Admin)]],Nurse[[#This Row],[LPN Admin Hours]])</f>
        <v>33.842417582417582</v>
      </c>
      <c r="Q430" s="2">
        <v>33.842417582417582</v>
      </c>
      <c r="R430" s="2">
        <v>0</v>
      </c>
      <c r="S430" s="2">
        <f>SUM(Nurse[[#This Row],[CNA Hours]], Nurse[[#This Row],[NA TR Hours]], Nurse[[#This Row],[Med Aide/Tech Hours]])</f>
        <v>62.436703296703307</v>
      </c>
      <c r="T430" s="2">
        <v>62.436703296703307</v>
      </c>
      <c r="U430" s="2">
        <v>0</v>
      </c>
      <c r="V430" s="2">
        <v>0</v>
      </c>
      <c r="W4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8.0489010989010978</v>
      </c>
      <c r="X430" s="2">
        <v>0.27472527472527475</v>
      </c>
      <c r="Y430" s="2">
        <v>0</v>
      </c>
      <c r="Z430" s="2">
        <v>0</v>
      </c>
      <c r="AA430" s="2">
        <v>2.6752747252747251</v>
      </c>
      <c r="AB430" s="2">
        <v>0</v>
      </c>
      <c r="AC430" s="2">
        <v>5.0989010989010985</v>
      </c>
      <c r="AD430" s="2">
        <v>0</v>
      </c>
      <c r="AE430" s="2">
        <v>0</v>
      </c>
      <c r="AF430" t="s">
        <v>525</v>
      </c>
      <c r="AG430" s="6">
        <v>5</v>
      </c>
      <c r="AH430"/>
    </row>
    <row r="431" spans="1:34" x14ac:dyDescent="0.25">
      <c r="A431" t="s">
        <v>35</v>
      </c>
      <c r="B431" t="s">
        <v>1775</v>
      </c>
      <c r="C431" t="s">
        <v>2066</v>
      </c>
      <c r="D431" t="s">
        <v>2353</v>
      </c>
      <c r="E431" s="2">
        <v>16.659340659340661</v>
      </c>
      <c r="F431" s="2">
        <f>Nurse[[#This Row],[Total Nurse Staff Hours]]/Nurse[[#This Row],[MDS Census]]</f>
        <v>6.5028957783641141</v>
      </c>
      <c r="G431" s="2">
        <f>Nurse[[#This Row],[Total Direct Care Staff Hours]]/Nurse[[#This Row],[MDS Census]]</f>
        <v>5.9213852242744052</v>
      </c>
      <c r="H431" s="2">
        <f>Nurse[[#This Row],[Total RN Hours (w/ Admin, DON)]]/Nurse[[#This Row],[MDS Census]]</f>
        <v>2.1035092348284961</v>
      </c>
      <c r="I431" s="2">
        <f>Nurse[[#This Row],[RN Hours (excl. Admin, DON)]]/Nurse[[#This Row],[MDS Census]]</f>
        <v>1.5219986807387864</v>
      </c>
      <c r="J431" s="2">
        <f>SUM(Nurse[[#This Row],[RN Hours (excl. Admin, DON)]], Nurse[[#This Row],[RN Admin Hours]], Nurse[[#This Row],[RN DON Hours]], Nurse[[#This Row],[LPN Hours (excl. Admin)]], Nurse[[#This Row],[LPN Admin Hours]], Nurse[[#This Row],[CNA Hours]], Nurse[[#This Row],[NA TR Hours]], Nurse[[#This Row],[Med Aide/Tech Hours]])</f>
        <v>108.33395604395602</v>
      </c>
      <c r="K431" s="2">
        <f>SUM(Nurse[[#This Row],[RN Hours (excl. Admin, DON)]], Nurse[[#This Row],[LPN Hours (excl. Admin)]], Nurse[[#This Row],[CNA Hours]], Nurse[[#This Row],[NA TR Hours]], Nurse[[#This Row],[Med Aide/Tech Hours]])</f>
        <v>98.646373626373617</v>
      </c>
      <c r="L431" s="2">
        <f>SUM(Nurse[[#This Row],[RN Hours (excl. Admin, DON)]], Nurse[[#This Row],[RN Admin Hours]], Nurse[[#This Row],[RN DON Hours]])</f>
        <v>35.043076923076924</v>
      </c>
      <c r="M431" s="2">
        <v>25.355494505494509</v>
      </c>
      <c r="N431" s="2">
        <v>4.4128571428571428</v>
      </c>
      <c r="O431" s="2">
        <v>5.2747252747252746</v>
      </c>
      <c r="P431" s="2">
        <f>SUM(Nurse[[#This Row],[LPN Hours (excl. Admin)]],Nurse[[#This Row],[LPN Admin Hours]])</f>
        <v>19.946813186813188</v>
      </c>
      <c r="Q431" s="2">
        <v>19.946813186813188</v>
      </c>
      <c r="R431" s="2">
        <v>0</v>
      </c>
      <c r="S431" s="2">
        <f>SUM(Nurse[[#This Row],[CNA Hours]], Nurse[[#This Row],[NA TR Hours]], Nurse[[#This Row],[Med Aide/Tech Hours]])</f>
        <v>53.344065934065917</v>
      </c>
      <c r="T431" s="2">
        <v>53.344065934065917</v>
      </c>
      <c r="U431" s="2">
        <v>0</v>
      </c>
      <c r="V431" s="2">
        <v>0</v>
      </c>
      <c r="W4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1" s="2">
        <v>0</v>
      </c>
      <c r="Y431" s="2">
        <v>0</v>
      </c>
      <c r="Z431" s="2">
        <v>0</v>
      </c>
      <c r="AA431" s="2">
        <v>0</v>
      </c>
      <c r="AB431" s="2">
        <v>0</v>
      </c>
      <c r="AC431" s="2">
        <v>0</v>
      </c>
      <c r="AD431" s="2">
        <v>0</v>
      </c>
      <c r="AE431" s="2">
        <v>0</v>
      </c>
      <c r="AF431" t="s">
        <v>841</v>
      </c>
      <c r="AG431" s="6">
        <v>5</v>
      </c>
      <c r="AH431"/>
    </row>
    <row r="432" spans="1:34" x14ac:dyDescent="0.25">
      <c r="A432" t="s">
        <v>35</v>
      </c>
      <c r="B432" t="s">
        <v>1516</v>
      </c>
      <c r="C432" t="s">
        <v>2023</v>
      </c>
      <c r="D432" t="s">
        <v>2340</v>
      </c>
      <c r="E432" s="2">
        <v>3.6813186813186811</v>
      </c>
      <c r="F432" s="2">
        <f>Nurse[[#This Row],[Total Nurse Staff Hours]]/Nurse[[#This Row],[MDS Census]]</f>
        <v>6.8668955223880603</v>
      </c>
      <c r="G432" s="2">
        <f>Nurse[[#This Row],[Total Direct Care Staff Hours]]/Nurse[[#This Row],[MDS Census]]</f>
        <v>4.9242985074626864</v>
      </c>
      <c r="H432" s="2">
        <f>Nurse[[#This Row],[Total RN Hours (w/ Admin, DON)]]/Nurse[[#This Row],[MDS Census]]</f>
        <v>4.5103880597014934</v>
      </c>
      <c r="I432" s="2">
        <f>Nurse[[#This Row],[RN Hours (excl. Admin, DON)]]/Nurse[[#This Row],[MDS Census]]</f>
        <v>2.5677910447761199</v>
      </c>
      <c r="J432" s="2">
        <f>SUM(Nurse[[#This Row],[RN Hours (excl. Admin, DON)]], Nurse[[#This Row],[RN Admin Hours]], Nurse[[#This Row],[RN DON Hours]], Nurse[[#This Row],[LPN Hours (excl. Admin)]], Nurse[[#This Row],[LPN Admin Hours]], Nurse[[#This Row],[CNA Hours]], Nurse[[#This Row],[NA TR Hours]], Nurse[[#This Row],[Med Aide/Tech Hours]])</f>
        <v>25.279230769230772</v>
      </c>
      <c r="K432" s="2">
        <f>SUM(Nurse[[#This Row],[RN Hours (excl. Admin, DON)]], Nurse[[#This Row],[LPN Hours (excl. Admin)]], Nurse[[#This Row],[CNA Hours]], Nurse[[#This Row],[NA TR Hours]], Nurse[[#This Row],[Med Aide/Tech Hours]])</f>
        <v>18.127912087912087</v>
      </c>
      <c r="L432" s="2">
        <f>SUM(Nurse[[#This Row],[RN Hours (excl. Admin, DON)]], Nurse[[#This Row],[RN Admin Hours]], Nurse[[#This Row],[RN DON Hours]])</f>
        <v>16.604175824175826</v>
      </c>
      <c r="M432" s="2">
        <v>9.4528571428571446</v>
      </c>
      <c r="N432" s="2">
        <v>2.3051648351648351</v>
      </c>
      <c r="O432" s="2">
        <v>4.8461538461538458</v>
      </c>
      <c r="P432" s="2">
        <f>SUM(Nurse[[#This Row],[LPN Hours (excl. Admin)]],Nurse[[#This Row],[LPN Admin Hours]])</f>
        <v>2.9435164835164831</v>
      </c>
      <c r="Q432" s="2">
        <v>2.9435164835164831</v>
      </c>
      <c r="R432" s="2">
        <v>0</v>
      </c>
      <c r="S432" s="2">
        <f>SUM(Nurse[[#This Row],[CNA Hours]], Nurse[[#This Row],[NA TR Hours]], Nurse[[#This Row],[Med Aide/Tech Hours]])</f>
        <v>5.7315384615384612</v>
      </c>
      <c r="T432" s="2">
        <v>5.7315384615384612</v>
      </c>
      <c r="U432" s="2">
        <v>0</v>
      </c>
      <c r="V432" s="2">
        <v>0</v>
      </c>
      <c r="W4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0.76923076923076927</v>
      </c>
      <c r="X432" s="2">
        <v>0.76923076923076927</v>
      </c>
      <c r="Y432" s="2">
        <v>0</v>
      </c>
      <c r="Z432" s="2">
        <v>0</v>
      </c>
      <c r="AA432" s="2">
        <v>0</v>
      </c>
      <c r="AB432" s="2">
        <v>0</v>
      </c>
      <c r="AC432" s="2">
        <v>0</v>
      </c>
      <c r="AD432" s="2">
        <v>0</v>
      </c>
      <c r="AE432" s="2">
        <v>0</v>
      </c>
      <c r="AF432" t="s">
        <v>578</v>
      </c>
      <c r="AG432" s="6">
        <v>5</v>
      </c>
      <c r="AH432"/>
    </row>
    <row r="433" spans="1:34" x14ac:dyDescent="0.25">
      <c r="A433" t="s">
        <v>35</v>
      </c>
      <c r="B433" t="s">
        <v>1548</v>
      </c>
      <c r="C433" t="s">
        <v>1943</v>
      </c>
      <c r="D433" t="s">
        <v>2334</v>
      </c>
      <c r="E433" s="2">
        <v>86.362637362637358</v>
      </c>
      <c r="F433" s="2">
        <f>Nurse[[#This Row],[Total Nurse Staff Hours]]/Nurse[[#This Row],[MDS Census]]</f>
        <v>3.8497289731517998</v>
      </c>
      <c r="G433" s="2">
        <f>Nurse[[#This Row],[Total Direct Care Staff Hours]]/Nurse[[#This Row],[MDS Census]]</f>
        <v>3.5010841073927974</v>
      </c>
      <c r="H433" s="2">
        <f>Nurse[[#This Row],[Total RN Hours (w/ Admin, DON)]]/Nurse[[#This Row],[MDS Census]]</f>
        <v>0.49639267082325994</v>
      </c>
      <c r="I433" s="2">
        <f>Nurse[[#This Row],[RN Hours (excl. Admin, DON)]]/Nurse[[#This Row],[MDS Census]]</f>
        <v>0.25704924290622216</v>
      </c>
      <c r="J433" s="2">
        <f>SUM(Nurse[[#This Row],[RN Hours (excl. Admin, DON)]], Nurse[[#This Row],[RN Admin Hours]], Nurse[[#This Row],[RN DON Hours]], Nurse[[#This Row],[LPN Hours (excl. Admin)]], Nurse[[#This Row],[LPN Admin Hours]], Nurse[[#This Row],[CNA Hours]], Nurse[[#This Row],[NA TR Hours]], Nurse[[#This Row],[Med Aide/Tech Hours]])</f>
        <v>332.47274725274718</v>
      </c>
      <c r="K433" s="2">
        <f>SUM(Nurse[[#This Row],[RN Hours (excl. Admin, DON)]], Nurse[[#This Row],[LPN Hours (excl. Admin)]], Nurse[[#This Row],[CNA Hours]], Nurse[[#This Row],[NA TR Hours]], Nurse[[#This Row],[Med Aide/Tech Hours]])</f>
        <v>302.36285714285708</v>
      </c>
      <c r="L433" s="2">
        <f>SUM(Nurse[[#This Row],[RN Hours (excl. Admin, DON)]], Nurse[[#This Row],[RN Admin Hours]], Nurse[[#This Row],[RN DON Hours]])</f>
        <v>42.869780219780218</v>
      </c>
      <c r="M433" s="2">
        <v>22.19945054945055</v>
      </c>
      <c r="N433" s="2">
        <v>15.642857142857142</v>
      </c>
      <c r="O433" s="2">
        <v>5.0274725274725274</v>
      </c>
      <c r="P433" s="2">
        <f>SUM(Nurse[[#This Row],[LPN Hours (excl. Admin)]],Nurse[[#This Row],[LPN Admin Hours]])</f>
        <v>76.285714285714278</v>
      </c>
      <c r="Q433" s="2">
        <v>66.84615384615384</v>
      </c>
      <c r="R433" s="2">
        <v>9.4395604395604398</v>
      </c>
      <c r="S433" s="2">
        <f>SUM(Nurse[[#This Row],[CNA Hours]], Nurse[[#This Row],[NA TR Hours]], Nurse[[#This Row],[Med Aide/Tech Hours]])</f>
        <v>213.31725274725272</v>
      </c>
      <c r="T433" s="2">
        <v>204.85021978021976</v>
      </c>
      <c r="U433" s="2">
        <v>8.3021978021978029</v>
      </c>
      <c r="V433" s="2">
        <v>0.16483516483516483</v>
      </c>
      <c r="W4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29.252747252747252</v>
      </c>
      <c r="X433" s="2">
        <v>0</v>
      </c>
      <c r="Y433" s="2">
        <v>0</v>
      </c>
      <c r="Z433" s="2">
        <v>0</v>
      </c>
      <c r="AA433" s="2">
        <v>0</v>
      </c>
      <c r="AB433" s="2">
        <v>0</v>
      </c>
      <c r="AC433" s="2">
        <v>29.087912087912088</v>
      </c>
      <c r="AD433" s="2">
        <v>0</v>
      </c>
      <c r="AE433" s="2">
        <v>0.16483516483516483</v>
      </c>
      <c r="AF433" t="s">
        <v>610</v>
      </c>
      <c r="AG433" s="6">
        <v>5</v>
      </c>
      <c r="AH433"/>
    </row>
    <row r="434" spans="1:34" x14ac:dyDescent="0.25">
      <c r="A434" t="s">
        <v>35</v>
      </c>
      <c r="B434" t="s">
        <v>1444</v>
      </c>
      <c r="C434" t="s">
        <v>2096</v>
      </c>
      <c r="D434" t="s">
        <v>2334</v>
      </c>
      <c r="E434" s="2">
        <v>54.604395604395606</v>
      </c>
      <c r="F434" s="2">
        <f>Nurse[[#This Row],[Total Nurse Staff Hours]]/Nurse[[#This Row],[MDS Census]]</f>
        <v>3.0717951298047899</v>
      </c>
      <c r="G434" s="2">
        <f>Nurse[[#This Row],[Total Direct Care Staff Hours]]/Nurse[[#This Row],[MDS Census]]</f>
        <v>2.8282853692895955</v>
      </c>
      <c r="H434" s="2">
        <f>Nurse[[#This Row],[Total RN Hours (w/ Admin, DON)]]/Nurse[[#This Row],[MDS Census]]</f>
        <v>0.34171865566512377</v>
      </c>
      <c r="I434" s="2">
        <f>Nurse[[#This Row],[RN Hours (excl. Admin, DON)]]/Nurse[[#This Row],[MDS Census]]</f>
        <v>0.19158784463674783</v>
      </c>
      <c r="J434" s="2">
        <f>SUM(Nurse[[#This Row],[RN Hours (excl. Admin, DON)]], Nurse[[#This Row],[RN Admin Hours]], Nurse[[#This Row],[RN DON Hours]], Nurse[[#This Row],[LPN Hours (excl. Admin)]], Nurse[[#This Row],[LPN Admin Hours]], Nurse[[#This Row],[CNA Hours]], Nurse[[#This Row],[NA TR Hours]], Nurse[[#This Row],[Med Aide/Tech Hours]])</f>
        <v>167.7335164835165</v>
      </c>
      <c r="K434" s="2">
        <f>SUM(Nurse[[#This Row],[RN Hours (excl. Admin, DON)]], Nurse[[#This Row],[LPN Hours (excl. Admin)]], Nurse[[#This Row],[CNA Hours]], Nurse[[#This Row],[NA TR Hours]], Nurse[[#This Row],[Med Aide/Tech Hours]])</f>
        <v>154.4368131868132</v>
      </c>
      <c r="L434" s="2">
        <f>SUM(Nurse[[#This Row],[RN Hours (excl. Admin, DON)]], Nurse[[#This Row],[RN Admin Hours]], Nurse[[#This Row],[RN DON Hours]])</f>
        <v>18.659340659340661</v>
      </c>
      <c r="M434" s="2">
        <v>10.461538461538462</v>
      </c>
      <c r="N434" s="2">
        <v>2.9230769230769229</v>
      </c>
      <c r="O434" s="2">
        <v>5.2747252747252746</v>
      </c>
      <c r="P434" s="2">
        <f>SUM(Nurse[[#This Row],[LPN Hours (excl. Admin)]],Nurse[[#This Row],[LPN Admin Hours]])</f>
        <v>74.5</v>
      </c>
      <c r="Q434" s="2">
        <v>69.401098901098905</v>
      </c>
      <c r="R434" s="2">
        <v>5.0989010989010985</v>
      </c>
      <c r="S434" s="2">
        <f>SUM(Nurse[[#This Row],[CNA Hours]], Nurse[[#This Row],[NA TR Hours]], Nurse[[#This Row],[Med Aide/Tech Hours]])</f>
        <v>74.574175824175825</v>
      </c>
      <c r="T434" s="2">
        <v>74.574175824175825</v>
      </c>
      <c r="U434" s="2">
        <v>0</v>
      </c>
      <c r="V434" s="2">
        <v>0</v>
      </c>
      <c r="W4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4" s="2">
        <v>0</v>
      </c>
      <c r="Y434" s="2">
        <v>0</v>
      </c>
      <c r="Z434" s="2">
        <v>0</v>
      </c>
      <c r="AA434" s="2">
        <v>0</v>
      </c>
      <c r="AB434" s="2">
        <v>0</v>
      </c>
      <c r="AC434" s="2">
        <v>0</v>
      </c>
      <c r="AD434" s="2">
        <v>0</v>
      </c>
      <c r="AE434" s="2">
        <v>0</v>
      </c>
      <c r="AF434" t="s">
        <v>503</v>
      </c>
      <c r="AG434" s="6">
        <v>5</v>
      </c>
      <c r="AH434"/>
    </row>
    <row r="435" spans="1:34" x14ac:dyDescent="0.25">
      <c r="A435" t="s">
        <v>35</v>
      </c>
      <c r="B435" t="s">
        <v>1451</v>
      </c>
      <c r="C435" t="s">
        <v>2199</v>
      </c>
      <c r="D435" t="s">
        <v>2317</v>
      </c>
      <c r="E435" s="2">
        <v>73.131868131868131</v>
      </c>
      <c r="F435" s="2">
        <f>Nurse[[#This Row],[Total Nurse Staff Hours]]/Nurse[[#This Row],[MDS Census]]</f>
        <v>3.1113959429000757</v>
      </c>
      <c r="G435" s="2">
        <f>Nurse[[#This Row],[Total Direct Care Staff Hours]]/Nurse[[#This Row],[MDS Census]]</f>
        <v>2.8871915852742305</v>
      </c>
      <c r="H435" s="2">
        <f>Nurse[[#This Row],[Total RN Hours (w/ Admin, DON)]]/Nurse[[#This Row],[MDS Census]]</f>
        <v>0.47237415477084893</v>
      </c>
      <c r="I435" s="2">
        <f>Nurse[[#This Row],[RN Hours (excl. Admin, DON)]]/Nurse[[#This Row],[MDS Census]]</f>
        <v>0.32435311795642374</v>
      </c>
      <c r="J435" s="2">
        <f>SUM(Nurse[[#This Row],[RN Hours (excl. Admin, DON)]], Nurse[[#This Row],[RN Admin Hours]], Nurse[[#This Row],[RN DON Hours]], Nurse[[#This Row],[LPN Hours (excl. Admin)]], Nurse[[#This Row],[LPN Admin Hours]], Nurse[[#This Row],[CNA Hours]], Nurse[[#This Row],[NA TR Hours]], Nurse[[#This Row],[Med Aide/Tech Hours]])</f>
        <v>227.54219780219785</v>
      </c>
      <c r="K435" s="2">
        <f>SUM(Nurse[[#This Row],[RN Hours (excl. Admin, DON)]], Nurse[[#This Row],[LPN Hours (excl. Admin)]], Nurse[[#This Row],[CNA Hours]], Nurse[[#This Row],[NA TR Hours]], Nurse[[#This Row],[Med Aide/Tech Hours]])</f>
        <v>211.14571428571432</v>
      </c>
      <c r="L435" s="2">
        <f>SUM(Nurse[[#This Row],[RN Hours (excl. Admin, DON)]], Nurse[[#This Row],[RN Admin Hours]], Nurse[[#This Row],[RN DON Hours]])</f>
        <v>34.545604395604393</v>
      </c>
      <c r="M435" s="2">
        <v>23.720549450549449</v>
      </c>
      <c r="N435" s="2">
        <v>5.1767032967032964</v>
      </c>
      <c r="O435" s="2">
        <v>5.6483516483516487</v>
      </c>
      <c r="P435" s="2">
        <f>SUM(Nurse[[#This Row],[LPN Hours (excl. Admin)]],Nurse[[#This Row],[LPN Admin Hours]])</f>
        <v>68.738571428571447</v>
      </c>
      <c r="Q435" s="2">
        <v>63.167142857142871</v>
      </c>
      <c r="R435" s="2">
        <v>5.5714285714285712</v>
      </c>
      <c r="S435" s="2">
        <f>SUM(Nurse[[#This Row],[CNA Hours]], Nurse[[#This Row],[NA TR Hours]], Nurse[[#This Row],[Med Aide/Tech Hours]])</f>
        <v>124.25802197802199</v>
      </c>
      <c r="T435" s="2">
        <v>94.895934065934071</v>
      </c>
      <c r="U435" s="2">
        <v>29.362087912087919</v>
      </c>
      <c r="V435" s="2">
        <v>0</v>
      </c>
      <c r="W4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5" s="2">
        <v>0</v>
      </c>
      <c r="Y435" s="2">
        <v>0</v>
      </c>
      <c r="Z435" s="2">
        <v>0</v>
      </c>
      <c r="AA435" s="2">
        <v>0</v>
      </c>
      <c r="AB435" s="2">
        <v>0</v>
      </c>
      <c r="AC435" s="2">
        <v>0</v>
      </c>
      <c r="AD435" s="2">
        <v>0</v>
      </c>
      <c r="AE435" s="2">
        <v>0</v>
      </c>
      <c r="AF435" t="s">
        <v>510</v>
      </c>
      <c r="AG435" s="6">
        <v>5</v>
      </c>
      <c r="AH435"/>
    </row>
    <row r="436" spans="1:34" x14ac:dyDescent="0.25">
      <c r="A436" t="s">
        <v>35</v>
      </c>
      <c r="B436" t="s">
        <v>1036</v>
      </c>
      <c r="C436" t="s">
        <v>2068</v>
      </c>
      <c r="D436" t="s">
        <v>2307</v>
      </c>
      <c r="E436" s="2">
        <v>59.285714285714285</v>
      </c>
      <c r="F436" s="2">
        <f>Nurse[[#This Row],[Total Nurse Staff Hours]]/Nurse[[#This Row],[MDS Census]]</f>
        <v>3.6374383688600549</v>
      </c>
      <c r="G436" s="2">
        <f>Nurse[[#This Row],[Total Direct Care Staff Hours]]/Nurse[[#This Row],[MDS Census]]</f>
        <v>3.5530083410565334</v>
      </c>
      <c r="H436" s="2">
        <f>Nurse[[#This Row],[Total RN Hours (w/ Admin, DON)]]/Nurse[[#This Row],[MDS Census]]</f>
        <v>0.4442038924930492</v>
      </c>
      <c r="I436" s="2">
        <f>Nurse[[#This Row],[RN Hours (excl. Admin, DON)]]/Nurse[[#This Row],[MDS Census]]</f>
        <v>0.35977386468952743</v>
      </c>
      <c r="J436" s="2">
        <f>SUM(Nurse[[#This Row],[RN Hours (excl. Admin, DON)]], Nurse[[#This Row],[RN Admin Hours]], Nurse[[#This Row],[RN DON Hours]], Nurse[[#This Row],[LPN Hours (excl. Admin)]], Nurse[[#This Row],[LPN Admin Hours]], Nurse[[#This Row],[CNA Hours]], Nurse[[#This Row],[NA TR Hours]], Nurse[[#This Row],[Med Aide/Tech Hours]])</f>
        <v>215.64813186813183</v>
      </c>
      <c r="K436" s="2">
        <f>SUM(Nurse[[#This Row],[RN Hours (excl. Admin, DON)]], Nurse[[#This Row],[LPN Hours (excl. Admin)]], Nurse[[#This Row],[CNA Hours]], Nurse[[#This Row],[NA TR Hours]], Nurse[[#This Row],[Med Aide/Tech Hours]])</f>
        <v>210.64263736263734</v>
      </c>
      <c r="L436" s="2">
        <f>SUM(Nurse[[#This Row],[RN Hours (excl. Admin, DON)]], Nurse[[#This Row],[RN Admin Hours]], Nurse[[#This Row],[RN DON Hours]])</f>
        <v>26.334945054945059</v>
      </c>
      <c r="M436" s="2">
        <v>21.329450549450556</v>
      </c>
      <c r="N436" s="2">
        <v>0</v>
      </c>
      <c r="O436" s="2">
        <v>5.0054945054945055</v>
      </c>
      <c r="P436" s="2">
        <f>SUM(Nurse[[#This Row],[LPN Hours (excl. Admin)]],Nurse[[#This Row],[LPN Admin Hours]])</f>
        <v>86.586263736263732</v>
      </c>
      <c r="Q436" s="2">
        <v>86.586263736263732</v>
      </c>
      <c r="R436" s="2">
        <v>0</v>
      </c>
      <c r="S436" s="2">
        <f>SUM(Nurse[[#This Row],[CNA Hours]], Nurse[[#This Row],[NA TR Hours]], Nurse[[#This Row],[Med Aide/Tech Hours]])</f>
        <v>102.72692307692306</v>
      </c>
      <c r="T436" s="2">
        <v>102.72692307692306</v>
      </c>
      <c r="U436" s="2">
        <v>0</v>
      </c>
      <c r="V436" s="2">
        <v>0</v>
      </c>
      <c r="W4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33.313186813186817</v>
      </c>
      <c r="X436" s="2">
        <v>0</v>
      </c>
      <c r="Y436" s="2">
        <v>0</v>
      </c>
      <c r="Z436" s="2">
        <v>0</v>
      </c>
      <c r="AA436" s="2">
        <v>25.26923076923077</v>
      </c>
      <c r="AB436" s="2">
        <v>0</v>
      </c>
      <c r="AC436" s="2">
        <v>8.0439560439560438</v>
      </c>
      <c r="AD436" s="2">
        <v>0</v>
      </c>
      <c r="AE436" s="2">
        <v>0</v>
      </c>
      <c r="AF436" t="s">
        <v>89</v>
      </c>
      <c r="AG436" s="6">
        <v>5</v>
      </c>
      <c r="AH436"/>
    </row>
    <row r="437" spans="1:34" x14ac:dyDescent="0.25">
      <c r="A437" t="s">
        <v>35</v>
      </c>
      <c r="B437" t="s">
        <v>1818</v>
      </c>
      <c r="C437" t="s">
        <v>1967</v>
      </c>
      <c r="D437" t="s">
        <v>2340</v>
      </c>
      <c r="E437" s="2">
        <v>99.901098901098905</v>
      </c>
      <c r="F437" s="2">
        <f>Nurse[[#This Row],[Total Nurse Staff Hours]]/Nurse[[#This Row],[MDS Census]]</f>
        <v>3.4296007039929601</v>
      </c>
      <c r="G437" s="2">
        <f>Nurse[[#This Row],[Total Direct Care Staff Hours]]/Nurse[[#This Row],[MDS Census]]</f>
        <v>3.1117038829611703</v>
      </c>
      <c r="H437" s="2">
        <f>Nurse[[#This Row],[Total RN Hours (w/ Admin, DON)]]/Nurse[[#This Row],[MDS Census]]</f>
        <v>0.59690903090969083</v>
      </c>
      <c r="I437" s="2">
        <f>Nurse[[#This Row],[RN Hours (excl. Admin, DON)]]/Nurse[[#This Row],[MDS Census]]</f>
        <v>0.48933010669893301</v>
      </c>
      <c r="J437" s="2">
        <f>SUM(Nurse[[#This Row],[RN Hours (excl. Admin, DON)]], Nurse[[#This Row],[RN Admin Hours]], Nurse[[#This Row],[RN DON Hours]], Nurse[[#This Row],[LPN Hours (excl. Admin)]], Nurse[[#This Row],[LPN Admin Hours]], Nurse[[#This Row],[CNA Hours]], Nurse[[#This Row],[NA TR Hours]], Nurse[[#This Row],[Med Aide/Tech Hours]])</f>
        <v>342.62087912087912</v>
      </c>
      <c r="K437" s="2">
        <f>SUM(Nurse[[#This Row],[RN Hours (excl. Admin, DON)]], Nurse[[#This Row],[LPN Hours (excl. Admin)]], Nurse[[#This Row],[CNA Hours]], Nurse[[#This Row],[NA TR Hours]], Nurse[[#This Row],[Med Aide/Tech Hours]])</f>
        <v>310.86263736263737</v>
      </c>
      <c r="L437" s="2">
        <f>SUM(Nurse[[#This Row],[RN Hours (excl. Admin, DON)]], Nurse[[#This Row],[RN Admin Hours]], Nurse[[#This Row],[RN DON Hours]])</f>
        <v>59.631868131868131</v>
      </c>
      <c r="M437" s="2">
        <v>48.884615384615387</v>
      </c>
      <c r="N437" s="2">
        <v>5.6263736263736268</v>
      </c>
      <c r="O437" s="2">
        <v>5.1208791208791204</v>
      </c>
      <c r="P437" s="2">
        <f>SUM(Nurse[[#This Row],[LPN Hours (excl. Admin)]],Nurse[[#This Row],[LPN Admin Hours]])</f>
        <v>92.082417582417577</v>
      </c>
      <c r="Q437" s="2">
        <v>71.071428571428569</v>
      </c>
      <c r="R437" s="2">
        <v>21.010989010989011</v>
      </c>
      <c r="S437" s="2">
        <f>SUM(Nurse[[#This Row],[CNA Hours]], Nurse[[#This Row],[NA TR Hours]], Nurse[[#This Row],[Med Aide/Tech Hours]])</f>
        <v>190.9065934065934</v>
      </c>
      <c r="T437" s="2">
        <v>190.9065934065934</v>
      </c>
      <c r="U437" s="2">
        <v>0</v>
      </c>
      <c r="V437" s="2">
        <v>0</v>
      </c>
      <c r="W4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0.53846153846153844</v>
      </c>
      <c r="X437" s="2">
        <v>0</v>
      </c>
      <c r="Y437" s="2">
        <v>0</v>
      </c>
      <c r="Z437" s="2">
        <v>0</v>
      </c>
      <c r="AA437" s="2">
        <v>0</v>
      </c>
      <c r="AB437" s="2">
        <v>0</v>
      </c>
      <c r="AC437" s="2">
        <v>0.53846153846153844</v>
      </c>
      <c r="AD437" s="2">
        <v>0</v>
      </c>
      <c r="AE437" s="2">
        <v>0</v>
      </c>
      <c r="AF437" t="s">
        <v>885</v>
      </c>
      <c r="AG437" s="6">
        <v>5</v>
      </c>
      <c r="AH437"/>
    </row>
    <row r="438" spans="1:34" x14ac:dyDescent="0.25">
      <c r="A438" t="s">
        <v>35</v>
      </c>
      <c r="B438" t="s">
        <v>1723</v>
      </c>
      <c r="C438" t="s">
        <v>1917</v>
      </c>
      <c r="D438" t="s">
        <v>2361</v>
      </c>
      <c r="E438" s="2">
        <v>52.824175824175825</v>
      </c>
      <c r="F438" s="2">
        <f>Nurse[[#This Row],[Total Nurse Staff Hours]]/Nurse[[#This Row],[MDS Census]]</f>
        <v>4.2144351986686077</v>
      </c>
      <c r="G438" s="2">
        <f>Nurse[[#This Row],[Total Direct Care Staff Hours]]/Nurse[[#This Row],[MDS Census]]</f>
        <v>3.8251695444143956</v>
      </c>
      <c r="H438" s="2">
        <f>Nurse[[#This Row],[Total RN Hours (w/ Admin, DON)]]/Nurse[[#This Row],[MDS Census]]</f>
        <v>0.62518826711046382</v>
      </c>
      <c r="I438" s="2">
        <f>Nurse[[#This Row],[RN Hours (excl. Admin, DON)]]/Nurse[[#This Row],[MDS Census]]</f>
        <v>0.31843145412939461</v>
      </c>
      <c r="J438" s="2">
        <f>SUM(Nurse[[#This Row],[RN Hours (excl. Admin, DON)]], Nurse[[#This Row],[RN Admin Hours]], Nurse[[#This Row],[RN DON Hours]], Nurse[[#This Row],[LPN Hours (excl. Admin)]], Nurse[[#This Row],[LPN Admin Hours]], Nurse[[#This Row],[CNA Hours]], Nurse[[#This Row],[NA TR Hours]], Nurse[[#This Row],[Med Aide/Tech Hours]])</f>
        <v>222.62406593406592</v>
      </c>
      <c r="K438" s="2">
        <f>SUM(Nurse[[#This Row],[RN Hours (excl. Admin, DON)]], Nurse[[#This Row],[LPN Hours (excl. Admin)]], Nurse[[#This Row],[CNA Hours]], Nurse[[#This Row],[NA TR Hours]], Nurse[[#This Row],[Med Aide/Tech Hours]])</f>
        <v>202.06142857142856</v>
      </c>
      <c r="L438" s="2">
        <f>SUM(Nurse[[#This Row],[RN Hours (excl. Admin, DON)]], Nurse[[#This Row],[RN Admin Hours]], Nurse[[#This Row],[RN DON Hours]])</f>
        <v>33.02505494505494</v>
      </c>
      <c r="M438" s="2">
        <v>16.82087912087912</v>
      </c>
      <c r="N438" s="2">
        <v>11.724615384615383</v>
      </c>
      <c r="O438" s="2">
        <v>4.4795604395604389</v>
      </c>
      <c r="P438" s="2">
        <f>SUM(Nurse[[#This Row],[LPN Hours (excl. Admin)]],Nurse[[#This Row],[LPN Admin Hours]])</f>
        <v>67.631648351648352</v>
      </c>
      <c r="Q438" s="2">
        <v>63.273186813186811</v>
      </c>
      <c r="R438" s="2">
        <v>4.3584615384615377</v>
      </c>
      <c r="S438" s="2">
        <f>SUM(Nurse[[#This Row],[CNA Hours]], Nurse[[#This Row],[NA TR Hours]], Nurse[[#This Row],[Med Aide/Tech Hours]])</f>
        <v>121.96736263736264</v>
      </c>
      <c r="T438" s="2">
        <v>88.25681318681319</v>
      </c>
      <c r="U438" s="2">
        <v>33.710549450549451</v>
      </c>
      <c r="V438" s="2">
        <v>0</v>
      </c>
      <c r="W4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8" s="2">
        <v>0</v>
      </c>
      <c r="Y438" s="2">
        <v>0</v>
      </c>
      <c r="Z438" s="2">
        <v>0</v>
      </c>
      <c r="AA438" s="2">
        <v>0</v>
      </c>
      <c r="AB438" s="2">
        <v>0</v>
      </c>
      <c r="AC438" s="2">
        <v>0</v>
      </c>
      <c r="AD438" s="2">
        <v>0</v>
      </c>
      <c r="AE438" s="2">
        <v>0</v>
      </c>
      <c r="AF438" t="s">
        <v>789</v>
      </c>
      <c r="AG438" s="6">
        <v>5</v>
      </c>
      <c r="AH438"/>
    </row>
    <row r="439" spans="1:34" x14ac:dyDescent="0.25">
      <c r="A439" t="s">
        <v>35</v>
      </c>
      <c r="B439" t="s">
        <v>1768</v>
      </c>
      <c r="C439" t="s">
        <v>1977</v>
      </c>
      <c r="D439" t="s">
        <v>2325</v>
      </c>
      <c r="E439" s="2">
        <v>113.15384615384616</v>
      </c>
      <c r="F439" s="2">
        <f>Nurse[[#This Row],[Total Nurse Staff Hours]]/Nurse[[#This Row],[MDS Census]]</f>
        <v>4.2162348256773816</v>
      </c>
      <c r="G439" s="2">
        <f>Nurse[[#This Row],[Total Direct Care Staff Hours]]/Nurse[[#This Row],[MDS Census]]</f>
        <v>3.7913052345343301</v>
      </c>
      <c r="H439" s="2">
        <f>Nurse[[#This Row],[Total RN Hours (w/ Admin, DON)]]/Nurse[[#This Row],[MDS Census]]</f>
        <v>0.57249684374089538</v>
      </c>
      <c r="I439" s="2">
        <f>Nurse[[#This Row],[RN Hours (excl. Admin, DON)]]/Nurse[[#This Row],[MDS Census]]</f>
        <v>0.19457123434009907</v>
      </c>
      <c r="J439" s="2">
        <f>SUM(Nurse[[#This Row],[RN Hours (excl. Admin, DON)]], Nurse[[#This Row],[RN Admin Hours]], Nurse[[#This Row],[RN DON Hours]], Nurse[[#This Row],[LPN Hours (excl. Admin)]], Nurse[[#This Row],[LPN Admin Hours]], Nurse[[#This Row],[CNA Hours]], Nurse[[#This Row],[NA TR Hours]], Nurse[[#This Row],[Med Aide/Tech Hours]])</f>
        <v>477.08318681318684</v>
      </c>
      <c r="K439" s="2">
        <f>SUM(Nurse[[#This Row],[RN Hours (excl. Admin, DON)]], Nurse[[#This Row],[LPN Hours (excl. Admin)]], Nurse[[#This Row],[CNA Hours]], Nurse[[#This Row],[NA TR Hours]], Nurse[[#This Row],[Med Aide/Tech Hours]])</f>
        <v>429.00076923076921</v>
      </c>
      <c r="L439" s="2">
        <f>SUM(Nurse[[#This Row],[RN Hours (excl. Admin, DON)]], Nurse[[#This Row],[RN Admin Hours]], Nurse[[#This Row],[RN DON Hours]])</f>
        <v>64.780219780219781</v>
      </c>
      <c r="M439" s="2">
        <v>22.016483516483518</v>
      </c>
      <c r="N439" s="2">
        <v>41.357142857142854</v>
      </c>
      <c r="O439" s="2">
        <v>1.4065934065934067</v>
      </c>
      <c r="P439" s="2">
        <f>SUM(Nurse[[#This Row],[LPN Hours (excl. Admin)]],Nurse[[#This Row],[LPN Admin Hours]])</f>
        <v>124.56483516483516</v>
      </c>
      <c r="Q439" s="2">
        <v>119.24615384615385</v>
      </c>
      <c r="R439" s="2">
        <v>5.3186813186813184</v>
      </c>
      <c r="S439" s="2">
        <f>SUM(Nurse[[#This Row],[CNA Hours]], Nurse[[#This Row],[NA TR Hours]], Nurse[[#This Row],[Med Aide/Tech Hours]])</f>
        <v>287.73813186813186</v>
      </c>
      <c r="T439" s="2">
        <v>218.31868131868129</v>
      </c>
      <c r="U439" s="2">
        <v>39.639230769230771</v>
      </c>
      <c r="V439" s="2">
        <v>29.780219780219781</v>
      </c>
      <c r="W4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39" s="2">
        <v>0</v>
      </c>
      <c r="Y439" s="2">
        <v>0</v>
      </c>
      <c r="Z439" s="2">
        <v>0</v>
      </c>
      <c r="AA439" s="2">
        <v>0</v>
      </c>
      <c r="AB439" s="2">
        <v>0</v>
      </c>
      <c r="AC439" s="2">
        <v>0</v>
      </c>
      <c r="AD439" s="2">
        <v>0</v>
      </c>
      <c r="AE439" s="2">
        <v>0</v>
      </c>
      <c r="AF439" t="s">
        <v>834</v>
      </c>
      <c r="AG439" s="6">
        <v>5</v>
      </c>
      <c r="AH439"/>
    </row>
    <row r="440" spans="1:34" x14ac:dyDescent="0.25">
      <c r="A440" t="s">
        <v>35</v>
      </c>
      <c r="B440" t="s">
        <v>1309</v>
      </c>
      <c r="C440" t="s">
        <v>1919</v>
      </c>
      <c r="D440" t="s">
        <v>2336</v>
      </c>
      <c r="E440" s="2">
        <v>85.27472527472527</v>
      </c>
      <c r="F440" s="2">
        <f>Nurse[[#This Row],[Total Nurse Staff Hours]]/Nurse[[#This Row],[MDS Census]]</f>
        <v>3.6471971649484543</v>
      </c>
      <c r="G440" s="2">
        <f>Nurse[[#This Row],[Total Direct Care Staff Hours]]/Nurse[[#This Row],[MDS Census]]</f>
        <v>3.2072487113402062</v>
      </c>
      <c r="H440" s="2">
        <f>Nurse[[#This Row],[Total RN Hours (w/ Admin, DON)]]/Nurse[[#This Row],[MDS Census]]</f>
        <v>0.65650773195876289</v>
      </c>
      <c r="I440" s="2">
        <f>Nurse[[#This Row],[RN Hours (excl. Admin, DON)]]/Nurse[[#This Row],[MDS Census]]</f>
        <v>0.27738402061855671</v>
      </c>
      <c r="J440" s="2">
        <f>SUM(Nurse[[#This Row],[RN Hours (excl. Admin, DON)]], Nurse[[#This Row],[RN Admin Hours]], Nurse[[#This Row],[RN DON Hours]], Nurse[[#This Row],[LPN Hours (excl. Admin)]], Nurse[[#This Row],[LPN Admin Hours]], Nurse[[#This Row],[CNA Hours]], Nurse[[#This Row],[NA TR Hours]], Nurse[[#This Row],[Med Aide/Tech Hours]])</f>
        <v>311.01373626373629</v>
      </c>
      <c r="K440" s="2">
        <f>SUM(Nurse[[#This Row],[RN Hours (excl. Admin, DON)]], Nurse[[#This Row],[LPN Hours (excl. Admin)]], Nurse[[#This Row],[CNA Hours]], Nurse[[#This Row],[NA TR Hours]], Nurse[[#This Row],[Med Aide/Tech Hours]])</f>
        <v>273.49725274725273</v>
      </c>
      <c r="L440" s="2">
        <f>SUM(Nurse[[#This Row],[RN Hours (excl. Admin, DON)]], Nurse[[#This Row],[RN Admin Hours]], Nurse[[#This Row],[RN DON Hours]])</f>
        <v>55.983516483516482</v>
      </c>
      <c r="M440" s="2">
        <v>23.653846153846153</v>
      </c>
      <c r="N440" s="2">
        <v>27.318681318681318</v>
      </c>
      <c r="O440" s="2">
        <v>5.0109890109890109</v>
      </c>
      <c r="P440" s="2">
        <f>SUM(Nurse[[#This Row],[LPN Hours (excl. Admin)]],Nurse[[#This Row],[LPN Admin Hours]])</f>
        <v>62.03846153846154</v>
      </c>
      <c r="Q440" s="2">
        <v>56.85164835164835</v>
      </c>
      <c r="R440" s="2">
        <v>5.186813186813187</v>
      </c>
      <c r="S440" s="2">
        <f>SUM(Nurse[[#This Row],[CNA Hours]], Nurse[[#This Row],[NA TR Hours]], Nurse[[#This Row],[Med Aide/Tech Hours]])</f>
        <v>192.99175824175825</v>
      </c>
      <c r="T440" s="2">
        <v>169.75</v>
      </c>
      <c r="U440" s="2">
        <v>12.945054945054945</v>
      </c>
      <c r="V440" s="2">
        <v>10.296703296703297</v>
      </c>
      <c r="W4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0.83791208791208793</v>
      </c>
      <c r="X440" s="2">
        <v>0</v>
      </c>
      <c r="Y440" s="2">
        <v>0</v>
      </c>
      <c r="Z440" s="2">
        <v>0</v>
      </c>
      <c r="AA440" s="2">
        <v>0.83791208791208793</v>
      </c>
      <c r="AB440" s="2">
        <v>0</v>
      </c>
      <c r="AC440" s="2">
        <v>0</v>
      </c>
      <c r="AD440" s="2">
        <v>0</v>
      </c>
      <c r="AE440" s="2">
        <v>0</v>
      </c>
      <c r="AF440" t="s">
        <v>366</v>
      </c>
      <c r="AG440" s="6">
        <v>5</v>
      </c>
      <c r="AH440"/>
    </row>
    <row r="441" spans="1:34" x14ac:dyDescent="0.25">
      <c r="A441" t="s">
        <v>35</v>
      </c>
      <c r="B441" t="s">
        <v>1533</v>
      </c>
      <c r="C441" t="s">
        <v>2164</v>
      </c>
      <c r="D441" t="s">
        <v>2281</v>
      </c>
      <c r="E441" s="2">
        <v>90.802197802197796</v>
      </c>
      <c r="F441" s="2">
        <f>Nurse[[#This Row],[Total Nurse Staff Hours]]/Nurse[[#This Row],[MDS Census]]</f>
        <v>3.9811109766428663</v>
      </c>
      <c r="G441" s="2">
        <f>Nurse[[#This Row],[Total Direct Care Staff Hours]]/Nurse[[#This Row],[MDS Census]]</f>
        <v>3.5763548348057608</v>
      </c>
      <c r="H441" s="2">
        <f>Nurse[[#This Row],[Total RN Hours (w/ Admin, DON)]]/Nurse[[#This Row],[MDS Census]]</f>
        <v>0.39858404937673964</v>
      </c>
      <c r="I441" s="2">
        <f>Nurse[[#This Row],[RN Hours (excl. Admin, DON)]]/Nurse[[#This Row],[MDS Census]]</f>
        <v>0.12791964177659446</v>
      </c>
      <c r="J441" s="2">
        <f>SUM(Nurse[[#This Row],[RN Hours (excl. Admin, DON)]], Nurse[[#This Row],[RN Admin Hours]], Nurse[[#This Row],[RN DON Hours]], Nurse[[#This Row],[LPN Hours (excl. Admin)]], Nurse[[#This Row],[LPN Admin Hours]], Nurse[[#This Row],[CNA Hours]], Nurse[[#This Row],[NA TR Hours]], Nurse[[#This Row],[Med Aide/Tech Hours]])</f>
        <v>361.4936263736264</v>
      </c>
      <c r="K441" s="2">
        <f>SUM(Nurse[[#This Row],[RN Hours (excl. Admin, DON)]], Nurse[[#This Row],[LPN Hours (excl. Admin)]], Nurse[[#This Row],[CNA Hours]], Nurse[[#This Row],[NA TR Hours]], Nurse[[#This Row],[Med Aide/Tech Hours]])</f>
        <v>324.74087912087913</v>
      </c>
      <c r="L441" s="2">
        <f>SUM(Nurse[[#This Row],[RN Hours (excl. Admin, DON)]], Nurse[[#This Row],[RN Admin Hours]], Nurse[[#This Row],[RN DON Hours]])</f>
        <v>36.192307692307686</v>
      </c>
      <c r="M441" s="2">
        <v>11.615384615384615</v>
      </c>
      <c r="N441" s="2">
        <v>19.741758241758241</v>
      </c>
      <c r="O441" s="2">
        <v>4.8351648351648349</v>
      </c>
      <c r="P441" s="2">
        <f>SUM(Nurse[[#This Row],[LPN Hours (excl. Admin)]],Nurse[[#This Row],[LPN Admin Hours]])</f>
        <v>136.43791208791208</v>
      </c>
      <c r="Q441" s="2">
        <v>124.26208791208792</v>
      </c>
      <c r="R441" s="2">
        <v>12.175824175824175</v>
      </c>
      <c r="S441" s="2">
        <f>SUM(Nurse[[#This Row],[CNA Hours]], Nurse[[#This Row],[NA TR Hours]], Nurse[[#This Row],[Med Aide/Tech Hours]])</f>
        <v>188.86340659340661</v>
      </c>
      <c r="T441" s="2">
        <v>177.54197802197803</v>
      </c>
      <c r="U441" s="2">
        <v>11.321428571428571</v>
      </c>
      <c r="V441" s="2">
        <v>0</v>
      </c>
      <c r="W4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30.594505494505494</v>
      </c>
      <c r="X441" s="2">
        <v>1.956043956043956</v>
      </c>
      <c r="Y441" s="2">
        <v>0</v>
      </c>
      <c r="Z441" s="2">
        <v>0</v>
      </c>
      <c r="AA441" s="2">
        <v>10.836263736263735</v>
      </c>
      <c r="AB441" s="2">
        <v>0</v>
      </c>
      <c r="AC441" s="2">
        <v>17.802197802197803</v>
      </c>
      <c r="AD441" s="2">
        <v>0</v>
      </c>
      <c r="AE441" s="2">
        <v>0</v>
      </c>
      <c r="AF441" t="s">
        <v>595</v>
      </c>
      <c r="AG441" s="6">
        <v>5</v>
      </c>
      <c r="AH441"/>
    </row>
    <row r="442" spans="1:34" x14ac:dyDescent="0.25">
      <c r="A442" t="s">
        <v>35</v>
      </c>
      <c r="B442" t="s">
        <v>1303</v>
      </c>
      <c r="C442" t="s">
        <v>2163</v>
      </c>
      <c r="D442" t="s">
        <v>2340</v>
      </c>
      <c r="E442" s="2">
        <v>83.384615384615387</v>
      </c>
      <c r="F442" s="2">
        <f>Nurse[[#This Row],[Total Nurse Staff Hours]]/Nurse[[#This Row],[MDS Census]]</f>
        <v>3.9671547179757503</v>
      </c>
      <c r="G442" s="2">
        <f>Nurse[[#This Row],[Total Direct Care Staff Hours]]/Nurse[[#This Row],[MDS Census]]</f>
        <v>3.5138732208750652</v>
      </c>
      <c r="H442" s="2">
        <f>Nurse[[#This Row],[Total RN Hours (w/ Admin, DON)]]/Nurse[[#This Row],[MDS Census]]</f>
        <v>0.66634818133895624</v>
      </c>
      <c r="I442" s="2">
        <f>Nurse[[#This Row],[RN Hours (excl. Admin, DON)]]/Nurse[[#This Row],[MDS Census]]</f>
        <v>0.21306668423827096</v>
      </c>
      <c r="J442" s="2">
        <f>SUM(Nurse[[#This Row],[RN Hours (excl. Admin, DON)]], Nurse[[#This Row],[RN Admin Hours]], Nurse[[#This Row],[RN DON Hours]], Nurse[[#This Row],[LPN Hours (excl. Admin)]], Nurse[[#This Row],[LPN Admin Hours]], Nurse[[#This Row],[CNA Hours]], Nurse[[#This Row],[NA TR Hours]], Nurse[[#This Row],[Med Aide/Tech Hours]])</f>
        <v>330.79967032967028</v>
      </c>
      <c r="K442" s="2">
        <f>SUM(Nurse[[#This Row],[RN Hours (excl. Admin, DON)]], Nurse[[#This Row],[LPN Hours (excl. Admin)]], Nurse[[#This Row],[CNA Hours]], Nurse[[#This Row],[NA TR Hours]], Nurse[[#This Row],[Med Aide/Tech Hours]])</f>
        <v>293.00296703296698</v>
      </c>
      <c r="L442" s="2">
        <f>SUM(Nurse[[#This Row],[RN Hours (excl. Admin, DON)]], Nurse[[#This Row],[RN Admin Hours]], Nurse[[#This Row],[RN DON Hours]])</f>
        <v>55.563186813186817</v>
      </c>
      <c r="M442" s="2">
        <v>17.766483516483518</v>
      </c>
      <c r="N442" s="2">
        <v>32.521978021978022</v>
      </c>
      <c r="O442" s="2">
        <v>5.2747252747252746</v>
      </c>
      <c r="P442" s="2">
        <f>SUM(Nurse[[#This Row],[LPN Hours (excl. Admin)]],Nurse[[#This Row],[LPN Admin Hours]])</f>
        <v>71.651538461538465</v>
      </c>
      <c r="Q442" s="2">
        <v>71.651538461538465</v>
      </c>
      <c r="R442" s="2">
        <v>0</v>
      </c>
      <c r="S442" s="2">
        <f>SUM(Nurse[[#This Row],[CNA Hours]], Nurse[[#This Row],[NA TR Hours]], Nurse[[#This Row],[Med Aide/Tech Hours]])</f>
        <v>203.584945054945</v>
      </c>
      <c r="T442" s="2">
        <v>200.82670329670324</v>
      </c>
      <c r="U442" s="2">
        <v>1.8131868131868132</v>
      </c>
      <c r="V442" s="2">
        <v>0.94505494505494503</v>
      </c>
      <c r="W4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2" s="2">
        <v>0</v>
      </c>
      <c r="Y442" s="2">
        <v>0</v>
      </c>
      <c r="Z442" s="2">
        <v>0</v>
      </c>
      <c r="AA442" s="2">
        <v>0</v>
      </c>
      <c r="AB442" s="2">
        <v>0</v>
      </c>
      <c r="AC442" s="2">
        <v>0</v>
      </c>
      <c r="AD442" s="2">
        <v>0</v>
      </c>
      <c r="AE442" s="2">
        <v>0</v>
      </c>
      <c r="AF442" t="s">
        <v>360</v>
      </c>
      <c r="AG442" s="6">
        <v>5</v>
      </c>
      <c r="AH442"/>
    </row>
    <row r="443" spans="1:34" x14ac:dyDescent="0.25">
      <c r="A443" t="s">
        <v>35</v>
      </c>
      <c r="B443" t="s">
        <v>1852</v>
      </c>
      <c r="C443" t="s">
        <v>2138</v>
      </c>
      <c r="D443" t="s">
        <v>2348</v>
      </c>
      <c r="E443" s="2">
        <v>51.802197802197803</v>
      </c>
      <c r="F443" s="2">
        <f>Nurse[[#This Row],[Total Nurse Staff Hours]]/Nurse[[#This Row],[MDS Census]]</f>
        <v>4.8896796775562157</v>
      </c>
      <c r="G443" s="2">
        <f>Nurse[[#This Row],[Total Direct Care Staff Hours]]/Nurse[[#This Row],[MDS Census]]</f>
        <v>4.1133750530335176</v>
      </c>
      <c r="H443" s="2">
        <f>Nurse[[#This Row],[Total RN Hours (w/ Admin, DON)]]/Nurse[[#This Row],[MDS Census]]</f>
        <v>1.1692829868476877</v>
      </c>
      <c r="I443" s="2">
        <f>Nurse[[#This Row],[RN Hours (excl. Admin, DON)]]/Nurse[[#This Row],[MDS Census]]</f>
        <v>0.39297836232498939</v>
      </c>
      <c r="J443" s="2">
        <f>SUM(Nurse[[#This Row],[RN Hours (excl. Admin, DON)]], Nurse[[#This Row],[RN Admin Hours]], Nurse[[#This Row],[RN DON Hours]], Nurse[[#This Row],[LPN Hours (excl. Admin)]], Nurse[[#This Row],[LPN Admin Hours]], Nurse[[#This Row],[CNA Hours]], Nurse[[#This Row],[NA TR Hours]], Nurse[[#This Row],[Med Aide/Tech Hours]])</f>
        <v>253.29615384615386</v>
      </c>
      <c r="K443" s="2">
        <f>SUM(Nurse[[#This Row],[RN Hours (excl. Admin, DON)]], Nurse[[#This Row],[LPN Hours (excl. Admin)]], Nurse[[#This Row],[CNA Hours]], Nurse[[#This Row],[NA TR Hours]], Nurse[[#This Row],[Med Aide/Tech Hours]])</f>
        <v>213.08186813186816</v>
      </c>
      <c r="L443" s="2">
        <f>SUM(Nurse[[#This Row],[RN Hours (excl. Admin, DON)]], Nurse[[#This Row],[RN Admin Hours]], Nurse[[#This Row],[RN DON Hours]])</f>
        <v>60.571428571428577</v>
      </c>
      <c r="M443" s="2">
        <v>20.357142857142858</v>
      </c>
      <c r="N443" s="2">
        <v>34.85164835164835</v>
      </c>
      <c r="O443" s="2">
        <v>5.3626373626373622</v>
      </c>
      <c r="P443" s="2">
        <f>SUM(Nurse[[#This Row],[LPN Hours (excl. Admin)]],Nurse[[#This Row],[LPN Admin Hours]])</f>
        <v>82.56560439560441</v>
      </c>
      <c r="Q443" s="2">
        <v>82.56560439560441</v>
      </c>
      <c r="R443" s="2">
        <v>0</v>
      </c>
      <c r="S443" s="2">
        <f>SUM(Nurse[[#This Row],[CNA Hours]], Nurse[[#This Row],[NA TR Hours]], Nurse[[#This Row],[Med Aide/Tech Hours]])</f>
        <v>110.15912087912088</v>
      </c>
      <c r="T443" s="2">
        <v>105.24703296703296</v>
      </c>
      <c r="U443" s="2">
        <v>4.9120879120879124</v>
      </c>
      <c r="V443" s="2">
        <v>0</v>
      </c>
      <c r="W4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3" s="2">
        <v>0</v>
      </c>
      <c r="Y443" s="2">
        <v>0</v>
      </c>
      <c r="Z443" s="2">
        <v>0</v>
      </c>
      <c r="AA443" s="2">
        <v>0</v>
      </c>
      <c r="AB443" s="2">
        <v>0</v>
      </c>
      <c r="AC443" s="2">
        <v>0</v>
      </c>
      <c r="AD443" s="2">
        <v>0</v>
      </c>
      <c r="AE443" s="2">
        <v>0</v>
      </c>
      <c r="AF443" t="s">
        <v>919</v>
      </c>
      <c r="AG443" s="6">
        <v>5</v>
      </c>
      <c r="AH443"/>
    </row>
    <row r="444" spans="1:34" x14ac:dyDescent="0.25">
      <c r="A444" t="s">
        <v>35</v>
      </c>
      <c r="B444" t="s">
        <v>1076</v>
      </c>
      <c r="C444" t="s">
        <v>2094</v>
      </c>
      <c r="D444" t="s">
        <v>2302</v>
      </c>
      <c r="E444" s="2">
        <v>93.098901098901095</v>
      </c>
      <c r="F444" s="2">
        <f>Nurse[[#This Row],[Total Nurse Staff Hours]]/Nurse[[#This Row],[MDS Census]]</f>
        <v>3.2191666666666667</v>
      </c>
      <c r="G444" s="2">
        <f>Nurse[[#This Row],[Total Direct Care Staff Hours]]/Nurse[[#This Row],[MDS Census]]</f>
        <v>3.0481916902738431</v>
      </c>
      <c r="H444" s="2">
        <f>Nurse[[#This Row],[Total RN Hours (w/ Admin, DON)]]/Nurse[[#This Row],[MDS Census]]</f>
        <v>0.45051345609065158</v>
      </c>
      <c r="I444" s="2">
        <f>Nurse[[#This Row],[RN Hours (excl. Admin, DON)]]/Nurse[[#This Row],[MDS Census]]</f>
        <v>0.33873347497639283</v>
      </c>
      <c r="J444" s="2">
        <f>SUM(Nurse[[#This Row],[RN Hours (excl. Admin, DON)]], Nurse[[#This Row],[RN Admin Hours]], Nurse[[#This Row],[RN DON Hours]], Nurse[[#This Row],[LPN Hours (excl. Admin)]], Nurse[[#This Row],[LPN Admin Hours]], Nurse[[#This Row],[CNA Hours]], Nurse[[#This Row],[NA TR Hours]], Nurse[[#This Row],[Med Aide/Tech Hours]])</f>
        <v>299.70087912087911</v>
      </c>
      <c r="K444" s="2">
        <f>SUM(Nurse[[#This Row],[RN Hours (excl. Admin, DON)]], Nurse[[#This Row],[LPN Hours (excl. Admin)]], Nurse[[#This Row],[CNA Hours]], Nurse[[#This Row],[NA TR Hours]], Nurse[[#This Row],[Med Aide/Tech Hours]])</f>
        <v>283.78329670329668</v>
      </c>
      <c r="L444" s="2">
        <f>SUM(Nurse[[#This Row],[RN Hours (excl. Admin, DON)]], Nurse[[#This Row],[RN Admin Hours]], Nurse[[#This Row],[RN DON Hours]])</f>
        <v>41.942307692307693</v>
      </c>
      <c r="M444" s="2">
        <v>31.535714285714285</v>
      </c>
      <c r="N444" s="2">
        <v>5.0109890109890109</v>
      </c>
      <c r="O444" s="2">
        <v>5.395604395604396</v>
      </c>
      <c r="P444" s="2">
        <f>SUM(Nurse[[#This Row],[LPN Hours (excl. Admin)]],Nurse[[#This Row],[LPN Admin Hours]])</f>
        <v>81.942307692307693</v>
      </c>
      <c r="Q444" s="2">
        <v>76.431318681318686</v>
      </c>
      <c r="R444" s="2">
        <v>5.5109890109890109</v>
      </c>
      <c r="S444" s="2">
        <f>SUM(Nurse[[#This Row],[CNA Hours]], Nurse[[#This Row],[NA TR Hours]], Nurse[[#This Row],[Med Aide/Tech Hours]])</f>
        <v>175.81626373626372</v>
      </c>
      <c r="T444" s="2">
        <v>175.81626373626372</v>
      </c>
      <c r="U444" s="2">
        <v>0</v>
      </c>
      <c r="V444" s="2">
        <v>0</v>
      </c>
      <c r="W4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2.0439560439560438</v>
      </c>
      <c r="X444" s="2">
        <v>0</v>
      </c>
      <c r="Y444" s="2">
        <v>0</v>
      </c>
      <c r="Z444" s="2">
        <v>2.0439560439560438</v>
      </c>
      <c r="AA444" s="2">
        <v>0</v>
      </c>
      <c r="AB444" s="2">
        <v>0</v>
      </c>
      <c r="AC444" s="2">
        <v>0</v>
      </c>
      <c r="AD444" s="2">
        <v>0</v>
      </c>
      <c r="AE444" s="2">
        <v>0</v>
      </c>
      <c r="AF444" t="s">
        <v>129</v>
      </c>
      <c r="AG444" s="6">
        <v>5</v>
      </c>
      <c r="AH444"/>
    </row>
    <row r="445" spans="1:34" x14ac:dyDescent="0.25">
      <c r="A445" t="s">
        <v>35</v>
      </c>
      <c r="B445" t="s">
        <v>1749</v>
      </c>
      <c r="C445" t="s">
        <v>1920</v>
      </c>
      <c r="D445" t="s">
        <v>2291</v>
      </c>
      <c r="E445" s="2">
        <v>49.549450549450547</v>
      </c>
      <c r="F445" s="2">
        <f>Nurse[[#This Row],[Total Nurse Staff Hours]]/Nurse[[#This Row],[MDS Census]]</f>
        <v>4.7195298292304306</v>
      </c>
      <c r="G445" s="2">
        <f>Nurse[[#This Row],[Total Direct Care Staff Hours]]/Nurse[[#This Row],[MDS Census]]</f>
        <v>4.5947793302284339</v>
      </c>
      <c r="H445" s="2">
        <f>Nurse[[#This Row],[Total RN Hours (w/ Admin, DON)]]/Nurse[[#This Row],[MDS Census]]</f>
        <v>0.55982035928143725</v>
      </c>
      <c r="I445" s="2">
        <f>Nurse[[#This Row],[RN Hours (excl. Admin, DON)]]/Nurse[[#This Row],[MDS Census]]</f>
        <v>0.43506986027944128</v>
      </c>
      <c r="J445" s="2">
        <f>SUM(Nurse[[#This Row],[RN Hours (excl. Admin, DON)]], Nurse[[#This Row],[RN Admin Hours]], Nurse[[#This Row],[RN DON Hours]], Nurse[[#This Row],[LPN Hours (excl. Admin)]], Nurse[[#This Row],[LPN Admin Hours]], Nurse[[#This Row],[CNA Hours]], Nurse[[#This Row],[NA TR Hours]], Nurse[[#This Row],[Med Aide/Tech Hours]])</f>
        <v>233.85010989010999</v>
      </c>
      <c r="K445" s="2">
        <f>SUM(Nurse[[#This Row],[RN Hours (excl. Admin, DON)]], Nurse[[#This Row],[LPN Hours (excl. Admin)]], Nurse[[#This Row],[CNA Hours]], Nurse[[#This Row],[NA TR Hours]], Nurse[[#This Row],[Med Aide/Tech Hours]])</f>
        <v>227.6687912087913</v>
      </c>
      <c r="L445" s="2">
        <f>SUM(Nurse[[#This Row],[RN Hours (excl. Admin, DON)]], Nurse[[#This Row],[RN Admin Hours]], Nurse[[#This Row],[RN DON Hours]])</f>
        <v>27.738791208791216</v>
      </c>
      <c r="M445" s="2">
        <v>21.557472527472534</v>
      </c>
      <c r="N445" s="2">
        <v>5.1923076923076925</v>
      </c>
      <c r="O445" s="2">
        <v>0.98901098901098905</v>
      </c>
      <c r="P445" s="2">
        <f>SUM(Nurse[[#This Row],[LPN Hours (excl. Admin)]],Nurse[[#This Row],[LPN Admin Hours]])</f>
        <v>58.835494505494516</v>
      </c>
      <c r="Q445" s="2">
        <v>58.835494505494516</v>
      </c>
      <c r="R445" s="2">
        <v>0</v>
      </c>
      <c r="S445" s="2">
        <f>SUM(Nurse[[#This Row],[CNA Hours]], Nurse[[#This Row],[NA TR Hours]], Nurse[[#This Row],[Med Aide/Tech Hours]])</f>
        <v>147.27582417582425</v>
      </c>
      <c r="T445" s="2">
        <v>147.27582417582425</v>
      </c>
      <c r="U445" s="2">
        <v>0</v>
      </c>
      <c r="V445" s="2">
        <v>0</v>
      </c>
      <c r="W4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5" s="2">
        <v>0</v>
      </c>
      <c r="Y445" s="2">
        <v>0</v>
      </c>
      <c r="Z445" s="2">
        <v>0</v>
      </c>
      <c r="AA445" s="2">
        <v>0</v>
      </c>
      <c r="AB445" s="2">
        <v>0</v>
      </c>
      <c r="AC445" s="2">
        <v>0</v>
      </c>
      <c r="AD445" s="2">
        <v>0</v>
      </c>
      <c r="AE445" s="2">
        <v>0</v>
      </c>
      <c r="AF445" t="s">
        <v>815</v>
      </c>
      <c r="AG445" s="6">
        <v>5</v>
      </c>
      <c r="AH445"/>
    </row>
    <row r="446" spans="1:34" x14ac:dyDescent="0.25">
      <c r="A446" t="s">
        <v>35</v>
      </c>
      <c r="B446" t="s">
        <v>1371</v>
      </c>
      <c r="C446" t="s">
        <v>1925</v>
      </c>
      <c r="D446" t="s">
        <v>2321</v>
      </c>
      <c r="E446" s="2">
        <v>95.109890109890117</v>
      </c>
      <c r="F446" s="2">
        <f>Nurse[[#This Row],[Total Nurse Staff Hours]]/Nurse[[#This Row],[MDS Census]]</f>
        <v>3.4273229347198151</v>
      </c>
      <c r="G446" s="2">
        <f>Nurse[[#This Row],[Total Direct Care Staff Hours]]/Nurse[[#This Row],[MDS Census]]</f>
        <v>3.0338763720392832</v>
      </c>
      <c r="H446" s="2">
        <f>Nurse[[#This Row],[Total RN Hours (w/ Admin, DON)]]/Nurse[[#This Row],[MDS Census]]</f>
        <v>0.66768688619295202</v>
      </c>
      <c r="I446" s="2">
        <f>Nurse[[#This Row],[RN Hours (excl. Admin, DON)]]/Nurse[[#This Row],[MDS Census]]</f>
        <v>0.399584055459272</v>
      </c>
      <c r="J446" s="2">
        <f>SUM(Nurse[[#This Row],[RN Hours (excl. Admin, DON)]], Nurse[[#This Row],[RN Admin Hours]], Nurse[[#This Row],[RN DON Hours]], Nurse[[#This Row],[LPN Hours (excl. Admin)]], Nurse[[#This Row],[LPN Admin Hours]], Nurse[[#This Row],[CNA Hours]], Nurse[[#This Row],[NA TR Hours]], Nurse[[#This Row],[Med Aide/Tech Hours]])</f>
        <v>325.97230769230771</v>
      </c>
      <c r="K446" s="2">
        <f>SUM(Nurse[[#This Row],[RN Hours (excl. Admin, DON)]], Nurse[[#This Row],[LPN Hours (excl. Admin)]], Nurse[[#This Row],[CNA Hours]], Nurse[[#This Row],[NA TR Hours]], Nurse[[#This Row],[Med Aide/Tech Hours]])</f>
        <v>288.55164835164834</v>
      </c>
      <c r="L446" s="2">
        <f>SUM(Nurse[[#This Row],[RN Hours (excl. Admin, DON)]], Nurse[[#This Row],[RN Admin Hours]], Nurse[[#This Row],[RN DON Hours]])</f>
        <v>63.503626373626375</v>
      </c>
      <c r="M446" s="2">
        <v>38.004395604395597</v>
      </c>
      <c r="N446" s="2">
        <v>19.935164835164837</v>
      </c>
      <c r="O446" s="2">
        <v>5.5640659340659342</v>
      </c>
      <c r="P446" s="2">
        <f>SUM(Nurse[[#This Row],[LPN Hours (excl. Admin)]],Nurse[[#This Row],[LPN Admin Hours]])</f>
        <v>84.641208791208754</v>
      </c>
      <c r="Q446" s="2">
        <v>72.719780219780191</v>
      </c>
      <c r="R446" s="2">
        <v>11.921428571428571</v>
      </c>
      <c r="S446" s="2">
        <f>SUM(Nurse[[#This Row],[CNA Hours]], Nurse[[#This Row],[NA TR Hours]], Nurse[[#This Row],[Med Aide/Tech Hours]])</f>
        <v>177.82747252747254</v>
      </c>
      <c r="T446" s="2">
        <v>170.4813186813187</v>
      </c>
      <c r="U446" s="2">
        <v>7.346153846153844</v>
      </c>
      <c r="V446" s="2">
        <v>0</v>
      </c>
      <c r="W4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12.813186813186814</v>
      </c>
      <c r="X446" s="2">
        <v>0.52747252747252749</v>
      </c>
      <c r="Y446" s="2">
        <v>0.75824175824175821</v>
      </c>
      <c r="Z446" s="2">
        <v>0</v>
      </c>
      <c r="AA446" s="2">
        <v>0</v>
      </c>
      <c r="AB446" s="2">
        <v>0.26373626373626374</v>
      </c>
      <c r="AC446" s="2">
        <v>11.263736263736265</v>
      </c>
      <c r="AD446" s="2">
        <v>0</v>
      </c>
      <c r="AE446" s="2">
        <v>0</v>
      </c>
      <c r="AF446" t="s">
        <v>428</v>
      </c>
      <c r="AG446" s="6">
        <v>5</v>
      </c>
      <c r="AH446"/>
    </row>
    <row r="447" spans="1:34" x14ac:dyDescent="0.25">
      <c r="A447" t="s">
        <v>35</v>
      </c>
      <c r="B447" t="s">
        <v>1481</v>
      </c>
      <c r="C447" t="s">
        <v>2000</v>
      </c>
      <c r="D447" t="s">
        <v>2366</v>
      </c>
      <c r="E447" s="2">
        <v>52.054945054945058</v>
      </c>
      <c r="F447" s="2">
        <f>Nurse[[#This Row],[Total Nurse Staff Hours]]/Nurse[[#This Row],[MDS Census]]</f>
        <v>3.5128245725142491</v>
      </c>
      <c r="G447" s="2">
        <f>Nurse[[#This Row],[Total Direct Care Staff Hours]]/Nurse[[#This Row],[MDS Census]]</f>
        <v>3.3004010977411862</v>
      </c>
      <c r="H447" s="2">
        <f>Nurse[[#This Row],[Total RN Hours (w/ Admin, DON)]]/Nurse[[#This Row],[MDS Census]]</f>
        <v>0.63489550348321733</v>
      </c>
      <c r="I447" s="2">
        <f>Nurse[[#This Row],[RN Hours (excl. Admin, DON)]]/Nurse[[#This Row],[MDS Census]]</f>
        <v>0.52717964956723662</v>
      </c>
      <c r="J447" s="2">
        <f>SUM(Nurse[[#This Row],[RN Hours (excl. Admin, DON)]], Nurse[[#This Row],[RN Admin Hours]], Nurse[[#This Row],[RN DON Hours]], Nurse[[#This Row],[LPN Hours (excl. Admin)]], Nurse[[#This Row],[LPN Admin Hours]], Nurse[[#This Row],[CNA Hours]], Nurse[[#This Row],[NA TR Hours]], Nurse[[#This Row],[Med Aide/Tech Hours]])</f>
        <v>182.8598901098901</v>
      </c>
      <c r="K447" s="2">
        <f>SUM(Nurse[[#This Row],[RN Hours (excl. Admin, DON)]], Nurse[[#This Row],[LPN Hours (excl. Admin)]], Nurse[[#This Row],[CNA Hours]], Nurse[[#This Row],[NA TR Hours]], Nurse[[#This Row],[Med Aide/Tech Hours]])</f>
        <v>171.80219780219781</v>
      </c>
      <c r="L447" s="2">
        <f>SUM(Nurse[[#This Row],[RN Hours (excl. Admin, DON)]], Nurse[[#This Row],[RN Admin Hours]], Nurse[[#This Row],[RN DON Hours]])</f>
        <v>33.049450549450555</v>
      </c>
      <c r="M447" s="2">
        <v>27.442307692307693</v>
      </c>
      <c r="N447" s="2">
        <v>0.42032967032967034</v>
      </c>
      <c r="O447" s="2">
        <v>5.186813186813187</v>
      </c>
      <c r="P447" s="2">
        <f>SUM(Nurse[[#This Row],[LPN Hours (excl. Admin)]],Nurse[[#This Row],[LPN Admin Hours]])</f>
        <v>48.200549450549453</v>
      </c>
      <c r="Q447" s="2">
        <v>42.75</v>
      </c>
      <c r="R447" s="2">
        <v>5.4505494505494507</v>
      </c>
      <c r="S447" s="2">
        <f>SUM(Nurse[[#This Row],[CNA Hours]], Nurse[[#This Row],[NA TR Hours]], Nurse[[#This Row],[Med Aide/Tech Hours]])</f>
        <v>101.60989010989012</v>
      </c>
      <c r="T447" s="2">
        <v>101.60989010989012</v>
      </c>
      <c r="U447" s="2">
        <v>0</v>
      </c>
      <c r="V447" s="2">
        <v>0</v>
      </c>
      <c r="W4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4.4835164835164836</v>
      </c>
      <c r="X447" s="2">
        <v>4.4835164835164836</v>
      </c>
      <c r="Y447" s="2">
        <v>0</v>
      </c>
      <c r="Z447" s="2">
        <v>0</v>
      </c>
      <c r="AA447" s="2">
        <v>0</v>
      </c>
      <c r="AB447" s="2">
        <v>0</v>
      </c>
      <c r="AC447" s="2">
        <v>0</v>
      </c>
      <c r="AD447" s="2">
        <v>0</v>
      </c>
      <c r="AE447" s="2">
        <v>0</v>
      </c>
      <c r="AF447" t="s">
        <v>541</v>
      </c>
      <c r="AG447" s="6">
        <v>5</v>
      </c>
      <c r="AH447"/>
    </row>
    <row r="448" spans="1:34" x14ac:dyDescent="0.25">
      <c r="A448" t="s">
        <v>35</v>
      </c>
      <c r="B448" t="s">
        <v>1292</v>
      </c>
      <c r="C448" t="s">
        <v>2140</v>
      </c>
      <c r="D448" t="s">
        <v>2340</v>
      </c>
      <c r="E448" s="2">
        <v>76.362637362637358</v>
      </c>
      <c r="F448" s="2">
        <f>Nurse[[#This Row],[Total Nurse Staff Hours]]/Nurse[[#This Row],[MDS Census]]</f>
        <v>2.8185422362929917</v>
      </c>
      <c r="G448" s="2">
        <f>Nurse[[#This Row],[Total Direct Care Staff Hours]]/Nurse[[#This Row],[MDS Census]]</f>
        <v>2.7224132968772485</v>
      </c>
      <c r="H448" s="2">
        <f>Nurse[[#This Row],[Total RN Hours (w/ Admin, DON)]]/Nurse[[#This Row],[MDS Census]]</f>
        <v>0.18227802561519643</v>
      </c>
      <c r="I448" s="2">
        <f>Nurse[[#This Row],[RN Hours (excl. Admin, DON)]]/Nurse[[#This Row],[MDS Census]]</f>
        <v>0.10370556914663981</v>
      </c>
      <c r="J448" s="2">
        <f>SUM(Nurse[[#This Row],[RN Hours (excl. Admin, DON)]], Nurse[[#This Row],[RN Admin Hours]], Nurse[[#This Row],[RN DON Hours]], Nurse[[#This Row],[LPN Hours (excl. Admin)]], Nurse[[#This Row],[LPN Admin Hours]], Nurse[[#This Row],[CNA Hours]], Nurse[[#This Row],[NA TR Hours]], Nurse[[#This Row],[Med Aide/Tech Hours]])</f>
        <v>215.23131868131867</v>
      </c>
      <c r="K448" s="2">
        <f>SUM(Nurse[[#This Row],[RN Hours (excl. Admin, DON)]], Nurse[[#This Row],[LPN Hours (excl. Admin)]], Nurse[[#This Row],[CNA Hours]], Nurse[[#This Row],[NA TR Hours]], Nurse[[#This Row],[Med Aide/Tech Hours]])</f>
        <v>207.89065934065934</v>
      </c>
      <c r="L448" s="2">
        <f>SUM(Nurse[[#This Row],[RN Hours (excl. Admin, DON)]], Nurse[[#This Row],[RN Admin Hours]], Nurse[[#This Row],[RN DON Hours]])</f>
        <v>13.919230769230769</v>
      </c>
      <c r="M448" s="2">
        <v>7.9192307692307686</v>
      </c>
      <c r="N448" s="2">
        <v>0.2857142857142857</v>
      </c>
      <c r="O448" s="2">
        <v>5.7142857142857144</v>
      </c>
      <c r="P448" s="2">
        <f>SUM(Nurse[[#This Row],[LPN Hours (excl. Admin)]],Nurse[[#This Row],[LPN Admin Hours]])</f>
        <v>75.868131868131869</v>
      </c>
      <c r="Q448" s="2">
        <v>74.527472527472526</v>
      </c>
      <c r="R448" s="2">
        <v>1.3406593406593406</v>
      </c>
      <c r="S448" s="2">
        <f>SUM(Nurse[[#This Row],[CNA Hours]], Nurse[[#This Row],[NA TR Hours]], Nurse[[#This Row],[Med Aide/Tech Hours]])</f>
        <v>125.44395604395604</v>
      </c>
      <c r="T448" s="2">
        <v>125.44395604395604</v>
      </c>
      <c r="U448" s="2">
        <v>0</v>
      </c>
      <c r="V448" s="2">
        <v>0</v>
      </c>
      <c r="W4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8" s="2">
        <v>0</v>
      </c>
      <c r="Y448" s="2">
        <v>0</v>
      </c>
      <c r="Z448" s="2">
        <v>0</v>
      </c>
      <c r="AA448" s="2">
        <v>0</v>
      </c>
      <c r="AB448" s="2">
        <v>0</v>
      </c>
      <c r="AC448" s="2">
        <v>0</v>
      </c>
      <c r="AD448" s="2">
        <v>0</v>
      </c>
      <c r="AE448" s="2">
        <v>0</v>
      </c>
      <c r="AF448" t="s">
        <v>348</v>
      </c>
      <c r="AG448" s="6">
        <v>5</v>
      </c>
      <c r="AH448"/>
    </row>
    <row r="449" spans="1:34" x14ac:dyDescent="0.25">
      <c r="A449" t="s">
        <v>35</v>
      </c>
      <c r="B449" t="s">
        <v>1172</v>
      </c>
      <c r="C449" t="s">
        <v>2124</v>
      </c>
      <c r="D449" t="s">
        <v>2344</v>
      </c>
      <c r="E449" s="2">
        <v>33.120879120879124</v>
      </c>
      <c r="F449" s="2">
        <f>Nurse[[#This Row],[Total Nurse Staff Hours]]/Nurse[[#This Row],[MDS Census]]</f>
        <v>3.7835932315859315</v>
      </c>
      <c r="G449" s="2">
        <f>Nurse[[#This Row],[Total Direct Care Staff Hours]]/Nurse[[#This Row],[MDS Census]]</f>
        <v>3.6163735899137355</v>
      </c>
      <c r="H449" s="2">
        <f>Nurse[[#This Row],[Total RN Hours (w/ Admin, DON)]]/Nurse[[#This Row],[MDS Census]]</f>
        <v>0.66058394160583922</v>
      </c>
      <c r="I449" s="2">
        <f>Nurse[[#This Row],[RN Hours (excl. Admin, DON)]]/Nurse[[#This Row],[MDS Census]]</f>
        <v>0.49336429993364289</v>
      </c>
      <c r="J449" s="2">
        <f>SUM(Nurse[[#This Row],[RN Hours (excl. Admin, DON)]], Nurse[[#This Row],[RN Admin Hours]], Nurse[[#This Row],[RN DON Hours]], Nurse[[#This Row],[LPN Hours (excl. Admin)]], Nurse[[#This Row],[LPN Admin Hours]], Nurse[[#This Row],[CNA Hours]], Nurse[[#This Row],[NA TR Hours]], Nurse[[#This Row],[Med Aide/Tech Hours]])</f>
        <v>125.31593406593406</v>
      </c>
      <c r="K449" s="2">
        <f>SUM(Nurse[[#This Row],[RN Hours (excl. Admin, DON)]], Nurse[[#This Row],[LPN Hours (excl. Admin)]], Nurse[[#This Row],[CNA Hours]], Nurse[[#This Row],[NA TR Hours]], Nurse[[#This Row],[Med Aide/Tech Hours]])</f>
        <v>119.77747252747253</v>
      </c>
      <c r="L449" s="2">
        <f>SUM(Nurse[[#This Row],[RN Hours (excl. Admin, DON)]], Nurse[[#This Row],[RN Admin Hours]], Nurse[[#This Row],[RN DON Hours]])</f>
        <v>21.879120879120876</v>
      </c>
      <c r="M449" s="2">
        <v>16.340659340659339</v>
      </c>
      <c r="N449" s="2">
        <v>0</v>
      </c>
      <c r="O449" s="2">
        <v>5.5384615384615383</v>
      </c>
      <c r="P449" s="2">
        <f>SUM(Nurse[[#This Row],[LPN Hours (excl. Admin)]],Nurse[[#This Row],[LPN Admin Hours]])</f>
        <v>39.203296703296701</v>
      </c>
      <c r="Q449" s="2">
        <v>39.203296703296701</v>
      </c>
      <c r="R449" s="2">
        <v>0</v>
      </c>
      <c r="S449" s="2">
        <f>SUM(Nurse[[#This Row],[CNA Hours]], Nurse[[#This Row],[NA TR Hours]], Nurse[[#This Row],[Med Aide/Tech Hours]])</f>
        <v>64.233516483516482</v>
      </c>
      <c r="T449" s="2">
        <v>51.381868131868131</v>
      </c>
      <c r="U449" s="2">
        <v>12.851648351648352</v>
      </c>
      <c r="V449" s="2">
        <v>0</v>
      </c>
      <c r="W4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49" s="2">
        <v>0</v>
      </c>
      <c r="Y449" s="2">
        <v>0</v>
      </c>
      <c r="Z449" s="2">
        <v>0</v>
      </c>
      <c r="AA449" s="2">
        <v>0</v>
      </c>
      <c r="AB449" s="2">
        <v>0</v>
      </c>
      <c r="AC449" s="2">
        <v>0</v>
      </c>
      <c r="AD449" s="2">
        <v>0</v>
      </c>
      <c r="AE449" s="2">
        <v>0</v>
      </c>
      <c r="AF449" t="s">
        <v>227</v>
      </c>
      <c r="AG449" s="6">
        <v>5</v>
      </c>
      <c r="AH449"/>
    </row>
    <row r="450" spans="1:34" x14ac:dyDescent="0.25">
      <c r="A450" t="s">
        <v>35</v>
      </c>
      <c r="B450" t="s">
        <v>1354</v>
      </c>
      <c r="C450" t="s">
        <v>2084</v>
      </c>
      <c r="D450" t="s">
        <v>2302</v>
      </c>
      <c r="E450" s="2">
        <v>58.208791208791212</v>
      </c>
      <c r="F450" s="2">
        <f>Nurse[[#This Row],[Total Nurse Staff Hours]]/Nurse[[#This Row],[MDS Census]]</f>
        <v>2.7629790447423068</v>
      </c>
      <c r="G450" s="2">
        <f>Nurse[[#This Row],[Total Direct Care Staff Hours]]/Nurse[[#This Row],[MDS Census]]</f>
        <v>2.5641400792901643</v>
      </c>
      <c r="H450" s="2">
        <f>Nurse[[#This Row],[Total RN Hours (w/ Admin, DON)]]/Nurse[[#This Row],[MDS Census]]</f>
        <v>0.43543515197281479</v>
      </c>
      <c r="I450" s="2">
        <f>Nurse[[#This Row],[RN Hours (excl. Admin, DON)]]/Nurse[[#This Row],[MDS Census]]</f>
        <v>0.23659618652067207</v>
      </c>
      <c r="J450" s="2">
        <f>SUM(Nurse[[#This Row],[RN Hours (excl. Admin, DON)]], Nurse[[#This Row],[RN Admin Hours]], Nurse[[#This Row],[RN DON Hours]], Nurse[[#This Row],[LPN Hours (excl. Admin)]], Nurse[[#This Row],[LPN Admin Hours]], Nurse[[#This Row],[CNA Hours]], Nurse[[#This Row],[NA TR Hours]], Nurse[[#This Row],[Med Aide/Tech Hours]])</f>
        <v>160.82967032967034</v>
      </c>
      <c r="K450" s="2">
        <f>SUM(Nurse[[#This Row],[RN Hours (excl. Admin, DON)]], Nurse[[#This Row],[LPN Hours (excl. Admin)]], Nurse[[#This Row],[CNA Hours]], Nurse[[#This Row],[NA TR Hours]], Nurse[[#This Row],[Med Aide/Tech Hours]])</f>
        <v>149.25549450549451</v>
      </c>
      <c r="L450" s="2">
        <f>SUM(Nurse[[#This Row],[RN Hours (excl. Admin, DON)]], Nurse[[#This Row],[RN Admin Hours]], Nurse[[#This Row],[RN DON Hours]])</f>
        <v>25.346153846153847</v>
      </c>
      <c r="M450" s="2">
        <v>13.771978021978022</v>
      </c>
      <c r="N450" s="2">
        <v>6.4642857142857144</v>
      </c>
      <c r="O450" s="2">
        <v>5.1098901098901095</v>
      </c>
      <c r="P450" s="2">
        <f>SUM(Nurse[[#This Row],[LPN Hours (excl. Admin)]],Nurse[[#This Row],[LPN Admin Hours]])</f>
        <v>37.755494505494504</v>
      </c>
      <c r="Q450" s="2">
        <v>37.755494505494504</v>
      </c>
      <c r="R450" s="2">
        <v>0</v>
      </c>
      <c r="S450" s="2">
        <f>SUM(Nurse[[#This Row],[CNA Hours]], Nurse[[#This Row],[NA TR Hours]], Nurse[[#This Row],[Med Aide/Tech Hours]])</f>
        <v>97.728021978021971</v>
      </c>
      <c r="T450" s="2">
        <v>97.60164835164835</v>
      </c>
      <c r="U450" s="2">
        <v>0.12637362637362637</v>
      </c>
      <c r="V450" s="2">
        <v>0</v>
      </c>
      <c r="W4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0" s="2">
        <v>0</v>
      </c>
      <c r="Y450" s="2">
        <v>0</v>
      </c>
      <c r="Z450" s="2">
        <v>0</v>
      </c>
      <c r="AA450" s="2">
        <v>0</v>
      </c>
      <c r="AB450" s="2">
        <v>0</v>
      </c>
      <c r="AC450" s="2">
        <v>0</v>
      </c>
      <c r="AD450" s="2">
        <v>0</v>
      </c>
      <c r="AE450" s="2">
        <v>0</v>
      </c>
      <c r="AF450" t="s">
        <v>411</v>
      </c>
      <c r="AG450" s="6">
        <v>5</v>
      </c>
      <c r="AH450"/>
    </row>
    <row r="451" spans="1:34" x14ac:dyDescent="0.25">
      <c r="A451" t="s">
        <v>35</v>
      </c>
      <c r="B451" t="s">
        <v>1645</v>
      </c>
      <c r="C451" t="s">
        <v>2068</v>
      </c>
      <c r="D451" t="s">
        <v>2307</v>
      </c>
      <c r="E451" s="2">
        <v>89.813186813186817</v>
      </c>
      <c r="F451" s="2">
        <f>Nurse[[#This Row],[Total Nurse Staff Hours]]/Nurse[[#This Row],[MDS Census]]</f>
        <v>3.8201774134344779</v>
      </c>
      <c r="G451" s="2">
        <f>Nurse[[#This Row],[Total Direct Care Staff Hours]]/Nurse[[#This Row],[MDS Census]]</f>
        <v>3.7829817692401795</v>
      </c>
      <c r="H451" s="2">
        <f>Nurse[[#This Row],[Total RN Hours (w/ Admin, DON)]]/Nurse[[#This Row],[MDS Census]]</f>
        <v>0.32431053468738524</v>
      </c>
      <c r="I451" s="2">
        <f>Nurse[[#This Row],[RN Hours (excl. Admin, DON)]]/Nurse[[#This Row],[MDS Census]]</f>
        <v>0.28711489049308697</v>
      </c>
      <c r="J451" s="2">
        <f>SUM(Nurse[[#This Row],[RN Hours (excl. Admin, DON)]], Nurse[[#This Row],[RN Admin Hours]], Nurse[[#This Row],[RN DON Hours]], Nurse[[#This Row],[LPN Hours (excl. Admin)]], Nurse[[#This Row],[LPN Admin Hours]], Nurse[[#This Row],[CNA Hours]], Nurse[[#This Row],[NA TR Hours]], Nurse[[#This Row],[Med Aide/Tech Hours]])</f>
        <v>343.10230769230759</v>
      </c>
      <c r="K451" s="2">
        <f>SUM(Nurse[[#This Row],[RN Hours (excl. Admin, DON)]], Nurse[[#This Row],[LPN Hours (excl. Admin)]], Nurse[[#This Row],[CNA Hours]], Nurse[[#This Row],[NA TR Hours]], Nurse[[#This Row],[Med Aide/Tech Hours]])</f>
        <v>339.7616483516482</v>
      </c>
      <c r="L451" s="2">
        <f>SUM(Nurse[[#This Row],[RN Hours (excl. Admin, DON)]], Nurse[[#This Row],[RN Admin Hours]], Nurse[[#This Row],[RN DON Hours]])</f>
        <v>29.127362637362634</v>
      </c>
      <c r="M451" s="2">
        <v>25.786703296703294</v>
      </c>
      <c r="N451" s="2">
        <v>0</v>
      </c>
      <c r="O451" s="2">
        <v>3.3406593406593408</v>
      </c>
      <c r="P451" s="2">
        <f>SUM(Nurse[[#This Row],[LPN Hours (excl. Admin)]],Nurse[[#This Row],[LPN Admin Hours]])</f>
        <v>85.597582417582373</v>
      </c>
      <c r="Q451" s="2">
        <v>85.597582417582373</v>
      </c>
      <c r="R451" s="2">
        <v>0</v>
      </c>
      <c r="S451" s="2">
        <f>SUM(Nurse[[#This Row],[CNA Hours]], Nurse[[#This Row],[NA TR Hours]], Nurse[[#This Row],[Med Aide/Tech Hours]])</f>
        <v>228.37736263736255</v>
      </c>
      <c r="T451" s="2">
        <v>228.37736263736255</v>
      </c>
      <c r="U451" s="2">
        <v>0</v>
      </c>
      <c r="V451" s="2">
        <v>0</v>
      </c>
      <c r="W4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140.28967032967032</v>
      </c>
      <c r="X451" s="2">
        <v>1.8351648351648351</v>
      </c>
      <c r="Y451" s="2">
        <v>0</v>
      </c>
      <c r="Z451" s="2">
        <v>0</v>
      </c>
      <c r="AA451" s="2">
        <v>24.267692307692304</v>
      </c>
      <c r="AB451" s="2">
        <v>0</v>
      </c>
      <c r="AC451" s="2">
        <v>114.18681318681318</v>
      </c>
      <c r="AD451" s="2">
        <v>0</v>
      </c>
      <c r="AE451" s="2">
        <v>0</v>
      </c>
      <c r="AF451" t="s">
        <v>708</v>
      </c>
      <c r="AG451" s="6">
        <v>5</v>
      </c>
      <c r="AH451"/>
    </row>
    <row r="452" spans="1:34" x14ac:dyDescent="0.25">
      <c r="A452" t="s">
        <v>35</v>
      </c>
      <c r="B452" t="s">
        <v>1849</v>
      </c>
      <c r="C452" t="s">
        <v>2211</v>
      </c>
      <c r="D452" t="s">
        <v>2325</v>
      </c>
      <c r="E452" s="2">
        <v>45.868131868131869</v>
      </c>
      <c r="F452" s="2">
        <f>Nurse[[#This Row],[Total Nurse Staff Hours]]/Nurse[[#This Row],[MDS Census]]</f>
        <v>3.0928390033540976</v>
      </c>
      <c r="G452" s="2">
        <f>Nurse[[#This Row],[Total Direct Care Staff Hours]]/Nurse[[#This Row],[MDS Census]]</f>
        <v>2.675991854336369</v>
      </c>
      <c r="H452" s="2">
        <f>Nurse[[#This Row],[Total RN Hours (w/ Admin, DON)]]/Nurse[[#This Row],[MDS Census]]</f>
        <v>0.62984906564446563</v>
      </c>
      <c r="I452" s="2">
        <f>Nurse[[#This Row],[RN Hours (excl. Admin, DON)]]/Nurse[[#This Row],[MDS Census]]</f>
        <v>0.28841399137517959</v>
      </c>
      <c r="J452" s="2">
        <f>SUM(Nurse[[#This Row],[RN Hours (excl. Admin, DON)]], Nurse[[#This Row],[RN Admin Hours]], Nurse[[#This Row],[RN DON Hours]], Nurse[[#This Row],[LPN Hours (excl. Admin)]], Nurse[[#This Row],[LPN Admin Hours]], Nurse[[#This Row],[CNA Hours]], Nurse[[#This Row],[NA TR Hours]], Nurse[[#This Row],[Med Aide/Tech Hours]])</f>
        <v>141.86274725274728</v>
      </c>
      <c r="K452" s="2">
        <f>SUM(Nurse[[#This Row],[RN Hours (excl. Admin, DON)]], Nurse[[#This Row],[LPN Hours (excl. Admin)]], Nurse[[#This Row],[CNA Hours]], Nurse[[#This Row],[NA TR Hours]], Nurse[[#This Row],[Med Aide/Tech Hours]])</f>
        <v>122.74274725274729</v>
      </c>
      <c r="L452" s="2">
        <f>SUM(Nurse[[#This Row],[RN Hours (excl. Admin, DON)]], Nurse[[#This Row],[RN Admin Hours]], Nurse[[#This Row],[RN DON Hours]])</f>
        <v>28.889999999999993</v>
      </c>
      <c r="M452" s="2">
        <v>13.229010989010984</v>
      </c>
      <c r="N452" s="2">
        <v>13.106043956043955</v>
      </c>
      <c r="O452" s="2">
        <v>2.5549450549450547</v>
      </c>
      <c r="P452" s="2">
        <f>SUM(Nurse[[#This Row],[LPN Hours (excl. Admin)]],Nurse[[#This Row],[LPN Admin Hours]])</f>
        <v>41.299120879120892</v>
      </c>
      <c r="Q452" s="2">
        <v>37.8401098901099</v>
      </c>
      <c r="R452" s="2">
        <v>3.4590109890109888</v>
      </c>
      <c r="S452" s="2">
        <f>SUM(Nurse[[#This Row],[CNA Hours]], Nurse[[#This Row],[NA TR Hours]], Nurse[[#This Row],[Med Aide/Tech Hours]])</f>
        <v>71.673626373626405</v>
      </c>
      <c r="T452" s="2">
        <v>68.56153846153849</v>
      </c>
      <c r="U452" s="2">
        <v>3.1120879120879121</v>
      </c>
      <c r="V452" s="2">
        <v>0</v>
      </c>
      <c r="W4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2" s="2">
        <v>0</v>
      </c>
      <c r="Y452" s="2">
        <v>0</v>
      </c>
      <c r="Z452" s="2">
        <v>0</v>
      </c>
      <c r="AA452" s="2">
        <v>0</v>
      </c>
      <c r="AB452" s="2">
        <v>0</v>
      </c>
      <c r="AC452" s="2">
        <v>0</v>
      </c>
      <c r="AD452" s="2">
        <v>0</v>
      </c>
      <c r="AE452" s="2">
        <v>0</v>
      </c>
      <c r="AF452" t="s">
        <v>916</v>
      </c>
      <c r="AG452" s="6">
        <v>5</v>
      </c>
      <c r="AH452"/>
    </row>
    <row r="453" spans="1:34" x14ac:dyDescent="0.25">
      <c r="A453" t="s">
        <v>35</v>
      </c>
      <c r="B453" t="s">
        <v>1892</v>
      </c>
      <c r="C453" t="s">
        <v>1977</v>
      </c>
      <c r="D453" t="s">
        <v>2325</v>
      </c>
      <c r="E453" s="2">
        <v>54.615384615384613</v>
      </c>
      <c r="F453" s="2">
        <f>Nurse[[#This Row],[Total Nurse Staff Hours]]/Nurse[[#This Row],[MDS Census]]</f>
        <v>3.410740442655936</v>
      </c>
      <c r="G453" s="2">
        <f>Nurse[[#This Row],[Total Direct Care Staff Hours]]/Nurse[[#This Row],[MDS Census]]</f>
        <v>2.9426418511066399</v>
      </c>
      <c r="H453" s="2">
        <f>Nurse[[#This Row],[Total RN Hours (w/ Admin, DON)]]/Nurse[[#This Row],[MDS Census]]</f>
        <v>0.83253118712273644</v>
      </c>
      <c r="I453" s="2">
        <f>Nurse[[#This Row],[RN Hours (excl. Admin, DON)]]/Nurse[[#This Row],[MDS Census]]</f>
        <v>0.41261368209255533</v>
      </c>
      <c r="J453" s="2">
        <f>SUM(Nurse[[#This Row],[RN Hours (excl. Admin, DON)]], Nurse[[#This Row],[RN Admin Hours]], Nurse[[#This Row],[RN DON Hours]], Nurse[[#This Row],[LPN Hours (excl. Admin)]], Nurse[[#This Row],[LPN Admin Hours]], Nurse[[#This Row],[CNA Hours]], Nurse[[#This Row],[NA TR Hours]], Nurse[[#This Row],[Med Aide/Tech Hours]])</f>
        <v>186.27890109890112</v>
      </c>
      <c r="K453" s="2">
        <f>SUM(Nurse[[#This Row],[RN Hours (excl. Admin, DON)]], Nurse[[#This Row],[LPN Hours (excl. Admin)]], Nurse[[#This Row],[CNA Hours]], Nurse[[#This Row],[NA TR Hours]], Nurse[[#This Row],[Med Aide/Tech Hours]])</f>
        <v>160.71351648351649</v>
      </c>
      <c r="L453" s="2">
        <f>SUM(Nurse[[#This Row],[RN Hours (excl. Admin, DON)]], Nurse[[#This Row],[RN Admin Hours]], Nurse[[#This Row],[RN DON Hours]])</f>
        <v>45.469010989010989</v>
      </c>
      <c r="M453" s="2">
        <v>22.535054945054945</v>
      </c>
      <c r="N453" s="2">
        <v>17.824065934065931</v>
      </c>
      <c r="O453" s="2">
        <v>5.1098901098901095</v>
      </c>
      <c r="P453" s="2">
        <f>SUM(Nurse[[#This Row],[LPN Hours (excl. Admin)]],Nurse[[#This Row],[LPN Admin Hours]])</f>
        <v>56.203406593406584</v>
      </c>
      <c r="Q453" s="2">
        <v>53.571978021978012</v>
      </c>
      <c r="R453" s="2">
        <v>2.6314285714285721</v>
      </c>
      <c r="S453" s="2">
        <f>SUM(Nurse[[#This Row],[CNA Hours]], Nurse[[#This Row],[NA TR Hours]], Nurse[[#This Row],[Med Aide/Tech Hours]])</f>
        <v>84.60648351648355</v>
      </c>
      <c r="T453" s="2">
        <v>55.391978021978055</v>
      </c>
      <c r="U453" s="2">
        <v>28.269450549450543</v>
      </c>
      <c r="V453" s="2">
        <v>0.94505494505494503</v>
      </c>
      <c r="W4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3" s="2">
        <v>0</v>
      </c>
      <c r="Y453" s="2">
        <v>0</v>
      </c>
      <c r="Z453" s="2">
        <v>0</v>
      </c>
      <c r="AA453" s="2">
        <v>0</v>
      </c>
      <c r="AB453" s="2">
        <v>0</v>
      </c>
      <c r="AC453" s="2">
        <v>0</v>
      </c>
      <c r="AD453" s="2">
        <v>0</v>
      </c>
      <c r="AE453" s="2">
        <v>0</v>
      </c>
      <c r="AF453" t="s">
        <v>959</v>
      </c>
      <c r="AG453" s="6">
        <v>5</v>
      </c>
      <c r="AH453"/>
    </row>
    <row r="454" spans="1:34" x14ac:dyDescent="0.25">
      <c r="A454" t="s">
        <v>35</v>
      </c>
      <c r="B454" t="s">
        <v>1229</v>
      </c>
      <c r="C454" t="s">
        <v>2090</v>
      </c>
      <c r="D454" t="s">
        <v>2280</v>
      </c>
      <c r="E454" s="2">
        <v>34.252747252747255</v>
      </c>
      <c r="F454" s="2">
        <f>Nurse[[#This Row],[Total Nurse Staff Hours]]/Nurse[[#This Row],[MDS Census]]</f>
        <v>4.0149181905678528</v>
      </c>
      <c r="G454" s="2">
        <f>Nurse[[#This Row],[Total Direct Care Staff Hours]]/Nurse[[#This Row],[MDS Census]]</f>
        <v>3.7255373756817449</v>
      </c>
      <c r="H454" s="2">
        <f>Nurse[[#This Row],[Total RN Hours (w/ Admin, DON)]]/Nurse[[#This Row],[MDS Census]]</f>
        <v>0.76940968880333649</v>
      </c>
      <c r="I454" s="2">
        <f>Nurse[[#This Row],[RN Hours (excl. Admin, DON)]]/Nurse[[#This Row],[MDS Census]]</f>
        <v>0.63530638434392039</v>
      </c>
      <c r="J454" s="2">
        <f>SUM(Nurse[[#This Row],[RN Hours (excl. Admin, DON)]], Nurse[[#This Row],[RN Admin Hours]], Nurse[[#This Row],[RN DON Hours]], Nurse[[#This Row],[LPN Hours (excl. Admin)]], Nurse[[#This Row],[LPN Admin Hours]], Nurse[[#This Row],[CNA Hours]], Nurse[[#This Row],[NA TR Hours]], Nurse[[#This Row],[Med Aide/Tech Hours]])</f>
        <v>137.52197802197801</v>
      </c>
      <c r="K454" s="2">
        <f>SUM(Nurse[[#This Row],[RN Hours (excl. Admin, DON)]], Nurse[[#This Row],[LPN Hours (excl. Admin)]], Nurse[[#This Row],[CNA Hours]], Nurse[[#This Row],[NA TR Hours]], Nurse[[#This Row],[Med Aide/Tech Hours]])</f>
        <v>127.6098901098901</v>
      </c>
      <c r="L454" s="2">
        <f>SUM(Nurse[[#This Row],[RN Hours (excl. Admin, DON)]], Nurse[[#This Row],[RN Admin Hours]], Nurse[[#This Row],[RN DON Hours]])</f>
        <v>26.354395604395606</v>
      </c>
      <c r="M454" s="2">
        <v>21.760989010989011</v>
      </c>
      <c r="N454" s="2">
        <v>0</v>
      </c>
      <c r="O454" s="2">
        <v>4.5934065934065931</v>
      </c>
      <c r="P454" s="2">
        <f>SUM(Nurse[[#This Row],[LPN Hours (excl. Admin)]],Nurse[[#This Row],[LPN Admin Hours]])</f>
        <v>37.049450549450547</v>
      </c>
      <c r="Q454" s="2">
        <v>31.73076923076923</v>
      </c>
      <c r="R454" s="2">
        <v>5.3186813186813184</v>
      </c>
      <c r="S454" s="2">
        <f>SUM(Nurse[[#This Row],[CNA Hours]], Nurse[[#This Row],[NA TR Hours]], Nurse[[#This Row],[Med Aide/Tech Hours]])</f>
        <v>74.118131868131869</v>
      </c>
      <c r="T454" s="2">
        <v>55.255494505494504</v>
      </c>
      <c r="U454" s="2">
        <v>18.862637362637361</v>
      </c>
      <c r="V454" s="2">
        <v>0</v>
      </c>
      <c r="W4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4" s="2">
        <v>0</v>
      </c>
      <c r="Y454" s="2">
        <v>0</v>
      </c>
      <c r="Z454" s="2">
        <v>0</v>
      </c>
      <c r="AA454" s="2">
        <v>0</v>
      </c>
      <c r="AB454" s="2">
        <v>0</v>
      </c>
      <c r="AC454" s="2">
        <v>0</v>
      </c>
      <c r="AD454" s="2">
        <v>0</v>
      </c>
      <c r="AE454" s="2">
        <v>0</v>
      </c>
      <c r="AF454" t="s">
        <v>285</v>
      </c>
      <c r="AG454" s="6">
        <v>5</v>
      </c>
      <c r="AH454"/>
    </row>
    <row r="455" spans="1:34" x14ac:dyDescent="0.25">
      <c r="A455" t="s">
        <v>35</v>
      </c>
      <c r="B455" t="s">
        <v>1898</v>
      </c>
      <c r="C455" t="s">
        <v>2108</v>
      </c>
      <c r="D455" t="s">
        <v>2331</v>
      </c>
      <c r="E455" s="2">
        <v>45.81318681318681</v>
      </c>
      <c r="F455" s="2">
        <f>Nurse[[#This Row],[Total Nurse Staff Hours]]/Nurse[[#This Row],[MDS Census]]</f>
        <v>3.3845238666346846</v>
      </c>
      <c r="G455" s="2">
        <f>Nurse[[#This Row],[Total Direct Care Staff Hours]]/Nurse[[#This Row],[MDS Census]]</f>
        <v>2.8980762772847206</v>
      </c>
      <c r="H455" s="2">
        <f>Nurse[[#This Row],[Total RN Hours (w/ Admin, DON)]]/Nurse[[#This Row],[MDS Census]]</f>
        <v>1.1907771647877188</v>
      </c>
      <c r="I455" s="2">
        <f>Nurse[[#This Row],[RN Hours (excl. Admin, DON)]]/Nurse[[#This Row],[MDS Census]]</f>
        <v>0.70432957543775476</v>
      </c>
      <c r="J455" s="2">
        <f>SUM(Nurse[[#This Row],[RN Hours (excl. Admin, DON)]], Nurse[[#This Row],[RN Admin Hours]], Nurse[[#This Row],[RN DON Hours]], Nurse[[#This Row],[LPN Hours (excl. Admin)]], Nurse[[#This Row],[LPN Admin Hours]], Nurse[[#This Row],[CNA Hours]], Nurse[[#This Row],[NA TR Hours]], Nurse[[#This Row],[Med Aide/Tech Hours]])</f>
        <v>155.05582417582417</v>
      </c>
      <c r="K455" s="2">
        <f>SUM(Nurse[[#This Row],[RN Hours (excl. Admin, DON)]], Nurse[[#This Row],[LPN Hours (excl. Admin)]], Nurse[[#This Row],[CNA Hours]], Nurse[[#This Row],[NA TR Hours]], Nurse[[#This Row],[Med Aide/Tech Hours]])</f>
        <v>132.77010989010989</v>
      </c>
      <c r="L455" s="2">
        <f>SUM(Nurse[[#This Row],[RN Hours (excl. Admin, DON)]], Nurse[[#This Row],[RN Admin Hours]], Nurse[[#This Row],[RN DON Hours]])</f>
        <v>54.553296703296695</v>
      </c>
      <c r="M455" s="2">
        <v>32.26758241758241</v>
      </c>
      <c r="N455" s="2">
        <v>17.186813186813186</v>
      </c>
      <c r="O455" s="2">
        <v>5.0989010989010985</v>
      </c>
      <c r="P455" s="2">
        <f>SUM(Nurse[[#This Row],[LPN Hours (excl. Admin)]],Nurse[[#This Row],[LPN Admin Hours]])</f>
        <v>21.822527472527483</v>
      </c>
      <c r="Q455" s="2">
        <v>21.822527472527483</v>
      </c>
      <c r="R455" s="2">
        <v>0</v>
      </c>
      <c r="S455" s="2">
        <f>SUM(Nurse[[#This Row],[CNA Hours]], Nurse[[#This Row],[NA TR Hours]], Nurse[[#This Row],[Med Aide/Tech Hours]])</f>
        <v>78.679999999999993</v>
      </c>
      <c r="T455" s="2">
        <v>46.601428571428563</v>
      </c>
      <c r="U455" s="2">
        <v>32.078571428571429</v>
      </c>
      <c r="V455" s="2">
        <v>0</v>
      </c>
      <c r="W4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9.0459340659340643</v>
      </c>
      <c r="X455" s="2">
        <v>2.1758241758241756</v>
      </c>
      <c r="Y455" s="2">
        <v>0.26373626373626374</v>
      </c>
      <c r="Z455" s="2">
        <v>0</v>
      </c>
      <c r="AA455" s="2">
        <v>3.3646153846153841</v>
      </c>
      <c r="AB455" s="2">
        <v>0</v>
      </c>
      <c r="AC455" s="2">
        <v>2.7582417582417582</v>
      </c>
      <c r="AD455" s="2">
        <v>0.48351648351648352</v>
      </c>
      <c r="AE455" s="2">
        <v>0</v>
      </c>
      <c r="AF455" t="s">
        <v>965</v>
      </c>
      <c r="AG455" s="6">
        <v>5</v>
      </c>
      <c r="AH455"/>
    </row>
    <row r="456" spans="1:34" x14ac:dyDescent="0.25">
      <c r="A456" t="s">
        <v>35</v>
      </c>
      <c r="B456" t="s">
        <v>1694</v>
      </c>
      <c r="C456" t="s">
        <v>1939</v>
      </c>
      <c r="D456" t="s">
        <v>2304</v>
      </c>
      <c r="E456" s="2">
        <v>80.703296703296701</v>
      </c>
      <c r="F456" s="2">
        <f>Nurse[[#This Row],[Total Nurse Staff Hours]]/Nurse[[#This Row],[MDS Census]]</f>
        <v>3.9754983660130723</v>
      </c>
      <c r="G456" s="2">
        <f>Nurse[[#This Row],[Total Direct Care Staff Hours]]/Nurse[[#This Row],[MDS Census]]</f>
        <v>3.5553227124183011</v>
      </c>
      <c r="H456" s="2">
        <f>Nurse[[#This Row],[Total RN Hours (w/ Admin, DON)]]/Nurse[[#This Row],[MDS Census]]</f>
        <v>0.92337690631808278</v>
      </c>
      <c r="I456" s="2">
        <f>Nurse[[#This Row],[RN Hours (excl. Admin, DON)]]/Nurse[[#This Row],[MDS Census]]</f>
        <v>0.50320125272331151</v>
      </c>
      <c r="J456" s="2">
        <f>SUM(Nurse[[#This Row],[RN Hours (excl. Admin, DON)]], Nurse[[#This Row],[RN Admin Hours]], Nurse[[#This Row],[RN DON Hours]], Nurse[[#This Row],[LPN Hours (excl. Admin)]], Nurse[[#This Row],[LPN Admin Hours]], Nurse[[#This Row],[CNA Hours]], Nurse[[#This Row],[NA TR Hours]], Nurse[[#This Row],[Med Aide/Tech Hours]])</f>
        <v>320.8358241758242</v>
      </c>
      <c r="K456" s="2">
        <f>SUM(Nurse[[#This Row],[RN Hours (excl. Admin, DON)]], Nurse[[#This Row],[LPN Hours (excl. Admin)]], Nurse[[#This Row],[CNA Hours]], Nurse[[#This Row],[NA TR Hours]], Nurse[[#This Row],[Med Aide/Tech Hours]])</f>
        <v>286.92626373626376</v>
      </c>
      <c r="L456" s="2">
        <f>SUM(Nurse[[#This Row],[RN Hours (excl. Admin, DON)]], Nurse[[#This Row],[RN Admin Hours]], Nurse[[#This Row],[RN DON Hours]])</f>
        <v>74.519560439560436</v>
      </c>
      <c r="M456" s="2">
        <v>40.61</v>
      </c>
      <c r="N456" s="2">
        <v>29.3710989010989</v>
      </c>
      <c r="O456" s="2">
        <v>4.5384615384615383</v>
      </c>
      <c r="P456" s="2">
        <f>SUM(Nurse[[#This Row],[LPN Hours (excl. Admin)]],Nurse[[#This Row],[LPN Admin Hours]])</f>
        <v>55.739010989010985</v>
      </c>
      <c r="Q456" s="2">
        <v>55.739010989010985</v>
      </c>
      <c r="R456" s="2">
        <v>0</v>
      </c>
      <c r="S456" s="2">
        <f>SUM(Nurse[[#This Row],[CNA Hours]], Nurse[[#This Row],[NA TR Hours]], Nurse[[#This Row],[Med Aide/Tech Hours]])</f>
        <v>190.57725274725277</v>
      </c>
      <c r="T456" s="2">
        <v>165.50582417582419</v>
      </c>
      <c r="U456" s="2">
        <v>25.071428571428573</v>
      </c>
      <c r="V456" s="2">
        <v>0</v>
      </c>
      <c r="W4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7.7967032967032965</v>
      </c>
      <c r="X456" s="2">
        <v>2.8681318681318682</v>
      </c>
      <c r="Y456" s="2">
        <v>0</v>
      </c>
      <c r="Z456" s="2">
        <v>0</v>
      </c>
      <c r="AA456" s="2">
        <v>1.3901098901098901</v>
      </c>
      <c r="AB456" s="2">
        <v>0</v>
      </c>
      <c r="AC456" s="2">
        <v>3.5384615384615383</v>
      </c>
      <c r="AD456" s="2">
        <v>0</v>
      </c>
      <c r="AE456" s="2">
        <v>0</v>
      </c>
      <c r="AF456" t="s">
        <v>758</v>
      </c>
      <c r="AG456" s="6">
        <v>5</v>
      </c>
      <c r="AH456"/>
    </row>
    <row r="457" spans="1:34" x14ac:dyDescent="0.25">
      <c r="A457" t="s">
        <v>35</v>
      </c>
      <c r="B457" t="s">
        <v>1841</v>
      </c>
      <c r="C457" t="s">
        <v>1917</v>
      </c>
      <c r="D457" t="s">
        <v>2361</v>
      </c>
      <c r="E457" s="2">
        <v>105.89010989010988</v>
      </c>
      <c r="F457" s="2">
        <f>Nurse[[#This Row],[Total Nurse Staff Hours]]/Nurse[[#This Row],[MDS Census]]</f>
        <v>3.780431714404318</v>
      </c>
      <c r="G457" s="2">
        <f>Nurse[[#This Row],[Total Direct Care Staff Hours]]/Nurse[[#This Row],[MDS Census]]</f>
        <v>3.6119863013698641</v>
      </c>
      <c r="H457" s="2">
        <f>Nurse[[#This Row],[Total RN Hours (w/ Admin, DON)]]/Nurse[[#This Row],[MDS Census]]</f>
        <v>0.66341324200913243</v>
      </c>
      <c r="I457" s="2">
        <f>Nurse[[#This Row],[RN Hours (excl. Admin, DON)]]/Nurse[[#This Row],[MDS Census]]</f>
        <v>0.51494499792445003</v>
      </c>
      <c r="J457" s="2">
        <f>SUM(Nurse[[#This Row],[RN Hours (excl. Admin, DON)]], Nurse[[#This Row],[RN Admin Hours]], Nurse[[#This Row],[RN DON Hours]], Nurse[[#This Row],[LPN Hours (excl. Admin)]], Nurse[[#This Row],[LPN Admin Hours]], Nurse[[#This Row],[CNA Hours]], Nurse[[#This Row],[NA TR Hours]], Nurse[[#This Row],[Med Aide/Tech Hours]])</f>
        <v>400.31032967032974</v>
      </c>
      <c r="K457" s="2">
        <f>SUM(Nurse[[#This Row],[RN Hours (excl. Admin, DON)]], Nurse[[#This Row],[LPN Hours (excl. Admin)]], Nurse[[#This Row],[CNA Hours]], Nurse[[#This Row],[NA TR Hours]], Nurse[[#This Row],[Med Aide/Tech Hours]])</f>
        <v>382.47362637362647</v>
      </c>
      <c r="L457" s="2">
        <f>SUM(Nurse[[#This Row],[RN Hours (excl. Admin, DON)]], Nurse[[#This Row],[RN Admin Hours]], Nurse[[#This Row],[RN DON Hours]])</f>
        <v>70.248901098901101</v>
      </c>
      <c r="M457" s="2">
        <v>54.527582417582423</v>
      </c>
      <c r="N457" s="2">
        <v>10.446593406593406</v>
      </c>
      <c r="O457" s="2">
        <v>5.2747252747252746</v>
      </c>
      <c r="P457" s="2">
        <f>SUM(Nurse[[#This Row],[LPN Hours (excl. Admin)]],Nurse[[#This Row],[LPN Admin Hours]])</f>
        <v>100.30714285714285</v>
      </c>
      <c r="Q457" s="2">
        <v>98.191758241758237</v>
      </c>
      <c r="R457" s="2">
        <v>2.1153846153846154</v>
      </c>
      <c r="S457" s="2">
        <f>SUM(Nurse[[#This Row],[CNA Hours]], Nurse[[#This Row],[NA TR Hours]], Nurse[[#This Row],[Med Aide/Tech Hours]])</f>
        <v>229.7542857142858</v>
      </c>
      <c r="T457" s="2">
        <v>206.97450549450556</v>
      </c>
      <c r="U457" s="2">
        <v>22.779780219780221</v>
      </c>
      <c r="V457" s="2">
        <v>0</v>
      </c>
      <c r="W4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7" s="2">
        <v>0</v>
      </c>
      <c r="Y457" s="2">
        <v>0</v>
      </c>
      <c r="Z457" s="2">
        <v>0</v>
      </c>
      <c r="AA457" s="2">
        <v>0</v>
      </c>
      <c r="AB457" s="2">
        <v>0</v>
      </c>
      <c r="AC457" s="2">
        <v>0</v>
      </c>
      <c r="AD457" s="2">
        <v>0</v>
      </c>
      <c r="AE457" s="2">
        <v>0</v>
      </c>
      <c r="AF457" t="s">
        <v>908</v>
      </c>
      <c r="AG457" s="6">
        <v>5</v>
      </c>
      <c r="AH457"/>
    </row>
    <row r="458" spans="1:34" x14ac:dyDescent="0.25">
      <c r="A458" t="s">
        <v>35</v>
      </c>
      <c r="B458" t="s">
        <v>1239</v>
      </c>
      <c r="C458" t="s">
        <v>2141</v>
      </c>
      <c r="D458" t="s">
        <v>2315</v>
      </c>
      <c r="E458" s="2">
        <v>45.483516483516482</v>
      </c>
      <c r="F458" s="2">
        <f>Nurse[[#This Row],[Total Nurse Staff Hours]]/Nurse[[#This Row],[MDS Census]]</f>
        <v>3.3998743657888379</v>
      </c>
      <c r="G458" s="2">
        <f>Nurse[[#This Row],[Total Direct Care Staff Hours]]/Nurse[[#This Row],[MDS Census]]</f>
        <v>3.1984899734235324</v>
      </c>
      <c r="H458" s="2">
        <f>Nurse[[#This Row],[Total RN Hours (w/ Admin, DON)]]/Nurse[[#This Row],[MDS Census]]</f>
        <v>0.84831601836192316</v>
      </c>
      <c r="I458" s="2">
        <f>Nurse[[#This Row],[RN Hours (excl. Admin, DON)]]/Nurse[[#This Row],[MDS Census]]</f>
        <v>0.64693162599661758</v>
      </c>
      <c r="J458" s="2">
        <f>SUM(Nurse[[#This Row],[RN Hours (excl. Admin, DON)]], Nurse[[#This Row],[RN Admin Hours]], Nurse[[#This Row],[RN DON Hours]], Nurse[[#This Row],[LPN Hours (excl. Admin)]], Nurse[[#This Row],[LPN Admin Hours]], Nurse[[#This Row],[CNA Hours]], Nurse[[#This Row],[NA TR Hours]], Nurse[[#This Row],[Med Aide/Tech Hours]])</f>
        <v>154.63824175824175</v>
      </c>
      <c r="K458" s="2">
        <f>SUM(Nurse[[#This Row],[RN Hours (excl. Admin, DON)]], Nurse[[#This Row],[LPN Hours (excl. Admin)]], Nurse[[#This Row],[CNA Hours]], Nurse[[#This Row],[NA TR Hours]], Nurse[[#This Row],[Med Aide/Tech Hours]])</f>
        <v>145.47857142857143</v>
      </c>
      <c r="L458" s="2">
        <f>SUM(Nurse[[#This Row],[RN Hours (excl. Admin, DON)]], Nurse[[#This Row],[RN Admin Hours]], Nurse[[#This Row],[RN DON Hours]])</f>
        <v>38.584395604395603</v>
      </c>
      <c r="M458" s="2">
        <v>29.424725274725276</v>
      </c>
      <c r="N458" s="2">
        <v>4.7201098901098906</v>
      </c>
      <c r="O458" s="2">
        <v>4.4395604395604398</v>
      </c>
      <c r="P458" s="2">
        <f>SUM(Nurse[[#This Row],[LPN Hours (excl. Admin)]],Nurse[[#This Row],[LPN Admin Hours]])</f>
        <v>20.75725274725275</v>
      </c>
      <c r="Q458" s="2">
        <v>20.75725274725275</v>
      </c>
      <c r="R458" s="2">
        <v>0</v>
      </c>
      <c r="S458" s="2">
        <f>SUM(Nurse[[#This Row],[CNA Hours]], Nurse[[#This Row],[NA TR Hours]], Nurse[[#This Row],[Med Aide/Tech Hours]])</f>
        <v>95.296593406593402</v>
      </c>
      <c r="T458" s="2">
        <v>95.296593406593402</v>
      </c>
      <c r="U458" s="2">
        <v>0</v>
      </c>
      <c r="V458" s="2">
        <v>0</v>
      </c>
      <c r="W4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58" s="2">
        <v>0</v>
      </c>
      <c r="Y458" s="2">
        <v>0</v>
      </c>
      <c r="Z458" s="2">
        <v>0</v>
      </c>
      <c r="AA458" s="2">
        <v>0</v>
      </c>
      <c r="AB458" s="2">
        <v>0</v>
      </c>
      <c r="AC458" s="2">
        <v>0</v>
      </c>
      <c r="AD458" s="2">
        <v>0</v>
      </c>
      <c r="AE458" s="2">
        <v>0</v>
      </c>
      <c r="AF458" t="s">
        <v>295</v>
      </c>
      <c r="AG458" s="6">
        <v>5</v>
      </c>
      <c r="AH458"/>
    </row>
    <row r="459" spans="1:34" x14ac:dyDescent="0.25">
      <c r="A459" t="s">
        <v>35</v>
      </c>
      <c r="B459" t="s">
        <v>1136</v>
      </c>
      <c r="C459" t="s">
        <v>2113</v>
      </c>
      <c r="D459" t="s">
        <v>2350</v>
      </c>
      <c r="E459" s="2">
        <v>78.736263736263737</v>
      </c>
      <c r="F459" s="2">
        <f>Nurse[[#This Row],[Total Nurse Staff Hours]]/Nurse[[#This Row],[MDS Census]]</f>
        <v>3.3078297278436857</v>
      </c>
      <c r="G459" s="2">
        <f>Nurse[[#This Row],[Total Direct Care Staff Hours]]/Nurse[[#This Row],[MDS Census]]</f>
        <v>3.0812309839497565</v>
      </c>
      <c r="H459" s="2">
        <f>Nurse[[#This Row],[Total RN Hours (w/ Admin, DON)]]/Nurse[[#This Row],[MDS Census]]</f>
        <v>0.49916678297278444</v>
      </c>
      <c r="I459" s="2">
        <f>Nurse[[#This Row],[RN Hours (excl. Admin, DON)]]/Nurse[[#This Row],[MDS Census]]</f>
        <v>0.27487090020935095</v>
      </c>
      <c r="J459" s="2">
        <f>SUM(Nurse[[#This Row],[RN Hours (excl. Admin, DON)]], Nurse[[#This Row],[RN Admin Hours]], Nurse[[#This Row],[RN DON Hours]], Nurse[[#This Row],[LPN Hours (excl. Admin)]], Nurse[[#This Row],[LPN Admin Hours]], Nurse[[#This Row],[CNA Hours]], Nurse[[#This Row],[NA TR Hours]], Nurse[[#This Row],[Med Aide/Tech Hours]])</f>
        <v>260.44615384615395</v>
      </c>
      <c r="K459" s="2">
        <f>SUM(Nurse[[#This Row],[RN Hours (excl. Admin, DON)]], Nurse[[#This Row],[LPN Hours (excl. Admin)]], Nurse[[#This Row],[CNA Hours]], Nurse[[#This Row],[NA TR Hours]], Nurse[[#This Row],[Med Aide/Tech Hours]])</f>
        <v>242.60461538461544</v>
      </c>
      <c r="L459" s="2">
        <f>SUM(Nurse[[#This Row],[RN Hours (excl. Admin, DON)]], Nurse[[#This Row],[RN Admin Hours]], Nurse[[#This Row],[RN DON Hours]])</f>
        <v>39.30252747252748</v>
      </c>
      <c r="M459" s="2">
        <v>21.642307692307689</v>
      </c>
      <c r="N459" s="2">
        <v>12.385494505494512</v>
      </c>
      <c r="O459" s="2">
        <v>5.2747252747252746</v>
      </c>
      <c r="P459" s="2">
        <f>SUM(Nurse[[#This Row],[LPN Hours (excl. Admin)]],Nurse[[#This Row],[LPN Admin Hours]])</f>
        <v>72.736043956044014</v>
      </c>
      <c r="Q459" s="2">
        <v>72.554725274725328</v>
      </c>
      <c r="R459" s="2">
        <v>0.18131868131868131</v>
      </c>
      <c r="S459" s="2">
        <f>SUM(Nurse[[#This Row],[CNA Hours]], Nurse[[#This Row],[NA TR Hours]], Nurse[[#This Row],[Med Aide/Tech Hours]])</f>
        <v>148.40758241758243</v>
      </c>
      <c r="T459" s="2">
        <v>148.40758241758243</v>
      </c>
      <c r="U459" s="2">
        <v>0</v>
      </c>
      <c r="V459" s="2">
        <v>0</v>
      </c>
      <c r="W4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4.7582417582417582</v>
      </c>
      <c r="X459" s="2">
        <v>3.0769230769230771</v>
      </c>
      <c r="Y459" s="2">
        <v>0</v>
      </c>
      <c r="Z459" s="2">
        <v>0</v>
      </c>
      <c r="AA459" s="2">
        <v>0</v>
      </c>
      <c r="AB459" s="2">
        <v>0</v>
      </c>
      <c r="AC459" s="2">
        <v>1.6813186813186813</v>
      </c>
      <c r="AD459" s="2">
        <v>0</v>
      </c>
      <c r="AE459" s="2">
        <v>0</v>
      </c>
      <c r="AF459" t="s">
        <v>191</v>
      </c>
      <c r="AG459" s="6">
        <v>5</v>
      </c>
      <c r="AH459"/>
    </row>
    <row r="460" spans="1:34" x14ac:dyDescent="0.25">
      <c r="A460" t="s">
        <v>35</v>
      </c>
      <c r="B460" t="s">
        <v>1539</v>
      </c>
      <c r="C460" t="s">
        <v>1992</v>
      </c>
      <c r="D460" t="s">
        <v>2341</v>
      </c>
      <c r="E460" s="2">
        <v>78.857142857142861</v>
      </c>
      <c r="F460" s="2">
        <f>Nurse[[#This Row],[Total Nurse Staff Hours]]/Nurse[[#This Row],[MDS Census]]</f>
        <v>3.1708403010033437</v>
      </c>
      <c r="G460" s="2">
        <f>Nurse[[#This Row],[Total Direct Care Staff Hours]]/Nurse[[#This Row],[MDS Census]]</f>
        <v>3.0394648829431432</v>
      </c>
      <c r="H460" s="2">
        <f>Nurse[[#This Row],[Total RN Hours (w/ Admin, DON)]]/Nurse[[#This Row],[MDS Census]]</f>
        <v>0.466626254180602</v>
      </c>
      <c r="I460" s="2">
        <f>Nurse[[#This Row],[RN Hours (excl. Admin, DON)]]/Nurse[[#This Row],[MDS Census]]</f>
        <v>0.3352508361204013</v>
      </c>
      <c r="J460" s="2">
        <f>SUM(Nurse[[#This Row],[RN Hours (excl. Admin, DON)]], Nurse[[#This Row],[RN Admin Hours]], Nurse[[#This Row],[RN DON Hours]], Nurse[[#This Row],[LPN Hours (excl. Admin)]], Nurse[[#This Row],[LPN Admin Hours]], Nurse[[#This Row],[CNA Hours]], Nurse[[#This Row],[NA TR Hours]], Nurse[[#This Row],[Med Aide/Tech Hours]])</f>
        <v>250.04340659340656</v>
      </c>
      <c r="K460" s="2">
        <f>SUM(Nurse[[#This Row],[RN Hours (excl. Admin, DON)]], Nurse[[#This Row],[LPN Hours (excl. Admin)]], Nurse[[#This Row],[CNA Hours]], Nurse[[#This Row],[NA TR Hours]], Nurse[[#This Row],[Med Aide/Tech Hours]])</f>
        <v>239.68351648351646</v>
      </c>
      <c r="L460" s="2">
        <f>SUM(Nurse[[#This Row],[RN Hours (excl. Admin, DON)]], Nurse[[#This Row],[RN Admin Hours]], Nurse[[#This Row],[RN DON Hours]])</f>
        <v>36.796813186813189</v>
      </c>
      <c r="M460" s="2">
        <v>26.436923076923076</v>
      </c>
      <c r="N460" s="2">
        <v>5.0082417582417582</v>
      </c>
      <c r="O460" s="2">
        <v>5.3516483516483513</v>
      </c>
      <c r="P460" s="2">
        <f>SUM(Nurse[[#This Row],[LPN Hours (excl. Admin)]],Nurse[[#This Row],[LPN Admin Hours]])</f>
        <v>57.545274725274737</v>
      </c>
      <c r="Q460" s="2">
        <v>57.545274725274737</v>
      </c>
      <c r="R460" s="2">
        <v>0</v>
      </c>
      <c r="S460" s="2">
        <f>SUM(Nurse[[#This Row],[CNA Hours]], Nurse[[#This Row],[NA TR Hours]], Nurse[[#This Row],[Med Aide/Tech Hours]])</f>
        <v>155.70131868131864</v>
      </c>
      <c r="T460" s="2">
        <v>155.70131868131864</v>
      </c>
      <c r="U460" s="2">
        <v>0</v>
      </c>
      <c r="V460" s="2">
        <v>0</v>
      </c>
      <c r="W4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460" s="2">
        <v>0.52747252747252749</v>
      </c>
      <c r="Y460" s="2">
        <v>0</v>
      </c>
      <c r="Z460" s="2">
        <v>0</v>
      </c>
      <c r="AA460" s="2">
        <v>0</v>
      </c>
      <c r="AB460" s="2">
        <v>0</v>
      </c>
      <c r="AC460" s="2">
        <v>0</v>
      </c>
      <c r="AD460" s="2">
        <v>0</v>
      </c>
      <c r="AE460" s="2">
        <v>0</v>
      </c>
      <c r="AF460" t="s">
        <v>601</v>
      </c>
      <c r="AG460" s="6">
        <v>5</v>
      </c>
      <c r="AH460"/>
    </row>
    <row r="461" spans="1:34" x14ac:dyDescent="0.25">
      <c r="A461" t="s">
        <v>35</v>
      </c>
      <c r="B461" t="s">
        <v>1296</v>
      </c>
      <c r="C461" t="s">
        <v>2158</v>
      </c>
      <c r="D461" t="s">
        <v>2281</v>
      </c>
      <c r="E461" s="2">
        <v>86.527472527472526</v>
      </c>
      <c r="F461" s="2">
        <f>Nurse[[#This Row],[Total Nurse Staff Hours]]/Nurse[[#This Row],[MDS Census]]</f>
        <v>2.9378575057150114</v>
      </c>
      <c r="G461" s="2">
        <f>Nurse[[#This Row],[Total Direct Care Staff Hours]]/Nurse[[#This Row],[MDS Census]]</f>
        <v>2.7919431038862079</v>
      </c>
      <c r="H461" s="2">
        <f>Nurse[[#This Row],[Total RN Hours (w/ Admin, DON)]]/Nurse[[#This Row],[MDS Census]]</f>
        <v>0.44820167640335279</v>
      </c>
      <c r="I461" s="2">
        <f>Nurse[[#This Row],[RN Hours (excl. Admin, DON)]]/Nurse[[#This Row],[MDS Census]]</f>
        <v>0.34482346964693927</v>
      </c>
      <c r="J461" s="2">
        <f>SUM(Nurse[[#This Row],[RN Hours (excl. Admin, DON)]], Nurse[[#This Row],[RN Admin Hours]], Nurse[[#This Row],[RN DON Hours]], Nurse[[#This Row],[LPN Hours (excl. Admin)]], Nurse[[#This Row],[LPN Admin Hours]], Nurse[[#This Row],[CNA Hours]], Nurse[[#This Row],[NA TR Hours]], Nurse[[#This Row],[Med Aide/Tech Hours]])</f>
        <v>254.20538461538462</v>
      </c>
      <c r="K461" s="2">
        <f>SUM(Nurse[[#This Row],[RN Hours (excl. Admin, DON)]], Nurse[[#This Row],[LPN Hours (excl. Admin)]], Nurse[[#This Row],[CNA Hours]], Nurse[[#This Row],[NA TR Hours]], Nurse[[#This Row],[Med Aide/Tech Hours]])</f>
        <v>241.57978021978022</v>
      </c>
      <c r="L461" s="2">
        <f>SUM(Nurse[[#This Row],[RN Hours (excl. Admin, DON)]], Nurse[[#This Row],[RN Admin Hours]], Nurse[[#This Row],[RN DON Hours]])</f>
        <v>38.78175824175824</v>
      </c>
      <c r="M461" s="2">
        <v>29.836703296703295</v>
      </c>
      <c r="N461" s="2">
        <v>3.7582417582417582</v>
      </c>
      <c r="O461" s="2">
        <v>5.186813186813187</v>
      </c>
      <c r="P461" s="2">
        <f>SUM(Nurse[[#This Row],[LPN Hours (excl. Admin)]],Nurse[[#This Row],[LPN Admin Hours]])</f>
        <v>76.844505494505498</v>
      </c>
      <c r="Q461" s="2">
        <v>73.163956043956048</v>
      </c>
      <c r="R461" s="2">
        <v>3.6805494505494507</v>
      </c>
      <c r="S461" s="2">
        <f>SUM(Nurse[[#This Row],[CNA Hours]], Nurse[[#This Row],[NA TR Hours]], Nurse[[#This Row],[Med Aide/Tech Hours]])</f>
        <v>138.57912087912086</v>
      </c>
      <c r="T461" s="2">
        <v>138.57912087912086</v>
      </c>
      <c r="U461" s="2">
        <v>0</v>
      </c>
      <c r="V461" s="2">
        <v>0</v>
      </c>
      <c r="W4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19.530219780219781</v>
      </c>
      <c r="X461" s="2">
        <v>2.2087912087912089</v>
      </c>
      <c r="Y461" s="2">
        <v>0</v>
      </c>
      <c r="Z461" s="2">
        <v>0</v>
      </c>
      <c r="AA461" s="2">
        <v>3.3983516483516483</v>
      </c>
      <c r="AB461" s="2">
        <v>0</v>
      </c>
      <c r="AC461" s="2">
        <v>13.923076923076923</v>
      </c>
      <c r="AD461" s="2">
        <v>0</v>
      </c>
      <c r="AE461" s="2">
        <v>0</v>
      </c>
      <c r="AF461" t="s">
        <v>352</v>
      </c>
      <c r="AG461" s="6">
        <v>5</v>
      </c>
      <c r="AH461"/>
    </row>
    <row r="462" spans="1:34" x14ac:dyDescent="0.25">
      <c r="A462" t="s">
        <v>35</v>
      </c>
      <c r="B462" t="s">
        <v>1597</v>
      </c>
      <c r="C462" t="s">
        <v>2093</v>
      </c>
      <c r="D462" t="s">
        <v>2316</v>
      </c>
      <c r="E462" s="2">
        <v>94.439560439560438</v>
      </c>
      <c r="F462" s="2">
        <f>Nurse[[#This Row],[Total Nurse Staff Hours]]/Nurse[[#This Row],[MDS Census]]</f>
        <v>3.3535268792180588</v>
      </c>
      <c r="G462" s="2">
        <f>Nurse[[#This Row],[Total Direct Care Staff Hours]]/Nurse[[#This Row],[MDS Census]]</f>
        <v>3.0037642541307887</v>
      </c>
      <c r="H462" s="2">
        <f>Nurse[[#This Row],[Total RN Hours (w/ Admin, DON)]]/Nurse[[#This Row],[MDS Census]]</f>
        <v>0.84991505701652303</v>
      </c>
      <c r="I462" s="2">
        <f>Nurse[[#This Row],[RN Hours (excl. Admin, DON)]]/Nurse[[#This Row],[MDS Census]]</f>
        <v>0.5578764254130788</v>
      </c>
      <c r="J462" s="2">
        <f>SUM(Nurse[[#This Row],[RN Hours (excl. Admin, DON)]], Nurse[[#This Row],[RN Admin Hours]], Nurse[[#This Row],[RN DON Hours]], Nurse[[#This Row],[LPN Hours (excl. Admin)]], Nurse[[#This Row],[LPN Admin Hours]], Nurse[[#This Row],[CNA Hours]], Nurse[[#This Row],[NA TR Hours]], Nurse[[#This Row],[Med Aide/Tech Hours]])</f>
        <v>316.70560439560438</v>
      </c>
      <c r="K462" s="2">
        <f>SUM(Nurse[[#This Row],[RN Hours (excl. Admin, DON)]], Nurse[[#This Row],[LPN Hours (excl. Admin)]], Nurse[[#This Row],[CNA Hours]], Nurse[[#This Row],[NA TR Hours]], Nurse[[#This Row],[Med Aide/Tech Hours]])</f>
        <v>283.67417582417579</v>
      </c>
      <c r="L462" s="2">
        <f>SUM(Nurse[[#This Row],[RN Hours (excl. Admin, DON)]], Nurse[[#This Row],[RN Admin Hours]], Nurse[[#This Row],[RN DON Hours]])</f>
        <v>80.265604395604385</v>
      </c>
      <c r="M462" s="2">
        <v>52.685604395604386</v>
      </c>
      <c r="N462" s="2">
        <v>16.283296703296706</v>
      </c>
      <c r="O462" s="2">
        <v>11.296703296703297</v>
      </c>
      <c r="P462" s="2">
        <f>SUM(Nurse[[#This Row],[LPN Hours (excl. Admin)]],Nurse[[#This Row],[LPN Admin Hours]])</f>
        <v>86.14813186813187</v>
      </c>
      <c r="Q462" s="2">
        <v>80.696703296703291</v>
      </c>
      <c r="R462" s="2">
        <v>5.4514285714285728</v>
      </c>
      <c r="S462" s="2">
        <f>SUM(Nurse[[#This Row],[CNA Hours]], Nurse[[#This Row],[NA TR Hours]], Nurse[[#This Row],[Med Aide/Tech Hours]])</f>
        <v>150.29186813186811</v>
      </c>
      <c r="T462" s="2">
        <v>150.29186813186811</v>
      </c>
      <c r="U462" s="2">
        <v>0</v>
      </c>
      <c r="V462" s="2">
        <v>0</v>
      </c>
      <c r="W4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6.5714285714285712</v>
      </c>
      <c r="X462" s="2">
        <v>4.0329670329670328</v>
      </c>
      <c r="Y462" s="2">
        <v>0</v>
      </c>
      <c r="Z462" s="2">
        <v>0</v>
      </c>
      <c r="AA462" s="2">
        <v>0</v>
      </c>
      <c r="AB462" s="2">
        <v>0</v>
      </c>
      <c r="AC462" s="2">
        <v>2.5384615384615383</v>
      </c>
      <c r="AD462" s="2">
        <v>0</v>
      </c>
      <c r="AE462" s="2">
        <v>0</v>
      </c>
      <c r="AF462" t="s">
        <v>659</v>
      </c>
      <c r="AG462" s="6">
        <v>5</v>
      </c>
      <c r="AH462"/>
    </row>
    <row r="463" spans="1:34" x14ac:dyDescent="0.25">
      <c r="A463" t="s">
        <v>35</v>
      </c>
      <c r="B463" t="s">
        <v>1145</v>
      </c>
      <c r="C463" t="s">
        <v>1994</v>
      </c>
      <c r="D463" t="s">
        <v>2312</v>
      </c>
      <c r="E463" s="2">
        <v>84.582417582417577</v>
      </c>
      <c r="F463" s="2">
        <f>Nurse[[#This Row],[Total Nurse Staff Hours]]/Nurse[[#This Row],[MDS Census]]</f>
        <v>2.8679966220605433</v>
      </c>
      <c r="G463" s="2">
        <f>Nurse[[#This Row],[Total Direct Care Staff Hours]]/Nurse[[#This Row],[MDS Census]]</f>
        <v>2.806813044043134</v>
      </c>
      <c r="H463" s="2">
        <f>Nurse[[#This Row],[Total RN Hours (w/ Admin, DON)]]/Nurse[[#This Row],[MDS Census]]</f>
        <v>0.47175393010263728</v>
      </c>
      <c r="I463" s="2">
        <f>Nurse[[#This Row],[RN Hours (excl. Admin, DON)]]/Nurse[[#This Row],[MDS Census]]</f>
        <v>0.41057035208522791</v>
      </c>
      <c r="J463" s="2">
        <f>SUM(Nurse[[#This Row],[RN Hours (excl. Admin, DON)]], Nurse[[#This Row],[RN Admin Hours]], Nurse[[#This Row],[RN DON Hours]], Nurse[[#This Row],[LPN Hours (excl. Admin)]], Nurse[[#This Row],[LPN Admin Hours]], Nurse[[#This Row],[CNA Hours]], Nurse[[#This Row],[NA TR Hours]], Nurse[[#This Row],[Med Aide/Tech Hours]])</f>
        <v>242.58208791208793</v>
      </c>
      <c r="K463" s="2">
        <f>SUM(Nurse[[#This Row],[RN Hours (excl. Admin, DON)]], Nurse[[#This Row],[LPN Hours (excl. Admin)]], Nurse[[#This Row],[CNA Hours]], Nurse[[#This Row],[NA TR Hours]], Nurse[[#This Row],[Med Aide/Tech Hours]])</f>
        <v>237.40703296703299</v>
      </c>
      <c r="L463" s="2">
        <f>SUM(Nurse[[#This Row],[RN Hours (excl. Admin, DON)]], Nurse[[#This Row],[RN Admin Hours]], Nurse[[#This Row],[RN DON Hours]])</f>
        <v>39.9020879120879</v>
      </c>
      <c r="M463" s="2">
        <v>34.727032967032955</v>
      </c>
      <c r="N463" s="2">
        <v>4.2446153846153853</v>
      </c>
      <c r="O463" s="2">
        <v>0.93043956043956044</v>
      </c>
      <c r="P463" s="2">
        <f>SUM(Nurse[[#This Row],[LPN Hours (excl. Admin)]],Nurse[[#This Row],[LPN Admin Hours]])</f>
        <v>70.221648351648383</v>
      </c>
      <c r="Q463" s="2">
        <v>70.221648351648383</v>
      </c>
      <c r="R463" s="2">
        <v>0</v>
      </c>
      <c r="S463" s="2">
        <f>SUM(Nurse[[#This Row],[CNA Hours]], Nurse[[#This Row],[NA TR Hours]], Nurse[[#This Row],[Med Aide/Tech Hours]])</f>
        <v>132.45835164835165</v>
      </c>
      <c r="T463" s="2">
        <v>132.45835164835165</v>
      </c>
      <c r="U463" s="2">
        <v>0</v>
      </c>
      <c r="V463" s="2">
        <v>0</v>
      </c>
      <c r="W4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63" s="2">
        <v>0</v>
      </c>
      <c r="Y463" s="2">
        <v>0</v>
      </c>
      <c r="Z463" s="2">
        <v>0</v>
      </c>
      <c r="AA463" s="2">
        <v>0</v>
      </c>
      <c r="AB463" s="2">
        <v>0</v>
      </c>
      <c r="AC463" s="2">
        <v>0</v>
      </c>
      <c r="AD463" s="2">
        <v>0</v>
      </c>
      <c r="AE463" s="2">
        <v>0</v>
      </c>
      <c r="AF463" t="s">
        <v>200</v>
      </c>
      <c r="AG463" s="6">
        <v>5</v>
      </c>
      <c r="AH463"/>
    </row>
    <row r="464" spans="1:34" x14ac:dyDescent="0.25">
      <c r="A464" t="s">
        <v>35</v>
      </c>
      <c r="B464" t="s">
        <v>1315</v>
      </c>
      <c r="C464" t="s">
        <v>1954</v>
      </c>
      <c r="D464" t="s">
        <v>2327</v>
      </c>
      <c r="E464" s="2">
        <v>38.285714285714285</v>
      </c>
      <c r="F464" s="2">
        <f>Nurse[[#This Row],[Total Nurse Staff Hours]]/Nurse[[#This Row],[MDS Census]]</f>
        <v>3.1993886337543063</v>
      </c>
      <c r="G464" s="2">
        <f>Nurse[[#This Row],[Total Direct Care Staff Hours]]/Nurse[[#This Row],[MDS Census]]</f>
        <v>3.1323679678530434</v>
      </c>
      <c r="H464" s="2">
        <f>Nurse[[#This Row],[Total RN Hours (w/ Admin, DON)]]/Nurse[[#This Row],[MDS Census]]</f>
        <v>0.56377439724454637</v>
      </c>
      <c r="I464" s="2">
        <f>Nurse[[#This Row],[RN Hours (excl. Admin, DON)]]/Nurse[[#This Row],[MDS Census]]</f>
        <v>0.49675373134328343</v>
      </c>
      <c r="J464" s="2">
        <f>SUM(Nurse[[#This Row],[RN Hours (excl. Admin, DON)]], Nurse[[#This Row],[RN Admin Hours]], Nurse[[#This Row],[RN DON Hours]], Nurse[[#This Row],[LPN Hours (excl. Admin)]], Nurse[[#This Row],[LPN Admin Hours]], Nurse[[#This Row],[CNA Hours]], Nurse[[#This Row],[NA TR Hours]], Nurse[[#This Row],[Med Aide/Tech Hours]])</f>
        <v>122.49087912087914</v>
      </c>
      <c r="K464" s="2">
        <f>SUM(Nurse[[#This Row],[RN Hours (excl. Admin, DON)]], Nurse[[#This Row],[LPN Hours (excl. Admin)]], Nurse[[#This Row],[CNA Hours]], Nurse[[#This Row],[NA TR Hours]], Nurse[[#This Row],[Med Aide/Tech Hours]])</f>
        <v>119.92494505494508</v>
      </c>
      <c r="L464" s="2">
        <f>SUM(Nurse[[#This Row],[RN Hours (excl. Admin, DON)]], Nurse[[#This Row],[RN Admin Hours]], Nurse[[#This Row],[RN DON Hours]])</f>
        <v>21.584505494505489</v>
      </c>
      <c r="M464" s="2">
        <v>19.018571428571423</v>
      </c>
      <c r="N464" s="2">
        <v>0</v>
      </c>
      <c r="O464" s="2">
        <v>2.5659340659340661</v>
      </c>
      <c r="P464" s="2">
        <f>SUM(Nurse[[#This Row],[LPN Hours (excl. Admin)]],Nurse[[#This Row],[LPN Admin Hours]])</f>
        <v>25.553956043956052</v>
      </c>
      <c r="Q464" s="2">
        <v>25.553956043956052</v>
      </c>
      <c r="R464" s="2">
        <v>0</v>
      </c>
      <c r="S464" s="2">
        <f>SUM(Nurse[[#This Row],[CNA Hours]], Nurse[[#This Row],[NA TR Hours]], Nurse[[#This Row],[Med Aide/Tech Hours]])</f>
        <v>75.352417582417601</v>
      </c>
      <c r="T464" s="2">
        <v>75.352417582417601</v>
      </c>
      <c r="U464" s="2">
        <v>0</v>
      </c>
      <c r="V464" s="2">
        <v>0</v>
      </c>
      <c r="W4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2.1318681318681318</v>
      </c>
      <c r="X464" s="2">
        <v>8.7912087912087919E-2</v>
      </c>
      <c r="Y464" s="2">
        <v>0</v>
      </c>
      <c r="Z464" s="2">
        <v>0</v>
      </c>
      <c r="AA464" s="2">
        <v>2.0439560439560438</v>
      </c>
      <c r="AB464" s="2">
        <v>0</v>
      </c>
      <c r="AC464" s="2">
        <v>0</v>
      </c>
      <c r="AD464" s="2">
        <v>0</v>
      </c>
      <c r="AE464" s="2">
        <v>0</v>
      </c>
      <c r="AF464" t="s">
        <v>372</v>
      </c>
      <c r="AG464" s="6">
        <v>5</v>
      </c>
      <c r="AH464"/>
    </row>
    <row r="465" spans="1:34" x14ac:dyDescent="0.25">
      <c r="A465" t="s">
        <v>35</v>
      </c>
      <c r="B465" t="s">
        <v>1049</v>
      </c>
      <c r="C465" t="s">
        <v>2048</v>
      </c>
      <c r="D465" t="s">
        <v>2282</v>
      </c>
      <c r="E465" s="2">
        <v>100.09890109890109</v>
      </c>
      <c r="F465" s="2">
        <f>Nurse[[#This Row],[Total Nurse Staff Hours]]/Nurse[[#This Row],[MDS Census]]</f>
        <v>3.3296574816115934</v>
      </c>
      <c r="G465" s="2">
        <f>Nurse[[#This Row],[Total Direct Care Staff Hours]]/Nurse[[#This Row],[MDS Census]]</f>
        <v>3.2256866834998359</v>
      </c>
      <c r="H465" s="2">
        <f>Nurse[[#This Row],[Total RN Hours (w/ Admin, DON)]]/Nurse[[#This Row],[MDS Census]]</f>
        <v>0.40031177955867814</v>
      </c>
      <c r="I465" s="2">
        <f>Nurse[[#This Row],[RN Hours (excl. Admin, DON)]]/Nurse[[#This Row],[MDS Census]]</f>
        <v>0.34673839060270056</v>
      </c>
      <c r="J465" s="2">
        <f>SUM(Nurse[[#This Row],[RN Hours (excl. Admin, DON)]], Nurse[[#This Row],[RN Admin Hours]], Nurse[[#This Row],[RN DON Hours]], Nurse[[#This Row],[LPN Hours (excl. Admin)]], Nurse[[#This Row],[LPN Admin Hours]], Nurse[[#This Row],[CNA Hours]], Nurse[[#This Row],[NA TR Hours]], Nurse[[#This Row],[Med Aide/Tech Hours]])</f>
        <v>333.29505494505497</v>
      </c>
      <c r="K465" s="2">
        <f>SUM(Nurse[[#This Row],[RN Hours (excl. Admin, DON)]], Nurse[[#This Row],[LPN Hours (excl. Admin)]], Nurse[[#This Row],[CNA Hours]], Nurse[[#This Row],[NA TR Hours]], Nurse[[#This Row],[Med Aide/Tech Hours]])</f>
        <v>322.88769230769236</v>
      </c>
      <c r="L465" s="2">
        <f>SUM(Nurse[[#This Row],[RN Hours (excl. Admin, DON)]], Nurse[[#This Row],[RN Admin Hours]], Nurse[[#This Row],[RN DON Hours]])</f>
        <v>40.070769230769223</v>
      </c>
      <c r="M465" s="2">
        <v>34.708131868131858</v>
      </c>
      <c r="N465" s="2">
        <v>0</v>
      </c>
      <c r="O465" s="2">
        <v>5.3626373626373622</v>
      </c>
      <c r="P465" s="2">
        <f>SUM(Nurse[[#This Row],[LPN Hours (excl. Admin)]],Nurse[[#This Row],[LPN Admin Hours]])</f>
        <v>89.193406593406579</v>
      </c>
      <c r="Q465" s="2">
        <v>84.148681318681298</v>
      </c>
      <c r="R465" s="2">
        <v>5.0447252747252751</v>
      </c>
      <c r="S465" s="2">
        <f>SUM(Nurse[[#This Row],[CNA Hours]], Nurse[[#This Row],[NA TR Hours]], Nurse[[#This Row],[Med Aide/Tech Hours]])</f>
        <v>204.03087912087921</v>
      </c>
      <c r="T465" s="2">
        <v>204.03087912087921</v>
      </c>
      <c r="U465" s="2">
        <v>0</v>
      </c>
      <c r="V465" s="2">
        <v>0</v>
      </c>
      <c r="W4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21.417582417582416</v>
      </c>
      <c r="X465" s="2">
        <v>10.208791208791208</v>
      </c>
      <c r="Y465" s="2">
        <v>0</v>
      </c>
      <c r="Z465" s="2">
        <v>0</v>
      </c>
      <c r="AA465" s="2">
        <v>11.208791208791208</v>
      </c>
      <c r="AB465" s="2">
        <v>0</v>
      </c>
      <c r="AC465" s="2">
        <v>0</v>
      </c>
      <c r="AD465" s="2">
        <v>0</v>
      </c>
      <c r="AE465" s="2">
        <v>0</v>
      </c>
      <c r="AF465" t="s">
        <v>102</v>
      </c>
      <c r="AG465" s="6">
        <v>5</v>
      </c>
      <c r="AH465"/>
    </row>
    <row r="466" spans="1:34" x14ac:dyDescent="0.25">
      <c r="A466" t="s">
        <v>35</v>
      </c>
      <c r="B466" t="s">
        <v>1810</v>
      </c>
      <c r="C466" t="s">
        <v>2090</v>
      </c>
      <c r="D466" t="s">
        <v>2280</v>
      </c>
      <c r="E466" s="2">
        <v>69.934065934065927</v>
      </c>
      <c r="F466" s="2">
        <f>Nurse[[#This Row],[Total Nurse Staff Hours]]/Nurse[[#This Row],[MDS Census]]</f>
        <v>3.461843180389693</v>
      </c>
      <c r="G466" s="2">
        <f>Nurse[[#This Row],[Total Direct Care Staff Hours]]/Nurse[[#This Row],[MDS Census]]</f>
        <v>3.3273805782526722</v>
      </c>
      <c r="H466" s="2">
        <f>Nurse[[#This Row],[Total RN Hours (w/ Admin, DON)]]/Nurse[[#This Row],[MDS Census]]</f>
        <v>0.96219358893777529</v>
      </c>
      <c r="I466" s="2">
        <f>Nurse[[#This Row],[RN Hours (excl. Admin, DON)]]/Nurse[[#This Row],[MDS Census]]</f>
        <v>0.82773098680075441</v>
      </c>
      <c r="J466" s="2">
        <f>SUM(Nurse[[#This Row],[RN Hours (excl. Admin, DON)]], Nurse[[#This Row],[RN Admin Hours]], Nurse[[#This Row],[RN DON Hours]], Nurse[[#This Row],[LPN Hours (excl. Admin)]], Nurse[[#This Row],[LPN Admin Hours]], Nurse[[#This Row],[CNA Hours]], Nurse[[#This Row],[NA TR Hours]], Nurse[[#This Row],[Med Aide/Tech Hours]])</f>
        <v>242.10076923076926</v>
      </c>
      <c r="K466" s="2">
        <f>SUM(Nurse[[#This Row],[RN Hours (excl. Admin, DON)]], Nurse[[#This Row],[LPN Hours (excl. Admin)]], Nurse[[#This Row],[CNA Hours]], Nurse[[#This Row],[NA TR Hours]], Nurse[[#This Row],[Med Aide/Tech Hours]])</f>
        <v>232.69725274725278</v>
      </c>
      <c r="L466" s="2">
        <f>SUM(Nurse[[#This Row],[RN Hours (excl. Admin, DON)]], Nurse[[#This Row],[RN Admin Hours]], Nurse[[#This Row],[RN DON Hours]])</f>
        <v>67.290109890109903</v>
      </c>
      <c r="M466" s="2">
        <v>57.886593406593413</v>
      </c>
      <c r="N466" s="2">
        <v>4.480439560439561</v>
      </c>
      <c r="O466" s="2">
        <v>4.9230769230769234</v>
      </c>
      <c r="P466" s="2">
        <f>SUM(Nurse[[#This Row],[LPN Hours (excl. Admin)]],Nurse[[#This Row],[LPN Admin Hours]])</f>
        <v>43.255494505494511</v>
      </c>
      <c r="Q466" s="2">
        <v>43.255494505494511</v>
      </c>
      <c r="R466" s="2">
        <v>0</v>
      </c>
      <c r="S466" s="2">
        <f>SUM(Nurse[[#This Row],[CNA Hours]], Nurse[[#This Row],[NA TR Hours]], Nurse[[#This Row],[Med Aide/Tech Hours]])</f>
        <v>131.55516483516485</v>
      </c>
      <c r="T466" s="2">
        <v>131.55516483516485</v>
      </c>
      <c r="U466" s="2">
        <v>0</v>
      </c>
      <c r="V466" s="2">
        <v>0</v>
      </c>
      <c r="W4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66" s="2">
        <v>0</v>
      </c>
      <c r="Y466" s="2">
        <v>0</v>
      </c>
      <c r="Z466" s="2">
        <v>0</v>
      </c>
      <c r="AA466" s="2">
        <v>0</v>
      </c>
      <c r="AB466" s="2">
        <v>0</v>
      </c>
      <c r="AC466" s="2">
        <v>0</v>
      </c>
      <c r="AD466" s="2">
        <v>0</v>
      </c>
      <c r="AE466" s="2">
        <v>0</v>
      </c>
      <c r="AF466" t="s">
        <v>877</v>
      </c>
      <c r="AG466" s="6">
        <v>5</v>
      </c>
      <c r="AH466"/>
    </row>
    <row r="467" spans="1:34" x14ac:dyDescent="0.25">
      <c r="A467" t="s">
        <v>35</v>
      </c>
      <c r="B467" t="s">
        <v>1274</v>
      </c>
      <c r="C467" t="s">
        <v>2154</v>
      </c>
      <c r="D467" t="s">
        <v>2281</v>
      </c>
      <c r="E467" s="2">
        <v>79.384615384615387</v>
      </c>
      <c r="F467" s="2">
        <f>Nurse[[#This Row],[Total Nurse Staff Hours]]/Nurse[[#This Row],[MDS Census]]</f>
        <v>2.8761918604651164</v>
      </c>
      <c r="G467" s="2">
        <f>Nurse[[#This Row],[Total Direct Care Staff Hours]]/Nurse[[#This Row],[MDS Census]]</f>
        <v>2.7547245293466225</v>
      </c>
      <c r="H467" s="2">
        <f>Nurse[[#This Row],[Total RN Hours (w/ Admin, DON)]]/Nurse[[#This Row],[MDS Census]]</f>
        <v>0.23632198228128465</v>
      </c>
      <c r="I467" s="2">
        <f>Nurse[[#This Row],[RN Hours (excl. Admin, DON)]]/Nurse[[#This Row],[MDS Census]]</f>
        <v>0.1279332779623478</v>
      </c>
      <c r="J467" s="2">
        <f>SUM(Nurse[[#This Row],[RN Hours (excl. Admin, DON)]], Nurse[[#This Row],[RN Admin Hours]], Nurse[[#This Row],[RN DON Hours]], Nurse[[#This Row],[LPN Hours (excl. Admin)]], Nurse[[#This Row],[LPN Admin Hours]], Nurse[[#This Row],[CNA Hours]], Nurse[[#This Row],[NA TR Hours]], Nurse[[#This Row],[Med Aide/Tech Hours]])</f>
        <v>228.32538461538462</v>
      </c>
      <c r="K467" s="2">
        <f>SUM(Nurse[[#This Row],[RN Hours (excl. Admin, DON)]], Nurse[[#This Row],[LPN Hours (excl. Admin)]], Nurse[[#This Row],[CNA Hours]], Nurse[[#This Row],[NA TR Hours]], Nurse[[#This Row],[Med Aide/Tech Hours]])</f>
        <v>218.68274725274728</v>
      </c>
      <c r="L467" s="2">
        <f>SUM(Nurse[[#This Row],[RN Hours (excl. Admin, DON)]], Nurse[[#This Row],[RN Admin Hours]], Nurse[[#This Row],[RN DON Hours]])</f>
        <v>18.760329670329675</v>
      </c>
      <c r="M467" s="2">
        <v>10.155934065934071</v>
      </c>
      <c r="N467" s="2">
        <v>2.9780219780219781</v>
      </c>
      <c r="O467" s="2">
        <v>5.6263736263736268</v>
      </c>
      <c r="P467" s="2">
        <f>SUM(Nurse[[#This Row],[LPN Hours (excl. Admin)]],Nurse[[#This Row],[LPN Admin Hours]])</f>
        <v>77.698021978021941</v>
      </c>
      <c r="Q467" s="2">
        <v>76.659780219780188</v>
      </c>
      <c r="R467" s="2">
        <v>1.0382417582417582</v>
      </c>
      <c r="S467" s="2">
        <f>SUM(Nurse[[#This Row],[CNA Hours]], Nurse[[#This Row],[NA TR Hours]], Nurse[[#This Row],[Med Aide/Tech Hours]])</f>
        <v>131.867032967033</v>
      </c>
      <c r="T467" s="2">
        <v>131.867032967033</v>
      </c>
      <c r="U467" s="2">
        <v>0</v>
      </c>
      <c r="V467" s="2">
        <v>0</v>
      </c>
      <c r="W4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67" s="2">
        <v>0</v>
      </c>
      <c r="Y467" s="2">
        <v>0</v>
      </c>
      <c r="Z467" s="2">
        <v>0</v>
      </c>
      <c r="AA467" s="2">
        <v>0</v>
      </c>
      <c r="AB467" s="2">
        <v>0</v>
      </c>
      <c r="AC467" s="2">
        <v>0</v>
      </c>
      <c r="AD467" s="2">
        <v>0</v>
      </c>
      <c r="AE467" s="2">
        <v>0</v>
      </c>
      <c r="AF467" t="s">
        <v>330</v>
      </c>
      <c r="AG467" s="6">
        <v>5</v>
      </c>
      <c r="AH467"/>
    </row>
    <row r="468" spans="1:34" x14ac:dyDescent="0.25">
      <c r="A468" t="s">
        <v>35</v>
      </c>
      <c r="B468" t="s">
        <v>1916</v>
      </c>
      <c r="C468" t="s">
        <v>1965</v>
      </c>
      <c r="D468" t="s">
        <v>2282</v>
      </c>
      <c r="E468" s="2">
        <v>80.494505494505489</v>
      </c>
      <c r="F468" s="2">
        <f>Nurse[[#This Row],[Total Nurse Staff Hours]]/Nurse[[#This Row],[MDS Census]]</f>
        <v>3.1777501706484643</v>
      </c>
      <c r="G468" s="2">
        <f>Nurse[[#This Row],[Total Direct Care Staff Hours]]/Nurse[[#This Row],[MDS Census]]</f>
        <v>3.1051767918088737</v>
      </c>
      <c r="H468" s="2">
        <f>Nurse[[#This Row],[Total RN Hours (w/ Admin, DON)]]/Nurse[[#This Row],[MDS Census]]</f>
        <v>0.47733378839590451</v>
      </c>
      <c r="I468" s="2">
        <f>Nurse[[#This Row],[RN Hours (excl. Admin, DON)]]/Nurse[[#This Row],[MDS Census]]</f>
        <v>0.40797542662116049</v>
      </c>
      <c r="J468" s="2">
        <f>SUM(Nurse[[#This Row],[RN Hours (excl. Admin, DON)]], Nurse[[#This Row],[RN Admin Hours]], Nurse[[#This Row],[RN DON Hours]], Nurse[[#This Row],[LPN Hours (excl. Admin)]], Nurse[[#This Row],[LPN Admin Hours]], Nurse[[#This Row],[CNA Hours]], Nurse[[#This Row],[NA TR Hours]], Nurse[[#This Row],[Med Aide/Tech Hours]])</f>
        <v>255.79142857142858</v>
      </c>
      <c r="K468" s="2">
        <f>SUM(Nurse[[#This Row],[RN Hours (excl. Admin, DON)]], Nurse[[#This Row],[LPN Hours (excl. Admin)]], Nurse[[#This Row],[CNA Hours]], Nurse[[#This Row],[NA TR Hours]], Nurse[[#This Row],[Med Aide/Tech Hours]])</f>
        <v>249.94967032967031</v>
      </c>
      <c r="L468" s="2">
        <f>SUM(Nurse[[#This Row],[RN Hours (excl. Admin, DON)]], Nurse[[#This Row],[RN Admin Hours]], Nurse[[#This Row],[RN DON Hours]])</f>
        <v>38.422747252747257</v>
      </c>
      <c r="M468" s="2">
        <v>32.839780219780224</v>
      </c>
      <c r="N468" s="2">
        <v>0</v>
      </c>
      <c r="O468" s="2">
        <v>5.5829670329670327</v>
      </c>
      <c r="P468" s="2">
        <f>SUM(Nurse[[#This Row],[LPN Hours (excl. Admin)]],Nurse[[#This Row],[LPN Admin Hours]])</f>
        <v>88.029780219780221</v>
      </c>
      <c r="Q468" s="2">
        <v>87.770989010989013</v>
      </c>
      <c r="R468" s="2">
        <v>0.25879120879120882</v>
      </c>
      <c r="S468" s="2">
        <f>SUM(Nurse[[#This Row],[CNA Hours]], Nurse[[#This Row],[NA TR Hours]], Nurse[[#This Row],[Med Aide/Tech Hours]])</f>
        <v>129.33890109890109</v>
      </c>
      <c r="T468" s="2">
        <v>129.33890109890109</v>
      </c>
      <c r="U468" s="2">
        <v>0</v>
      </c>
      <c r="V468" s="2">
        <v>0</v>
      </c>
      <c r="W4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46.857692307692311</v>
      </c>
      <c r="X468" s="2">
        <v>8.3516483516483522</v>
      </c>
      <c r="Y468" s="2">
        <v>0</v>
      </c>
      <c r="Z468" s="2">
        <v>0.13186813186813187</v>
      </c>
      <c r="AA468" s="2">
        <v>9.7258241758241777</v>
      </c>
      <c r="AB468" s="2">
        <v>0</v>
      </c>
      <c r="AC468" s="2">
        <v>28.64835164835165</v>
      </c>
      <c r="AD468" s="2">
        <v>0</v>
      </c>
      <c r="AE468" s="2">
        <v>0</v>
      </c>
      <c r="AF468" t="s">
        <v>983</v>
      </c>
      <c r="AG468" s="6">
        <v>5</v>
      </c>
      <c r="AH468"/>
    </row>
    <row r="469" spans="1:34" x14ac:dyDescent="0.25">
      <c r="A469" t="s">
        <v>35</v>
      </c>
      <c r="B469" t="s">
        <v>1058</v>
      </c>
      <c r="C469" t="s">
        <v>2048</v>
      </c>
      <c r="D469" t="s">
        <v>2282</v>
      </c>
      <c r="E469" s="2">
        <v>80.296703296703299</v>
      </c>
      <c r="F469" s="2">
        <f>Nurse[[#This Row],[Total Nurse Staff Hours]]/Nurse[[#This Row],[MDS Census]]</f>
        <v>3.6924784453263992</v>
      </c>
      <c r="G469" s="2">
        <f>Nurse[[#This Row],[Total Direct Care Staff Hours]]/Nurse[[#This Row],[MDS Census]]</f>
        <v>3.5033228411112631</v>
      </c>
      <c r="H469" s="2">
        <f>Nurse[[#This Row],[Total RN Hours (w/ Admin, DON)]]/Nurse[[#This Row],[MDS Census]]</f>
        <v>0.43371561516354179</v>
      </c>
      <c r="I469" s="2">
        <f>Nurse[[#This Row],[RN Hours (excl. Admin, DON)]]/Nurse[[#This Row],[MDS Census]]</f>
        <v>0.30452442863008072</v>
      </c>
      <c r="J469" s="2">
        <f>SUM(Nurse[[#This Row],[RN Hours (excl. Admin, DON)]], Nurse[[#This Row],[RN Admin Hours]], Nurse[[#This Row],[RN DON Hours]], Nurse[[#This Row],[LPN Hours (excl. Admin)]], Nurse[[#This Row],[LPN Admin Hours]], Nurse[[#This Row],[CNA Hours]], Nurse[[#This Row],[NA TR Hours]], Nurse[[#This Row],[Med Aide/Tech Hours]])</f>
        <v>296.49384615384616</v>
      </c>
      <c r="K469" s="2">
        <f>SUM(Nurse[[#This Row],[RN Hours (excl. Admin, DON)]], Nurse[[#This Row],[LPN Hours (excl. Admin)]], Nurse[[#This Row],[CNA Hours]], Nurse[[#This Row],[NA TR Hours]], Nurse[[#This Row],[Med Aide/Tech Hours]])</f>
        <v>281.30527472527473</v>
      </c>
      <c r="L469" s="2">
        <f>SUM(Nurse[[#This Row],[RN Hours (excl. Admin, DON)]], Nurse[[#This Row],[RN Admin Hours]], Nurse[[#This Row],[RN DON Hours]])</f>
        <v>34.825934065934064</v>
      </c>
      <c r="M469" s="2">
        <v>24.452307692307691</v>
      </c>
      <c r="N469" s="2">
        <v>10.373626373626374</v>
      </c>
      <c r="O469" s="2">
        <v>0</v>
      </c>
      <c r="P469" s="2">
        <f>SUM(Nurse[[#This Row],[LPN Hours (excl. Admin)]],Nurse[[#This Row],[LPN Admin Hours]])</f>
        <v>75.796263736263725</v>
      </c>
      <c r="Q469" s="2">
        <v>70.981318681318669</v>
      </c>
      <c r="R469" s="2">
        <v>4.8149450549450545</v>
      </c>
      <c r="S469" s="2">
        <f>SUM(Nurse[[#This Row],[CNA Hours]], Nurse[[#This Row],[NA TR Hours]], Nurse[[#This Row],[Med Aide/Tech Hours]])</f>
        <v>185.87164835164836</v>
      </c>
      <c r="T469" s="2">
        <v>185.87164835164836</v>
      </c>
      <c r="U469" s="2">
        <v>0</v>
      </c>
      <c r="V469" s="2">
        <v>0</v>
      </c>
      <c r="W4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0.25274725274725274</v>
      </c>
      <c r="X469" s="2">
        <v>0.25274725274725274</v>
      </c>
      <c r="Y469" s="2">
        <v>0</v>
      </c>
      <c r="Z469" s="2">
        <v>0</v>
      </c>
      <c r="AA469" s="2">
        <v>0</v>
      </c>
      <c r="AB469" s="2">
        <v>0</v>
      </c>
      <c r="AC469" s="2">
        <v>0</v>
      </c>
      <c r="AD469" s="2">
        <v>0</v>
      </c>
      <c r="AE469" s="2">
        <v>0</v>
      </c>
      <c r="AF469" t="s">
        <v>111</v>
      </c>
      <c r="AG469" s="6">
        <v>5</v>
      </c>
      <c r="AH469"/>
    </row>
    <row r="470" spans="1:34" x14ac:dyDescent="0.25">
      <c r="A470" t="s">
        <v>35</v>
      </c>
      <c r="B470" t="s">
        <v>1458</v>
      </c>
      <c r="C470" t="s">
        <v>2200</v>
      </c>
      <c r="D470" t="s">
        <v>2346</v>
      </c>
      <c r="E470" s="2">
        <v>49.450549450549453</v>
      </c>
      <c r="F470" s="2">
        <f>Nurse[[#This Row],[Total Nurse Staff Hours]]/Nurse[[#This Row],[MDS Census]]</f>
        <v>3.3547444444444445</v>
      </c>
      <c r="G470" s="2">
        <f>Nurse[[#This Row],[Total Direct Care Staff Hours]]/Nurse[[#This Row],[MDS Census]]</f>
        <v>3.0404577777777777</v>
      </c>
      <c r="H470" s="2">
        <f>Nurse[[#This Row],[Total RN Hours (w/ Admin, DON)]]/Nurse[[#This Row],[MDS Census]]</f>
        <v>0.77377333333333342</v>
      </c>
      <c r="I470" s="2">
        <f>Nurse[[#This Row],[RN Hours (excl. Admin, DON)]]/Nurse[[#This Row],[MDS Census]]</f>
        <v>0.5747888888888889</v>
      </c>
      <c r="J470" s="2">
        <f>SUM(Nurse[[#This Row],[RN Hours (excl. Admin, DON)]], Nurse[[#This Row],[RN Admin Hours]], Nurse[[#This Row],[RN DON Hours]], Nurse[[#This Row],[LPN Hours (excl. Admin)]], Nurse[[#This Row],[LPN Admin Hours]], Nurse[[#This Row],[CNA Hours]], Nurse[[#This Row],[NA TR Hours]], Nurse[[#This Row],[Med Aide/Tech Hours]])</f>
        <v>165.89395604395605</v>
      </c>
      <c r="K470" s="2">
        <f>SUM(Nurse[[#This Row],[RN Hours (excl. Admin, DON)]], Nurse[[#This Row],[LPN Hours (excl. Admin)]], Nurse[[#This Row],[CNA Hours]], Nurse[[#This Row],[NA TR Hours]], Nurse[[#This Row],[Med Aide/Tech Hours]])</f>
        <v>150.3523076923077</v>
      </c>
      <c r="L470" s="2">
        <f>SUM(Nurse[[#This Row],[RN Hours (excl. Admin, DON)]], Nurse[[#This Row],[RN Admin Hours]], Nurse[[#This Row],[RN DON Hours]])</f>
        <v>38.26351648351649</v>
      </c>
      <c r="M470" s="2">
        <v>28.423626373626377</v>
      </c>
      <c r="N470" s="2">
        <v>5.3759340659340653</v>
      </c>
      <c r="O470" s="2">
        <v>4.4639560439560437</v>
      </c>
      <c r="P470" s="2">
        <f>SUM(Nurse[[#This Row],[LPN Hours (excl. Admin)]],Nurse[[#This Row],[LPN Admin Hours]])</f>
        <v>38.243956043956047</v>
      </c>
      <c r="Q470" s="2">
        <v>32.542197802197805</v>
      </c>
      <c r="R470" s="2">
        <v>5.7017582417582409</v>
      </c>
      <c r="S470" s="2">
        <f>SUM(Nurse[[#This Row],[CNA Hours]], Nurse[[#This Row],[NA TR Hours]], Nurse[[#This Row],[Med Aide/Tech Hours]])</f>
        <v>89.386483516483523</v>
      </c>
      <c r="T470" s="2">
        <v>89.386483516483523</v>
      </c>
      <c r="U470" s="2">
        <v>0</v>
      </c>
      <c r="V470" s="2">
        <v>0</v>
      </c>
      <c r="W4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8.7912087912087919E-2</v>
      </c>
      <c r="X470" s="2">
        <v>0</v>
      </c>
      <c r="Y470" s="2">
        <v>8.7912087912087919E-2</v>
      </c>
      <c r="Z470" s="2">
        <v>0</v>
      </c>
      <c r="AA470" s="2">
        <v>0</v>
      </c>
      <c r="AB470" s="2">
        <v>0</v>
      </c>
      <c r="AC470" s="2">
        <v>0</v>
      </c>
      <c r="AD470" s="2">
        <v>0</v>
      </c>
      <c r="AE470" s="2">
        <v>0</v>
      </c>
      <c r="AF470" t="s">
        <v>517</v>
      </c>
      <c r="AG470" s="6">
        <v>5</v>
      </c>
      <c r="AH470"/>
    </row>
    <row r="471" spans="1:34" x14ac:dyDescent="0.25">
      <c r="A471" t="s">
        <v>35</v>
      </c>
      <c r="B471" t="s">
        <v>1601</v>
      </c>
      <c r="C471" t="s">
        <v>2093</v>
      </c>
      <c r="D471" t="s">
        <v>2316</v>
      </c>
      <c r="E471" s="2">
        <v>49.868131868131869</v>
      </c>
      <c r="F471" s="2">
        <f>Nurse[[#This Row],[Total Nurse Staff Hours]]/Nurse[[#This Row],[MDS Census]]</f>
        <v>3.4171286910533278</v>
      </c>
      <c r="G471" s="2">
        <f>Nurse[[#This Row],[Total Direct Care Staff Hours]]/Nurse[[#This Row],[MDS Census]]</f>
        <v>3.2131996474217717</v>
      </c>
      <c r="H471" s="2">
        <f>Nurse[[#This Row],[Total RN Hours (w/ Admin, DON)]]/Nurse[[#This Row],[MDS Census]]</f>
        <v>0.44450859409431465</v>
      </c>
      <c r="I471" s="2">
        <f>Nurse[[#This Row],[RN Hours (excl. Admin, DON)]]/Nurse[[#This Row],[MDS Census]]</f>
        <v>0.24057955046275892</v>
      </c>
      <c r="J471" s="2">
        <f>SUM(Nurse[[#This Row],[RN Hours (excl. Admin, DON)]], Nurse[[#This Row],[RN Admin Hours]], Nurse[[#This Row],[RN DON Hours]], Nurse[[#This Row],[LPN Hours (excl. Admin)]], Nurse[[#This Row],[LPN Admin Hours]], Nurse[[#This Row],[CNA Hours]], Nurse[[#This Row],[NA TR Hours]], Nurse[[#This Row],[Med Aide/Tech Hours]])</f>
        <v>170.40582417582419</v>
      </c>
      <c r="K471" s="2">
        <f>SUM(Nurse[[#This Row],[RN Hours (excl. Admin, DON)]], Nurse[[#This Row],[LPN Hours (excl. Admin)]], Nurse[[#This Row],[CNA Hours]], Nurse[[#This Row],[NA TR Hours]], Nurse[[#This Row],[Med Aide/Tech Hours]])</f>
        <v>160.23626373626374</v>
      </c>
      <c r="L471" s="2">
        <f>SUM(Nurse[[#This Row],[RN Hours (excl. Admin, DON)]], Nurse[[#This Row],[RN Admin Hours]], Nurse[[#This Row],[RN DON Hours]])</f>
        <v>22.166813186813187</v>
      </c>
      <c r="M471" s="2">
        <v>11.997252747252746</v>
      </c>
      <c r="N471" s="2">
        <v>5.1593406593406597</v>
      </c>
      <c r="O471" s="2">
        <v>5.0102197802197805</v>
      </c>
      <c r="P471" s="2">
        <f>SUM(Nurse[[#This Row],[LPN Hours (excl. Admin)]],Nurse[[#This Row],[LPN Admin Hours]])</f>
        <v>64.815934065934073</v>
      </c>
      <c r="Q471" s="2">
        <v>64.815934065934073</v>
      </c>
      <c r="R471" s="2">
        <v>0</v>
      </c>
      <c r="S471" s="2">
        <f>SUM(Nurse[[#This Row],[CNA Hours]], Nurse[[#This Row],[NA TR Hours]], Nurse[[#This Row],[Med Aide/Tech Hours]])</f>
        <v>83.42307692307692</v>
      </c>
      <c r="T471" s="2">
        <v>83.42307692307692</v>
      </c>
      <c r="U471" s="2">
        <v>0</v>
      </c>
      <c r="V471" s="2">
        <v>0</v>
      </c>
      <c r="W4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71" s="2">
        <v>0</v>
      </c>
      <c r="Y471" s="2">
        <v>0</v>
      </c>
      <c r="Z471" s="2">
        <v>0</v>
      </c>
      <c r="AA471" s="2">
        <v>0</v>
      </c>
      <c r="AB471" s="2">
        <v>0</v>
      </c>
      <c r="AC471" s="2">
        <v>0</v>
      </c>
      <c r="AD471" s="2">
        <v>0</v>
      </c>
      <c r="AE471" s="2">
        <v>0</v>
      </c>
      <c r="AF471" t="s">
        <v>664</v>
      </c>
      <c r="AG471" s="6">
        <v>5</v>
      </c>
      <c r="AH471"/>
    </row>
    <row r="472" spans="1:34" x14ac:dyDescent="0.25">
      <c r="A472" t="s">
        <v>35</v>
      </c>
      <c r="B472" t="s">
        <v>1553</v>
      </c>
      <c r="C472" t="s">
        <v>2030</v>
      </c>
      <c r="D472" t="s">
        <v>2313</v>
      </c>
      <c r="E472" s="2">
        <v>59.142857142857146</v>
      </c>
      <c r="F472" s="2">
        <f>Nurse[[#This Row],[Total Nurse Staff Hours]]/Nurse[[#This Row],[MDS Census]]</f>
        <v>2.6901282051282056</v>
      </c>
      <c r="G472" s="2">
        <f>Nurse[[#This Row],[Total Direct Care Staff Hours]]/Nurse[[#This Row],[MDS Census]]</f>
        <v>2.4149516908212565</v>
      </c>
      <c r="H472" s="2">
        <f>Nurse[[#This Row],[Total RN Hours (w/ Admin, DON)]]/Nurse[[#This Row],[MDS Census]]</f>
        <v>0.40916202155332587</v>
      </c>
      <c r="I472" s="2">
        <f>Nurse[[#This Row],[RN Hours (excl. Admin, DON)]]/Nurse[[#This Row],[MDS Census]]</f>
        <v>0.13398550724637684</v>
      </c>
      <c r="J472" s="2">
        <f>SUM(Nurse[[#This Row],[RN Hours (excl. Admin, DON)]], Nurse[[#This Row],[RN Admin Hours]], Nurse[[#This Row],[RN DON Hours]], Nurse[[#This Row],[LPN Hours (excl. Admin)]], Nurse[[#This Row],[LPN Admin Hours]], Nurse[[#This Row],[CNA Hours]], Nurse[[#This Row],[NA TR Hours]], Nurse[[#This Row],[Med Aide/Tech Hours]])</f>
        <v>159.10186813186817</v>
      </c>
      <c r="K472" s="2">
        <f>SUM(Nurse[[#This Row],[RN Hours (excl. Admin, DON)]], Nurse[[#This Row],[LPN Hours (excl. Admin)]], Nurse[[#This Row],[CNA Hours]], Nurse[[#This Row],[NA TR Hours]], Nurse[[#This Row],[Med Aide/Tech Hours]])</f>
        <v>142.82714285714289</v>
      </c>
      <c r="L472" s="2">
        <f>SUM(Nurse[[#This Row],[RN Hours (excl. Admin, DON)]], Nurse[[#This Row],[RN Admin Hours]], Nurse[[#This Row],[RN DON Hours]])</f>
        <v>24.19901098901099</v>
      </c>
      <c r="M472" s="2">
        <v>7.924285714285717</v>
      </c>
      <c r="N472" s="2">
        <v>11.087912087912088</v>
      </c>
      <c r="O472" s="2">
        <v>5.186813186813187</v>
      </c>
      <c r="P472" s="2">
        <f>SUM(Nurse[[#This Row],[LPN Hours (excl. Admin)]],Nurse[[#This Row],[LPN Admin Hours]])</f>
        <v>43.928241758241761</v>
      </c>
      <c r="Q472" s="2">
        <v>43.928241758241761</v>
      </c>
      <c r="R472" s="2">
        <v>0</v>
      </c>
      <c r="S472" s="2">
        <f>SUM(Nurse[[#This Row],[CNA Hours]], Nurse[[#This Row],[NA TR Hours]], Nurse[[#This Row],[Med Aide/Tech Hours]])</f>
        <v>90.974615384615404</v>
      </c>
      <c r="T472" s="2">
        <v>77.722637362637386</v>
      </c>
      <c r="U472" s="2">
        <v>13.251978021978021</v>
      </c>
      <c r="V472" s="2">
        <v>0</v>
      </c>
      <c r="W4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8.4917582417582409</v>
      </c>
      <c r="X472" s="2">
        <v>2.087912087912088</v>
      </c>
      <c r="Y472" s="2">
        <v>0</v>
      </c>
      <c r="Z472" s="2">
        <v>0</v>
      </c>
      <c r="AA472" s="2">
        <v>3.6236263736263741</v>
      </c>
      <c r="AB472" s="2">
        <v>0</v>
      </c>
      <c r="AC472" s="2">
        <v>2.7802197802197801</v>
      </c>
      <c r="AD472" s="2">
        <v>0</v>
      </c>
      <c r="AE472" s="2">
        <v>0</v>
      </c>
      <c r="AF472" t="s">
        <v>615</v>
      </c>
      <c r="AG472" s="6">
        <v>5</v>
      </c>
      <c r="AH472"/>
    </row>
    <row r="473" spans="1:34" x14ac:dyDescent="0.25">
      <c r="A473" t="s">
        <v>35</v>
      </c>
      <c r="B473" t="s">
        <v>1625</v>
      </c>
      <c r="C473" t="s">
        <v>2077</v>
      </c>
      <c r="D473" t="s">
        <v>2346</v>
      </c>
      <c r="E473" s="2">
        <v>75.472527472527474</v>
      </c>
      <c r="F473" s="2">
        <f>Nurse[[#This Row],[Total Nurse Staff Hours]]/Nurse[[#This Row],[MDS Census]]</f>
        <v>3.3235658124635994</v>
      </c>
      <c r="G473" s="2">
        <f>Nurse[[#This Row],[Total Direct Care Staff Hours]]/Nurse[[#This Row],[MDS Census]]</f>
        <v>2.7967748980780431</v>
      </c>
      <c r="H473" s="2">
        <f>Nurse[[#This Row],[Total RN Hours (w/ Admin, DON)]]/Nurse[[#This Row],[MDS Census]]</f>
        <v>0.45879440885264999</v>
      </c>
      <c r="I473" s="2">
        <f>Nurse[[#This Row],[RN Hours (excl. Admin, DON)]]/Nurse[[#This Row],[MDS Census]]</f>
        <v>0.1267108328479907</v>
      </c>
      <c r="J473" s="2">
        <f>SUM(Nurse[[#This Row],[RN Hours (excl. Admin, DON)]], Nurse[[#This Row],[RN Admin Hours]], Nurse[[#This Row],[RN DON Hours]], Nurse[[#This Row],[LPN Hours (excl. Admin)]], Nurse[[#This Row],[LPN Admin Hours]], Nurse[[#This Row],[CNA Hours]], Nurse[[#This Row],[NA TR Hours]], Nurse[[#This Row],[Med Aide/Tech Hours]])</f>
        <v>250.83791208791209</v>
      </c>
      <c r="K473" s="2">
        <f>SUM(Nurse[[#This Row],[RN Hours (excl. Admin, DON)]], Nurse[[#This Row],[LPN Hours (excl. Admin)]], Nurse[[#This Row],[CNA Hours]], Nurse[[#This Row],[NA TR Hours]], Nurse[[#This Row],[Med Aide/Tech Hours]])</f>
        <v>211.07967032967034</v>
      </c>
      <c r="L473" s="2">
        <f>SUM(Nurse[[#This Row],[RN Hours (excl. Admin, DON)]], Nurse[[#This Row],[RN Admin Hours]], Nurse[[#This Row],[RN DON Hours]])</f>
        <v>34.626373626373628</v>
      </c>
      <c r="M473" s="2">
        <v>9.5631868131868139</v>
      </c>
      <c r="N473" s="2">
        <v>19.78846153846154</v>
      </c>
      <c r="O473" s="2">
        <v>5.2747252747252746</v>
      </c>
      <c r="P473" s="2">
        <f>SUM(Nurse[[#This Row],[LPN Hours (excl. Admin)]],Nurse[[#This Row],[LPN Admin Hours]])</f>
        <v>74.123626373626379</v>
      </c>
      <c r="Q473" s="2">
        <v>59.428571428571431</v>
      </c>
      <c r="R473" s="2">
        <v>14.695054945054945</v>
      </c>
      <c r="S473" s="2">
        <f>SUM(Nurse[[#This Row],[CNA Hours]], Nurse[[#This Row],[NA TR Hours]], Nurse[[#This Row],[Med Aide/Tech Hours]])</f>
        <v>142.08791208791209</v>
      </c>
      <c r="T473" s="2">
        <v>138.76373626373626</v>
      </c>
      <c r="U473" s="2">
        <v>3.3241758241758244</v>
      </c>
      <c r="V473" s="2">
        <v>0</v>
      </c>
      <c r="W4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3.302197802197802</v>
      </c>
      <c r="X473" s="2">
        <v>0</v>
      </c>
      <c r="Y473" s="2">
        <v>0</v>
      </c>
      <c r="Z473" s="2">
        <v>0</v>
      </c>
      <c r="AA473" s="2">
        <v>4.9450549450549448E-2</v>
      </c>
      <c r="AB473" s="2">
        <v>0</v>
      </c>
      <c r="AC473" s="2">
        <v>3.2527472527472527</v>
      </c>
      <c r="AD473" s="2">
        <v>0</v>
      </c>
      <c r="AE473" s="2">
        <v>0</v>
      </c>
      <c r="AF473" t="s">
        <v>688</v>
      </c>
      <c r="AG473" s="6">
        <v>5</v>
      </c>
      <c r="AH473"/>
    </row>
    <row r="474" spans="1:34" x14ac:dyDescent="0.25">
      <c r="A474" t="s">
        <v>35</v>
      </c>
      <c r="B474" t="s">
        <v>1868</v>
      </c>
      <c r="C474" t="s">
        <v>2068</v>
      </c>
      <c r="D474" t="s">
        <v>2307</v>
      </c>
      <c r="E474" s="2">
        <v>65.527472527472526</v>
      </c>
      <c r="F474" s="2">
        <f>Nurse[[#This Row],[Total Nurse Staff Hours]]/Nurse[[#This Row],[MDS Census]]</f>
        <v>3.8774895186986424</v>
      </c>
      <c r="G474" s="2">
        <f>Nurse[[#This Row],[Total Direct Care Staff Hours]]/Nurse[[#This Row],[MDS Census]]</f>
        <v>3.5626329029012247</v>
      </c>
      <c r="H474" s="2">
        <f>Nurse[[#This Row],[Total RN Hours (w/ Admin, DON)]]/Nurse[[#This Row],[MDS Census]]</f>
        <v>0.56335233942646312</v>
      </c>
      <c r="I474" s="2">
        <f>Nurse[[#This Row],[RN Hours (excl. Admin, DON)]]/Nurse[[#This Row],[MDS Census]]</f>
        <v>0.36479456649337583</v>
      </c>
      <c r="J474" s="2">
        <f>SUM(Nurse[[#This Row],[RN Hours (excl. Admin, DON)]], Nurse[[#This Row],[RN Admin Hours]], Nurse[[#This Row],[RN DON Hours]], Nurse[[#This Row],[LPN Hours (excl. Admin)]], Nurse[[#This Row],[LPN Admin Hours]], Nurse[[#This Row],[CNA Hours]], Nurse[[#This Row],[NA TR Hours]], Nurse[[#This Row],[Med Aide/Tech Hours]])</f>
        <v>254.08208791208796</v>
      </c>
      <c r="K474" s="2">
        <f>SUM(Nurse[[#This Row],[RN Hours (excl. Admin, DON)]], Nurse[[#This Row],[LPN Hours (excl. Admin)]], Nurse[[#This Row],[CNA Hours]], Nurse[[#This Row],[NA TR Hours]], Nurse[[#This Row],[Med Aide/Tech Hours]])</f>
        <v>233.45032967032969</v>
      </c>
      <c r="L474" s="2">
        <f>SUM(Nurse[[#This Row],[RN Hours (excl. Admin, DON)]], Nurse[[#This Row],[RN Admin Hours]], Nurse[[#This Row],[RN DON Hours]])</f>
        <v>36.915054945054941</v>
      </c>
      <c r="M474" s="2">
        <v>23.904065934065933</v>
      </c>
      <c r="N474" s="2">
        <v>8.2637362637362646</v>
      </c>
      <c r="O474" s="2">
        <v>4.7472527472527473</v>
      </c>
      <c r="P474" s="2">
        <f>SUM(Nurse[[#This Row],[LPN Hours (excl. Admin)]],Nurse[[#This Row],[LPN Admin Hours]])</f>
        <v>76.810769230769225</v>
      </c>
      <c r="Q474" s="2">
        <v>69.19</v>
      </c>
      <c r="R474" s="2">
        <v>7.6207692307692305</v>
      </c>
      <c r="S474" s="2">
        <f>SUM(Nurse[[#This Row],[CNA Hours]], Nurse[[#This Row],[NA TR Hours]], Nurse[[#This Row],[Med Aide/Tech Hours]])</f>
        <v>140.35626373626377</v>
      </c>
      <c r="T474" s="2">
        <v>140.35626373626377</v>
      </c>
      <c r="U474" s="2">
        <v>0</v>
      </c>
      <c r="V474" s="2">
        <v>0</v>
      </c>
      <c r="W4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10.51010989010989</v>
      </c>
      <c r="X474" s="2">
        <v>0</v>
      </c>
      <c r="Y474" s="2">
        <v>0</v>
      </c>
      <c r="Z474" s="2">
        <v>0</v>
      </c>
      <c r="AA474" s="2">
        <v>6.8507692307692301</v>
      </c>
      <c r="AB474" s="2">
        <v>0</v>
      </c>
      <c r="AC474" s="2">
        <v>3.6593406593406592</v>
      </c>
      <c r="AD474" s="2">
        <v>0</v>
      </c>
      <c r="AE474" s="2">
        <v>0</v>
      </c>
      <c r="AF474" t="s">
        <v>935</v>
      </c>
      <c r="AG474" s="6">
        <v>5</v>
      </c>
      <c r="AH474"/>
    </row>
    <row r="475" spans="1:34" x14ac:dyDescent="0.25">
      <c r="A475" t="s">
        <v>35</v>
      </c>
      <c r="B475" t="s">
        <v>1195</v>
      </c>
      <c r="C475" t="s">
        <v>1955</v>
      </c>
      <c r="D475" t="s">
        <v>2313</v>
      </c>
      <c r="E475" s="2">
        <v>53.560439560439562</v>
      </c>
      <c r="F475" s="2">
        <f>Nurse[[#This Row],[Total Nurse Staff Hours]]/Nurse[[#This Row],[MDS Census]]</f>
        <v>3.5011140746819858</v>
      </c>
      <c r="G475" s="2">
        <f>Nurse[[#This Row],[Total Direct Care Staff Hours]]/Nurse[[#This Row],[MDS Census]]</f>
        <v>3.1498625359048003</v>
      </c>
      <c r="H475" s="2">
        <f>Nurse[[#This Row],[Total RN Hours (w/ Admin, DON)]]/Nurse[[#This Row],[MDS Census]]</f>
        <v>0.4604062371768568</v>
      </c>
      <c r="I475" s="2">
        <f>Nurse[[#This Row],[RN Hours (excl. Admin, DON)]]/Nurse[[#This Row],[MDS Census]]</f>
        <v>0.31432498974148543</v>
      </c>
      <c r="J475" s="2">
        <f>SUM(Nurse[[#This Row],[RN Hours (excl. Admin, DON)]], Nurse[[#This Row],[RN Admin Hours]], Nurse[[#This Row],[RN DON Hours]], Nurse[[#This Row],[LPN Hours (excl. Admin)]], Nurse[[#This Row],[LPN Admin Hours]], Nurse[[#This Row],[CNA Hours]], Nurse[[#This Row],[NA TR Hours]], Nurse[[#This Row],[Med Aide/Tech Hours]])</f>
        <v>187.52120879120878</v>
      </c>
      <c r="K475" s="2">
        <f>SUM(Nurse[[#This Row],[RN Hours (excl. Admin, DON)]], Nurse[[#This Row],[LPN Hours (excl. Admin)]], Nurse[[#This Row],[CNA Hours]], Nurse[[#This Row],[NA TR Hours]], Nurse[[#This Row],[Med Aide/Tech Hours]])</f>
        <v>168.70802197802195</v>
      </c>
      <c r="L475" s="2">
        <f>SUM(Nurse[[#This Row],[RN Hours (excl. Admin, DON)]], Nurse[[#This Row],[RN Admin Hours]], Nurse[[#This Row],[RN DON Hours]])</f>
        <v>24.65956043956044</v>
      </c>
      <c r="M475" s="2">
        <v>16.835384615384616</v>
      </c>
      <c r="N475" s="2">
        <v>2.6373626373626373</v>
      </c>
      <c r="O475" s="2">
        <v>5.186813186813187</v>
      </c>
      <c r="P475" s="2">
        <f>SUM(Nurse[[#This Row],[LPN Hours (excl. Admin)]],Nurse[[#This Row],[LPN Admin Hours]])</f>
        <v>63.87978021978023</v>
      </c>
      <c r="Q475" s="2">
        <v>52.890769230769237</v>
      </c>
      <c r="R475" s="2">
        <v>10.989010989010989</v>
      </c>
      <c r="S475" s="2">
        <f>SUM(Nurse[[#This Row],[CNA Hours]], Nurse[[#This Row],[NA TR Hours]], Nurse[[#This Row],[Med Aide/Tech Hours]])</f>
        <v>98.981868131868097</v>
      </c>
      <c r="T475" s="2">
        <v>98.981868131868097</v>
      </c>
      <c r="U475" s="2">
        <v>0</v>
      </c>
      <c r="V475" s="2">
        <v>0</v>
      </c>
      <c r="W4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2.619560439560439</v>
      </c>
      <c r="X475" s="2">
        <v>0</v>
      </c>
      <c r="Y475" s="2">
        <v>0</v>
      </c>
      <c r="Z475" s="2">
        <v>0</v>
      </c>
      <c r="AA475" s="2">
        <v>2.4767032967032963</v>
      </c>
      <c r="AB475" s="2">
        <v>0</v>
      </c>
      <c r="AC475" s="2">
        <v>0.14285714285714285</v>
      </c>
      <c r="AD475" s="2">
        <v>0</v>
      </c>
      <c r="AE475" s="2">
        <v>0</v>
      </c>
      <c r="AF475" t="s">
        <v>250</v>
      </c>
      <c r="AG475" s="6">
        <v>5</v>
      </c>
      <c r="AH475"/>
    </row>
    <row r="476" spans="1:34" x14ac:dyDescent="0.25">
      <c r="A476" t="s">
        <v>35</v>
      </c>
      <c r="B476" t="s">
        <v>1504</v>
      </c>
      <c r="C476" t="s">
        <v>2082</v>
      </c>
      <c r="D476" t="s">
        <v>2322</v>
      </c>
      <c r="E476" s="2">
        <v>44.879120879120876</v>
      </c>
      <c r="F476" s="2">
        <f>Nurse[[#This Row],[Total Nurse Staff Hours]]/Nurse[[#This Row],[MDS Census]]</f>
        <v>4.4579113614103827</v>
      </c>
      <c r="G476" s="2">
        <f>Nurse[[#This Row],[Total Direct Care Staff Hours]]/Nurse[[#This Row],[MDS Census]]</f>
        <v>4.2256635651322245</v>
      </c>
      <c r="H476" s="2">
        <f>Nurse[[#This Row],[Total RN Hours (w/ Admin, DON)]]/Nurse[[#This Row],[MDS Census]]</f>
        <v>0.36634671890303633</v>
      </c>
      <c r="I476" s="2">
        <f>Nurse[[#This Row],[RN Hours (excl. Admin, DON)]]/Nurse[[#This Row],[MDS Census]]</f>
        <v>0.26338393731635656</v>
      </c>
      <c r="J476" s="2">
        <f>SUM(Nurse[[#This Row],[RN Hours (excl. Admin, DON)]], Nurse[[#This Row],[RN Admin Hours]], Nurse[[#This Row],[RN DON Hours]], Nurse[[#This Row],[LPN Hours (excl. Admin)]], Nurse[[#This Row],[LPN Admin Hours]], Nurse[[#This Row],[CNA Hours]], Nurse[[#This Row],[NA TR Hours]], Nurse[[#This Row],[Med Aide/Tech Hours]])</f>
        <v>200.06714285714287</v>
      </c>
      <c r="K476" s="2">
        <f>SUM(Nurse[[#This Row],[RN Hours (excl. Admin, DON)]], Nurse[[#This Row],[LPN Hours (excl. Admin)]], Nurse[[#This Row],[CNA Hours]], Nurse[[#This Row],[NA TR Hours]], Nurse[[#This Row],[Med Aide/Tech Hours]])</f>
        <v>189.64406593406596</v>
      </c>
      <c r="L476" s="2">
        <f>SUM(Nurse[[#This Row],[RN Hours (excl. Admin, DON)]], Nurse[[#This Row],[RN Admin Hours]], Nurse[[#This Row],[RN DON Hours]])</f>
        <v>16.441318681318684</v>
      </c>
      <c r="M476" s="2">
        <v>11.820439560439562</v>
      </c>
      <c r="N476" s="2">
        <v>4.6208791208791204</v>
      </c>
      <c r="O476" s="2">
        <v>0</v>
      </c>
      <c r="P476" s="2">
        <f>SUM(Nurse[[#This Row],[LPN Hours (excl. Admin)]],Nurse[[#This Row],[LPN Admin Hours]])</f>
        <v>54.101758241758233</v>
      </c>
      <c r="Q476" s="2">
        <v>48.29956043956043</v>
      </c>
      <c r="R476" s="2">
        <v>5.802197802197802</v>
      </c>
      <c r="S476" s="2">
        <f>SUM(Nurse[[#This Row],[CNA Hours]], Nurse[[#This Row],[NA TR Hours]], Nurse[[#This Row],[Med Aide/Tech Hours]])</f>
        <v>129.52406593406596</v>
      </c>
      <c r="T476" s="2">
        <v>129.52406593406596</v>
      </c>
      <c r="U476" s="2">
        <v>0</v>
      </c>
      <c r="V476" s="2">
        <v>0</v>
      </c>
      <c r="W4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42.071428571428569</v>
      </c>
      <c r="X476" s="2">
        <v>3.1538461538461537</v>
      </c>
      <c r="Y476" s="2">
        <v>0</v>
      </c>
      <c r="Z476" s="2">
        <v>0</v>
      </c>
      <c r="AA476" s="2">
        <v>5.0604395604395602</v>
      </c>
      <c r="AB476" s="2">
        <v>0</v>
      </c>
      <c r="AC476" s="2">
        <v>33.857142857142854</v>
      </c>
      <c r="AD476" s="2">
        <v>0</v>
      </c>
      <c r="AE476" s="2">
        <v>0</v>
      </c>
      <c r="AF476" t="s">
        <v>566</v>
      </c>
      <c r="AG476" s="6">
        <v>5</v>
      </c>
      <c r="AH476"/>
    </row>
    <row r="477" spans="1:34" x14ac:dyDescent="0.25">
      <c r="A477" t="s">
        <v>35</v>
      </c>
      <c r="B477" t="s">
        <v>1663</v>
      </c>
      <c r="C477" t="s">
        <v>2080</v>
      </c>
      <c r="D477" t="s">
        <v>2340</v>
      </c>
      <c r="E477" s="2">
        <v>69.428571428571431</v>
      </c>
      <c r="F477" s="2">
        <f>Nurse[[#This Row],[Total Nurse Staff Hours]]/Nurse[[#This Row],[MDS Census]]</f>
        <v>3.5747245963912633</v>
      </c>
      <c r="G477" s="2">
        <f>Nurse[[#This Row],[Total Direct Care Staff Hours]]/Nurse[[#This Row],[MDS Census]]</f>
        <v>3.2568977524533085</v>
      </c>
      <c r="H477" s="2">
        <f>Nurse[[#This Row],[Total RN Hours (w/ Admin, DON)]]/Nurse[[#This Row],[MDS Census]]</f>
        <v>0.6945314973092751</v>
      </c>
      <c r="I477" s="2">
        <f>Nurse[[#This Row],[RN Hours (excl. Admin, DON)]]/Nurse[[#This Row],[MDS Census]]</f>
        <v>0.45093383982272883</v>
      </c>
      <c r="J477" s="2">
        <f>SUM(Nurse[[#This Row],[RN Hours (excl. Admin, DON)]], Nurse[[#This Row],[RN Admin Hours]], Nurse[[#This Row],[RN DON Hours]], Nurse[[#This Row],[LPN Hours (excl. Admin)]], Nurse[[#This Row],[LPN Admin Hours]], Nurse[[#This Row],[CNA Hours]], Nurse[[#This Row],[NA TR Hours]], Nurse[[#This Row],[Med Aide/Tech Hours]])</f>
        <v>248.18802197802199</v>
      </c>
      <c r="K477" s="2">
        <f>SUM(Nurse[[#This Row],[RN Hours (excl. Admin, DON)]], Nurse[[#This Row],[LPN Hours (excl. Admin)]], Nurse[[#This Row],[CNA Hours]], Nurse[[#This Row],[NA TR Hours]], Nurse[[#This Row],[Med Aide/Tech Hours]])</f>
        <v>226.12175824175827</v>
      </c>
      <c r="L477" s="2">
        <f>SUM(Nurse[[#This Row],[RN Hours (excl. Admin, DON)]], Nurse[[#This Row],[RN Admin Hours]], Nurse[[#This Row],[RN DON Hours]])</f>
        <v>48.220329670329676</v>
      </c>
      <c r="M477" s="2">
        <v>31.307692307692317</v>
      </c>
      <c r="N477" s="2">
        <v>12.341208791208787</v>
      </c>
      <c r="O477" s="2">
        <v>4.5714285714285712</v>
      </c>
      <c r="P477" s="2">
        <f>SUM(Nurse[[#This Row],[LPN Hours (excl. Admin)]],Nurse[[#This Row],[LPN Admin Hours]])</f>
        <v>69.874835164835176</v>
      </c>
      <c r="Q477" s="2">
        <v>64.721208791208809</v>
      </c>
      <c r="R477" s="2">
        <v>5.1536263736263717</v>
      </c>
      <c r="S477" s="2">
        <f>SUM(Nurse[[#This Row],[CNA Hours]], Nurse[[#This Row],[NA TR Hours]], Nurse[[#This Row],[Med Aide/Tech Hours]])</f>
        <v>130.09285714285713</v>
      </c>
      <c r="T477" s="2">
        <v>109.69076923076922</v>
      </c>
      <c r="U477" s="2">
        <v>20.402087912087914</v>
      </c>
      <c r="V477" s="2">
        <v>0</v>
      </c>
      <c r="W4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77" s="2">
        <v>0</v>
      </c>
      <c r="Y477" s="2">
        <v>0</v>
      </c>
      <c r="Z477" s="2">
        <v>0</v>
      </c>
      <c r="AA477" s="2">
        <v>0</v>
      </c>
      <c r="AB477" s="2">
        <v>0</v>
      </c>
      <c r="AC477" s="2">
        <v>0</v>
      </c>
      <c r="AD477" s="2">
        <v>0</v>
      </c>
      <c r="AE477" s="2">
        <v>0</v>
      </c>
      <c r="AF477" t="s">
        <v>727</v>
      </c>
      <c r="AG477" s="6">
        <v>5</v>
      </c>
      <c r="AH477"/>
    </row>
    <row r="478" spans="1:34" x14ac:dyDescent="0.25">
      <c r="A478" t="s">
        <v>35</v>
      </c>
      <c r="B478" t="s">
        <v>1019</v>
      </c>
      <c r="C478" t="s">
        <v>2065</v>
      </c>
      <c r="D478" t="s">
        <v>2335</v>
      </c>
      <c r="E478" s="2">
        <v>90.978021978021971</v>
      </c>
      <c r="F478" s="2">
        <f>Nurse[[#This Row],[Total Nurse Staff Hours]]/Nurse[[#This Row],[MDS Census]]</f>
        <v>3.6536973064379756</v>
      </c>
      <c r="G478" s="2">
        <f>Nurse[[#This Row],[Total Direct Care Staff Hours]]/Nurse[[#This Row],[MDS Census]]</f>
        <v>3.4481217538350046</v>
      </c>
      <c r="H478" s="2">
        <f>Nurse[[#This Row],[Total RN Hours (w/ Admin, DON)]]/Nurse[[#This Row],[MDS Census]]</f>
        <v>0.64414905181785254</v>
      </c>
      <c r="I478" s="2">
        <f>Nurse[[#This Row],[RN Hours (excl. Admin, DON)]]/Nurse[[#This Row],[MDS Census]]</f>
        <v>0.49904819422635588</v>
      </c>
      <c r="J478" s="2">
        <f>SUM(Nurse[[#This Row],[RN Hours (excl. Admin, DON)]], Nurse[[#This Row],[RN Admin Hours]], Nurse[[#This Row],[RN DON Hours]], Nurse[[#This Row],[LPN Hours (excl. Admin)]], Nurse[[#This Row],[LPN Admin Hours]], Nurse[[#This Row],[CNA Hours]], Nurse[[#This Row],[NA TR Hours]], Nurse[[#This Row],[Med Aide/Tech Hours]])</f>
        <v>332.40615384615381</v>
      </c>
      <c r="K478" s="2">
        <f>SUM(Nurse[[#This Row],[RN Hours (excl. Admin, DON)]], Nurse[[#This Row],[LPN Hours (excl. Admin)]], Nurse[[#This Row],[CNA Hours]], Nurse[[#This Row],[NA TR Hours]], Nurse[[#This Row],[Med Aide/Tech Hours]])</f>
        <v>313.7032967032967</v>
      </c>
      <c r="L478" s="2">
        <f>SUM(Nurse[[#This Row],[RN Hours (excl. Admin, DON)]], Nurse[[#This Row],[RN Admin Hours]], Nurse[[#This Row],[RN DON Hours]])</f>
        <v>58.603406593406596</v>
      </c>
      <c r="M478" s="2">
        <v>45.402417582417584</v>
      </c>
      <c r="N478" s="2">
        <v>8.6295604395604411</v>
      </c>
      <c r="O478" s="2">
        <v>4.5714285714285712</v>
      </c>
      <c r="P478" s="2">
        <f>SUM(Nurse[[#This Row],[LPN Hours (excl. Admin)]],Nurse[[#This Row],[LPN Admin Hours]])</f>
        <v>84.989010989011021</v>
      </c>
      <c r="Q478" s="2">
        <v>79.487142857142885</v>
      </c>
      <c r="R478" s="2">
        <v>5.5018681318681333</v>
      </c>
      <c r="S478" s="2">
        <f>SUM(Nurse[[#This Row],[CNA Hours]], Nurse[[#This Row],[NA TR Hours]], Nurse[[#This Row],[Med Aide/Tech Hours]])</f>
        <v>188.81373626373622</v>
      </c>
      <c r="T478" s="2">
        <v>183.37340659340654</v>
      </c>
      <c r="U478" s="2">
        <v>5.4403296703296693</v>
      </c>
      <c r="V478" s="2">
        <v>0</v>
      </c>
      <c r="W4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78" s="2">
        <v>0</v>
      </c>
      <c r="Y478" s="2">
        <v>0</v>
      </c>
      <c r="Z478" s="2">
        <v>0</v>
      </c>
      <c r="AA478" s="2">
        <v>0</v>
      </c>
      <c r="AB478" s="2">
        <v>0</v>
      </c>
      <c r="AC478" s="2">
        <v>0</v>
      </c>
      <c r="AD478" s="2">
        <v>0</v>
      </c>
      <c r="AE478" s="2">
        <v>0</v>
      </c>
      <c r="AF478" t="s">
        <v>72</v>
      </c>
      <c r="AG478" s="6">
        <v>5</v>
      </c>
      <c r="AH478"/>
    </row>
    <row r="479" spans="1:34" x14ac:dyDescent="0.25">
      <c r="A479" t="s">
        <v>35</v>
      </c>
      <c r="B479" t="s">
        <v>1011</v>
      </c>
      <c r="C479" t="s">
        <v>2069</v>
      </c>
      <c r="D479" t="s">
        <v>2331</v>
      </c>
      <c r="E479" s="2">
        <v>86.571428571428569</v>
      </c>
      <c r="F479" s="2">
        <f>Nurse[[#This Row],[Total Nurse Staff Hours]]/Nurse[[#This Row],[MDS Census]]</f>
        <v>3.4714445290682914</v>
      </c>
      <c r="G479" s="2">
        <f>Nurse[[#This Row],[Total Direct Care Staff Hours]]/Nurse[[#This Row],[MDS Census]]</f>
        <v>3.312526021832952</v>
      </c>
      <c r="H479" s="2">
        <f>Nurse[[#This Row],[Total RN Hours (w/ Admin, DON)]]/Nurse[[#This Row],[MDS Census]]</f>
        <v>0.85552170601675537</v>
      </c>
      <c r="I479" s="2">
        <f>Nurse[[#This Row],[RN Hours (excl. Admin, DON)]]/Nurse[[#This Row],[MDS Census]]</f>
        <v>0.69771388677329249</v>
      </c>
      <c r="J479" s="2">
        <f>SUM(Nurse[[#This Row],[RN Hours (excl. Admin, DON)]], Nurse[[#This Row],[RN Admin Hours]], Nurse[[#This Row],[RN DON Hours]], Nurse[[#This Row],[LPN Hours (excl. Admin)]], Nurse[[#This Row],[LPN Admin Hours]], Nurse[[#This Row],[CNA Hours]], Nurse[[#This Row],[NA TR Hours]], Nurse[[#This Row],[Med Aide/Tech Hours]])</f>
        <v>300.52791208791206</v>
      </c>
      <c r="K479" s="2">
        <f>SUM(Nurse[[#This Row],[RN Hours (excl. Admin, DON)]], Nurse[[#This Row],[LPN Hours (excl. Admin)]], Nurse[[#This Row],[CNA Hours]], Nurse[[#This Row],[NA TR Hours]], Nurse[[#This Row],[Med Aide/Tech Hours]])</f>
        <v>286.77010989010984</v>
      </c>
      <c r="L479" s="2">
        <f>SUM(Nurse[[#This Row],[RN Hours (excl. Admin, DON)]], Nurse[[#This Row],[RN Admin Hours]], Nurse[[#This Row],[RN DON Hours]])</f>
        <v>74.063736263736246</v>
      </c>
      <c r="M479" s="2">
        <v>60.402087912087893</v>
      </c>
      <c r="N479" s="2">
        <v>9.7056043956043965</v>
      </c>
      <c r="O479" s="2">
        <v>3.9560439560439562</v>
      </c>
      <c r="P479" s="2">
        <f>SUM(Nurse[[#This Row],[LPN Hours (excl. Admin)]],Nurse[[#This Row],[LPN Admin Hours]])</f>
        <v>42.433846153846162</v>
      </c>
      <c r="Q479" s="2">
        <v>42.337692307692315</v>
      </c>
      <c r="R479" s="2">
        <v>9.6153846153846159E-2</v>
      </c>
      <c r="S479" s="2">
        <f>SUM(Nurse[[#This Row],[CNA Hours]], Nurse[[#This Row],[NA TR Hours]], Nurse[[#This Row],[Med Aide/Tech Hours]])</f>
        <v>184.03032967032962</v>
      </c>
      <c r="T479" s="2">
        <v>141.59791208791205</v>
      </c>
      <c r="U479" s="2">
        <v>42.432417582417578</v>
      </c>
      <c r="V479" s="2">
        <v>0</v>
      </c>
      <c r="W4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3.8156043956043955</v>
      </c>
      <c r="X479" s="2">
        <v>0</v>
      </c>
      <c r="Y479" s="2">
        <v>0</v>
      </c>
      <c r="Z479" s="2">
        <v>0</v>
      </c>
      <c r="AA479" s="2">
        <v>3.6837362637362636</v>
      </c>
      <c r="AB479" s="2">
        <v>0</v>
      </c>
      <c r="AC479" s="2">
        <v>0.13186813186813187</v>
      </c>
      <c r="AD479" s="2">
        <v>0</v>
      </c>
      <c r="AE479" s="2">
        <v>0</v>
      </c>
      <c r="AF479" t="s">
        <v>64</v>
      </c>
      <c r="AG479" s="6">
        <v>5</v>
      </c>
      <c r="AH479"/>
    </row>
    <row r="480" spans="1:34" x14ac:dyDescent="0.25">
      <c r="A480" t="s">
        <v>35</v>
      </c>
      <c r="B480" t="s">
        <v>1760</v>
      </c>
      <c r="C480" t="s">
        <v>2082</v>
      </c>
      <c r="D480" t="s">
        <v>2322</v>
      </c>
      <c r="E480" s="2">
        <v>60.582417582417584</v>
      </c>
      <c r="F480" s="2">
        <f>Nurse[[#This Row],[Total Nurse Staff Hours]]/Nurse[[#This Row],[MDS Census]]</f>
        <v>4.915563214220934</v>
      </c>
      <c r="G480" s="2">
        <f>Nurse[[#This Row],[Total Direct Care Staff Hours]]/Nurse[[#This Row],[MDS Census]]</f>
        <v>4.4161418465445328</v>
      </c>
      <c r="H480" s="2">
        <f>Nurse[[#This Row],[Total RN Hours (w/ Admin, DON)]]/Nurse[[#This Row],[MDS Census]]</f>
        <v>1.0682278251405768</v>
      </c>
      <c r="I480" s="2">
        <f>Nurse[[#This Row],[RN Hours (excl. Admin, DON)]]/Nurse[[#This Row],[MDS Census]]</f>
        <v>0.56880645746417557</v>
      </c>
      <c r="J480" s="2">
        <f>SUM(Nurse[[#This Row],[RN Hours (excl. Admin, DON)]], Nurse[[#This Row],[RN Admin Hours]], Nurse[[#This Row],[RN DON Hours]], Nurse[[#This Row],[LPN Hours (excl. Admin)]], Nurse[[#This Row],[LPN Admin Hours]], Nurse[[#This Row],[CNA Hours]], Nurse[[#This Row],[NA TR Hours]], Nurse[[#This Row],[Med Aide/Tech Hours]])</f>
        <v>297.79670329670341</v>
      </c>
      <c r="K480" s="2">
        <f>SUM(Nurse[[#This Row],[RN Hours (excl. Admin, DON)]], Nurse[[#This Row],[LPN Hours (excl. Admin)]], Nurse[[#This Row],[CNA Hours]], Nurse[[#This Row],[NA TR Hours]], Nurse[[#This Row],[Med Aide/Tech Hours]])</f>
        <v>267.54054945054958</v>
      </c>
      <c r="L480" s="2">
        <f>SUM(Nurse[[#This Row],[RN Hours (excl. Admin, DON)]], Nurse[[#This Row],[RN Admin Hours]], Nurse[[#This Row],[RN DON Hours]])</f>
        <v>64.715824175824181</v>
      </c>
      <c r="M480" s="2">
        <v>34.459670329670331</v>
      </c>
      <c r="N480" s="2">
        <v>30.256153846153847</v>
      </c>
      <c r="O480" s="2">
        <v>0</v>
      </c>
      <c r="P480" s="2">
        <f>SUM(Nurse[[#This Row],[LPN Hours (excl. Admin)]],Nurse[[#This Row],[LPN Admin Hours]])</f>
        <v>51.959999999999994</v>
      </c>
      <c r="Q480" s="2">
        <v>51.959999999999994</v>
      </c>
      <c r="R480" s="2">
        <v>0</v>
      </c>
      <c r="S480" s="2">
        <f>SUM(Nurse[[#This Row],[CNA Hours]], Nurse[[#This Row],[NA TR Hours]], Nurse[[#This Row],[Med Aide/Tech Hours]])</f>
        <v>181.12087912087924</v>
      </c>
      <c r="T480" s="2">
        <v>181.12087912087924</v>
      </c>
      <c r="U480" s="2">
        <v>0</v>
      </c>
      <c r="V480" s="2">
        <v>0</v>
      </c>
      <c r="W4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33.5310989010989</v>
      </c>
      <c r="X480" s="2">
        <v>0</v>
      </c>
      <c r="Y480" s="2">
        <v>0</v>
      </c>
      <c r="Z480" s="2">
        <v>0</v>
      </c>
      <c r="AA480" s="2">
        <v>0.26736263736263732</v>
      </c>
      <c r="AB480" s="2">
        <v>0</v>
      </c>
      <c r="AC480" s="2">
        <v>33.263736263736263</v>
      </c>
      <c r="AD480" s="2">
        <v>0</v>
      </c>
      <c r="AE480" s="2">
        <v>0</v>
      </c>
      <c r="AF480" t="s">
        <v>826</v>
      </c>
      <c r="AG480" s="6">
        <v>5</v>
      </c>
      <c r="AH480"/>
    </row>
    <row r="481" spans="1:34" x14ac:dyDescent="0.25">
      <c r="A481" t="s">
        <v>35</v>
      </c>
      <c r="B481" t="s">
        <v>1084</v>
      </c>
      <c r="C481" t="s">
        <v>2082</v>
      </c>
      <c r="D481" t="s">
        <v>2322</v>
      </c>
      <c r="E481" s="2">
        <v>60.64835164835165</v>
      </c>
      <c r="F481" s="2">
        <f>Nurse[[#This Row],[Total Nurse Staff Hours]]/Nurse[[#This Row],[MDS Census]]</f>
        <v>3.5972277586519286</v>
      </c>
      <c r="G481" s="2">
        <f>Nurse[[#This Row],[Total Direct Care Staff Hours]]/Nurse[[#This Row],[MDS Census]]</f>
        <v>3.291175937669867</v>
      </c>
      <c r="H481" s="2">
        <f>Nurse[[#This Row],[Total RN Hours (w/ Admin, DON)]]/Nurse[[#This Row],[MDS Census]]</f>
        <v>0.71050915020837091</v>
      </c>
      <c r="I481" s="2">
        <f>Nurse[[#This Row],[RN Hours (excl. Admin, DON)]]/Nurse[[#This Row],[MDS Census]]</f>
        <v>0.43390106903424508</v>
      </c>
      <c r="J481" s="2">
        <f>SUM(Nurse[[#This Row],[RN Hours (excl. Admin, DON)]], Nurse[[#This Row],[RN Admin Hours]], Nurse[[#This Row],[RN DON Hours]], Nurse[[#This Row],[LPN Hours (excl. Admin)]], Nurse[[#This Row],[LPN Admin Hours]], Nurse[[#This Row],[CNA Hours]], Nurse[[#This Row],[NA TR Hours]], Nurse[[#This Row],[Med Aide/Tech Hours]])</f>
        <v>218.16593406593401</v>
      </c>
      <c r="K481" s="2">
        <f>SUM(Nurse[[#This Row],[RN Hours (excl. Admin, DON)]], Nurse[[#This Row],[LPN Hours (excl. Admin)]], Nurse[[#This Row],[CNA Hours]], Nurse[[#This Row],[NA TR Hours]], Nurse[[#This Row],[Med Aide/Tech Hours]])</f>
        <v>199.60439560439556</v>
      </c>
      <c r="L481" s="2">
        <f>SUM(Nurse[[#This Row],[RN Hours (excl. Admin, DON)]], Nurse[[#This Row],[RN Admin Hours]], Nurse[[#This Row],[RN DON Hours]])</f>
        <v>43.091208791208778</v>
      </c>
      <c r="M481" s="2">
        <v>26.315384615384602</v>
      </c>
      <c r="N481" s="2">
        <v>11.078021978021981</v>
      </c>
      <c r="O481" s="2">
        <v>5.697802197802198</v>
      </c>
      <c r="P481" s="2">
        <f>SUM(Nurse[[#This Row],[LPN Hours (excl. Admin)]],Nurse[[#This Row],[LPN Admin Hours]])</f>
        <v>47.79945054945054</v>
      </c>
      <c r="Q481" s="2">
        <v>46.013736263736256</v>
      </c>
      <c r="R481" s="2">
        <v>1.7857142857142858</v>
      </c>
      <c r="S481" s="2">
        <f>SUM(Nurse[[#This Row],[CNA Hours]], Nurse[[#This Row],[NA TR Hours]], Nurse[[#This Row],[Med Aide/Tech Hours]])</f>
        <v>127.27527472527468</v>
      </c>
      <c r="T481" s="2">
        <v>125.92252747252743</v>
      </c>
      <c r="U481" s="2">
        <v>1.3527472527472526</v>
      </c>
      <c r="V481" s="2">
        <v>0</v>
      </c>
      <c r="W4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7.1785714285714288</v>
      </c>
      <c r="X481" s="2">
        <v>0</v>
      </c>
      <c r="Y481" s="2">
        <v>1.4285714285714286</v>
      </c>
      <c r="Z481" s="2">
        <v>0</v>
      </c>
      <c r="AA481" s="2">
        <v>3.8049450549450547</v>
      </c>
      <c r="AB481" s="2">
        <v>0</v>
      </c>
      <c r="AC481" s="2">
        <v>1.945054945054945</v>
      </c>
      <c r="AD481" s="2">
        <v>0</v>
      </c>
      <c r="AE481" s="2">
        <v>0</v>
      </c>
      <c r="AF481" t="s">
        <v>137</v>
      </c>
      <c r="AG481" s="6">
        <v>5</v>
      </c>
      <c r="AH481"/>
    </row>
    <row r="482" spans="1:34" x14ac:dyDescent="0.25">
      <c r="A482" t="s">
        <v>35</v>
      </c>
      <c r="B482" t="s">
        <v>1652</v>
      </c>
      <c r="C482" t="s">
        <v>2068</v>
      </c>
      <c r="D482" t="s">
        <v>2307</v>
      </c>
      <c r="E482" s="2">
        <v>85.340659340659343</v>
      </c>
      <c r="F482" s="2">
        <f>Nurse[[#This Row],[Total Nurse Staff Hours]]/Nurse[[#This Row],[MDS Census]]</f>
        <v>3.148049188771568</v>
      </c>
      <c r="G482" s="2">
        <f>Nurse[[#This Row],[Total Direct Care Staff Hours]]/Nurse[[#This Row],[MDS Census]]</f>
        <v>2.5404970383723926</v>
      </c>
      <c r="H482" s="2">
        <f>Nurse[[#This Row],[Total RN Hours (w/ Admin, DON)]]/Nurse[[#This Row],[MDS Census]]</f>
        <v>0.31866469224826166</v>
      </c>
      <c r="I482" s="2">
        <f>Nurse[[#This Row],[RN Hours (excl. Admin, DON)]]/Nurse[[#This Row],[MDS Census]]</f>
        <v>0.14846767962915269</v>
      </c>
      <c r="J482" s="2">
        <f>SUM(Nurse[[#This Row],[RN Hours (excl. Admin, DON)]], Nurse[[#This Row],[RN Admin Hours]], Nurse[[#This Row],[RN DON Hours]], Nurse[[#This Row],[LPN Hours (excl. Admin)]], Nurse[[#This Row],[LPN Admin Hours]], Nurse[[#This Row],[CNA Hours]], Nurse[[#This Row],[NA TR Hours]], Nurse[[#This Row],[Med Aide/Tech Hours]])</f>
        <v>268.6565934065934</v>
      </c>
      <c r="K482" s="2">
        <f>SUM(Nurse[[#This Row],[RN Hours (excl. Admin, DON)]], Nurse[[#This Row],[LPN Hours (excl. Admin)]], Nurse[[#This Row],[CNA Hours]], Nurse[[#This Row],[NA TR Hours]], Nurse[[#This Row],[Med Aide/Tech Hours]])</f>
        <v>216.80769230769232</v>
      </c>
      <c r="L482" s="2">
        <f>SUM(Nurse[[#This Row],[RN Hours (excl. Admin, DON)]], Nurse[[#This Row],[RN Admin Hours]], Nurse[[#This Row],[RN DON Hours]])</f>
        <v>27.195054945054945</v>
      </c>
      <c r="M482" s="2">
        <v>12.67032967032967</v>
      </c>
      <c r="N482" s="2">
        <v>9.1620879120879124</v>
      </c>
      <c r="O482" s="2">
        <v>5.3626373626373622</v>
      </c>
      <c r="P482" s="2">
        <f>SUM(Nurse[[#This Row],[LPN Hours (excl. Admin)]],Nurse[[#This Row],[LPN Admin Hours]])</f>
        <v>100.99725274725274</v>
      </c>
      <c r="Q482" s="2">
        <v>63.67307692307692</v>
      </c>
      <c r="R482" s="2">
        <v>37.324175824175825</v>
      </c>
      <c r="S482" s="2">
        <f>SUM(Nurse[[#This Row],[CNA Hours]], Nurse[[#This Row],[NA TR Hours]], Nurse[[#This Row],[Med Aide/Tech Hours]])</f>
        <v>140.46428571428572</v>
      </c>
      <c r="T482" s="2">
        <v>115.82417582417582</v>
      </c>
      <c r="U482" s="2">
        <v>24.640109890109891</v>
      </c>
      <c r="V482" s="2">
        <v>0</v>
      </c>
      <c r="W4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10.651098901098901</v>
      </c>
      <c r="X482" s="2">
        <v>0</v>
      </c>
      <c r="Y482" s="2">
        <v>0</v>
      </c>
      <c r="Z482" s="2">
        <v>0</v>
      </c>
      <c r="AA482" s="2">
        <v>3.6291208791208791</v>
      </c>
      <c r="AB482" s="2">
        <v>7.0219780219780219</v>
      </c>
      <c r="AC482" s="2">
        <v>0</v>
      </c>
      <c r="AD482" s="2">
        <v>0</v>
      </c>
      <c r="AE482" s="2">
        <v>0</v>
      </c>
      <c r="AF482" t="s">
        <v>715</v>
      </c>
      <c r="AG482" s="6">
        <v>5</v>
      </c>
      <c r="AH482"/>
    </row>
    <row r="483" spans="1:34" x14ac:dyDescent="0.25">
      <c r="A483" t="s">
        <v>35</v>
      </c>
      <c r="B483" t="s">
        <v>1401</v>
      </c>
      <c r="C483" t="s">
        <v>2101</v>
      </c>
      <c r="D483" t="s">
        <v>2281</v>
      </c>
      <c r="E483" s="2">
        <v>32.890109890109891</v>
      </c>
      <c r="F483" s="2">
        <f>Nurse[[#This Row],[Total Nurse Staff Hours]]/Nurse[[#This Row],[MDS Census]]</f>
        <v>5.1747243568326082</v>
      </c>
      <c r="G483" s="2">
        <f>Nurse[[#This Row],[Total Direct Care Staff Hours]]/Nurse[[#This Row],[MDS Census]]</f>
        <v>4.5449248245907112</v>
      </c>
      <c r="H483" s="2">
        <f>Nurse[[#This Row],[Total RN Hours (w/ Admin, DON)]]/Nurse[[#This Row],[MDS Census]]</f>
        <v>1.0798463080521217</v>
      </c>
      <c r="I483" s="2">
        <f>Nurse[[#This Row],[RN Hours (excl. Admin, DON)]]/Nurse[[#This Row],[MDS Census]]</f>
        <v>0.76444370197126632</v>
      </c>
      <c r="J483" s="2">
        <f>SUM(Nurse[[#This Row],[RN Hours (excl. Admin, DON)]], Nurse[[#This Row],[RN Admin Hours]], Nurse[[#This Row],[RN DON Hours]], Nurse[[#This Row],[LPN Hours (excl. Admin)]], Nurse[[#This Row],[LPN Admin Hours]], Nurse[[#This Row],[CNA Hours]], Nurse[[#This Row],[NA TR Hours]], Nurse[[#This Row],[Med Aide/Tech Hours]])</f>
        <v>170.19725274725272</v>
      </c>
      <c r="K483" s="2">
        <f>SUM(Nurse[[#This Row],[RN Hours (excl. Admin, DON)]], Nurse[[#This Row],[LPN Hours (excl. Admin)]], Nurse[[#This Row],[CNA Hours]], Nurse[[#This Row],[NA TR Hours]], Nurse[[#This Row],[Med Aide/Tech Hours]])</f>
        <v>149.48307692307691</v>
      </c>
      <c r="L483" s="2">
        <f>SUM(Nurse[[#This Row],[RN Hours (excl. Admin, DON)]], Nurse[[#This Row],[RN Admin Hours]], Nurse[[#This Row],[RN DON Hours]])</f>
        <v>35.516263736263738</v>
      </c>
      <c r="M483" s="2">
        <v>25.142637362637362</v>
      </c>
      <c r="N483" s="2">
        <v>5.4505494505494507</v>
      </c>
      <c r="O483" s="2">
        <v>4.9230769230769234</v>
      </c>
      <c r="P483" s="2">
        <f>SUM(Nurse[[#This Row],[LPN Hours (excl. Admin)]],Nurse[[#This Row],[LPN Admin Hours]])</f>
        <v>45.112747252747241</v>
      </c>
      <c r="Q483" s="2">
        <v>34.772197802197788</v>
      </c>
      <c r="R483" s="2">
        <v>10.340549450549451</v>
      </c>
      <c r="S483" s="2">
        <f>SUM(Nurse[[#This Row],[CNA Hours]], Nurse[[#This Row],[NA TR Hours]], Nurse[[#This Row],[Med Aide/Tech Hours]])</f>
        <v>89.568241758241754</v>
      </c>
      <c r="T483" s="2">
        <v>89.568241758241754</v>
      </c>
      <c r="U483" s="2">
        <v>0</v>
      </c>
      <c r="V483" s="2">
        <v>0</v>
      </c>
      <c r="W4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1.3626373626373627</v>
      </c>
      <c r="X483" s="2">
        <v>1.0219780219780219</v>
      </c>
      <c r="Y483" s="2">
        <v>0</v>
      </c>
      <c r="Z483" s="2">
        <v>0</v>
      </c>
      <c r="AA483" s="2">
        <v>0</v>
      </c>
      <c r="AB483" s="2">
        <v>0</v>
      </c>
      <c r="AC483" s="2">
        <v>0.34065934065934067</v>
      </c>
      <c r="AD483" s="2">
        <v>0</v>
      </c>
      <c r="AE483" s="2">
        <v>0</v>
      </c>
      <c r="AF483" t="s">
        <v>459</v>
      </c>
      <c r="AG483" s="6">
        <v>5</v>
      </c>
      <c r="AH483"/>
    </row>
    <row r="484" spans="1:34" x14ac:dyDescent="0.25">
      <c r="A484" t="s">
        <v>35</v>
      </c>
      <c r="B484" t="s">
        <v>1104</v>
      </c>
      <c r="C484" t="s">
        <v>2019</v>
      </c>
      <c r="D484" t="s">
        <v>2318</v>
      </c>
      <c r="E484" s="2">
        <v>46.879120879120876</v>
      </c>
      <c r="F484" s="2">
        <f>Nurse[[#This Row],[Total Nurse Staff Hours]]/Nurse[[#This Row],[MDS Census]]</f>
        <v>4.0233239568682606</v>
      </c>
      <c r="G484" s="2">
        <f>Nurse[[#This Row],[Total Direct Care Staff Hours]]/Nurse[[#This Row],[MDS Census]]</f>
        <v>3.6943858415377404</v>
      </c>
      <c r="H484" s="2">
        <f>Nurse[[#This Row],[Total RN Hours (w/ Admin, DON)]]/Nurse[[#This Row],[MDS Census]]</f>
        <v>0.61187294889826538</v>
      </c>
      <c r="I484" s="2">
        <f>Nurse[[#This Row],[RN Hours (excl. Admin, DON)]]/Nurse[[#This Row],[MDS Census]]</f>
        <v>0.3973277074542898</v>
      </c>
      <c r="J484" s="2">
        <f>SUM(Nurse[[#This Row],[RN Hours (excl. Admin, DON)]], Nurse[[#This Row],[RN Admin Hours]], Nurse[[#This Row],[RN DON Hours]], Nurse[[#This Row],[LPN Hours (excl. Admin)]], Nurse[[#This Row],[LPN Admin Hours]], Nurse[[#This Row],[CNA Hours]], Nurse[[#This Row],[NA TR Hours]], Nurse[[#This Row],[Med Aide/Tech Hours]])</f>
        <v>188.6098901098901</v>
      </c>
      <c r="K484" s="2">
        <f>SUM(Nurse[[#This Row],[RN Hours (excl. Admin, DON)]], Nurse[[#This Row],[LPN Hours (excl. Admin)]], Nurse[[#This Row],[CNA Hours]], Nurse[[#This Row],[NA TR Hours]], Nurse[[#This Row],[Med Aide/Tech Hours]])</f>
        <v>173.18956043956044</v>
      </c>
      <c r="L484" s="2">
        <f>SUM(Nurse[[#This Row],[RN Hours (excl. Admin, DON)]], Nurse[[#This Row],[RN Admin Hours]], Nurse[[#This Row],[RN DON Hours]])</f>
        <v>28.684065934065934</v>
      </c>
      <c r="M484" s="2">
        <v>18.626373626373628</v>
      </c>
      <c r="N484" s="2">
        <v>4.6950549450549453</v>
      </c>
      <c r="O484" s="2">
        <v>5.3626373626373622</v>
      </c>
      <c r="P484" s="2">
        <f>SUM(Nurse[[#This Row],[LPN Hours (excl. Admin)]],Nurse[[#This Row],[LPN Admin Hours]])</f>
        <v>65.532967032967036</v>
      </c>
      <c r="Q484" s="2">
        <v>60.170329670329672</v>
      </c>
      <c r="R484" s="2">
        <v>5.3626373626373622</v>
      </c>
      <c r="S484" s="2">
        <f>SUM(Nurse[[#This Row],[CNA Hours]], Nurse[[#This Row],[NA TR Hours]], Nurse[[#This Row],[Med Aide/Tech Hours]])</f>
        <v>94.392857142857139</v>
      </c>
      <c r="T484" s="2">
        <v>94.392857142857139</v>
      </c>
      <c r="U484" s="2">
        <v>0</v>
      </c>
      <c r="V484" s="2">
        <v>0</v>
      </c>
      <c r="W4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0.86538461538461542</v>
      </c>
      <c r="X484" s="2">
        <v>0</v>
      </c>
      <c r="Y484" s="2">
        <v>0</v>
      </c>
      <c r="Z484" s="2">
        <v>0</v>
      </c>
      <c r="AA484" s="2">
        <v>0.86538461538461542</v>
      </c>
      <c r="AB484" s="2">
        <v>0</v>
      </c>
      <c r="AC484" s="2">
        <v>0</v>
      </c>
      <c r="AD484" s="2">
        <v>0</v>
      </c>
      <c r="AE484" s="2">
        <v>0</v>
      </c>
      <c r="AF484" t="s">
        <v>158</v>
      </c>
      <c r="AG484" s="6">
        <v>5</v>
      </c>
      <c r="AH484"/>
    </row>
    <row r="485" spans="1:34" x14ac:dyDescent="0.25">
      <c r="A485" t="s">
        <v>35</v>
      </c>
      <c r="B485" t="s">
        <v>1479</v>
      </c>
      <c r="C485" t="s">
        <v>1946</v>
      </c>
      <c r="D485" t="s">
        <v>2355</v>
      </c>
      <c r="E485" s="2">
        <v>84.175824175824175</v>
      </c>
      <c r="F485" s="2">
        <f>Nurse[[#This Row],[Total Nurse Staff Hours]]/Nurse[[#This Row],[MDS Census]]</f>
        <v>3.6558550913838115</v>
      </c>
      <c r="G485" s="2">
        <f>Nurse[[#This Row],[Total Direct Care Staff Hours]]/Nurse[[#This Row],[MDS Census]]</f>
        <v>3.1518446475195816</v>
      </c>
      <c r="H485" s="2">
        <f>Nurse[[#This Row],[Total RN Hours (w/ Admin, DON)]]/Nurse[[#This Row],[MDS Census]]</f>
        <v>0.81313838120104442</v>
      </c>
      <c r="I485" s="2">
        <f>Nurse[[#This Row],[RN Hours (excl. Admin, DON)]]/Nurse[[#This Row],[MDS Census]]</f>
        <v>0.50062271540469983</v>
      </c>
      <c r="J485" s="2">
        <f>SUM(Nurse[[#This Row],[RN Hours (excl. Admin, DON)]], Nurse[[#This Row],[RN Admin Hours]], Nurse[[#This Row],[RN DON Hours]], Nurse[[#This Row],[LPN Hours (excl. Admin)]], Nurse[[#This Row],[LPN Admin Hours]], Nurse[[#This Row],[CNA Hours]], Nurse[[#This Row],[NA TR Hours]], Nurse[[#This Row],[Med Aide/Tech Hours]])</f>
        <v>307.73461538461532</v>
      </c>
      <c r="K485" s="2">
        <f>SUM(Nurse[[#This Row],[RN Hours (excl. Admin, DON)]], Nurse[[#This Row],[LPN Hours (excl. Admin)]], Nurse[[#This Row],[CNA Hours]], Nurse[[#This Row],[NA TR Hours]], Nurse[[#This Row],[Med Aide/Tech Hours]])</f>
        <v>265.30912087912083</v>
      </c>
      <c r="L485" s="2">
        <f>SUM(Nurse[[#This Row],[RN Hours (excl. Admin, DON)]], Nurse[[#This Row],[RN Admin Hours]], Nurse[[#This Row],[RN DON Hours]])</f>
        <v>68.446593406593408</v>
      </c>
      <c r="M485" s="2">
        <v>42.140329670329677</v>
      </c>
      <c r="N485" s="2">
        <v>20.767802197802194</v>
      </c>
      <c r="O485" s="2">
        <v>5.5384615384615383</v>
      </c>
      <c r="P485" s="2">
        <f>SUM(Nurse[[#This Row],[LPN Hours (excl. Admin)]],Nurse[[#This Row],[LPN Admin Hours]])</f>
        <v>93.407692307692287</v>
      </c>
      <c r="Q485" s="2">
        <v>77.288461538461519</v>
      </c>
      <c r="R485" s="2">
        <v>16.119230769230768</v>
      </c>
      <c r="S485" s="2">
        <f>SUM(Nurse[[#This Row],[CNA Hours]], Nurse[[#This Row],[NA TR Hours]], Nurse[[#This Row],[Med Aide/Tech Hours]])</f>
        <v>145.88032967032964</v>
      </c>
      <c r="T485" s="2">
        <v>145.88032967032964</v>
      </c>
      <c r="U485" s="2">
        <v>0</v>
      </c>
      <c r="V485" s="2">
        <v>0</v>
      </c>
      <c r="W4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53.423626373626377</v>
      </c>
      <c r="X485" s="2">
        <v>2.2857142857142856</v>
      </c>
      <c r="Y485" s="2">
        <v>0.36263736263736263</v>
      </c>
      <c r="Z485" s="2">
        <v>0</v>
      </c>
      <c r="AA485" s="2">
        <v>8.0609890109890117</v>
      </c>
      <c r="AB485" s="2">
        <v>2.197802197802198</v>
      </c>
      <c r="AC485" s="2">
        <v>40.516483516483518</v>
      </c>
      <c r="AD485" s="2">
        <v>0</v>
      </c>
      <c r="AE485" s="2">
        <v>0</v>
      </c>
      <c r="AF485" t="s">
        <v>539</v>
      </c>
      <c r="AG485" s="6">
        <v>5</v>
      </c>
      <c r="AH485"/>
    </row>
    <row r="486" spans="1:34" x14ac:dyDescent="0.25">
      <c r="A486" t="s">
        <v>35</v>
      </c>
      <c r="B486" t="s">
        <v>1396</v>
      </c>
      <c r="C486" t="s">
        <v>2155</v>
      </c>
      <c r="D486" t="s">
        <v>2301</v>
      </c>
      <c r="E486" s="2">
        <v>83.032967032967036</v>
      </c>
      <c r="F486" s="2">
        <f>Nurse[[#This Row],[Total Nurse Staff Hours]]/Nurse[[#This Row],[MDS Census]]</f>
        <v>3.6267601905770248</v>
      </c>
      <c r="G486" s="2">
        <f>Nurse[[#This Row],[Total Direct Care Staff Hours]]/Nurse[[#This Row],[MDS Census]]</f>
        <v>3.3601746956061405</v>
      </c>
      <c r="H486" s="2">
        <f>Nurse[[#This Row],[Total RN Hours (w/ Admin, DON)]]/Nurse[[#This Row],[MDS Census]]</f>
        <v>0.636752249867655</v>
      </c>
      <c r="I486" s="2">
        <f>Nurse[[#This Row],[RN Hours (excl. Admin, DON)]]/Nurse[[#This Row],[MDS Census]]</f>
        <v>0.37016675489677081</v>
      </c>
      <c r="J486" s="2">
        <f>SUM(Nurse[[#This Row],[RN Hours (excl. Admin, DON)]], Nurse[[#This Row],[RN Admin Hours]], Nurse[[#This Row],[RN DON Hours]], Nurse[[#This Row],[LPN Hours (excl. Admin)]], Nurse[[#This Row],[LPN Admin Hours]], Nurse[[#This Row],[CNA Hours]], Nurse[[#This Row],[NA TR Hours]], Nurse[[#This Row],[Med Aide/Tech Hours]])</f>
        <v>301.14065934065934</v>
      </c>
      <c r="K486" s="2">
        <f>SUM(Nurse[[#This Row],[RN Hours (excl. Admin, DON)]], Nurse[[#This Row],[LPN Hours (excl. Admin)]], Nurse[[#This Row],[CNA Hours]], Nurse[[#This Row],[NA TR Hours]], Nurse[[#This Row],[Med Aide/Tech Hours]])</f>
        <v>279.00527472527472</v>
      </c>
      <c r="L486" s="2">
        <f>SUM(Nurse[[#This Row],[RN Hours (excl. Admin, DON)]], Nurse[[#This Row],[RN Admin Hours]], Nurse[[#This Row],[RN DON Hours]])</f>
        <v>52.871428571428588</v>
      </c>
      <c r="M486" s="2">
        <v>30.736043956043961</v>
      </c>
      <c r="N486" s="2">
        <v>22.135384615384627</v>
      </c>
      <c r="O486" s="2">
        <v>0</v>
      </c>
      <c r="P486" s="2">
        <f>SUM(Nurse[[#This Row],[LPN Hours (excl. Admin)]],Nurse[[#This Row],[LPN Admin Hours]])</f>
        <v>73.123076923076908</v>
      </c>
      <c r="Q486" s="2">
        <v>73.123076923076908</v>
      </c>
      <c r="R486" s="2">
        <v>0</v>
      </c>
      <c r="S486" s="2">
        <f>SUM(Nurse[[#This Row],[CNA Hours]], Nurse[[#This Row],[NA TR Hours]], Nurse[[#This Row],[Med Aide/Tech Hours]])</f>
        <v>175.14615384615385</v>
      </c>
      <c r="T486" s="2">
        <v>175.14615384615385</v>
      </c>
      <c r="U486" s="2">
        <v>0</v>
      </c>
      <c r="V486" s="2">
        <v>0</v>
      </c>
      <c r="W4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19.450549450549449</v>
      </c>
      <c r="X486" s="2">
        <v>0.26373626373626374</v>
      </c>
      <c r="Y486" s="2">
        <v>0</v>
      </c>
      <c r="Z486" s="2">
        <v>0</v>
      </c>
      <c r="AA486" s="2">
        <v>5.615384615384615</v>
      </c>
      <c r="AB486" s="2">
        <v>0</v>
      </c>
      <c r="AC486" s="2">
        <v>13.571428571428571</v>
      </c>
      <c r="AD486" s="2">
        <v>0</v>
      </c>
      <c r="AE486" s="2">
        <v>0</v>
      </c>
      <c r="AF486" t="s">
        <v>454</v>
      </c>
      <c r="AG486" s="6">
        <v>5</v>
      </c>
      <c r="AH486"/>
    </row>
    <row r="487" spans="1:34" x14ac:dyDescent="0.25">
      <c r="A487" t="s">
        <v>35</v>
      </c>
      <c r="B487" t="s">
        <v>1080</v>
      </c>
      <c r="C487" t="s">
        <v>2095</v>
      </c>
      <c r="D487" t="s">
        <v>2345</v>
      </c>
      <c r="E487" s="2">
        <v>81.329670329670336</v>
      </c>
      <c r="F487" s="2">
        <f>Nurse[[#This Row],[Total Nurse Staff Hours]]/Nurse[[#This Row],[MDS Census]]</f>
        <v>3.6780502634779078</v>
      </c>
      <c r="G487" s="2">
        <f>Nurse[[#This Row],[Total Direct Care Staff Hours]]/Nurse[[#This Row],[MDS Census]]</f>
        <v>3.4729428455614104</v>
      </c>
      <c r="H487" s="2">
        <f>Nurse[[#This Row],[Total RN Hours (w/ Admin, DON)]]/Nurse[[#This Row],[MDS Census]]</f>
        <v>0.63683961626807184</v>
      </c>
      <c r="I487" s="2">
        <f>Nurse[[#This Row],[RN Hours (excl. Admin, DON)]]/Nurse[[#This Row],[MDS Census]]</f>
        <v>0.50567490879610866</v>
      </c>
      <c r="J487" s="2">
        <f>SUM(Nurse[[#This Row],[RN Hours (excl. Admin, DON)]], Nurse[[#This Row],[RN Admin Hours]], Nurse[[#This Row],[RN DON Hours]], Nurse[[#This Row],[LPN Hours (excl. Admin)]], Nurse[[#This Row],[LPN Admin Hours]], Nurse[[#This Row],[CNA Hours]], Nurse[[#This Row],[NA TR Hours]], Nurse[[#This Row],[Med Aide/Tech Hours]])</f>
        <v>299.13461538461536</v>
      </c>
      <c r="K487" s="2">
        <f>SUM(Nurse[[#This Row],[RN Hours (excl. Admin, DON)]], Nurse[[#This Row],[LPN Hours (excl. Admin)]], Nurse[[#This Row],[CNA Hours]], Nurse[[#This Row],[NA TR Hours]], Nurse[[#This Row],[Med Aide/Tech Hours]])</f>
        <v>282.4532967032967</v>
      </c>
      <c r="L487" s="2">
        <f>SUM(Nurse[[#This Row],[RN Hours (excl. Admin, DON)]], Nurse[[#This Row],[RN Admin Hours]], Nurse[[#This Row],[RN DON Hours]])</f>
        <v>51.793956043956044</v>
      </c>
      <c r="M487" s="2">
        <v>41.126373626373628</v>
      </c>
      <c r="N487" s="2">
        <v>4.9532967032967035</v>
      </c>
      <c r="O487" s="2">
        <v>5.7142857142857144</v>
      </c>
      <c r="P487" s="2">
        <f>SUM(Nurse[[#This Row],[LPN Hours (excl. Admin)]],Nurse[[#This Row],[LPN Admin Hours]])</f>
        <v>70.717032967032964</v>
      </c>
      <c r="Q487" s="2">
        <v>64.703296703296701</v>
      </c>
      <c r="R487" s="2">
        <v>6.0137362637362637</v>
      </c>
      <c r="S487" s="2">
        <f>SUM(Nurse[[#This Row],[CNA Hours]], Nurse[[#This Row],[NA TR Hours]], Nurse[[#This Row],[Med Aide/Tech Hours]])</f>
        <v>176.62362637362637</v>
      </c>
      <c r="T487" s="2">
        <v>176.62362637362637</v>
      </c>
      <c r="U487" s="2">
        <v>0</v>
      </c>
      <c r="V487" s="2">
        <v>0</v>
      </c>
      <c r="W4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0.48351648351648352</v>
      </c>
      <c r="X487" s="2">
        <v>0</v>
      </c>
      <c r="Y487" s="2">
        <v>0</v>
      </c>
      <c r="Z487" s="2">
        <v>0</v>
      </c>
      <c r="AA487" s="2">
        <v>0</v>
      </c>
      <c r="AB487" s="2">
        <v>0</v>
      </c>
      <c r="AC487" s="2">
        <v>0.48351648351648352</v>
      </c>
      <c r="AD487" s="2">
        <v>0</v>
      </c>
      <c r="AE487" s="2">
        <v>0</v>
      </c>
      <c r="AF487" t="s">
        <v>133</v>
      </c>
      <c r="AG487" s="6">
        <v>5</v>
      </c>
      <c r="AH487"/>
    </row>
    <row r="488" spans="1:34" x14ac:dyDescent="0.25">
      <c r="A488" t="s">
        <v>35</v>
      </c>
      <c r="B488" t="s">
        <v>1054</v>
      </c>
      <c r="C488" t="s">
        <v>2028</v>
      </c>
      <c r="D488" t="s">
        <v>2285</v>
      </c>
      <c r="E488" s="2">
        <v>51.637362637362635</v>
      </c>
      <c r="F488" s="2">
        <f>Nurse[[#This Row],[Total Nurse Staff Hours]]/Nurse[[#This Row],[MDS Census]]</f>
        <v>3.1421047031283251</v>
      </c>
      <c r="G488" s="2">
        <f>Nurse[[#This Row],[Total Direct Care Staff Hours]]/Nurse[[#This Row],[MDS Census]]</f>
        <v>2.8309746754628646</v>
      </c>
      <c r="H488" s="2">
        <f>Nurse[[#This Row],[Total RN Hours (w/ Admin, DON)]]/Nurse[[#This Row],[MDS Census]]</f>
        <v>0.30724622260055334</v>
      </c>
      <c r="I488" s="2">
        <f>Nurse[[#This Row],[RN Hours (excl. Admin, DON)]]/Nurse[[#This Row],[MDS Census]]</f>
        <v>0.20147903809321133</v>
      </c>
      <c r="J488" s="2">
        <f>SUM(Nurse[[#This Row],[RN Hours (excl. Admin, DON)]], Nurse[[#This Row],[RN Admin Hours]], Nurse[[#This Row],[RN DON Hours]], Nurse[[#This Row],[LPN Hours (excl. Admin)]], Nurse[[#This Row],[LPN Admin Hours]], Nurse[[#This Row],[CNA Hours]], Nurse[[#This Row],[NA TR Hours]], Nurse[[#This Row],[Med Aide/Tech Hours]])</f>
        <v>162.25</v>
      </c>
      <c r="K488" s="2">
        <f>SUM(Nurse[[#This Row],[RN Hours (excl. Admin, DON)]], Nurse[[#This Row],[LPN Hours (excl. Admin)]], Nurse[[#This Row],[CNA Hours]], Nurse[[#This Row],[NA TR Hours]], Nurse[[#This Row],[Med Aide/Tech Hours]])</f>
        <v>146.18406593406593</v>
      </c>
      <c r="L488" s="2">
        <f>SUM(Nurse[[#This Row],[RN Hours (excl. Admin, DON)]], Nurse[[#This Row],[RN Admin Hours]], Nurse[[#This Row],[RN DON Hours]])</f>
        <v>15.865384615384617</v>
      </c>
      <c r="M488" s="2">
        <v>10.403846153846153</v>
      </c>
      <c r="N488" s="2">
        <v>0.2967032967032967</v>
      </c>
      <c r="O488" s="2">
        <v>5.1648351648351651</v>
      </c>
      <c r="P488" s="2">
        <f>SUM(Nurse[[#This Row],[LPN Hours (excl. Admin)]],Nurse[[#This Row],[LPN Admin Hours]])</f>
        <v>54.642857142857146</v>
      </c>
      <c r="Q488" s="2">
        <v>44.03846153846154</v>
      </c>
      <c r="R488" s="2">
        <v>10.604395604395604</v>
      </c>
      <c r="S488" s="2">
        <f>SUM(Nurse[[#This Row],[CNA Hours]], Nurse[[#This Row],[NA TR Hours]], Nurse[[#This Row],[Med Aide/Tech Hours]])</f>
        <v>91.741758241758248</v>
      </c>
      <c r="T488" s="2">
        <v>49.027472527472526</v>
      </c>
      <c r="U488" s="2">
        <v>42.714285714285715</v>
      </c>
      <c r="V488" s="2">
        <v>0</v>
      </c>
      <c r="W4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3.313186813186813</v>
      </c>
      <c r="X488" s="2">
        <v>0</v>
      </c>
      <c r="Y488" s="2">
        <v>0</v>
      </c>
      <c r="Z488" s="2">
        <v>0</v>
      </c>
      <c r="AA488" s="2">
        <v>2.5549450549450547</v>
      </c>
      <c r="AB488" s="2">
        <v>0</v>
      </c>
      <c r="AC488" s="2">
        <v>0</v>
      </c>
      <c r="AD488" s="2">
        <v>0.75824175824175821</v>
      </c>
      <c r="AE488" s="2">
        <v>0</v>
      </c>
      <c r="AF488" t="s">
        <v>107</v>
      </c>
      <c r="AG488" s="6">
        <v>5</v>
      </c>
      <c r="AH488"/>
    </row>
    <row r="489" spans="1:34" x14ac:dyDescent="0.25">
      <c r="A489" t="s">
        <v>35</v>
      </c>
      <c r="B489" t="s">
        <v>1117</v>
      </c>
      <c r="C489" t="s">
        <v>2060</v>
      </c>
      <c r="D489" t="s">
        <v>2334</v>
      </c>
      <c r="E489" s="2">
        <v>55.087912087912088</v>
      </c>
      <c r="F489" s="2">
        <f>Nurse[[#This Row],[Total Nurse Staff Hours]]/Nurse[[#This Row],[MDS Census]]</f>
        <v>2.8950787951326551</v>
      </c>
      <c r="G489" s="2">
        <f>Nurse[[#This Row],[Total Direct Care Staff Hours]]/Nurse[[#This Row],[MDS Census]]</f>
        <v>2.6986894075403951</v>
      </c>
      <c r="H489" s="2">
        <f>Nurse[[#This Row],[Total RN Hours (w/ Admin, DON)]]/Nurse[[#This Row],[MDS Census]]</f>
        <v>0.18721324556154001</v>
      </c>
      <c r="I489" s="2">
        <f>Nurse[[#This Row],[RN Hours (excl. Admin, DON)]]/Nurse[[#This Row],[MDS Census]]</f>
        <v>8.5976461200877721E-2</v>
      </c>
      <c r="J489" s="2">
        <f>SUM(Nurse[[#This Row],[RN Hours (excl. Admin, DON)]], Nurse[[#This Row],[RN Admin Hours]], Nurse[[#This Row],[RN DON Hours]], Nurse[[#This Row],[LPN Hours (excl. Admin)]], Nurse[[#This Row],[LPN Admin Hours]], Nurse[[#This Row],[CNA Hours]], Nurse[[#This Row],[NA TR Hours]], Nurse[[#This Row],[Med Aide/Tech Hours]])</f>
        <v>159.48384615384614</v>
      </c>
      <c r="K489" s="2">
        <f>SUM(Nurse[[#This Row],[RN Hours (excl. Admin, DON)]], Nurse[[#This Row],[LPN Hours (excl. Admin)]], Nurse[[#This Row],[CNA Hours]], Nurse[[#This Row],[NA TR Hours]], Nurse[[#This Row],[Med Aide/Tech Hours]])</f>
        <v>148.66516483516483</v>
      </c>
      <c r="L489" s="2">
        <f>SUM(Nurse[[#This Row],[RN Hours (excl. Admin, DON)]], Nurse[[#This Row],[RN Admin Hours]], Nurse[[#This Row],[RN DON Hours]])</f>
        <v>10.313186813186814</v>
      </c>
      <c r="M489" s="2">
        <v>4.7362637362637363</v>
      </c>
      <c r="N489" s="2">
        <v>0.52747252747252749</v>
      </c>
      <c r="O489" s="2">
        <v>5.0494505494505493</v>
      </c>
      <c r="P489" s="2">
        <f>SUM(Nurse[[#This Row],[LPN Hours (excl. Admin)]],Nurse[[#This Row],[LPN Admin Hours]])</f>
        <v>56.942857142857136</v>
      </c>
      <c r="Q489" s="2">
        <v>51.701098901098895</v>
      </c>
      <c r="R489" s="2">
        <v>5.2417582417582418</v>
      </c>
      <c r="S489" s="2">
        <f>SUM(Nurse[[#This Row],[CNA Hours]], Nurse[[#This Row],[NA TR Hours]], Nurse[[#This Row],[Med Aide/Tech Hours]])</f>
        <v>92.227802197802191</v>
      </c>
      <c r="T489" s="2">
        <v>92.227802197802191</v>
      </c>
      <c r="U489" s="2">
        <v>0</v>
      </c>
      <c r="V489" s="2">
        <v>0</v>
      </c>
      <c r="W4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89" s="2">
        <v>0</v>
      </c>
      <c r="Y489" s="2">
        <v>0</v>
      </c>
      <c r="Z489" s="2">
        <v>0</v>
      </c>
      <c r="AA489" s="2">
        <v>0</v>
      </c>
      <c r="AB489" s="2">
        <v>0</v>
      </c>
      <c r="AC489" s="2">
        <v>0</v>
      </c>
      <c r="AD489" s="2">
        <v>0</v>
      </c>
      <c r="AE489" s="2">
        <v>0</v>
      </c>
      <c r="AF489" t="s">
        <v>171</v>
      </c>
      <c r="AG489" s="6">
        <v>5</v>
      </c>
      <c r="AH489"/>
    </row>
    <row r="490" spans="1:34" x14ac:dyDescent="0.25">
      <c r="A490" t="s">
        <v>35</v>
      </c>
      <c r="B490" t="s">
        <v>1275</v>
      </c>
      <c r="C490" t="s">
        <v>2082</v>
      </c>
      <c r="D490" t="s">
        <v>2322</v>
      </c>
      <c r="E490" s="2">
        <v>35.626373626373628</v>
      </c>
      <c r="F490" s="2">
        <f>Nurse[[#This Row],[Total Nurse Staff Hours]]/Nurse[[#This Row],[MDS Census]]</f>
        <v>3.2799969154842694</v>
      </c>
      <c r="G490" s="2">
        <f>Nurse[[#This Row],[Total Direct Care Staff Hours]]/Nurse[[#This Row],[MDS Census]]</f>
        <v>2.8918106107341148</v>
      </c>
      <c r="H490" s="2">
        <f>Nurse[[#This Row],[Total RN Hours (w/ Admin, DON)]]/Nurse[[#This Row],[MDS Census]]</f>
        <v>0.83729179518815544</v>
      </c>
      <c r="I490" s="2">
        <f>Nurse[[#This Row],[RN Hours (excl. Admin, DON)]]/Nurse[[#This Row],[MDS Census]]</f>
        <v>0.44910549043800124</v>
      </c>
      <c r="J490" s="2">
        <f>SUM(Nurse[[#This Row],[RN Hours (excl. Admin, DON)]], Nurse[[#This Row],[RN Admin Hours]], Nurse[[#This Row],[RN DON Hours]], Nurse[[#This Row],[LPN Hours (excl. Admin)]], Nurse[[#This Row],[LPN Admin Hours]], Nurse[[#This Row],[CNA Hours]], Nurse[[#This Row],[NA TR Hours]], Nurse[[#This Row],[Med Aide/Tech Hours]])</f>
        <v>116.85439560439562</v>
      </c>
      <c r="K490" s="2">
        <f>SUM(Nurse[[#This Row],[RN Hours (excl. Admin, DON)]], Nurse[[#This Row],[LPN Hours (excl. Admin)]], Nurse[[#This Row],[CNA Hours]], Nurse[[#This Row],[NA TR Hours]], Nurse[[#This Row],[Med Aide/Tech Hours]])</f>
        <v>103.02472527472528</v>
      </c>
      <c r="L490" s="2">
        <f>SUM(Nurse[[#This Row],[RN Hours (excl. Admin, DON)]], Nurse[[#This Row],[RN Admin Hours]], Nurse[[#This Row],[RN DON Hours]])</f>
        <v>29.829670329670332</v>
      </c>
      <c r="M490" s="2">
        <v>16</v>
      </c>
      <c r="N490" s="2">
        <v>8.9725274725274726</v>
      </c>
      <c r="O490" s="2">
        <v>4.8571428571428568</v>
      </c>
      <c r="P490" s="2">
        <f>SUM(Nurse[[#This Row],[LPN Hours (excl. Admin)]],Nurse[[#This Row],[LPN Admin Hours]])</f>
        <v>19.651098901098901</v>
      </c>
      <c r="Q490" s="2">
        <v>19.651098901098901</v>
      </c>
      <c r="R490" s="2">
        <v>0</v>
      </c>
      <c r="S490" s="2">
        <f>SUM(Nurse[[#This Row],[CNA Hours]], Nurse[[#This Row],[NA TR Hours]], Nurse[[#This Row],[Med Aide/Tech Hours]])</f>
        <v>67.373626373626379</v>
      </c>
      <c r="T490" s="2">
        <v>63.131868131868131</v>
      </c>
      <c r="U490" s="2">
        <v>4.2417582417582418</v>
      </c>
      <c r="V490" s="2">
        <v>0</v>
      </c>
      <c r="W4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90" s="2">
        <v>0</v>
      </c>
      <c r="Y490" s="2">
        <v>0</v>
      </c>
      <c r="Z490" s="2">
        <v>0</v>
      </c>
      <c r="AA490" s="2">
        <v>0</v>
      </c>
      <c r="AB490" s="2">
        <v>0</v>
      </c>
      <c r="AC490" s="2">
        <v>0</v>
      </c>
      <c r="AD490" s="2">
        <v>0</v>
      </c>
      <c r="AE490" s="2">
        <v>0</v>
      </c>
      <c r="AF490" t="s">
        <v>331</v>
      </c>
      <c r="AG490" s="6">
        <v>5</v>
      </c>
      <c r="AH490"/>
    </row>
    <row r="491" spans="1:34" x14ac:dyDescent="0.25">
      <c r="A491" t="s">
        <v>35</v>
      </c>
      <c r="B491" t="s">
        <v>1161</v>
      </c>
      <c r="C491" t="s">
        <v>1946</v>
      </c>
      <c r="D491" t="s">
        <v>2309</v>
      </c>
      <c r="E491" s="2">
        <v>60.53846153846154</v>
      </c>
      <c r="F491" s="2">
        <f>Nurse[[#This Row],[Total Nurse Staff Hours]]/Nurse[[#This Row],[MDS Census]]</f>
        <v>4.268435287711017</v>
      </c>
      <c r="G491" s="2">
        <f>Nurse[[#This Row],[Total Direct Care Staff Hours]]/Nurse[[#This Row],[MDS Census]]</f>
        <v>4.1057923398075857</v>
      </c>
      <c r="H491" s="2">
        <f>Nurse[[#This Row],[Total RN Hours (w/ Admin, DON)]]/Nurse[[#This Row],[MDS Census]]</f>
        <v>0.5564076964966419</v>
      </c>
      <c r="I491" s="2">
        <f>Nurse[[#This Row],[RN Hours (excl. Admin, DON)]]/Nurse[[#This Row],[MDS Census]]</f>
        <v>0.39376474859321109</v>
      </c>
      <c r="J491" s="2">
        <f>SUM(Nurse[[#This Row],[RN Hours (excl. Admin, DON)]], Nurse[[#This Row],[RN Admin Hours]], Nurse[[#This Row],[RN DON Hours]], Nurse[[#This Row],[LPN Hours (excl. Admin)]], Nurse[[#This Row],[LPN Admin Hours]], Nurse[[#This Row],[CNA Hours]], Nurse[[#This Row],[NA TR Hours]], Nurse[[#This Row],[Med Aide/Tech Hours]])</f>
        <v>258.40450549450543</v>
      </c>
      <c r="K491" s="2">
        <f>SUM(Nurse[[#This Row],[RN Hours (excl. Admin, DON)]], Nurse[[#This Row],[LPN Hours (excl. Admin)]], Nurse[[#This Row],[CNA Hours]], Nurse[[#This Row],[NA TR Hours]], Nurse[[#This Row],[Med Aide/Tech Hours]])</f>
        <v>248.55835164835156</v>
      </c>
      <c r="L491" s="2">
        <f>SUM(Nurse[[#This Row],[RN Hours (excl. Admin, DON)]], Nurse[[#This Row],[RN Admin Hours]], Nurse[[#This Row],[RN DON Hours]])</f>
        <v>33.684065934065934</v>
      </c>
      <c r="M491" s="2">
        <v>23.837912087912088</v>
      </c>
      <c r="N491" s="2">
        <v>5.2307692307692308</v>
      </c>
      <c r="O491" s="2">
        <v>4.615384615384615</v>
      </c>
      <c r="P491" s="2">
        <f>SUM(Nurse[[#This Row],[LPN Hours (excl. Admin)]],Nurse[[#This Row],[LPN Admin Hours]])</f>
        <v>95.304945054945051</v>
      </c>
      <c r="Q491" s="2">
        <v>95.304945054945051</v>
      </c>
      <c r="R491" s="2">
        <v>0</v>
      </c>
      <c r="S491" s="2">
        <f>SUM(Nurse[[#This Row],[CNA Hours]], Nurse[[#This Row],[NA TR Hours]], Nurse[[#This Row],[Med Aide/Tech Hours]])</f>
        <v>129.41549450549442</v>
      </c>
      <c r="T491" s="2">
        <v>129.41549450549442</v>
      </c>
      <c r="U491" s="2">
        <v>0</v>
      </c>
      <c r="V491" s="2">
        <v>0</v>
      </c>
      <c r="W4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0.25824175824175821</v>
      </c>
      <c r="X491" s="2">
        <v>0</v>
      </c>
      <c r="Y491" s="2">
        <v>0</v>
      </c>
      <c r="Z491" s="2">
        <v>0</v>
      </c>
      <c r="AA491" s="2">
        <v>0.12637362637362637</v>
      </c>
      <c r="AB491" s="2">
        <v>0</v>
      </c>
      <c r="AC491" s="2">
        <v>0.13186813186813187</v>
      </c>
      <c r="AD491" s="2">
        <v>0</v>
      </c>
      <c r="AE491" s="2">
        <v>0</v>
      </c>
      <c r="AF491" t="s">
        <v>216</v>
      </c>
      <c r="AG491" s="6">
        <v>5</v>
      </c>
      <c r="AH491"/>
    </row>
    <row r="492" spans="1:34" x14ac:dyDescent="0.25">
      <c r="A492" t="s">
        <v>35</v>
      </c>
      <c r="B492" t="s">
        <v>1002</v>
      </c>
      <c r="C492" t="s">
        <v>2067</v>
      </c>
      <c r="D492" t="s">
        <v>2294</v>
      </c>
      <c r="E492" s="2">
        <v>57.593406593406591</v>
      </c>
      <c r="F492" s="2">
        <f>Nurse[[#This Row],[Total Nurse Staff Hours]]/Nurse[[#This Row],[MDS Census]]</f>
        <v>3.3277046365197478</v>
      </c>
      <c r="G492" s="2">
        <f>Nurse[[#This Row],[Total Direct Care Staff Hours]]/Nurse[[#This Row],[MDS Census]]</f>
        <v>3.0918717801946194</v>
      </c>
      <c r="H492" s="2">
        <f>Nurse[[#This Row],[Total RN Hours (w/ Admin, DON)]]/Nurse[[#This Row],[MDS Census]]</f>
        <v>0.46498759778668197</v>
      </c>
      <c r="I492" s="2">
        <f>Nurse[[#This Row],[RN Hours (excl. Admin, DON)]]/Nurse[[#This Row],[MDS Census]]</f>
        <v>0.3245563823697768</v>
      </c>
      <c r="J492" s="2">
        <f>SUM(Nurse[[#This Row],[RN Hours (excl. Admin, DON)]], Nurse[[#This Row],[RN Admin Hours]], Nurse[[#This Row],[RN DON Hours]], Nurse[[#This Row],[LPN Hours (excl. Admin)]], Nurse[[#This Row],[LPN Admin Hours]], Nurse[[#This Row],[CNA Hours]], Nurse[[#This Row],[NA TR Hours]], Nurse[[#This Row],[Med Aide/Tech Hours]])</f>
        <v>191.65384615384613</v>
      </c>
      <c r="K492" s="2">
        <f>SUM(Nurse[[#This Row],[RN Hours (excl. Admin, DON)]], Nurse[[#This Row],[LPN Hours (excl. Admin)]], Nurse[[#This Row],[CNA Hours]], Nurse[[#This Row],[NA TR Hours]], Nurse[[#This Row],[Med Aide/Tech Hours]])</f>
        <v>178.07142857142856</v>
      </c>
      <c r="L492" s="2">
        <f>SUM(Nurse[[#This Row],[RN Hours (excl. Admin, DON)]], Nurse[[#This Row],[RN Admin Hours]], Nurse[[#This Row],[RN DON Hours]])</f>
        <v>26.780219780219781</v>
      </c>
      <c r="M492" s="2">
        <v>18.692307692307693</v>
      </c>
      <c r="N492" s="2">
        <v>5.2747252747252746</v>
      </c>
      <c r="O492" s="2">
        <v>2.8131868131868134</v>
      </c>
      <c r="P492" s="2">
        <f>SUM(Nurse[[#This Row],[LPN Hours (excl. Admin)]],Nurse[[#This Row],[LPN Admin Hours]])</f>
        <v>54.906593406593409</v>
      </c>
      <c r="Q492" s="2">
        <v>49.412087912087912</v>
      </c>
      <c r="R492" s="2">
        <v>5.4945054945054945</v>
      </c>
      <c r="S492" s="2">
        <f>SUM(Nurse[[#This Row],[CNA Hours]], Nurse[[#This Row],[NA TR Hours]], Nurse[[#This Row],[Med Aide/Tech Hours]])</f>
        <v>109.96703296703296</v>
      </c>
      <c r="T492" s="2">
        <v>109.96703296703296</v>
      </c>
      <c r="U492" s="2">
        <v>0</v>
      </c>
      <c r="V492" s="2">
        <v>0</v>
      </c>
      <c r="W4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78.098901098901109</v>
      </c>
      <c r="X492" s="2">
        <v>0</v>
      </c>
      <c r="Y492" s="2">
        <v>0</v>
      </c>
      <c r="Z492" s="2">
        <v>0</v>
      </c>
      <c r="AA492" s="2">
        <v>27.758241758241759</v>
      </c>
      <c r="AB492" s="2">
        <v>0</v>
      </c>
      <c r="AC492" s="2">
        <v>50.340659340659343</v>
      </c>
      <c r="AD492" s="2">
        <v>0</v>
      </c>
      <c r="AE492" s="2">
        <v>0</v>
      </c>
      <c r="AF492" t="s">
        <v>719</v>
      </c>
      <c r="AG492" s="6">
        <v>5</v>
      </c>
      <c r="AH492"/>
    </row>
    <row r="493" spans="1:34" x14ac:dyDescent="0.25">
      <c r="A493" t="s">
        <v>35</v>
      </c>
      <c r="B493" t="s">
        <v>1002</v>
      </c>
      <c r="C493" t="s">
        <v>2069</v>
      </c>
      <c r="D493" t="s">
        <v>2331</v>
      </c>
      <c r="E493" s="2">
        <v>88.516483516483518</v>
      </c>
      <c r="F493" s="2">
        <f>Nurse[[#This Row],[Total Nurse Staff Hours]]/Nurse[[#This Row],[MDS Census]]</f>
        <v>4.3647697082557428</v>
      </c>
      <c r="G493" s="2">
        <f>Nurse[[#This Row],[Total Direct Care Staff Hours]]/Nurse[[#This Row],[MDS Census]]</f>
        <v>4.0604618249534461</v>
      </c>
      <c r="H493" s="2">
        <f>Nurse[[#This Row],[Total RN Hours (w/ Admin, DON)]]/Nurse[[#This Row],[MDS Census]]</f>
        <v>0.94121663563004332</v>
      </c>
      <c r="I493" s="2">
        <f>Nurse[[#This Row],[RN Hours (excl. Admin, DON)]]/Nurse[[#This Row],[MDS Census]]</f>
        <v>0.67342023587833633</v>
      </c>
      <c r="J493" s="2">
        <f>SUM(Nurse[[#This Row],[RN Hours (excl. Admin, DON)]], Nurse[[#This Row],[RN Admin Hours]], Nurse[[#This Row],[RN DON Hours]], Nurse[[#This Row],[LPN Hours (excl. Admin)]], Nurse[[#This Row],[LPN Admin Hours]], Nurse[[#This Row],[CNA Hours]], Nurse[[#This Row],[NA TR Hours]], Nurse[[#This Row],[Med Aide/Tech Hours]])</f>
        <v>386.354065934066</v>
      </c>
      <c r="K493" s="2">
        <f>SUM(Nurse[[#This Row],[RN Hours (excl. Admin, DON)]], Nurse[[#This Row],[LPN Hours (excl. Admin)]], Nurse[[#This Row],[CNA Hours]], Nurse[[#This Row],[NA TR Hours]], Nurse[[#This Row],[Med Aide/Tech Hours]])</f>
        <v>359.4178021978023</v>
      </c>
      <c r="L493" s="2">
        <f>SUM(Nurse[[#This Row],[RN Hours (excl. Admin, DON)]], Nurse[[#This Row],[RN Admin Hours]], Nurse[[#This Row],[RN DON Hours]])</f>
        <v>83.313186813186803</v>
      </c>
      <c r="M493" s="2">
        <v>59.608791208791203</v>
      </c>
      <c r="N493" s="2">
        <v>18.781318681318684</v>
      </c>
      <c r="O493" s="2">
        <v>4.9230769230769234</v>
      </c>
      <c r="P493" s="2">
        <f>SUM(Nurse[[#This Row],[LPN Hours (excl. Admin)]],Nurse[[#This Row],[LPN Admin Hours]])</f>
        <v>76.723406593406551</v>
      </c>
      <c r="Q493" s="2">
        <v>73.491538461538426</v>
      </c>
      <c r="R493" s="2">
        <v>3.2318681318681315</v>
      </c>
      <c r="S493" s="2">
        <f>SUM(Nurse[[#This Row],[CNA Hours]], Nurse[[#This Row],[NA TR Hours]], Nurse[[#This Row],[Med Aide/Tech Hours]])</f>
        <v>226.31747252747263</v>
      </c>
      <c r="T493" s="2">
        <v>226.31747252747263</v>
      </c>
      <c r="U493" s="2">
        <v>0</v>
      </c>
      <c r="V493" s="2">
        <v>0</v>
      </c>
      <c r="W4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93" s="2">
        <v>0</v>
      </c>
      <c r="Y493" s="2">
        <v>0</v>
      </c>
      <c r="Z493" s="2">
        <v>0</v>
      </c>
      <c r="AA493" s="2">
        <v>0</v>
      </c>
      <c r="AB493" s="2">
        <v>0</v>
      </c>
      <c r="AC493" s="2">
        <v>0</v>
      </c>
      <c r="AD493" s="2">
        <v>0</v>
      </c>
      <c r="AE493" s="2">
        <v>0</v>
      </c>
      <c r="AF493" t="s">
        <v>55</v>
      </c>
      <c r="AG493" s="6">
        <v>5</v>
      </c>
      <c r="AH493"/>
    </row>
    <row r="494" spans="1:34" x14ac:dyDescent="0.25">
      <c r="A494" t="s">
        <v>35</v>
      </c>
      <c r="B494" t="s">
        <v>1675</v>
      </c>
      <c r="C494" t="s">
        <v>2016</v>
      </c>
      <c r="D494" t="s">
        <v>2325</v>
      </c>
      <c r="E494" s="2">
        <v>72.978021978021971</v>
      </c>
      <c r="F494" s="2">
        <f>Nurse[[#This Row],[Total Nurse Staff Hours]]/Nurse[[#This Row],[MDS Census]]</f>
        <v>4.4417632886613472</v>
      </c>
      <c r="G494" s="2">
        <f>Nurse[[#This Row],[Total Direct Care Staff Hours]]/Nurse[[#This Row],[MDS Census]]</f>
        <v>4.265585002258697</v>
      </c>
      <c r="H494" s="2">
        <f>Nurse[[#This Row],[Total RN Hours (w/ Admin, DON)]]/Nurse[[#This Row],[MDS Census]]</f>
        <v>0.45170155097123932</v>
      </c>
      <c r="I494" s="2">
        <f>Nurse[[#This Row],[RN Hours (excl. Admin, DON)]]/Nurse[[#This Row],[MDS Census]]</f>
        <v>0.27552326456858911</v>
      </c>
      <c r="J494" s="2">
        <f>SUM(Nurse[[#This Row],[RN Hours (excl. Admin, DON)]], Nurse[[#This Row],[RN Admin Hours]], Nurse[[#This Row],[RN DON Hours]], Nurse[[#This Row],[LPN Hours (excl. Admin)]], Nurse[[#This Row],[LPN Admin Hours]], Nurse[[#This Row],[CNA Hours]], Nurse[[#This Row],[NA TR Hours]], Nurse[[#This Row],[Med Aide/Tech Hours]])</f>
        <v>324.15109890109892</v>
      </c>
      <c r="K494" s="2">
        <f>SUM(Nurse[[#This Row],[RN Hours (excl. Admin, DON)]], Nurse[[#This Row],[LPN Hours (excl. Admin)]], Nurse[[#This Row],[CNA Hours]], Nurse[[#This Row],[NA TR Hours]], Nurse[[#This Row],[Med Aide/Tech Hours]])</f>
        <v>311.29395604395609</v>
      </c>
      <c r="L494" s="2">
        <f>SUM(Nurse[[#This Row],[RN Hours (excl. Admin, DON)]], Nurse[[#This Row],[RN Admin Hours]], Nurse[[#This Row],[RN DON Hours]])</f>
        <v>32.964285714285715</v>
      </c>
      <c r="M494" s="2">
        <v>20.107142857142858</v>
      </c>
      <c r="N494" s="2">
        <v>7.4945054945054945</v>
      </c>
      <c r="O494" s="2">
        <v>5.3626373626373622</v>
      </c>
      <c r="P494" s="2">
        <f>SUM(Nurse[[#This Row],[LPN Hours (excl. Admin)]],Nurse[[#This Row],[LPN Admin Hours]])</f>
        <v>109.64835164835165</v>
      </c>
      <c r="Q494" s="2">
        <v>109.64835164835165</v>
      </c>
      <c r="R494" s="2">
        <v>0</v>
      </c>
      <c r="S494" s="2">
        <f>SUM(Nurse[[#This Row],[CNA Hours]], Nurse[[#This Row],[NA TR Hours]], Nurse[[#This Row],[Med Aide/Tech Hours]])</f>
        <v>181.53846153846155</v>
      </c>
      <c r="T494" s="2">
        <v>181.53846153846155</v>
      </c>
      <c r="U494" s="2">
        <v>0</v>
      </c>
      <c r="V494" s="2">
        <v>0</v>
      </c>
      <c r="W4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218.30769230769232</v>
      </c>
      <c r="X494" s="2">
        <v>12.307692307692308</v>
      </c>
      <c r="Y494" s="2">
        <v>0</v>
      </c>
      <c r="Z494" s="2">
        <v>0</v>
      </c>
      <c r="AA494" s="2">
        <v>68.64835164835165</v>
      </c>
      <c r="AB494" s="2">
        <v>0</v>
      </c>
      <c r="AC494" s="2">
        <v>137.35164835164835</v>
      </c>
      <c r="AD494" s="2">
        <v>0</v>
      </c>
      <c r="AE494" s="2">
        <v>0</v>
      </c>
      <c r="AF494" t="s">
        <v>739</v>
      </c>
      <c r="AG494" s="6">
        <v>5</v>
      </c>
      <c r="AH494"/>
    </row>
    <row r="495" spans="1:34" x14ac:dyDescent="0.25">
      <c r="A495" t="s">
        <v>35</v>
      </c>
      <c r="B495" t="s">
        <v>1679</v>
      </c>
      <c r="C495" t="s">
        <v>2047</v>
      </c>
      <c r="D495" t="s">
        <v>2325</v>
      </c>
      <c r="E495" s="2">
        <v>77.560439560439562</v>
      </c>
      <c r="F495" s="2">
        <f>Nurse[[#This Row],[Total Nurse Staff Hours]]/Nurse[[#This Row],[MDS Census]]</f>
        <v>3.9425828846698781</v>
      </c>
      <c r="G495" s="2">
        <f>Nurse[[#This Row],[Total Direct Care Staff Hours]]/Nurse[[#This Row],[MDS Census]]</f>
        <v>3.7226905638991217</v>
      </c>
      <c r="H495" s="2">
        <f>Nurse[[#This Row],[Total RN Hours (w/ Admin, DON)]]/Nurse[[#This Row],[MDS Census]]</f>
        <v>0.59127939926324735</v>
      </c>
      <c r="I495" s="2">
        <f>Nurse[[#This Row],[RN Hours (excl. Admin, DON)]]/Nurse[[#This Row],[MDS Census]]</f>
        <v>0.37138707849249081</v>
      </c>
      <c r="J495" s="2">
        <f>SUM(Nurse[[#This Row],[RN Hours (excl. Admin, DON)]], Nurse[[#This Row],[RN Admin Hours]], Nurse[[#This Row],[RN DON Hours]], Nurse[[#This Row],[LPN Hours (excl. Admin)]], Nurse[[#This Row],[LPN Admin Hours]], Nurse[[#This Row],[CNA Hours]], Nurse[[#This Row],[NA TR Hours]], Nurse[[#This Row],[Med Aide/Tech Hours]])</f>
        <v>305.78846153846155</v>
      </c>
      <c r="K495" s="2">
        <f>SUM(Nurse[[#This Row],[RN Hours (excl. Admin, DON)]], Nurse[[#This Row],[LPN Hours (excl. Admin)]], Nurse[[#This Row],[CNA Hours]], Nurse[[#This Row],[NA TR Hours]], Nurse[[#This Row],[Med Aide/Tech Hours]])</f>
        <v>288.7335164835165</v>
      </c>
      <c r="L495" s="2">
        <f>SUM(Nurse[[#This Row],[RN Hours (excl. Admin, DON)]], Nurse[[#This Row],[RN Admin Hours]], Nurse[[#This Row],[RN DON Hours]])</f>
        <v>45.859890109890109</v>
      </c>
      <c r="M495" s="2">
        <v>28.804945054945055</v>
      </c>
      <c r="N495" s="2">
        <v>11.780219780219781</v>
      </c>
      <c r="O495" s="2">
        <v>5.2747252747252746</v>
      </c>
      <c r="P495" s="2">
        <f>SUM(Nurse[[#This Row],[LPN Hours (excl. Admin)]],Nurse[[#This Row],[LPN Admin Hours]])</f>
        <v>101.4065934065934</v>
      </c>
      <c r="Q495" s="2">
        <v>101.4065934065934</v>
      </c>
      <c r="R495" s="2">
        <v>0</v>
      </c>
      <c r="S495" s="2">
        <f>SUM(Nurse[[#This Row],[CNA Hours]], Nurse[[#This Row],[NA TR Hours]], Nurse[[#This Row],[Med Aide/Tech Hours]])</f>
        <v>158.52197802197801</v>
      </c>
      <c r="T495" s="2">
        <v>158.52197802197801</v>
      </c>
      <c r="U495" s="2">
        <v>0</v>
      </c>
      <c r="V495" s="2">
        <v>0</v>
      </c>
      <c r="W4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74.054945054945051</v>
      </c>
      <c r="X495" s="2">
        <v>0</v>
      </c>
      <c r="Y495" s="2">
        <v>0</v>
      </c>
      <c r="Z495" s="2">
        <v>0</v>
      </c>
      <c r="AA495" s="2">
        <v>20.912087912087912</v>
      </c>
      <c r="AB495" s="2">
        <v>0</v>
      </c>
      <c r="AC495" s="2">
        <v>53.142857142857146</v>
      </c>
      <c r="AD495" s="2">
        <v>0</v>
      </c>
      <c r="AE495" s="2">
        <v>0</v>
      </c>
      <c r="AF495" t="s">
        <v>743</v>
      </c>
      <c r="AG495" s="6">
        <v>5</v>
      </c>
      <c r="AH495"/>
    </row>
    <row r="496" spans="1:34" x14ac:dyDescent="0.25">
      <c r="A496" t="s">
        <v>35</v>
      </c>
      <c r="B496" t="s">
        <v>1247</v>
      </c>
      <c r="C496" t="s">
        <v>2068</v>
      </c>
      <c r="D496" t="s">
        <v>2307</v>
      </c>
      <c r="E496" s="2">
        <v>61.758241758241759</v>
      </c>
      <c r="F496" s="2">
        <f>Nurse[[#This Row],[Total Nurse Staff Hours]]/Nurse[[#This Row],[MDS Census]]</f>
        <v>2.6961814946619218</v>
      </c>
      <c r="G496" s="2">
        <f>Nurse[[#This Row],[Total Direct Care Staff Hours]]/Nurse[[#This Row],[MDS Census]]</f>
        <v>2.6833701067615658</v>
      </c>
      <c r="H496" s="2">
        <f>Nurse[[#This Row],[Total RN Hours (w/ Admin, DON)]]/Nurse[[#This Row],[MDS Census]]</f>
        <v>0.26495729537366558</v>
      </c>
      <c r="I496" s="2">
        <f>Nurse[[#This Row],[RN Hours (excl. Admin, DON)]]/Nurse[[#This Row],[MDS Census]]</f>
        <v>0.26495729537366558</v>
      </c>
      <c r="J496" s="2">
        <f>SUM(Nurse[[#This Row],[RN Hours (excl. Admin, DON)]], Nurse[[#This Row],[RN Admin Hours]], Nurse[[#This Row],[RN DON Hours]], Nurse[[#This Row],[LPN Hours (excl. Admin)]], Nurse[[#This Row],[LPN Admin Hours]], Nurse[[#This Row],[CNA Hours]], Nurse[[#This Row],[NA TR Hours]], Nurse[[#This Row],[Med Aide/Tech Hours]])</f>
        <v>166.51142857142858</v>
      </c>
      <c r="K496" s="2">
        <f>SUM(Nurse[[#This Row],[RN Hours (excl. Admin, DON)]], Nurse[[#This Row],[LPN Hours (excl. Admin)]], Nurse[[#This Row],[CNA Hours]], Nurse[[#This Row],[NA TR Hours]], Nurse[[#This Row],[Med Aide/Tech Hours]])</f>
        <v>165.72021978021979</v>
      </c>
      <c r="L496" s="2">
        <f>SUM(Nurse[[#This Row],[RN Hours (excl. Admin, DON)]], Nurse[[#This Row],[RN Admin Hours]], Nurse[[#This Row],[RN DON Hours]])</f>
        <v>16.363296703296708</v>
      </c>
      <c r="M496" s="2">
        <v>16.363296703296708</v>
      </c>
      <c r="N496" s="2">
        <v>0</v>
      </c>
      <c r="O496" s="2">
        <v>0</v>
      </c>
      <c r="P496" s="2">
        <f>SUM(Nurse[[#This Row],[LPN Hours (excl. Admin)]],Nurse[[#This Row],[LPN Admin Hours]])</f>
        <v>56.447582417582431</v>
      </c>
      <c r="Q496" s="2">
        <v>55.656373626373643</v>
      </c>
      <c r="R496" s="2">
        <v>0.79120879120879117</v>
      </c>
      <c r="S496" s="2">
        <f>SUM(Nurse[[#This Row],[CNA Hours]], Nurse[[#This Row],[NA TR Hours]], Nurse[[#This Row],[Med Aide/Tech Hours]])</f>
        <v>93.700549450549445</v>
      </c>
      <c r="T496" s="2">
        <v>93.700549450549445</v>
      </c>
      <c r="U496" s="2">
        <v>0</v>
      </c>
      <c r="V496" s="2">
        <v>0</v>
      </c>
      <c r="W4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0.16296703296703297</v>
      </c>
      <c r="X496" s="2">
        <v>0</v>
      </c>
      <c r="Y496" s="2">
        <v>0</v>
      </c>
      <c r="Z496" s="2">
        <v>0</v>
      </c>
      <c r="AA496" s="2">
        <v>0.16296703296703297</v>
      </c>
      <c r="AB496" s="2">
        <v>0</v>
      </c>
      <c r="AC496" s="2">
        <v>0</v>
      </c>
      <c r="AD496" s="2">
        <v>0</v>
      </c>
      <c r="AE496" s="2">
        <v>0</v>
      </c>
      <c r="AF496" t="s">
        <v>303</v>
      </c>
      <c r="AG496" s="6">
        <v>5</v>
      </c>
      <c r="AH496"/>
    </row>
    <row r="497" spans="1:34" x14ac:dyDescent="0.25">
      <c r="A497" t="s">
        <v>35</v>
      </c>
      <c r="B497" t="s">
        <v>1039</v>
      </c>
      <c r="C497" t="s">
        <v>2068</v>
      </c>
      <c r="D497" t="s">
        <v>2307</v>
      </c>
      <c r="E497" s="2">
        <v>89.07692307692308</v>
      </c>
      <c r="F497" s="2">
        <f>Nurse[[#This Row],[Total Nurse Staff Hours]]/Nurse[[#This Row],[MDS Census]]</f>
        <v>3.2259326424870465</v>
      </c>
      <c r="G497" s="2">
        <f>Nurse[[#This Row],[Total Direct Care Staff Hours]]/Nurse[[#This Row],[MDS Census]]</f>
        <v>3.053288921786331</v>
      </c>
      <c r="H497" s="2">
        <f>Nurse[[#This Row],[Total RN Hours (w/ Admin, DON)]]/Nurse[[#This Row],[MDS Census]]</f>
        <v>0.33852331606217612</v>
      </c>
      <c r="I497" s="2">
        <f>Nurse[[#This Row],[RN Hours (excl. Admin, DON)]]/Nurse[[#This Row],[MDS Census]]</f>
        <v>0.1658795953614606</v>
      </c>
      <c r="J497" s="2">
        <f>SUM(Nurse[[#This Row],[RN Hours (excl. Admin, DON)]], Nurse[[#This Row],[RN Admin Hours]], Nurse[[#This Row],[RN DON Hours]], Nurse[[#This Row],[LPN Hours (excl. Admin)]], Nurse[[#This Row],[LPN Admin Hours]], Nurse[[#This Row],[CNA Hours]], Nurse[[#This Row],[NA TR Hours]], Nurse[[#This Row],[Med Aide/Tech Hours]])</f>
        <v>287.35615384615386</v>
      </c>
      <c r="K497" s="2">
        <f>SUM(Nurse[[#This Row],[RN Hours (excl. Admin, DON)]], Nurse[[#This Row],[LPN Hours (excl. Admin)]], Nurse[[#This Row],[CNA Hours]], Nurse[[#This Row],[NA TR Hours]], Nurse[[#This Row],[Med Aide/Tech Hours]])</f>
        <v>271.97758241758243</v>
      </c>
      <c r="L497" s="2">
        <f>SUM(Nurse[[#This Row],[RN Hours (excl. Admin, DON)]], Nurse[[#This Row],[RN Admin Hours]], Nurse[[#This Row],[RN DON Hours]])</f>
        <v>30.154615384615383</v>
      </c>
      <c r="M497" s="2">
        <v>14.776043956043953</v>
      </c>
      <c r="N497" s="2">
        <v>10.367582417582419</v>
      </c>
      <c r="O497" s="2">
        <v>5.0109890109890109</v>
      </c>
      <c r="P497" s="2">
        <f>SUM(Nurse[[#This Row],[LPN Hours (excl. Admin)]],Nurse[[#This Row],[LPN Admin Hours]])</f>
        <v>73.591428571428565</v>
      </c>
      <c r="Q497" s="2">
        <v>73.591428571428565</v>
      </c>
      <c r="R497" s="2">
        <v>0</v>
      </c>
      <c r="S497" s="2">
        <f>SUM(Nurse[[#This Row],[CNA Hours]], Nurse[[#This Row],[NA TR Hours]], Nurse[[#This Row],[Med Aide/Tech Hours]])</f>
        <v>183.6101098901099</v>
      </c>
      <c r="T497" s="2">
        <v>183.6101098901099</v>
      </c>
      <c r="U497" s="2">
        <v>0</v>
      </c>
      <c r="V497" s="2">
        <v>0</v>
      </c>
      <c r="W4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2.0754945054945058</v>
      </c>
      <c r="X497" s="2">
        <v>0.13186813186813187</v>
      </c>
      <c r="Y497" s="2">
        <v>0</v>
      </c>
      <c r="Z497" s="2">
        <v>0</v>
      </c>
      <c r="AA497" s="2">
        <v>1.9436263736263737</v>
      </c>
      <c r="AB497" s="2">
        <v>0</v>
      </c>
      <c r="AC497" s="2">
        <v>0</v>
      </c>
      <c r="AD497" s="2">
        <v>0</v>
      </c>
      <c r="AE497" s="2">
        <v>0</v>
      </c>
      <c r="AF497" t="s">
        <v>92</v>
      </c>
      <c r="AG497" s="6">
        <v>5</v>
      </c>
      <c r="AH497"/>
    </row>
    <row r="498" spans="1:34" x14ac:dyDescent="0.25">
      <c r="A498" t="s">
        <v>35</v>
      </c>
      <c r="B498" t="s">
        <v>1087</v>
      </c>
      <c r="C498" t="s">
        <v>1926</v>
      </c>
      <c r="D498" t="s">
        <v>2302</v>
      </c>
      <c r="E498" s="2">
        <v>98.263736263736263</v>
      </c>
      <c r="F498" s="2">
        <f>Nurse[[#This Row],[Total Nurse Staff Hours]]/Nurse[[#This Row],[MDS Census]]</f>
        <v>2.8416047864012519</v>
      </c>
      <c r="G498" s="2">
        <f>Nurse[[#This Row],[Total Direct Care Staff Hours]]/Nurse[[#This Row],[MDS Census]]</f>
        <v>2.6072053231939156</v>
      </c>
      <c r="H498" s="2">
        <f>Nurse[[#This Row],[Total RN Hours (w/ Admin, DON)]]/Nurse[[#This Row],[MDS Census]]</f>
        <v>0.35723328114515768</v>
      </c>
      <c r="I498" s="2">
        <f>Nurse[[#This Row],[RN Hours (excl. Admin, DON)]]/Nurse[[#This Row],[MDS Census]]</f>
        <v>0.23902706329680157</v>
      </c>
      <c r="J498" s="2">
        <f>SUM(Nurse[[#This Row],[RN Hours (excl. Admin, DON)]], Nurse[[#This Row],[RN Admin Hours]], Nurse[[#This Row],[RN DON Hours]], Nurse[[#This Row],[LPN Hours (excl. Admin)]], Nurse[[#This Row],[LPN Admin Hours]], Nurse[[#This Row],[CNA Hours]], Nurse[[#This Row],[NA TR Hours]], Nurse[[#This Row],[Med Aide/Tech Hours]])</f>
        <v>279.22670329670325</v>
      </c>
      <c r="K498" s="2">
        <f>SUM(Nurse[[#This Row],[RN Hours (excl. Admin, DON)]], Nurse[[#This Row],[LPN Hours (excl. Admin)]], Nurse[[#This Row],[CNA Hours]], Nurse[[#This Row],[NA TR Hours]], Nurse[[#This Row],[Med Aide/Tech Hours]])</f>
        <v>256.19373626373618</v>
      </c>
      <c r="L498" s="2">
        <f>SUM(Nurse[[#This Row],[RN Hours (excl. Admin, DON)]], Nurse[[#This Row],[RN Admin Hours]], Nurse[[#This Row],[RN DON Hours]])</f>
        <v>35.10307692307692</v>
      </c>
      <c r="M498" s="2">
        <v>23.487692307692303</v>
      </c>
      <c r="N498" s="2">
        <v>5.7142857142857144</v>
      </c>
      <c r="O498" s="2">
        <v>5.9010989010989015</v>
      </c>
      <c r="P498" s="2">
        <f>SUM(Nurse[[#This Row],[LPN Hours (excl. Admin)]],Nurse[[#This Row],[LPN Admin Hours]])</f>
        <v>97.041758241758217</v>
      </c>
      <c r="Q498" s="2">
        <v>85.624175824175794</v>
      </c>
      <c r="R498" s="2">
        <v>11.417582417582418</v>
      </c>
      <c r="S498" s="2">
        <f>SUM(Nurse[[#This Row],[CNA Hours]], Nurse[[#This Row],[NA TR Hours]], Nurse[[#This Row],[Med Aide/Tech Hours]])</f>
        <v>147.08186813186811</v>
      </c>
      <c r="T498" s="2">
        <v>147.08186813186811</v>
      </c>
      <c r="U498" s="2">
        <v>0</v>
      </c>
      <c r="V498" s="2">
        <v>0</v>
      </c>
      <c r="W4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498" s="2">
        <v>0</v>
      </c>
      <c r="Y498" s="2">
        <v>0</v>
      </c>
      <c r="Z498" s="2">
        <v>0</v>
      </c>
      <c r="AA498" s="2">
        <v>0</v>
      </c>
      <c r="AB498" s="2">
        <v>0</v>
      </c>
      <c r="AC498" s="2">
        <v>0</v>
      </c>
      <c r="AD498" s="2">
        <v>0</v>
      </c>
      <c r="AE498" s="2">
        <v>0</v>
      </c>
      <c r="AF498" t="s">
        <v>140</v>
      </c>
      <c r="AG498" s="6">
        <v>5</v>
      </c>
      <c r="AH498"/>
    </row>
    <row r="499" spans="1:34" x14ac:dyDescent="0.25">
      <c r="A499" t="s">
        <v>35</v>
      </c>
      <c r="B499" t="s">
        <v>1464</v>
      </c>
      <c r="C499" t="s">
        <v>2201</v>
      </c>
      <c r="D499" t="s">
        <v>2340</v>
      </c>
      <c r="E499" s="2">
        <v>99.615384615384613</v>
      </c>
      <c r="F499" s="2">
        <f>Nurse[[#This Row],[Total Nurse Staff Hours]]/Nurse[[#This Row],[MDS Census]]</f>
        <v>3.4216547159404307</v>
      </c>
      <c r="G499" s="2">
        <f>Nurse[[#This Row],[Total Direct Care Staff Hours]]/Nurse[[#This Row],[MDS Census]]</f>
        <v>3.3101246552675132</v>
      </c>
      <c r="H499" s="2">
        <f>Nurse[[#This Row],[Total RN Hours (w/ Admin, DON)]]/Nurse[[#This Row],[MDS Census]]</f>
        <v>0.42139658025372329</v>
      </c>
      <c r="I499" s="2">
        <f>Nurse[[#This Row],[RN Hours (excl. Admin, DON)]]/Nurse[[#This Row],[MDS Census]]</f>
        <v>0.36579812465526768</v>
      </c>
      <c r="J499" s="2">
        <f>SUM(Nurse[[#This Row],[RN Hours (excl. Admin, DON)]], Nurse[[#This Row],[RN Admin Hours]], Nurse[[#This Row],[RN DON Hours]], Nurse[[#This Row],[LPN Hours (excl. Admin)]], Nurse[[#This Row],[LPN Admin Hours]], Nurse[[#This Row],[CNA Hours]], Nurse[[#This Row],[NA TR Hours]], Nurse[[#This Row],[Med Aide/Tech Hours]])</f>
        <v>340.84945054945058</v>
      </c>
      <c r="K499" s="2">
        <f>SUM(Nurse[[#This Row],[RN Hours (excl. Admin, DON)]], Nurse[[#This Row],[LPN Hours (excl. Admin)]], Nurse[[#This Row],[CNA Hours]], Nurse[[#This Row],[NA TR Hours]], Nurse[[#This Row],[Med Aide/Tech Hours]])</f>
        <v>329.73934065934071</v>
      </c>
      <c r="L499" s="2">
        <f>SUM(Nurse[[#This Row],[RN Hours (excl. Admin, DON)]], Nurse[[#This Row],[RN Admin Hours]], Nurse[[#This Row],[RN DON Hours]])</f>
        <v>41.977582417582433</v>
      </c>
      <c r="M499" s="2">
        <v>36.439120879120892</v>
      </c>
      <c r="N499" s="2">
        <v>0</v>
      </c>
      <c r="O499" s="2">
        <v>5.5384615384615383</v>
      </c>
      <c r="P499" s="2">
        <f>SUM(Nurse[[#This Row],[LPN Hours (excl. Admin)]],Nurse[[#This Row],[LPN Admin Hours]])</f>
        <v>107.55483516483514</v>
      </c>
      <c r="Q499" s="2">
        <v>101.98318681318679</v>
      </c>
      <c r="R499" s="2">
        <v>5.5716483516483519</v>
      </c>
      <c r="S499" s="2">
        <f>SUM(Nurse[[#This Row],[CNA Hours]], Nurse[[#This Row],[NA TR Hours]], Nurse[[#This Row],[Med Aide/Tech Hours]])</f>
        <v>191.31703296703301</v>
      </c>
      <c r="T499" s="2">
        <v>191.17967032967039</v>
      </c>
      <c r="U499" s="2">
        <v>0.13736263736263737</v>
      </c>
      <c r="V499" s="2">
        <v>0</v>
      </c>
      <c r="W4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90.877252747252754</v>
      </c>
      <c r="X499" s="2">
        <v>9.3296703296703303</v>
      </c>
      <c r="Y499" s="2">
        <v>0</v>
      </c>
      <c r="Z499" s="2">
        <v>0</v>
      </c>
      <c r="AA499" s="2">
        <v>22.547582417582415</v>
      </c>
      <c r="AB499" s="2">
        <v>0</v>
      </c>
      <c r="AC499" s="2">
        <v>59</v>
      </c>
      <c r="AD499" s="2">
        <v>0</v>
      </c>
      <c r="AE499" s="2">
        <v>0</v>
      </c>
      <c r="AF499" t="s">
        <v>523</v>
      </c>
      <c r="AG499" s="6">
        <v>5</v>
      </c>
      <c r="AH499"/>
    </row>
    <row r="500" spans="1:34" x14ac:dyDescent="0.25">
      <c r="A500" t="s">
        <v>35</v>
      </c>
      <c r="B500" t="s">
        <v>1556</v>
      </c>
      <c r="C500" t="s">
        <v>1939</v>
      </c>
      <c r="D500" t="s">
        <v>2304</v>
      </c>
      <c r="E500" s="2">
        <v>43.626373626373628</v>
      </c>
      <c r="F500" s="2">
        <f>Nurse[[#This Row],[Total Nurse Staff Hours]]/Nurse[[#This Row],[MDS Census]]</f>
        <v>3.8627178841309826</v>
      </c>
      <c r="G500" s="2">
        <f>Nurse[[#This Row],[Total Direct Care Staff Hours]]/Nurse[[#This Row],[MDS Census]]</f>
        <v>3.3643551637279598</v>
      </c>
      <c r="H500" s="2">
        <f>Nurse[[#This Row],[Total RN Hours (w/ Admin, DON)]]/Nurse[[#This Row],[MDS Census]]</f>
        <v>0.58381612090680102</v>
      </c>
      <c r="I500" s="2">
        <f>Nurse[[#This Row],[RN Hours (excl. Admin, DON)]]/Nurse[[#This Row],[MDS Census]]</f>
        <v>8.5453400503778337E-2</v>
      </c>
      <c r="J500" s="2">
        <f>SUM(Nurse[[#This Row],[RN Hours (excl. Admin, DON)]], Nurse[[#This Row],[RN Admin Hours]], Nurse[[#This Row],[RN DON Hours]], Nurse[[#This Row],[LPN Hours (excl. Admin)]], Nurse[[#This Row],[LPN Admin Hours]], Nurse[[#This Row],[CNA Hours]], Nurse[[#This Row],[NA TR Hours]], Nurse[[#This Row],[Med Aide/Tech Hours]])</f>
        <v>168.51637362637365</v>
      </c>
      <c r="K500" s="2">
        <f>SUM(Nurse[[#This Row],[RN Hours (excl. Admin, DON)]], Nurse[[#This Row],[LPN Hours (excl. Admin)]], Nurse[[#This Row],[CNA Hours]], Nurse[[#This Row],[NA TR Hours]], Nurse[[#This Row],[Med Aide/Tech Hours]])</f>
        <v>146.7746153846154</v>
      </c>
      <c r="L500" s="2">
        <f>SUM(Nurse[[#This Row],[RN Hours (excl. Admin, DON)]], Nurse[[#This Row],[RN Admin Hours]], Nurse[[#This Row],[RN DON Hours]])</f>
        <v>25.469780219780219</v>
      </c>
      <c r="M500" s="2">
        <v>3.7280219780219781</v>
      </c>
      <c r="N500" s="2">
        <v>16.87087912087912</v>
      </c>
      <c r="O500" s="2">
        <v>4.8708791208791204</v>
      </c>
      <c r="P500" s="2">
        <f>SUM(Nurse[[#This Row],[LPN Hours (excl. Admin)]],Nurse[[#This Row],[LPN Admin Hours]])</f>
        <v>38.923626373626377</v>
      </c>
      <c r="Q500" s="2">
        <v>38.923626373626377</v>
      </c>
      <c r="R500" s="2">
        <v>0</v>
      </c>
      <c r="S500" s="2">
        <f>SUM(Nurse[[#This Row],[CNA Hours]], Nurse[[#This Row],[NA TR Hours]], Nurse[[#This Row],[Med Aide/Tech Hours]])</f>
        <v>104.12296703296704</v>
      </c>
      <c r="T500" s="2">
        <v>104.12296703296704</v>
      </c>
      <c r="U500" s="2">
        <v>0</v>
      </c>
      <c r="V500" s="2">
        <v>0</v>
      </c>
      <c r="W5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00" s="2">
        <v>0</v>
      </c>
      <c r="Y500" s="2">
        <v>0</v>
      </c>
      <c r="Z500" s="2">
        <v>0</v>
      </c>
      <c r="AA500" s="2">
        <v>0</v>
      </c>
      <c r="AB500" s="2">
        <v>0</v>
      </c>
      <c r="AC500" s="2">
        <v>0</v>
      </c>
      <c r="AD500" s="2">
        <v>0</v>
      </c>
      <c r="AE500" s="2">
        <v>0</v>
      </c>
      <c r="AF500" t="s">
        <v>618</v>
      </c>
      <c r="AG500" s="6">
        <v>5</v>
      </c>
      <c r="AH500"/>
    </row>
    <row r="501" spans="1:34" x14ac:dyDescent="0.25">
      <c r="A501" t="s">
        <v>35</v>
      </c>
      <c r="B501" t="s">
        <v>1385</v>
      </c>
      <c r="C501" t="s">
        <v>1965</v>
      </c>
      <c r="D501" t="s">
        <v>2282</v>
      </c>
      <c r="E501" s="2">
        <v>107.26373626373626</v>
      </c>
      <c r="F501" s="2">
        <f>Nurse[[#This Row],[Total Nurse Staff Hours]]/Nurse[[#This Row],[MDS Census]]</f>
        <v>3.0139422190349352</v>
      </c>
      <c r="G501" s="2">
        <f>Nurse[[#This Row],[Total Direct Care Staff Hours]]/Nurse[[#This Row],[MDS Census]]</f>
        <v>2.5879786907079199</v>
      </c>
      <c r="H501" s="2">
        <f>Nurse[[#This Row],[Total RN Hours (w/ Admin, DON)]]/Nurse[[#This Row],[MDS Census]]</f>
        <v>0.4072871632004918</v>
      </c>
      <c r="I501" s="2">
        <f>Nurse[[#This Row],[RN Hours (excl. Admin, DON)]]/Nurse[[#This Row],[MDS Census]]</f>
        <v>0.2481313390021514</v>
      </c>
      <c r="J501" s="2">
        <f>SUM(Nurse[[#This Row],[RN Hours (excl. Admin, DON)]], Nurse[[#This Row],[RN Admin Hours]], Nurse[[#This Row],[RN DON Hours]], Nurse[[#This Row],[LPN Hours (excl. Admin)]], Nurse[[#This Row],[LPN Admin Hours]], Nurse[[#This Row],[CNA Hours]], Nurse[[#This Row],[NA TR Hours]], Nurse[[#This Row],[Med Aide/Tech Hours]])</f>
        <v>323.28670329670331</v>
      </c>
      <c r="K501" s="2">
        <f>SUM(Nurse[[#This Row],[RN Hours (excl. Admin, DON)]], Nurse[[#This Row],[LPN Hours (excl. Admin)]], Nurse[[#This Row],[CNA Hours]], Nurse[[#This Row],[NA TR Hours]], Nurse[[#This Row],[Med Aide/Tech Hours]])</f>
        <v>277.59626373626378</v>
      </c>
      <c r="L501" s="2">
        <f>SUM(Nurse[[#This Row],[RN Hours (excl. Admin, DON)]], Nurse[[#This Row],[RN Admin Hours]], Nurse[[#This Row],[RN DON Hours]])</f>
        <v>43.687142857142859</v>
      </c>
      <c r="M501" s="2">
        <v>26.615494505494503</v>
      </c>
      <c r="N501" s="2">
        <v>11.445274725274727</v>
      </c>
      <c r="O501" s="2">
        <v>5.6263736263736268</v>
      </c>
      <c r="P501" s="2">
        <f>SUM(Nurse[[#This Row],[LPN Hours (excl. Admin)]],Nurse[[#This Row],[LPN Admin Hours]])</f>
        <v>103.3705494505495</v>
      </c>
      <c r="Q501" s="2">
        <v>74.751758241758296</v>
      </c>
      <c r="R501" s="2">
        <v>28.618791208791205</v>
      </c>
      <c r="S501" s="2">
        <f>SUM(Nurse[[#This Row],[CNA Hours]], Nurse[[#This Row],[NA TR Hours]], Nurse[[#This Row],[Med Aide/Tech Hours]])</f>
        <v>176.22901098901099</v>
      </c>
      <c r="T501" s="2">
        <v>176.22901098901099</v>
      </c>
      <c r="U501" s="2">
        <v>0</v>
      </c>
      <c r="V501" s="2">
        <v>0</v>
      </c>
      <c r="W5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84.652307692307701</v>
      </c>
      <c r="X501" s="2">
        <v>8.8241758241758248</v>
      </c>
      <c r="Y501" s="2">
        <v>0</v>
      </c>
      <c r="Z501" s="2">
        <v>0</v>
      </c>
      <c r="AA501" s="2">
        <v>25.729230769230774</v>
      </c>
      <c r="AB501" s="2">
        <v>0</v>
      </c>
      <c r="AC501" s="2">
        <v>50.098901098901102</v>
      </c>
      <c r="AD501" s="2">
        <v>0</v>
      </c>
      <c r="AE501" s="2">
        <v>0</v>
      </c>
      <c r="AF501" t="s">
        <v>443</v>
      </c>
      <c r="AG501" s="6">
        <v>5</v>
      </c>
      <c r="AH501"/>
    </row>
    <row r="502" spans="1:34" x14ac:dyDescent="0.25">
      <c r="A502" t="s">
        <v>35</v>
      </c>
      <c r="B502" t="s">
        <v>1141</v>
      </c>
      <c r="C502" t="s">
        <v>1935</v>
      </c>
      <c r="D502" t="s">
        <v>2291</v>
      </c>
      <c r="E502" s="2">
        <v>135.7032967032967</v>
      </c>
      <c r="F502" s="2">
        <f>Nurse[[#This Row],[Total Nurse Staff Hours]]/Nurse[[#This Row],[MDS Census]]</f>
        <v>3.230895619078467</v>
      </c>
      <c r="G502" s="2">
        <f>Nurse[[#This Row],[Total Direct Care Staff Hours]]/Nurse[[#This Row],[MDS Census]]</f>
        <v>3.0624933192971082</v>
      </c>
      <c r="H502" s="2">
        <f>Nurse[[#This Row],[Total RN Hours (w/ Admin, DON)]]/Nurse[[#This Row],[MDS Census]]</f>
        <v>0.30642157259697156</v>
      </c>
      <c r="I502" s="2">
        <f>Nurse[[#This Row],[RN Hours (excl. Admin, DON)]]/Nurse[[#This Row],[MDS Census]]</f>
        <v>0.1959672848003888</v>
      </c>
      <c r="J502" s="2">
        <f>SUM(Nurse[[#This Row],[RN Hours (excl. Admin, DON)]], Nurse[[#This Row],[RN Admin Hours]], Nurse[[#This Row],[RN DON Hours]], Nurse[[#This Row],[LPN Hours (excl. Admin)]], Nurse[[#This Row],[LPN Admin Hours]], Nurse[[#This Row],[CNA Hours]], Nurse[[#This Row],[NA TR Hours]], Nurse[[#This Row],[Med Aide/Tech Hours]])</f>
        <v>438.44318681318668</v>
      </c>
      <c r="K502" s="2">
        <f>SUM(Nurse[[#This Row],[RN Hours (excl. Admin, DON)]], Nurse[[#This Row],[LPN Hours (excl. Admin)]], Nurse[[#This Row],[CNA Hours]], Nurse[[#This Row],[NA TR Hours]], Nurse[[#This Row],[Med Aide/Tech Hours]])</f>
        <v>415.59043956043945</v>
      </c>
      <c r="L502" s="2">
        <f>SUM(Nurse[[#This Row],[RN Hours (excl. Admin, DON)]], Nurse[[#This Row],[RN Admin Hours]], Nurse[[#This Row],[RN DON Hours]])</f>
        <v>41.582417582417598</v>
      </c>
      <c r="M502" s="2">
        <v>26.593406593406609</v>
      </c>
      <c r="N502" s="2">
        <v>9.3626373626373631</v>
      </c>
      <c r="O502" s="2">
        <v>5.6263736263736268</v>
      </c>
      <c r="P502" s="2">
        <f>SUM(Nurse[[#This Row],[LPN Hours (excl. Admin)]],Nurse[[#This Row],[LPN Admin Hours]])</f>
        <v>133.22835164835163</v>
      </c>
      <c r="Q502" s="2">
        <v>125.36461538461536</v>
      </c>
      <c r="R502" s="2">
        <v>7.8637362637362669</v>
      </c>
      <c r="S502" s="2">
        <f>SUM(Nurse[[#This Row],[CNA Hours]], Nurse[[#This Row],[NA TR Hours]], Nurse[[#This Row],[Med Aide/Tech Hours]])</f>
        <v>263.63241758241747</v>
      </c>
      <c r="T502" s="2">
        <v>263.63241758241747</v>
      </c>
      <c r="U502" s="2">
        <v>0</v>
      </c>
      <c r="V502" s="2">
        <v>0</v>
      </c>
      <c r="W5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5.3626373626373631</v>
      </c>
      <c r="X502" s="2">
        <v>3.6923076923076925</v>
      </c>
      <c r="Y502" s="2">
        <v>0</v>
      </c>
      <c r="Z502" s="2">
        <v>0</v>
      </c>
      <c r="AA502" s="2">
        <v>1.6703296703296704</v>
      </c>
      <c r="AB502" s="2">
        <v>0</v>
      </c>
      <c r="AC502" s="2">
        <v>0</v>
      </c>
      <c r="AD502" s="2">
        <v>0</v>
      </c>
      <c r="AE502" s="2">
        <v>0</v>
      </c>
      <c r="AF502" t="s">
        <v>196</v>
      </c>
      <c r="AG502" s="6">
        <v>5</v>
      </c>
      <c r="AH502"/>
    </row>
    <row r="503" spans="1:34" x14ac:dyDescent="0.25">
      <c r="A503" t="s">
        <v>35</v>
      </c>
      <c r="B503" t="s">
        <v>1045</v>
      </c>
      <c r="C503" t="s">
        <v>1951</v>
      </c>
      <c r="D503" t="s">
        <v>2291</v>
      </c>
      <c r="E503" s="2">
        <v>167.32967032967034</v>
      </c>
      <c r="F503" s="2">
        <f>Nurse[[#This Row],[Total Nurse Staff Hours]]/Nurse[[#This Row],[MDS Census]]</f>
        <v>3.8186353188415301</v>
      </c>
      <c r="G503" s="2">
        <f>Nurse[[#This Row],[Total Direct Care Staff Hours]]/Nurse[[#This Row],[MDS Census]]</f>
        <v>3.5360826164050687</v>
      </c>
      <c r="H503" s="2">
        <f>Nurse[[#This Row],[Total RN Hours (w/ Admin, DON)]]/Nurse[[#This Row],[MDS Census]]</f>
        <v>0.43138898010113613</v>
      </c>
      <c r="I503" s="2">
        <f>Nurse[[#This Row],[RN Hours (excl. Admin, DON)]]/Nurse[[#This Row],[MDS Census]]</f>
        <v>0.24880147107112369</v>
      </c>
      <c r="J503" s="2">
        <f>SUM(Nurse[[#This Row],[RN Hours (excl. Admin, DON)]], Nurse[[#This Row],[RN Admin Hours]], Nurse[[#This Row],[RN DON Hours]], Nurse[[#This Row],[LPN Hours (excl. Admin)]], Nurse[[#This Row],[LPN Admin Hours]], Nurse[[#This Row],[CNA Hours]], Nurse[[#This Row],[NA TR Hours]], Nurse[[#This Row],[Med Aide/Tech Hours]])</f>
        <v>638.97098901098877</v>
      </c>
      <c r="K503" s="2">
        <f>SUM(Nurse[[#This Row],[RN Hours (excl. Admin, DON)]], Nurse[[#This Row],[LPN Hours (excl. Admin)]], Nurse[[#This Row],[CNA Hours]], Nurse[[#This Row],[NA TR Hours]], Nurse[[#This Row],[Med Aide/Tech Hours]])</f>
        <v>591.69153846153824</v>
      </c>
      <c r="L503" s="2">
        <f>SUM(Nurse[[#This Row],[RN Hours (excl. Admin, DON)]], Nurse[[#This Row],[RN Admin Hours]], Nurse[[#This Row],[RN DON Hours]])</f>
        <v>72.184175824175824</v>
      </c>
      <c r="M503" s="2">
        <v>41.631868131868139</v>
      </c>
      <c r="N503" s="2">
        <v>21.936923076923076</v>
      </c>
      <c r="O503" s="2">
        <v>8.615384615384615</v>
      </c>
      <c r="P503" s="2">
        <f>SUM(Nurse[[#This Row],[LPN Hours (excl. Admin)]],Nurse[[#This Row],[LPN Admin Hours]])</f>
        <v>257.96340659340649</v>
      </c>
      <c r="Q503" s="2">
        <v>241.23626373626365</v>
      </c>
      <c r="R503" s="2">
        <v>16.727142857142852</v>
      </c>
      <c r="S503" s="2">
        <f>SUM(Nurse[[#This Row],[CNA Hours]], Nurse[[#This Row],[NA TR Hours]], Nurse[[#This Row],[Med Aide/Tech Hours]])</f>
        <v>308.82340659340645</v>
      </c>
      <c r="T503" s="2">
        <v>308.64758241758227</v>
      </c>
      <c r="U503" s="2">
        <v>0</v>
      </c>
      <c r="V503" s="2">
        <v>0.17582417582417584</v>
      </c>
      <c r="W5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106.5231868131868</v>
      </c>
      <c r="X503" s="2">
        <v>3.4725274725274726</v>
      </c>
      <c r="Y503" s="2">
        <v>0</v>
      </c>
      <c r="Z503" s="2">
        <v>0</v>
      </c>
      <c r="AA503" s="2">
        <v>71.885824175824155</v>
      </c>
      <c r="AB503" s="2">
        <v>0</v>
      </c>
      <c r="AC503" s="2">
        <v>30.989010989010989</v>
      </c>
      <c r="AD503" s="2">
        <v>0</v>
      </c>
      <c r="AE503" s="2">
        <v>0.17582417582417584</v>
      </c>
      <c r="AF503" t="s">
        <v>98</v>
      </c>
      <c r="AG503" s="6">
        <v>5</v>
      </c>
      <c r="AH503"/>
    </row>
    <row r="504" spans="1:34" x14ac:dyDescent="0.25">
      <c r="A504" t="s">
        <v>35</v>
      </c>
      <c r="B504" t="s">
        <v>1687</v>
      </c>
      <c r="C504" t="s">
        <v>2046</v>
      </c>
      <c r="D504" t="s">
        <v>2282</v>
      </c>
      <c r="E504" s="2">
        <v>111.68131868131869</v>
      </c>
      <c r="F504" s="2">
        <f>Nurse[[#This Row],[Total Nurse Staff Hours]]/Nurse[[#This Row],[MDS Census]]</f>
        <v>3.0955426547279341</v>
      </c>
      <c r="G504" s="2">
        <f>Nurse[[#This Row],[Total Direct Care Staff Hours]]/Nurse[[#This Row],[MDS Census]]</f>
        <v>2.759176424284167</v>
      </c>
      <c r="H504" s="2">
        <f>Nurse[[#This Row],[Total RN Hours (w/ Admin, DON)]]/Nurse[[#This Row],[MDS Census]]</f>
        <v>0.19565679425366525</v>
      </c>
      <c r="I504" s="2">
        <f>Nurse[[#This Row],[RN Hours (excl. Admin, DON)]]/Nurse[[#This Row],[MDS Census]]</f>
        <v>6.4195611532027949E-2</v>
      </c>
      <c r="J504" s="2">
        <f>SUM(Nurse[[#This Row],[RN Hours (excl. Admin, DON)]], Nurse[[#This Row],[RN Admin Hours]], Nurse[[#This Row],[RN DON Hours]], Nurse[[#This Row],[LPN Hours (excl. Admin)]], Nurse[[#This Row],[LPN Admin Hours]], Nurse[[#This Row],[CNA Hours]], Nurse[[#This Row],[NA TR Hours]], Nurse[[#This Row],[Med Aide/Tech Hours]])</f>
        <v>345.71428571428567</v>
      </c>
      <c r="K504" s="2">
        <f>SUM(Nurse[[#This Row],[RN Hours (excl. Admin, DON)]], Nurse[[#This Row],[LPN Hours (excl. Admin)]], Nurse[[#This Row],[CNA Hours]], Nurse[[#This Row],[NA TR Hours]], Nurse[[#This Row],[Med Aide/Tech Hours]])</f>
        <v>308.14846153846145</v>
      </c>
      <c r="L504" s="2">
        <f>SUM(Nurse[[#This Row],[RN Hours (excl. Admin, DON)]], Nurse[[#This Row],[RN Admin Hours]], Nurse[[#This Row],[RN DON Hours]])</f>
        <v>21.851208791208791</v>
      </c>
      <c r="M504" s="2">
        <v>7.1694505494505503</v>
      </c>
      <c r="N504" s="2">
        <v>9.2312087912087915</v>
      </c>
      <c r="O504" s="2">
        <v>5.4505494505494507</v>
      </c>
      <c r="P504" s="2">
        <f>SUM(Nurse[[#This Row],[LPN Hours (excl. Admin)]],Nurse[[#This Row],[LPN Admin Hours]])</f>
        <v>149.57670329670322</v>
      </c>
      <c r="Q504" s="2">
        <v>126.69263736263729</v>
      </c>
      <c r="R504" s="2">
        <v>22.884065934065934</v>
      </c>
      <c r="S504" s="2">
        <f>SUM(Nurse[[#This Row],[CNA Hours]], Nurse[[#This Row],[NA TR Hours]], Nurse[[#This Row],[Med Aide/Tech Hours]])</f>
        <v>174.28637362637363</v>
      </c>
      <c r="T504" s="2">
        <v>174.28637362637363</v>
      </c>
      <c r="U504" s="2">
        <v>0</v>
      </c>
      <c r="V504" s="2">
        <v>0</v>
      </c>
      <c r="W5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7.2087912087912089</v>
      </c>
      <c r="X504" s="2">
        <v>5.802197802197802</v>
      </c>
      <c r="Y504" s="2">
        <v>0</v>
      </c>
      <c r="Z504" s="2">
        <v>0</v>
      </c>
      <c r="AA504" s="2">
        <v>1.4065934065934067</v>
      </c>
      <c r="AB504" s="2">
        <v>0</v>
      </c>
      <c r="AC504" s="2">
        <v>0</v>
      </c>
      <c r="AD504" s="2">
        <v>0</v>
      </c>
      <c r="AE504" s="2">
        <v>0</v>
      </c>
      <c r="AF504" t="s">
        <v>751</v>
      </c>
      <c r="AG504" s="6">
        <v>5</v>
      </c>
      <c r="AH504"/>
    </row>
    <row r="505" spans="1:34" x14ac:dyDescent="0.25">
      <c r="A505" t="s">
        <v>35</v>
      </c>
      <c r="B505" t="s">
        <v>1299</v>
      </c>
      <c r="C505" t="s">
        <v>2160</v>
      </c>
      <c r="D505" t="s">
        <v>2305</v>
      </c>
      <c r="E505" s="2">
        <v>62.857142857142854</v>
      </c>
      <c r="F505" s="2">
        <f>Nurse[[#This Row],[Total Nurse Staff Hours]]/Nurse[[#This Row],[MDS Census]]</f>
        <v>3.2975594405594406</v>
      </c>
      <c r="G505" s="2">
        <f>Nurse[[#This Row],[Total Direct Care Staff Hours]]/Nurse[[#This Row],[MDS Census]]</f>
        <v>3.0045524475524479</v>
      </c>
      <c r="H505" s="2">
        <f>Nurse[[#This Row],[Total RN Hours (w/ Admin, DON)]]/Nurse[[#This Row],[MDS Census]]</f>
        <v>0.64576048951048948</v>
      </c>
      <c r="I505" s="2">
        <f>Nurse[[#This Row],[RN Hours (excl. Admin, DON)]]/Nurse[[#This Row],[MDS Census]]</f>
        <v>0.42543706293706296</v>
      </c>
      <c r="J505" s="2">
        <f>SUM(Nurse[[#This Row],[RN Hours (excl. Admin, DON)]], Nurse[[#This Row],[RN Admin Hours]], Nurse[[#This Row],[RN DON Hours]], Nurse[[#This Row],[LPN Hours (excl. Admin)]], Nurse[[#This Row],[LPN Admin Hours]], Nurse[[#This Row],[CNA Hours]], Nurse[[#This Row],[NA TR Hours]], Nurse[[#This Row],[Med Aide/Tech Hours]])</f>
        <v>207.27516483516482</v>
      </c>
      <c r="K505" s="2">
        <f>SUM(Nurse[[#This Row],[RN Hours (excl. Admin, DON)]], Nurse[[#This Row],[LPN Hours (excl. Admin)]], Nurse[[#This Row],[CNA Hours]], Nurse[[#This Row],[NA TR Hours]], Nurse[[#This Row],[Med Aide/Tech Hours]])</f>
        <v>188.85758241758242</v>
      </c>
      <c r="L505" s="2">
        <f>SUM(Nurse[[#This Row],[RN Hours (excl. Admin, DON)]], Nurse[[#This Row],[RN Admin Hours]], Nurse[[#This Row],[RN DON Hours]])</f>
        <v>40.590659340659336</v>
      </c>
      <c r="M505" s="2">
        <v>26.741758241758241</v>
      </c>
      <c r="N505" s="2">
        <v>9.7390109890109891</v>
      </c>
      <c r="O505" s="2">
        <v>4.1098901098901095</v>
      </c>
      <c r="P505" s="2">
        <f>SUM(Nurse[[#This Row],[LPN Hours (excl. Admin)]],Nurse[[#This Row],[LPN Admin Hours]])</f>
        <v>33.876373626373628</v>
      </c>
      <c r="Q505" s="2">
        <v>29.307692307692307</v>
      </c>
      <c r="R505" s="2">
        <v>4.5686813186813184</v>
      </c>
      <c r="S505" s="2">
        <f>SUM(Nurse[[#This Row],[CNA Hours]], Nurse[[#This Row],[NA TR Hours]], Nurse[[#This Row],[Med Aide/Tech Hours]])</f>
        <v>132.80813186813188</v>
      </c>
      <c r="T505" s="2">
        <v>125.37956043956045</v>
      </c>
      <c r="U505" s="2">
        <v>7.4285714285714288</v>
      </c>
      <c r="V505" s="2">
        <v>0</v>
      </c>
      <c r="W5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05" s="2">
        <v>0</v>
      </c>
      <c r="Y505" s="2">
        <v>0</v>
      </c>
      <c r="Z505" s="2">
        <v>0</v>
      </c>
      <c r="AA505" s="2">
        <v>0</v>
      </c>
      <c r="AB505" s="2">
        <v>0</v>
      </c>
      <c r="AC505" s="2">
        <v>0</v>
      </c>
      <c r="AD505" s="2">
        <v>0</v>
      </c>
      <c r="AE505" s="2">
        <v>0</v>
      </c>
      <c r="AF505" t="s">
        <v>355</v>
      </c>
      <c r="AG505" s="6">
        <v>5</v>
      </c>
      <c r="AH505"/>
    </row>
    <row r="506" spans="1:34" x14ac:dyDescent="0.25">
      <c r="A506" t="s">
        <v>35</v>
      </c>
      <c r="B506" t="s">
        <v>1558</v>
      </c>
      <c r="C506" t="s">
        <v>2138</v>
      </c>
      <c r="D506" t="s">
        <v>2348</v>
      </c>
      <c r="E506" s="2">
        <v>97.109890109890117</v>
      </c>
      <c r="F506" s="2">
        <f>Nurse[[#This Row],[Total Nurse Staff Hours]]/Nurse[[#This Row],[MDS Census]]</f>
        <v>3.0705239334615819</v>
      </c>
      <c r="G506" s="2">
        <f>Nurse[[#This Row],[Total Direct Care Staff Hours]]/Nurse[[#This Row],[MDS Census]]</f>
        <v>2.7205352495190671</v>
      </c>
      <c r="H506" s="2">
        <f>Nurse[[#This Row],[Total RN Hours (w/ Admin, DON)]]/Nurse[[#This Row],[MDS Census]]</f>
        <v>0.79863641507298855</v>
      </c>
      <c r="I506" s="2">
        <f>Nurse[[#This Row],[RN Hours (excl. Admin, DON)]]/Nurse[[#This Row],[MDS Census]]</f>
        <v>0.57969899287088378</v>
      </c>
      <c r="J506" s="2">
        <f>SUM(Nurse[[#This Row],[RN Hours (excl. Admin, DON)]], Nurse[[#This Row],[RN Admin Hours]], Nurse[[#This Row],[RN DON Hours]], Nurse[[#This Row],[LPN Hours (excl. Admin)]], Nurse[[#This Row],[LPN Admin Hours]], Nurse[[#This Row],[CNA Hours]], Nurse[[#This Row],[NA TR Hours]], Nurse[[#This Row],[Med Aide/Tech Hours]])</f>
        <v>298.17824175824177</v>
      </c>
      <c r="K506" s="2">
        <f>SUM(Nurse[[#This Row],[RN Hours (excl. Admin, DON)]], Nurse[[#This Row],[LPN Hours (excl. Admin)]], Nurse[[#This Row],[CNA Hours]], Nurse[[#This Row],[NA TR Hours]], Nurse[[#This Row],[Med Aide/Tech Hours]])</f>
        <v>264.19087912087912</v>
      </c>
      <c r="L506" s="2">
        <f>SUM(Nurse[[#This Row],[RN Hours (excl. Admin, DON)]], Nurse[[#This Row],[RN Admin Hours]], Nurse[[#This Row],[RN DON Hours]])</f>
        <v>77.555494505494508</v>
      </c>
      <c r="M506" s="2">
        <v>56.294505494505493</v>
      </c>
      <c r="N506" s="2">
        <v>18.271978021978025</v>
      </c>
      <c r="O506" s="2">
        <v>2.9890109890109891</v>
      </c>
      <c r="P506" s="2">
        <f>SUM(Nurse[[#This Row],[LPN Hours (excl. Admin)]],Nurse[[#This Row],[LPN Admin Hours]])</f>
        <v>53.198901098901089</v>
      </c>
      <c r="Q506" s="2">
        <v>40.472527472527467</v>
      </c>
      <c r="R506" s="2">
        <v>12.726373626373622</v>
      </c>
      <c r="S506" s="2">
        <f>SUM(Nurse[[#This Row],[CNA Hours]], Nurse[[#This Row],[NA TR Hours]], Nurse[[#This Row],[Med Aide/Tech Hours]])</f>
        <v>167.4238461538462</v>
      </c>
      <c r="T506" s="2">
        <v>167.3326373626374</v>
      </c>
      <c r="U506" s="2">
        <v>9.1208791208791218E-2</v>
      </c>
      <c r="V506" s="2">
        <v>0</v>
      </c>
      <c r="W5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3.5109890109890109</v>
      </c>
      <c r="X506" s="2">
        <v>0</v>
      </c>
      <c r="Y506" s="2">
        <v>2.9780219780219781</v>
      </c>
      <c r="Z506" s="2">
        <v>0</v>
      </c>
      <c r="AA506" s="2">
        <v>0.28021978021978022</v>
      </c>
      <c r="AB506" s="2">
        <v>0</v>
      </c>
      <c r="AC506" s="2">
        <v>0.25274725274725274</v>
      </c>
      <c r="AD506" s="2">
        <v>0</v>
      </c>
      <c r="AE506" s="2">
        <v>0</v>
      </c>
      <c r="AF506" t="s">
        <v>620</v>
      </c>
      <c r="AG506" s="6">
        <v>5</v>
      </c>
      <c r="AH506"/>
    </row>
    <row r="507" spans="1:34" x14ac:dyDescent="0.25">
      <c r="A507" t="s">
        <v>35</v>
      </c>
      <c r="B507" t="s">
        <v>1796</v>
      </c>
      <c r="C507" t="s">
        <v>2261</v>
      </c>
      <c r="D507" t="s">
        <v>2333</v>
      </c>
      <c r="E507" s="2">
        <v>67.087912087912088</v>
      </c>
      <c r="F507" s="2">
        <f>Nurse[[#This Row],[Total Nurse Staff Hours]]/Nurse[[#This Row],[MDS Census]]</f>
        <v>2.8596363636363642</v>
      </c>
      <c r="G507" s="2">
        <f>Nurse[[#This Row],[Total Direct Care Staff Hours]]/Nurse[[#This Row],[MDS Census]]</f>
        <v>2.6929959049959056</v>
      </c>
      <c r="H507" s="2">
        <f>Nurse[[#This Row],[Total RN Hours (w/ Admin, DON)]]/Nurse[[#This Row],[MDS Census]]</f>
        <v>0.69694676494676511</v>
      </c>
      <c r="I507" s="2">
        <f>Nurse[[#This Row],[RN Hours (excl. Admin, DON)]]/Nurse[[#This Row],[MDS Census]]</f>
        <v>0.53445700245700256</v>
      </c>
      <c r="J507" s="2">
        <f>SUM(Nurse[[#This Row],[RN Hours (excl. Admin, DON)]], Nurse[[#This Row],[RN Admin Hours]], Nurse[[#This Row],[RN DON Hours]], Nurse[[#This Row],[LPN Hours (excl. Admin)]], Nurse[[#This Row],[LPN Admin Hours]], Nurse[[#This Row],[CNA Hours]], Nurse[[#This Row],[NA TR Hours]], Nurse[[#This Row],[Med Aide/Tech Hours]])</f>
        <v>191.84703296703302</v>
      </c>
      <c r="K507" s="2">
        <f>SUM(Nurse[[#This Row],[RN Hours (excl. Admin, DON)]], Nurse[[#This Row],[LPN Hours (excl. Admin)]], Nurse[[#This Row],[CNA Hours]], Nurse[[#This Row],[NA TR Hours]], Nurse[[#This Row],[Med Aide/Tech Hours]])</f>
        <v>180.66747252747257</v>
      </c>
      <c r="L507" s="2">
        <f>SUM(Nurse[[#This Row],[RN Hours (excl. Admin, DON)]], Nurse[[#This Row],[RN Admin Hours]], Nurse[[#This Row],[RN DON Hours]])</f>
        <v>46.756703296703307</v>
      </c>
      <c r="M507" s="2">
        <v>35.855604395604402</v>
      </c>
      <c r="N507" s="2">
        <v>5.4505494505494507</v>
      </c>
      <c r="O507" s="2">
        <v>5.4505494505494507</v>
      </c>
      <c r="P507" s="2">
        <f>SUM(Nurse[[#This Row],[LPN Hours (excl. Admin)]],Nurse[[#This Row],[LPN Admin Hours]])</f>
        <v>50.195824175824185</v>
      </c>
      <c r="Q507" s="2">
        <v>49.91736263736265</v>
      </c>
      <c r="R507" s="2">
        <v>0.27846153846153848</v>
      </c>
      <c r="S507" s="2">
        <f>SUM(Nurse[[#This Row],[CNA Hours]], Nurse[[#This Row],[NA TR Hours]], Nurse[[#This Row],[Med Aide/Tech Hours]])</f>
        <v>94.894505494505523</v>
      </c>
      <c r="T507" s="2">
        <v>94.740659340659363</v>
      </c>
      <c r="U507" s="2">
        <v>0.15384615384615385</v>
      </c>
      <c r="V507" s="2">
        <v>0</v>
      </c>
      <c r="W5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28.574725274725274</v>
      </c>
      <c r="X507" s="2">
        <v>4.1538461538461542</v>
      </c>
      <c r="Y507" s="2">
        <v>0</v>
      </c>
      <c r="Z507" s="2">
        <v>0</v>
      </c>
      <c r="AA507" s="2">
        <v>12.003296703296703</v>
      </c>
      <c r="AB507" s="2">
        <v>0.2857142857142857</v>
      </c>
      <c r="AC507" s="2">
        <v>12.131868131868131</v>
      </c>
      <c r="AD507" s="2">
        <v>0</v>
      </c>
      <c r="AE507" s="2">
        <v>0</v>
      </c>
      <c r="AF507" t="s">
        <v>863</v>
      </c>
      <c r="AG507" s="6">
        <v>5</v>
      </c>
      <c r="AH507"/>
    </row>
    <row r="508" spans="1:34" x14ac:dyDescent="0.25">
      <c r="A508" t="s">
        <v>35</v>
      </c>
      <c r="B508" t="s">
        <v>1243</v>
      </c>
      <c r="C508" t="s">
        <v>2143</v>
      </c>
      <c r="D508" t="s">
        <v>2358</v>
      </c>
      <c r="E508" s="2">
        <v>49.934065934065934</v>
      </c>
      <c r="F508" s="2">
        <f>Nurse[[#This Row],[Total Nurse Staff Hours]]/Nurse[[#This Row],[MDS Census]]</f>
        <v>3.2563270246478875</v>
      </c>
      <c r="G508" s="2">
        <f>Nurse[[#This Row],[Total Direct Care Staff Hours]]/Nurse[[#This Row],[MDS Census]]</f>
        <v>2.8989326584507045</v>
      </c>
      <c r="H508" s="2">
        <f>Nurse[[#This Row],[Total RN Hours (w/ Admin, DON)]]/Nurse[[#This Row],[MDS Census]]</f>
        <v>0.46203785211267601</v>
      </c>
      <c r="I508" s="2">
        <f>Nurse[[#This Row],[RN Hours (excl. Admin, DON)]]/Nurse[[#This Row],[MDS Census]]</f>
        <v>0.21401848591549294</v>
      </c>
      <c r="J508" s="2">
        <f>SUM(Nurse[[#This Row],[RN Hours (excl. Admin, DON)]], Nurse[[#This Row],[RN Admin Hours]], Nurse[[#This Row],[RN DON Hours]], Nurse[[#This Row],[LPN Hours (excl. Admin)]], Nurse[[#This Row],[LPN Admin Hours]], Nurse[[#This Row],[CNA Hours]], Nurse[[#This Row],[NA TR Hours]], Nurse[[#This Row],[Med Aide/Tech Hours]])</f>
        <v>162.60164835164835</v>
      </c>
      <c r="K508" s="2">
        <f>SUM(Nurse[[#This Row],[RN Hours (excl. Admin, DON)]], Nurse[[#This Row],[LPN Hours (excl. Admin)]], Nurse[[#This Row],[CNA Hours]], Nurse[[#This Row],[NA TR Hours]], Nurse[[#This Row],[Med Aide/Tech Hours]])</f>
        <v>144.75549450549451</v>
      </c>
      <c r="L508" s="2">
        <f>SUM(Nurse[[#This Row],[RN Hours (excl. Admin, DON)]], Nurse[[#This Row],[RN Admin Hours]], Nurse[[#This Row],[RN DON Hours]])</f>
        <v>23.071428571428569</v>
      </c>
      <c r="M508" s="2">
        <v>10.686813186813186</v>
      </c>
      <c r="N508" s="2">
        <v>9.0439560439560438</v>
      </c>
      <c r="O508" s="2">
        <v>3.3406593406593408</v>
      </c>
      <c r="P508" s="2">
        <f>SUM(Nurse[[#This Row],[LPN Hours (excl. Admin)]],Nurse[[#This Row],[LPN Admin Hours]])</f>
        <v>63.983516483516482</v>
      </c>
      <c r="Q508" s="2">
        <v>58.521978021978022</v>
      </c>
      <c r="R508" s="2">
        <v>5.4615384615384617</v>
      </c>
      <c r="S508" s="2">
        <f>SUM(Nurse[[#This Row],[CNA Hours]], Nurse[[#This Row],[NA TR Hours]], Nurse[[#This Row],[Med Aide/Tech Hours]])</f>
        <v>75.546703296703299</v>
      </c>
      <c r="T508" s="2">
        <v>75.546703296703299</v>
      </c>
      <c r="U508" s="2">
        <v>0</v>
      </c>
      <c r="V508" s="2">
        <v>0</v>
      </c>
      <c r="W5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0.17032967032967034</v>
      </c>
      <c r="X508" s="2">
        <v>0</v>
      </c>
      <c r="Y508" s="2">
        <v>0</v>
      </c>
      <c r="Z508" s="2">
        <v>0</v>
      </c>
      <c r="AA508" s="2">
        <v>0.17032967032967034</v>
      </c>
      <c r="AB508" s="2">
        <v>0</v>
      </c>
      <c r="AC508" s="2">
        <v>0</v>
      </c>
      <c r="AD508" s="2">
        <v>0</v>
      </c>
      <c r="AE508" s="2">
        <v>0</v>
      </c>
      <c r="AF508" t="s">
        <v>299</v>
      </c>
      <c r="AG508" s="6">
        <v>5</v>
      </c>
      <c r="AH508"/>
    </row>
    <row r="509" spans="1:34" x14ac:dyDescent="0.25">
      <c r="A509" t="s">
        <v>35</v>
      </c>
      <c r="B509" t="s">
        <v>1641</v>
      </c>
      <c r="C509" t="s">
        <v>2236</v>
      </c>
      <c r="D509" t="s">
        <v>2351</v>
      </c>
      <c r="E509" s="2">
        <v>31.890109890109891</v>
      </c>
      <c r="F509" s="2">
        <f>Nurse[[#This Row],[Total Nurse Staff Hours]]/Nurse[[#This Row],[MDS Census]]</f>
        <v>3.4371502412129558</v>
      </c>
      <c r="G509" s="2">
        <f>Nurse[[#This Row],[Total Direct Care Staff Hours]]/Nurse[[#This Row],[MDS Census]]</f>
        <v>2.9118607856650578</v>
      </c>
      <c r="H509" s="2">
        <f>Nurse[[#This Row],[Total RN Hours (w/ Admin, DON)]]/Nurse[[#This Row],[MDS Census]]</f>
        <v>0.66611647139903496</v>
      </c>
      <c r="I509" s="2">
        <f>Nurse[[#This Row],[RN Hours (excl. Admin, DON)]]/Nurse[[#This Row],[MDS Census]]</f>
        <v>0.36839076498966217</v>
      </c>
      <c r="J509" s="2">
        <f>SUM(Nurse[[#This Row],[RN Hours (excl. Admin, DON)]], Nurse[[#This Row],[RN Admin Hours]], Nurse[[#This Row],[RN DON Hours]], Nurse[[#This Row],[LPN Hours (excl. Admin)]], Nurse[[#This Row],[LPN Admin Hours]], Nurse[[#This Row],[CNA Hours]], Nurse[[#This Row],[NA TR Hours]], Nurse[[#This Row],[Med Aide/Tech Hours]])</f>
        <v>109.61109890109887</v>
      </c>
      <c r="K509" s="2">
        <f>SUM(Nurse[[#This Row],[RN Hours (excl. Admin, DON)]], Nurse[[#This Row],[LPN Hours (excl. Admin)]], Nurse[[#This Row],[CNA Hours]], Nurse[[#This Row],[NA TR Hours]], Nurse[[#This Row],[Med Aide/Tech Hours]])</f>
        <v>92.859560439560411</v>
      </c>
      <c r="L509" s="2">
        <f>SUM(Nurse[[#This Row],[RN Hours (excl. Admin, DON)]], Nurse[[#This Row],[RN Admin Hours]], Nurse[[#This Row],[RN DON Hours]])</f>
        <v>21.242527472527467</v>
      </c>
      <c r="M509" s="2">
        <v>11.748021978021974</v>
      </c>
      <c r="N509" s="2">
        <v>3.2527472527472527</v>
      </c>
      <c r="O509" s="2">
        <v>6.2417582417582418</v>
      </c>
      <c r="P509" s="2">
        <f>SUM(Nurse[[#This Row],[LPN Hours (excl. Admin)]],Nurse[[#This Row],[LPN Admin Hours]])</f>
        <v>28.765054945054942</v>
      </c>
      <c r="Q509" s="2">
        <v>21.508021978021979</v>
      </c>
      <c r="R509" s="2">
        <v>7.2570329670329645</v>
      </c>
      <c r="S509" s="2">
        <f>SUM(Nurse[[#This Row],[CNA Hours]], Nurse[[#This Row],[NA TR Hours]], Nurse[[#This Row],[Med Aide/Tech Hours]])</f>
        <v>59.603516483516465</v>
      </c>
      <c r="T509" s="2">
        <v>47.224615384615369</v>
      </c>
      <c r="U509" s="2">
        <v>12.378901098901096</v>
      </c>
      <c r="V509" s="2">
        <v>0</v>
      </c>
      <c r="W5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09" s="2">
        <v>0</v>
      </c>
      <c r="Y509" s="2">
        <v>0</v>
      </c>
      <c r="Z509" s="2">
        <v>0</v>
      </c>
      <c r="AA509" s="2">
        <v>0</v>
      </c>
      <c r="AB509" s="2">
        <v>0</v>
      </c>
      <c r="AC509" s="2">
        <v>0</v>
      </c>
      <c r="AD509" s="2">
        <v>0</v>
      </c>
      <c r="AE509" s="2">
        <v>0</v>
      </c>
      <c r="AF509" t="s">
        <v>704</v>
      </c>
      <c r="AG509" s="6">
        <v>5</v>
      </c>
      <c r="AH509"/>
    </row>
    <row r="510" spans="1:34" x14ac:dyDescent="0.25">
      <c r="A510" t="s">
        <v>35</v>
      </c>
      <c r="B510" t="s">
        <v>1114</v>
      </c>
      <c r="C510" t="s">
        <v>2068</v>
      </c>
      <c r="D510" t="s">
        <v>2307</v>
      </c>
      <c r="E510" s="2">
        <v>93.07692307692308</v>
      </c>
      <c r="F510" s="2">
        <f>Nurse[[#This Row],[Total Nurse Staff Hours]]/Nurse[[#This Row],[MDS Census]]</f>
        <v>5.216606847697757</v>
      </c>
      <c r="G510" s="2">
        <f>Nurse[[#This Row],[Total Direct Care Staff Hours]]/Nurse[[#This Row],[MDS Census]]</f>
        <v>5.0009610389610391</v>
      </c>
      <c r="H510" s="2">
        <f>Nurse[[#This Row],[Total RN Hours (w/ Admin, DON)]]/Nurse[[#This Row],[MDS Census]]</f>
        <v>1.113404958677686</v>
      </c>
      <c r="I510" s="2">
        <f>Nurse[[#This Row],[RN Hours (excl. Admin, DON)]]/Nurse[[#This Row],[MDS Census]]</f>
        <v>0.94734592680047225</v>
      </c>
      <c r="J510" s="2">
        <f>SUM(Nurse[[#This Row],[RN Hours (excl. Admin, DON)]], Nurse[[#This Row],[RN Admin Hours]], Nurse[[#This Row],[RN DON Hours]], Nurse[[#This Row],[LPN Hours (excl. Admin)]], Nurse[[#This Row],[LPN Admin Hours]], Nurse[[#This Row],[CNA Hours]], Nurse[[#This Row],[NA TR Hours]], Nurse[[#This Row],[Med Aide/Tech Hours]])</f>
        <v>485.54571428571433</v>
      </c>
      <c r="K510" s="2">
        <f>SUM(Nurse[[#This Row],[RN Hours (excl. Admin, DON)]], Nurse[[#This Row],[LPN Hours (excl. Admin)]], Nurse[[#This Row],[CNA Hours]], Nurse[[#This Row],[NA TR Hours]], Nurse[[#This Row],[Med Aide/Tech Hours]])</f>
        <v>465.47406593406595</v>
      </c>
      <c r="L510" s="2">
        <f>SUM(Nurse[[#This Row],[RN Hours (excl. Admin, DON)]], Nurse[[#This Row],[RN Admin Hours]], Nurse[[#This Row],[RN DON Hours]])</f>
        <v>103.63230769230769</v>
      </c>
      <c r="M510" s="2">
        <v>88.176043956043955</v>
      </c>
      <c r="N510" s="2">
        <v>14.384835164835165</v>
      </c>
      <c r="O510" s="2">
        <v>1.0714285714285714</v>
      </c>
      <c r="P510" s="2">
        <f>SUM(Nurse[[#This Row],[LPN Hours (excl. Admin)]],Nurse[[#This Row],[LPN Admin Hours]])</f>
        <v>156.98659340659344</v>
      </c>
      <c r="Q510" s="2">
        <v>152.37120879120883</v>
      </c>
      <c r="R510" s="2">
        <v>4.615384615384615</v>
      </c>
      <c r="S510" s="2">
        <f>SUM(Nurse[[#This Row],[CNA Hours]], Nurse[[#This Row],[NA TR Hours]], Nurse[[#This Row],[Med Aide/Tech Hours]])</f>
        <v>224.92681318681315</v>
      </c>
      <c r="T510" s="2">
        <v>224.92681318681315</v>
      </c>
      <c r="U510" s="2">
        <v>0</v>
      </c>
      <c r="V510" s="2">
        <v>0</v>
      </c>
      <c r="W5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1.2307692307692308</v>
      </c>
      <c r="X510" s="2">
        <v>0</v>
      </c>
      <c r="Y510" s="2">
        <v>0</v>
      </c>
      <c r="Z510" s="2">
        <v>0</v>
      </c>
      <c r="AA510" s="2">
        <v>0</v>
      </c>
      <c r="AB510" s="2">
        <v>0</v>
      </c>
      <c r="AC510" s="2">
        <v>1.2307692307692308</v>
      </c>
      <c r="AD510" s="2">
        <v>0</v>
      </c>
      <c r="AE510" s="2">
        <v>0</v>
      </c>
      <c r="AF510" t="s">
        <v>168</v>
      </c>
      <c r="AG510" s="6">
        <v>5</v>
      </c>
      <c r="AH510"/>
    </row>
    <row r="511" spans="1:34" x14ac:dyDescent="0.25">
      <c r="A511" t="s">
        <v>35</v>
      </c>
      <c r="B511" t="s">
        <v>988</v>
      </c>
      <c r="C511" t="s">
        <v>1968</v>
      </c>
      <c r="D511" t="s">
        <v>2360</v>
      </c>
      <c r="E511" s="2">
        <v>12.824175824175825</v>
      </c>
      <c r="F511" s="2">
        <f>Nurse[[#This Row],[Total Nurse Staff Hours]]/Nurse[[#This Row],[MDS Census]]</f>
        <v>3.193299057412168</v>
      </c>
      <c r="G511" s="2">
        <f>Nurse[[#This Row],[Total Direct Care Staff Hours]]/Nurse[[#This Row],[MDS Census]]</f>
        <v>2.3155098543273356</v>
      </c>
      <c r="H511" s="2">
        <f>Nurse[[#This Row],[Total RN Hours (w/ Admin, DON)]]/Nurse[[#This Row],[MDS Census]]</f>
        <v>1.4836161096829477</v>
      </c>
      <c r="I511" s="2">
        <f>Nurse[[#This Row],[RN Hours (excl. Admin, DON)]]/Nurse[[#This Row],[MDS Census]]</f>
        <v>0.60582690659811478</v>
      </c>
      <c r="J511" s="2">
        <f>SUM(Nurse[[#This Row],[RN Hours (excl. Admin, DON)]], Nurse[[#This Row],[RN Admin Hours]], Nurse[[#This Row],[RN DON Hours]], Nurse[[#This Row],[LPN Hours (excl. Admin)]], Nurse[[#This Row],[LPN Admin Hours]], Nurse[[#This Row],[CNA Hours]], Nurse[[#This Row],[NA TR Hours]], Nurse[[#This Row],[Med Aide/Tech Hours]])</f>
        <v>40.951428571428572</v>
      </c>
      <c r="K511" s="2">
        <f>SUM(Nurse[[#This Row],[RN Hours (excl. Admin, DON)]], Nurse[[#This Row],[LPN Hours (excl. Admin)]], Nurse[[#This Row],[CNA Hours]], Nurse[[#This Row],[NA TR Hours]], Nurse[[#This Row],[Med Aide/Tech Hours]])</f>
        <v>29.694505494505503</v>
      </c>
      <c r="L511" s="2">
        <f>SUM(Nurse[[#This Row],[RN Hours (excl. Admin, DON)]], Nurse[[#This Row],[RN Admin Hours]], Nurse[[#This Row],[RN DON Hours]])</f>
        <v>19.026153846153846</v>
      </c>
      <c r="M511" s="2">
        <v>7.7692307692307692</v>
      </c>
      <c r="N511" s="2">
        <v>0</v>
      </c>
      <c r="O511" s="2">
        <v>11.256923076923078</v>
      </c>
      <c r="P511" s="2">
        <f>SUM(Nurse[[#This Row],[LPN Hours (excl. Admin)]],Nurse[[#This Row],[LPN Admin Hours]])</f>
        <v>6.0483516483516482</v>
      </c>
      <c r="Q511" s="2">
        <v>6.0483516483516482</v>
      </c>
      <c r="R511" s="2">
        <v>0</v>
      </c>
      <c r="S511" s="2">
        <f>SUM(Nurse[[#This Row],[CNA Hours]], Nurse[[#This Row],[NA TR Hours]], Nurse[[#This Row],[Med Aide/Tech Hours]])</f>
        <v>15.876923076923084</v>
      </c>
      <c r="T511" s="2">
        <v>12.887912087912095</v>
      </c>
      <c r="U511" s="2">
        <v>2.9890109890109886</v>
      </c>
      <c r="V511" s="2">
        <v>0</v>
      </c>
      <c r="W5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1" s="2">
        <v>0</v>
      </c>
      <c r="Y511" s="2">
        <v>0</v>
      </c>
      <c r="Z511" s="2">
        <v>0</v>
      </c>
      <c r="AA511" s="2">
        <v>0</v>
      </c>
      <c r="AB511" s="2">
        <v>0</v>
      </c>
      <c r="AC511" s="2">
        <v>0</v>
      </c>
      <c r="AD511" s="2">
        <v>0</v>
      </c>
      <c r="AE511" s="2">
        <v>0</v>
      </c>
      <c r="AF511" t="s">
        <v>768</v>
      </c>
      <c r="AG511" s="6">
        <v>5</v>
      </c>
      <c r="AH511"/>
    </row>
    <row r="512" spans="1:34" x14ac:dyDescent="0.25">
      <c r="A512" t="s">
        <v>35</v>
      </c>
      <c r="B512" t="s">
        <v>1678</v>
      </c>
      <c r="C512" t="s">
        <v>2240</v>
      </c>
      <c r="D512" t="s">
        <v>2338</v>
      </c>
      <c r="E512" s="2">
        <v>38.659340659340657</v>
      </c>
      <c r="F512" s="2">
        <f>Nurse[[#This Row],[Total Nurse Staff Hours]]/Nurse[[#This Row],[MDS Census]]</f>
        <v>3.9287663445139298</v>
      </c>
      <c r="G512" s="2">
        <f>Nurse[[#This Row],[Total Direct Care Staff Hours]]/Nurse[[#This Row],[MDS Census]]</f>
        <v>3.8173393973848788</v>
      </c>
      <c r="H512" s="2">
        <f>Nurse[[#This Row],[Total RN Hours (w/ Admin, DON)]]/Nurse[[#This Row],[MDS Census]]</f>
        <v>0.43433769187038096</v>
      </c>
      <c r="I512" s="2">
        <f>Nurse[[#This Row],[RN Hours (excl. Admin, DON)]]/Nurse[[#This Row],[MDS Census]]</f>
        <v>0.32291074474133036</v>
      </c>
      <c r="J512" s="2">
        <f>SUM(Nurse[[#This Row],[RN Hours (excl. Admin, DON)]], Nurse[[#This Row],[RN Admin Hours]], Nurse[[#This Row],[RN DON Hours]], Nurse[[#This Row],[LPN Hours (excl. Admin)]], Nurse[[#This Row],[LPN Admin Hours]], Nurse[[#This Row],[CNA Hours]], Nurse[[#This Row],[NA TR Hours]], Nurse[[#This Row],[Med Aide/Tech Hours]])</f>
        <v>151.88351648351653</v>
      </c>
      <c r="K512" s="2">
        <f>SUM(Nurse[[#This Row],[RN Hours (excl. Admin, DON)]], Nurse[[#This Row],[LPN Hours (excl. Admin)]], Nurse[[#This Row],[CNA Hours]], Nurse[[#This Row],[NA TR Hours]], Nurse[[#This Row],[Med Aide/Tech Hours]])</f>
        <v>147.57582417582421</v>
      </c>
      <c r="L512" s="2">
        <f>SUM(Nurse[[#This Row],[RN Hours (excl. Admin, DON)]], Nurse[[#This Row],[RN Admin Hours]], Nurse[[#This Row],[RN DON Hours]])</f>
        <v>16.791208791208792</v>
      </c>
      <c r="M512" s="2">
        <v>12.483516483516485</v>
      </c>
      <c r="N512" s="2">
        <v>0</v>
      </c>
      <c r="O512" s="2">
        <v>4.3076923076923075</v>
      </c>
      <c r="P512" s="2">
        <f>SUM(Nurse[[#This Row],[LPN Hours (excl. Admin)]],Nurse[[#This Row],[LPN Admin Hours]])</f>
        <v>51.451648351648359</v>
      </c>
      <c r="Q512" s="2">
        <v>51.451648351648359</v>
      </c>
      <c r="R512" s="2">
        <v>0</v>
      </c>
      <c r="S512" s="2">
        <f>SUM(Nurse[[#This Row],[CNA Hours]], Nurse[[#This Row],[NA TR Hours]], Nurse[[#This Row],[Med Aide/Tech Hours]])</f>
        <v>83.640659340659369</v>
      </c>
      <c r="T512" s="2">
        <v>83.640659340659369</v>
      </c>
      <c r="U512" s="2">
        <v>0</v>
      </c>
      <c r="V512" s="2">
        <v>0</v>
      </c>
      <c r="W5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2" s="2">
        <v>0</v>
      </c>
      <c r="Y512" s="2">
        <v>0</v>
      </c>
      <c r="Z512" s="2">
        <v>0</v>
      </c>
      <c r="AA512" s="2">
        <v>0</v>
      </c>
      <c r="AB512" s="2">
        <v>0</v>
      </c>
      <c r="AC512" s="2">
        <v>0</v>
      </c>
      <c r="AD512" s="2">
        <v>0</v>
      </c>
      <c r="AE512" s="2">
        <v>0</v>
      </c>
      <c r="AF512" t="s">
        <v>742</v>
      </c>
      <c r="AG512" s="6">
        <v>5</v>
      </c>
      <c r="AH512"/>
    </row>
    <row r="513" spans="1:34" x14ac:dyDescent="0.25">
      <c r="A513" t="s">
        <v>35</v>
      </c>
      <c r="B513" t="s">
        <v>1874</v>
      </c>
      <c r="C513" t="s">
        <v>2178</v>
      </c>
      <c r="D513" t="s">
        <v>2362</v>
      </c>
      <c r="E513" s="2">
        <v>81.164835164835168</v>
      </c>
      <c r="F513" s="2">
        <f>Nurse[[#This Row],[Total Nurse Staff Hours]]/Nurse[[#This Row],[MDS Census]]</f>
        <v>3.3212794476035747</v>
      </c>
      <c r="G513" s="2">
        <f>Nurse[[#This Row],[Total Direct Care Staff Hours]]/Nurse[[#This Row],[MDS Census]]</f>
        <v>2.8954454373138376</v>
      </c>
      <c r="H513" s="2">
        <f>Nurse[[#This Row],[Total RN Hours (w/ Admin, DON)]]/Nurse[[#This Row],[MDS Census]]</f>
        <v>1.0221974004874088</v>
      </c>
      <c r="I513" s="2">
        <f>Nurse[[#This Row],[RN Hours (excl. Admin, DON)]]/Nurse[[#This Row],[MDS Census]]</f>
        <v>0.60941510966693735</v>
      </c>
      <c r="J513" s="2">
        <f>SUM(Nurse[[#This Row],[RN Hours (excl. Admin, DON)]], Nurse[[#This Row],[RN Admin Hours]], Nurse[[#This Row],[RN DON Hours]], Nurse[[#This Row],[LPN Hours (excl. Admin)]], Nurse[[#This Row],[LPN Admin Hours]], Nurse[[#This Row],[CNA Hours]], Nurse[[#This Row],[NA TR Hours]], Nurse[[#This Row],[Med Aide/Tech Hours]])</f>
        <v>269.57109890109894</v>
      </c>
      <c r="K513" s="2">
        <f>SUM(Nurse[[#This Row],[RN Hours (excl. Admin, DON)]], Nurse[[#This Row],[LPN Hours (excl. Admin)]], Nurse[[#This Row],[CNA Hours]], Nurse[[#This Row],[NA TR Hours]], Nurse[[#This Row],[Med Aide/Tech Hours]])</f>
        <v>235.00835164835169</v>
      </c>
      <c r="L513" s="2">
        <f>SUM(Nurse[[#This Row],[RN Hours (excl. Admin, DON)]], Nurse[[#This Row],[RN Admin Hours]], Nurse[[#This Row],[RN DON Hours]])</f>
        <v>82.966483516483535</v>
      </c>
      <c r="M513" s="2">
        <v>49.463076923076919</v>
      </c>
      <c r="N513" s="2">
        <v>27.596813186813197</v>
      </c>
      <c r="O513" s="2">
        <v>5.9065934065934105</v>
      </c>
      <c r="P513" s="2">
        <f>SUM(Nurse[[#This Row],[LPN Hours (excl. Admin)]],Nurse[[#This Row],[LPN Admin Hours]])</f>
        <v>54.942967032967047</v>
      </c>
      <c r="Q513" s="2">
        <v>53.883626373626385</v>
      </c>
      <c r="R513" s="2">
        <v>1.0593406593406594</v>
      </c>
      <c r="S513" s="2">
        <f>SUM(Nurse[[#This Row],[CNA Hours]], Nurse[[#This Row],[NA TR Hours]], Nurse[[#This Row],[Med Aide/Tech Hours]])</f>
        <v>131.66164835164835</v>
      </c>
      <c r="T513" s="2">
        <v>120.98857142857143</v>
      </c>
      <c r="U513" s="2">
        <v>10.673076923076923</v>
      </c>
      <c r="V513" s="2">
        <v>0</v>
      </c>
      <c r="W5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2.5292307692307689</v>
      </c>
      <c r="X513" s="2">
        <v>0.17582417582417584</v>
      </c>
      <c r="Y513" s="2">
        <v>0.8571428571428571</v>
      </c>
      <c r="Z513" s="2">
        <v>0</v>
      </c>
      <c r="AA513" s="2">
        <v>0.47428571428571425</v>
      </c>
      <c r="AB513" s="2">
        <v>0</v>
      </c>
      <c r="AC513" s="2">
        <v>1.0219780219780219</v>
      </c>
      <c r="AD513" s="2">
        <v>0</v>
      </c>
      <c r="AE513" s="2">
        <v>0</v>
      </c>
      <c r="AF513" t="s">
        <v>941</v>
      </c>
      <c r="AG513" s="6">
        <v>5</v>
      </c>
      <c r="AH513"/>
    </row>
    <row r="514" spans="1:34" x14ac:dyDescent="0.25">
      <c r="A514" t="s">
        <v>35</v>
      </c>
      <c r="B514" t="s">
        <v>1096</v>
      </c>
      <c r="C514" t="s">
        <v>2008</v>
      </c>
      <c r="D514" t="s">
        <v>2281</v>
      </c>
      <c r="E514" s="2">
        <v>234.52747252747253</v>
      </c>
      <c r="F514" s="2">
        <f>Nurse[[#This Row],[Total Nurse Staff Hours]]/Nurse[[#This Row],[MDS Census]]</f>
        <v>3.2360561334457874</v>
      </c>
      <c r="G514" s="2">
        <f>Nurse[[#This Row],[Total Direct Care Staff Hours]]/Nurse[[#This Row],[MDS Census]]</f>
        <v>2.8719215631149844</v>
      </c>
      <c r="H514" s="2">
        <f>Nurse[[#This Row],[Total RN Hours (w/ Admin, DON)]]/Nurse[[#This Row],[MDS Census]]</f>
        <v>0.55717833380189286</v>
      </c>
      <c r="I514" s="2">
        <f>Nurse[[#This Row],[RN Hours (excl. Admin, DON)]]/Nurse[[#This Row],[MDS Census]]</f>
        <v>0.2800909005716426</v>
      </c>
      <c r="J514" s="2">
        <f>SUM(Nurse[[#This Row],[RN Hours (excl. Admin, DON)]], Nurse[[#This Row],[RN Admin Hours]], Nurse[[#This Row],[RN DON Hours]], Nurse[[#This Row],[LPN Hours (excl. Admin)]], Nurse[[#This Row],[LPN Admin Hours]], Nurse[[#This Row],[CNA Hours]], Nurse[[#This Row],[NA TR Hours]], Nurse[[#This Row],[Med Aide/Tech Hours]])</f>
        <v>758.94406593406586</v>
      </c>
      <c r="K514" s="2">
        <f>SUM(Nurse[[#This Row],[RN Hours (excl. Admin, DON)]], Nurse[[#This Row],[LPN Hours (excl. Admin)]], Nurse[[#This Row],[CNA Hours]], Nurse[[#This Row],[NA TR Hours]], Nurse[[#This Row],[Med Aide/Tech Hours]])</f>
        <v>673.54450549450542</v>
      </c>
      <c r="L514" s="2">
        <f>SUM(Nurse[[#This Row],[RN Hours (excl. Admin, DON)]], Nurse[[#This Row],[RN Admin Hours]], Nurse[[#This Row],[RN DON Hours]])</f>
        <v>130.67362637362635</v>
      </c>
      <c r="M514" s="2">
        <v>65.689010989010953</v>
      </c>
      <c r="N514" s="2">
        <v>59.358241758241761</v>
      </c>
      <c r="O514" s="2">
        <v>5.6263736263736268</v>
      </c>
      <c r="P514" s="2">
        <f>SUM(Nurse[[#This Row],[LPN Hours (excl. Admin)]],Nurse[[#This Row],[LPN Admin Hours]])</f>
        <v>186.17142857142863</v>
      </c>
      <c r="Q514" s="2">
        <v>165.75648351648357</v>
      </c>
      <c r="R514" s="2">
        <v>20.414945054945065</v>
      </c>
      <c r="S514" s="2">
        <f>SUM(Nurse[[#This Row],[CNA Hours]], Nurse[[#This Row],[NA TR Hours]], Nurse[[#This Row],[Med Aide/Tech Hours]])</f>
        <v>442.09901098901099</v>
      </c>
      <c r="T514" s="2">
        <v>376.07725274725271</v>
      </c>
      <c r="U514" s="2">
        <v>66.021758241758263</v>
      </c>
      <c r="V514" s="2">
        <v>0</v>
      </c>
      <c r="W5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4" s="2">
        <v>0</v>
      </c>
      <c r="Y514" s="2">
        <v>0</v>
      </c>
      <c r="Z514" s="2">
        <v>0</v>
      </c>
      <c r="AA514" s="2">
        <v>0</v>
      </c>
      <c r="AB514" s="2">
        <v>0</v>
      </c>
      <c r="AC514" s="2">
        <v>0</v>
      </c>
      <c r="AD514" s="2">
        <v>0</v>
      </c>
      <c r="AE514" s="2">
        <v>0</v>
      </c>
      <c r="AF514" t="s">
        <v>150</v>
      </c>
      <c r="AG514" s="6">
        <v>5</v>
      </c>
      <c r="AH514"/>
    </row>
    <row r="515" spans="1:34" x14ac:dyDescent="0.25">
      <c r="A515" t="s">
        <v>35</v>
      </c>
      <c r="B515" t="s">
        <v>1037</v>
      </c>
      <c r="C515" t="s">
        <v>1918</v>
      </c>
      <c r="D515" t="s">
        <v>2289</v>
      </c>
      <c r="E515" s="2">
        <v>23.46153846153846</v>
      </c>
      <c r="F515" s="2">
        <f>Nurse[[#This Row],[Total Nurse Staff Hours]]/Nurse[[#This Row],[MDS Census]]</f>
        <v>4.3449648711943798</v>
      </c>
      <c r="G515" s="2">
        <f>Nurse[[#This Row],[Total Direct Care Staff Hours]]/Nurse[[#This Row],[MDS Census]]</f>
        <v>3.9734192037470728</v>
      </c>
      <c r="H515" s="2">
        <f>Nurse[[#This Row],[Total RN Hours (w/ Admin, DON)]]/Nurse[[#This Row],[MDS Census]]</f>
        <v>0.49133489461358326</v>
      </c>
      <c r="I515" s="2">
        <f>Nurse[[#This Row],[RN Hours (excl. Admin, DON)]]/Nurse[[#This Row],[MDS Census]]</f>
        <v>0.28290398126463706</v>
      </c>
      <c r="J515" s="2">
        <f>SUM(Nurse[[#This Row],[RN Hours (excl. Admin, DON)]], Nurse[[#This Row],[RN Admin Hours]], Nurse[[#This Row],[RN DON Hours]], Nurse[[#This Row],[LPN Hours (excl. Admin)]], Nurse[[#This Row],[LPN Admin Hours]], Nurse[[#This Row],[CNA Hours]], Nurse[[#This Row],[NA TR Hours]], Nurse[[#This Row],[Med Aide/Tech Hours]])</f>
        <v>101.93956043956044</v>
      </c>
      <c r="K515" s="2">
        <f>SUM(Nurse[[#This Row],[RN Hours (excl. Admin, DON)]], Nurse[[#This Row],[LPN Hours (excl. Admin)]], Nurse[[#This Row],[CNA Hours]], Nurse[[#This Row],[NA TR Hours]], Nurse[[#This Row],[Med Aide/Tech Hours]])</f>
        <v>93.222527472527474</v>
      </c>
      <c r="L515" s="2">
        <f>SUM(Nurse[[#This Row],[RN Hours (excl. Admin, DON)]], Nurse[[#This Row],[RN Admin Hours]], Nurse[[#This Row],[RN DON Hours]])</f>
        <v>11.527472527472529</v>
      </c>
      <c r="M515" s="2">
        <v>6.6373626373626378</v>
      </c>
      <c r="N515" s="2">
        <v>0</v>
      </c>
      <c r="O515" s="2">
        <v>4.8901098901098905</v>
      </c>
      <c r="P515" s="2">
        <f>SUM(Nurse[[#This Row],[LPN Hours (excl. Admin)]],Nurse[[#This Row],[LPN Admin Hours]])</f>
        <v>31.736263736263737</v>
      </c>
      <c r="Q515" s="2">
        <v>27.909340659340661</v>
      </c>
      <c r="R515" s="2">
        <v>3.8269230769230771</v>
      </c>
      <c r="S515" s="2">
        <f>SUM(Nurse[[#This Row],[CNA Hours]], Nurse[[#This Row],[NA TR Hours]], Nurse[[#This Row],[Med Aide/Tech Hours]])</f>
        <v>58.675824175824175</v>
      </c>
      <c r="T515" s="2">
        <v>58.675824175824175</v>
      </c>
      <c r="U515" s="2">
        <v>0</v>
      </c>
      <c r="V515" s="2">
        <v>0</v>
      </c>
      <c r="W5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19.096153846153847</v>
      </c>
      <c r="X515" s="2">
        <v>0</v>
      </c>
      <c r="Y515" s="2">
        <v>0</v>
      </c>
      <c r="Z515" s="2">
        <v>0</v>
      </c>
      <c r="AA515" s="2">
        <v>3.9752747252747254</v>
      </c>
      <c r="AB515" s="2">
        <v>0</v>
      </c>
      <c r="AC515" s="2">
        <v>15.12087912087912</v>
      </c>
      <c r="AD515" s="2">
        <v>0</v>
      </c>
      <c r="AE515" s="2">
        <v>0</v>
      </c>
      <c r="AF515" t="s">
        <v>90</v>
      </c>
      <c r="AG515" s="6">
        <v>5</v>
      </c>
      <c r="AH515"/>
    </row>
    <row r="516" spans="1:34" x14ac:dyDescent="0.25">
      <c r="A516" t="s">
        <v>35</v>
      </c>
      <c r="B516" t="s">
        <v>1097</v>
      </c>
      <c r="C516" t="s">
        <v>1918</v>
      </c>
      <c r="D516" t="s">
        <v>2289</v>
      </c>
      <c r="E516" s="2">
        <v>33.659340659340657</v>
      </c>
      <c r="F516" s="2">
        <f>Nurse[[#This Row],[Total Nurse Staff Hours]]/Nurse[[#This Row],[MDS Census]]</f>
        <v>3.5172216780933723</v>
      </c>
      <c r="G516" s="2">
        <f>Nurse[[#This Row],[Total Direct Care Staff Hours]]/Nurse[[#This Row],[MDS Census]]</f>
        <v>3.187234737185765</v>
      </c>
      <c r="H516" s="2">
        <f>Nurse[[#This Row],[Total RN Hours (w/ Admin, DON)]]/Nurse[[#This Row],[MDS Census]]</f>
        <v>0.45380346065948424</v>
      </c>
      <c r="I516" s="2">
        <f>Nurse[[#This Row],[RN Hours (excl. Admin, DON)]]/Nurse[[#This Row],[MDS Census]]</f>
        <v>0.12381651975187727</v>
      </c>
      <c r="J516" s="2">
        <f>SUM(Nurse[[#This Row],[RN Hours (excl. Admin, DON)]], Nurse[[#This Row],[RN Admin Hours]], Nurse[[#This Row],[RN DON Hours]], Nurse[[#This Row],[LPN Hours (excl. Admin)]], Nurse[[#This Row],[LPN Admin Hours]], Nurse[[#This Row],[CNA Hours]], Nurse[[#This Row],[NA TR Hours]], Nurse[[#This Row],[Med Aide/Tech Hours]])</f>
        <v>118.38736263736261</v>
      </c>
      <c r="K516" s="2">
        <f>SUM(Nurse[[#This Row],[RN Hours (excl. Admin, DON)]], Nurse[[#This Row],[LPN Hours (excl. Admin)]], Nurse[[#This Row],[CNA Hours]], Nurse[[#This Row],[NA TR Hours]], Nurse[[#This Row],[Med Aide/Tech Hours]])</f>
        <v>107.28021978021975</v>
      </c>
      <c r="L516" s="2">
        <f>SUM(Nurse[[#This Row],[RN Hours (excl. Admin, DON)]], Nurse[[#This Row],[RN Admin Hours]], Nurse[[#This Row],[RN DON Hours]])</f>
        <v>15.274725274725276</v>
      </c>
      <c r="M516" s="2">
        <v>4.1675824175824179</v>
      </c>
      <c r="N516" s="2">
        <v>5.9505494505494507</v>
      </c>
      <c r="O516" s="2">
        <v>5.1565934065934069</v>
      </c>
      <c r="P516" s="2">
        <f>SUM(Nurse[[#This Row],[LPN Hours (excl. Admin)]],Nurse[[#This Row],[LPN Admin Hours]])</f>
        <v>33.895494505494497</v>
      </c>
      <c r="Q516" s="2">
        <v>33.895494505494497</v>
      </c>
      <c r="R516" s="2">
        <v>0</v>
      </c>
      <c r="S516" s="2">
        <f>SUM(Nurse[[#This Row],[CNA Hours]], Nurse[[#This Row],[NA TR Hours]], Nurse[[#This Row],[Med Aide/Tech Hours]])</f>
        <v>69.217142857142846</v>
      </c>
      <c r="T516" s="2">
        <v>58.001208791208775</v>
      </c>
      <c r="U516" s="2">
        <v>11.215934065934066</v>
      </c>
      <c r="V516" s="2">
        <v>0</v>
      </c>
      <c r="W5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6" s="2">
        <v>0</v>
      </c>
      <c r="Y516" s="2">
        <v>0</v>
      </c>
      <c r="Z516" s="2">
        <v>0</v>
      </c>
      <c r="AA516" s="2">
        <v>0</v>
      </c>
      <c r="AB516" s="2">
        <v>0</v>
      </c>
      <c r="AC516" s="2">
        <v>0</v>
      </c>
      <c r="AD516" s="2">
        <v>0</v>
      </c>
      <c r="AE516" s="2">
        <v>0</v>
      </c>
      <c r="AF516" t="s">
        <v>151</v>
      </c>
      <c r="AG516" s="6">
        <v>5</v>
      </c>
      <c r="AH516"/>
    </row>
    <row r="517" spans="1:34" x14ac:dyDescent="0.25">
      <c r="A517" t="s">
        <v>35</v>
      </c>
      <c r="B517" t="s">
        <v>1422</v>
      </c>
      <c r="C517" t="s">
        <v>2068</v>
      </c>
      <c r="D517" t="s">
        <v>2307</v>
      </c>
      <c r="E517" s="2">
        <v>66.263736263736263</v>
      </c>
      <c r="F517" s="2">
        <f>Nurse[[#This Row],[Total Nurse Staff Hours]]/Nurse[[#This Row],[MDS Census]]</f>
        <v>5.52839966832504</v>
      </c>
      <c r="G517" s="2">
        <f>Nurse[[#This Row],[Total Direct Care Staff Hours]]/Nurse[[#This Row],[MDS Census]]</f>
        <v>5.1505555555555533</v>
      </c>
      <c r="H517" s="2">
        <f>Nurse[[#This Row],[Total RN Hours (w/ Admin, DON)]]/Nurse[[#This Row],[MDS Census]]</f>
        <v>0.85686567164179106</v>
      </c>
      <c r="I517" s="2">
        <f>Nurse[[#This Row],[RN Hours (excl. Admin, DON)]]/Nurse[[#This Row],[MDS Census]]</f>
        <v>0.56393034825870647</v>
      </c>
      <c r="J517" s="2">
        <f>SUM(Nurse[[#This Row],[RN Hours (excl. Admin, DON)]], Nurse[[#This Row],[RN Admin Hours]], Nurse[[#This Row],[RN DON Hours]], Nurse[[#This Row],[LPN Hours (excl. Admin)]], Nurse[[#This Row],[LPN Admin Hours]], Nurse[[#This Row],[CNA Hours]], Nurse[[#This Row],[NA TR Hours]], Nurse[[#This Row],[Med Aide/Tech Hours]])</f>
        <v>366.33241758241746</v>
      </c>
      <c r="K517" s="2">
        <f>SUM(Nurse[[#This Row],[RN Hours (excl. Admin, DON)]], Nurse[[#This Row],[LPN Hours (excl. Admin)]], Nurse[[#This Row],[CNA Hours]], Nurse[[#This Row],[NA TR Hours]], Nurse[[#This Row],[Med Aide/Tech Hours]])</f>
        <v>341.2950549450548</v>
      </c>
      <c r="L517" s="2">
        <f>SUM(Nurse[[#This Row],[RN Hours (excl. Admin, DON)]], Nurse[[#This Row],[RN Admin Hours]], Nurse[[#This Row],[RN DON Hours]])</f>
        <v>56.779120879120882</v>
      </c>
      <c r="M517" s="2">
        <v>37.368131868131869</v>
      </c>
      <c r="N517" s="2">
        <v>14.136263736263738</v>
      </c>
      <c r="O517" s="2">
        <v>5.2747252747252746</v>
      </c>
      <c r="P517" s="2">
        <f>SUM(Nurse[[#This Row],[LPN Hours (excl. Admin)]],Nurse[[#This Row],[LPN Admin Hours]])</f>
        <v>83.461538461538424</v>
      </c>
      <c r="Q517" s="2">
        <v>77.835164835164804</v>
      </c>
      <c r="R517" s="2">
        <v>5.6263736263736268</v>
      </c>
      <c r="S517" s="2">
        <f>SUM(Nurse[[#This Row],[CNA Hours]], Nurse[[#This Row],[NA TR Hours]], Nurse[[#This Row],[Med Aide/Tech Hours]])</f>
        <v>226.09175824175821</v>
      </c>
      <c r="T517" s="2">
        <v>224.24120879120875</v>
      </c>
      <c r="U517" s="2">
        <v>1.6967032967032962</v>
      </c>
      <c r="V517" s="2">
        <v>0.15384615384615385</v>
      </c>
      <c r="W5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9.615384615384615</v>
      </c>
      <c r="X517" s="2">
        <v>0</v>
      </c>
      <c r="Y517" s="2">
        <v>0</v>
      </c>
      <c r="Z517" s="2">
        <v>0</v>
      </c>
      <c r="AA517" s="2">
        <v>1.5604395604395604</v>
      </c>
      <c r="AB517" s="2">
        <v>0</v>
      </c>
      <c r="AC517" s="2">
        <v>8.0549450549450547</v>
      </c>
      <c r="AD517" s="2">
        <v>0</v>
      </c>
      <c r="AE517" s="2">
        <v>0</v>
      </c>
      <c r="AF517" t="s">
        <v>481</v>
      </c>
      <c r="AG517" s="6">
        <v>5</v>
      </c>
      <c r="AH517"/>
    </row>
    <row r="518" spans="1:34" x14ac:dyDescent="0.25">
      <c r="A518" t="s">
        <v>35</v>
      </c>
      <c r="B518" t="s">
        <v>990</v>
      </c>
      <c r="C518" t="s">
        <v>2205</v>
      </c>
      <c r="D518" t="s">
        <v>2309</v>
      </c>
      <c r="E518" s="2">
        <v>35.769230769230766</v>
      </c>
      <c r="F518" s="2">
        <f>Nurse[[#This Row],[Total Nurse Staff Hours]]/Nurse[[#This Row],[MDS Census]]</f>
        <v>3.5697788018433174</v>
      </c>
      <c r="G518" s="2">
        <f>Nurse[[#This Row],[Total Direct Care Staff Hours]]/Nurse[[#This Row],[MDS Census]]</f>
        <v>3.1839109062980029</v>
      </c>
      <c r="H518" s="2">
        <f>Nurse[[#This Row],[Total RN Hours (w/ Admin, DON)]]/Nurse[[#This Row],[MDS Census]]</f>
        <v>0.58683256528417826</v>
      </c>
      <c r="I518" s="2">
        <f>Nurse[[#This Row],[RN Hours (excl. Admin, DON)]]/Nurse[[#This Row],[MDS Census]]</f>
        <v>0.2992749615975423</v>
      </c>
      <c r="J518" s="2">
        <f>SUM(Nurse[[#This Row],[RN Hours (excl. Admin, DON)]], Nurse[[#This Row],[RN Admin Hours]], Nurse[[#This Row],[RN DON Hours]], Nurse[[#This Row],[LPN Hours (excl. Admin)]], Nurse[[#This Row],[LPN Admin Hours]], Nurse[[#This Row],[CNA Hours]], Nurse[[#This Row],[NA TR Hours]], Nurse[[#This Row],[Med Aide/Tech Hours]])</f>
        <v>127.68824175824173</v>
      </c>
      <c r="K518" s="2">
        <f>SUM(Nurse[[#This Row],[RN Hours (excl. Admin, DON)]], Nurse[[#This Row],[LPN Hours (excl. Admin)]], Nurse[[#This Row],[CNA Hours]], Nurse[[#This Row],[NA TR Hours]], Nurse[[#This Row],[Med Aide/Tech Hours]])</f>
        <v>113.88604395604393</v>
      </c>
      <c r="L518" s="2">
        <f>SUM(Nurse[[#This Row],[RN Hours (excl. Admin, DON)]], Nurse[[#This Row],[RN Admin Hours]], Nurse[[#This Row],[RN DON Hours]])</f>
        <v>20.990549450549452</v>
      </c>
      <c r="M518" s="2">
        <v>10.704835164835165</v>
      </c>
      <c r="N518" s="2">
        <v>5.7142857142857144</v>
      </c>
      <c r="O518" s="2">
        <v>4.5714285714285712</v>
      </c>
      <c r="P518" s="2">
        <f>SUM(Nurse[[#This Row],[LPN Hours (excl. Admin)]],Nurse[[#This Row],[LPN Admin Hours]])</f>
        <v>35.573296703296698</v>
      </c>
      <c r="Q518" s="2">
        <v>32.05681318681318</v>
      </c>
      <c r="R518" s="2">
        <v>3.5164835164835164</v>
      </c>
      <c r="S518" s="2">
        <f>SUM(Nurse[[#This Row],[CNA Hours]], Nurse[[#This Row],[NA TR Hours]], Nurse[[#This Row],[Med Aide/Tech Hours]])</f>
        <v>71.124395604395588</v>
      </c>
      <c r="T518" s="2">
        <v>71.124395604395588</v>
      </c>
      <c r="U518" s="2">
        <v>0</v>
      </c>
      <c r="V518" s="2">
        <v>0</v>
      </c>
      <c r="W5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40.158791208791214</v>
      </c>
      <c r="X518" s="2">
        <v>0</v>
      </c>
      <c r="Y518" s="2">
        <v>0</v>
      </c>
      <c r="Z518" s="2">
        <v>0</v>
      </c>
      <c r="AA518" s="2">
        <v>19.213736263736266</v>
      </c>
      <c r="AB518" s="2">
        <v>0</v>
      </c>
      <c r="AC518" s="2">
        <v>20.945054945054945</v>
      </c>
      <c r="AD518" s="2">
        <v>0</v>
      </c>
      <c r="AE518" s="2">
        <v>0</v>
      </c>
      <c r="AF518" t="s">
        <v>759</v>
      </c>
      <c r="AG518" s="6">
        <v>5</v>
      </c>
      <c r="AH518"/>
    </row>
    <row r="519" spans="1:34" x14ac:dyDescent="0.25">
      <c r="A519" t="s">
        <v>35</v>
      </c>
      <c r="B519" t="s">
        <v>1821</v>
      </c>
      <c r="C519" t="s">
        <v>2264</v>
      </c>
      <c r="D519" t="s">
        <v>2338</v>
      </c>
      <c r="E519" s="2">
        <v>80.043956043956044</v>
      </c>
      <c r="F519" s="2">
        <f>Nurse[[#This Row],[Total Nurse Staff Hours]]/Nurse[[#This Row],[MDS Census]]</f>
        <v>3.2392229544206481</v>
      </c>
      <c r="G519" s="2">
        <f>Nurse[[#This Row],[Total Direct Care Staff Hours]]/Nurse[[#This Row],[MDS Census]]</f>
        <v>2.6892504118616145</v>
      </c>
      <c r="H519" s="2">
        <f>Nurse[[#This Row],[Total RN Hours (w/ Admin, DON)]]/Nurse[[#This Row],[MDS Census]]</f>
        <v>0.46399643053267425</v>
      </c>
      <c r="I519" s="2">
        <f>Nurse[[#This Row],[RN Hours (excl. Admin, DON)]]/Nurse[[#This Row],[MDS Census]]</f>
        <v>0.19292284459088413</v>
      </c>
      <c r="J519" s="2">
        <f>SUM(Nurse[[#This Row],[RN Hours (excl. Admin, DON)]], Nurse[[#This Row],[RN Admin Hours]], Nurse[[#This Row],[RN DON Hours]], Nurse[[#This Row],[LPN Hours (excl. Admin)]], Nurse[[#This Row],[LPN Admin Hours]], Nurse[[#This Row],[CNA Hours]], Nurse[[#This Row],[NA TR Hours]], Nurse[[#This Row],[Med Aide/Tech Hours]])</f>
        <v>259.2802197802198</v>
      </c>
      <c r="K519" s="2">
        <f>SUM(Nurse[[#This Row],[RN Hours (excl. Admin, DON)]], Nurse[[#This Row],[LPN Hours (excl. Admin)]], Nurse[[#This Row],[CNA Hours]], Nurse[[#This Row],[NA TR Hours]], Nurse[[#This Row],[Med Aide/Tech Hours]])</f>
        <v>215.25824175824175</v>
      </c>
      <c r="L519" s="2">
        <f>SUM(Nurse[[#This Row],[RN Hours (excl. Admin, DON)]], Nurse[[#This Row],[RN Admin Hours]], Nurse[[#This Row],[RN DON Hours]])</f>
        <v>37.140109890109883</v>
      </c>
      <c r="M519" s="2">
        <v>15.442307692307692</v>
      </c>
      <c r="N519" s="2">
        <v>16.642857142857142</v>
      </c>
      <c r="O519" s="2">
        <v>5.0549450549450547</v>
      </c>
      <c r="P519" s="2">
        <f>SUM(Nurse[[#This Row],[LPN Hours (excl. Admin)]],Nurse[[#This Row],[LPN Admin Hours]])</f>
        <v>78.390109890109898</v>
      </c>
      <c r="Q519" s="2">
        <v>56.065934065934066</v>
      </c>
      <c r="R519" s="2">
        <v>22.324175824175825</v>
      </c>
      <c r="S519" s="2">
        <f>SUM(Nurse[[#This Row],[CNA Hours]], Nurse[[#This Row],[NA TR Hours]], Nurse[[#This Row],[Med Aide/Tech Hours]])</f>
        <v>143.75</v>
      </c>
      <c r="T519" s="2">
        <v>140.95879120879121</v>
      </c>
      <c r="U519" s="2">
        <v>2.7912087912087911</v>
      </c>
      <c r="V519" s="2">
        <v>0</v>
      </c>
      <c r="W5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19" s="2">
        <v>0</v>
      </c>
      <c r="Y519" s="2">
        <v>0</v>
      </c>
      <c r="Z519" s="2">
        <v>0</v>
      </c>
      <c r="AA519" s="2">
        <v>0</v>
      </c>
      <c r="AB519" s="2">
        <v>0</v>
      </c>
      <c r="AC519" s="2">
        <v>0</v>
      </c>
      <c r="AD519" s="2">
        <v>0</v>
      </c>
      <c r="AE519" s="2">
        <v>0</v>
      </c>
      <c r="AF519" t="s">
        <v>888</v>
      </c>
      <c r="AG519" s="6">
        <v>5</v>
      </c>
      <c r="AH519"/>
    </row>
    <row r="520" spans="1:34" x14ac:dyDescent="0.25">
      <c r="A520" t="s">
        <v>35</v>
      </c>
      <c r="B520" t="s">
        <v>1150</v>
      </c>
      <c r="C520" t="s">
        <v>1965</v>
      </c>
      <c r="D520" t="s">
        <v>2282</v>
      </c>
      <c r="E520" s="2">
        <v>84.219780219780219</v>
      </c>
      <c r="F520" s="2">
        <f>Nurse[[#This Row],[Total Nurse Staff Hours]]/Nurse[[#This Row],[MDS Census]]</f>
        <v>3.0926539665970783</v>
      </c>
      <c r="G520" s="2">
        <f>Nurse[[#This Row],[Total Direct Care Staff Hours]]/Nurse[[#This Row],[MDS Census]]</f>
        <v>2.9408520354906065</v>
      </c>
      <c r="H520" s="2">
        <f>Nurse[[#This Row],[Total RN Hours (w/ Admin, DON)]]/Nurse[[#This Row],[MDS Census]]</f>
        <v>0.35621346555323596</v>
      </c>
      <c r="I520" s="2">
        <f>Nurse[[#This Row],[RN Hours (excl. Admin, DON)]]/Nurse[[#This Row],[MDS Census]]</f>
        <v>0.22477948851774537</v>
      </c>
      <c r="J520" s="2">
        <f>SUM(Nurse[[#This Row],[RN Hours (excl. Admin, DON)]], Nurse[[#This Row],[RN Admin Hours]], Nurse[[#This Row],[RN DON Hours]], Nurse[[#This Row],[LPN Hours (excl. Admin)]], Nurse[[#This Row],[LPN Admin Hours]], Nurse[[#This Row],[CNA Hours]], Nurse[[#This Row],[NA TR Hours]], Nurse[[#This Row],[Med Aide/Tech Hours]])</f>
        <v>260.46263736263745</v>
      </c>
      <c r="K520" s="2">
        <f>SUM(Nurse[[#This Row],[RN Hours (excl. Admin, DON)]], Nurse[[#This Row],[LPN Hours (excl. Admin)]], Nurse[[#This Row],[CNA Hours]], Nurse[[#This Row],[NA TR Hours]], Nurse[[#This Row],[Med Aide/Tech Hours]])</f>
        <v>247.67791208791218</v>
      </c>
      <c r="L520" s="2">
        <f>SUM(Nurse[[#This Row],[RN Hours (excl. Admin, DON)]], Nurse[[#This Row],[RN Admin Hours]], Nurse[[#This Row],[RN DON Hours]])</f>
        <v>30.000219780219787</v>
      </c>
      <c r="M520" s="2">
        <v>18.930879120879126</v>
      </c>
      <c r="N520" s="2">
        <v>6.8193406593406616</v>
      </c>
      <c r="O520" s="2">
        <v>4.25</v>
      </c>
      <c r="P520" s="2">
        <f>SUM(Nurse[[#This Row],[LPN Hours (excl. Admin)]],Nurse[[#This Row],[LPN Admin Hours]])</f>
        <v>72.28153846153846</v>
      </c>
      <c r="Q520" s="2">
        <v>70.566153846153838</v>
      </c>
      <c r="R520" s="2">
        <v>1.7153846153846153</v>
      </c>
      <c r="S520" s="2">
        <f>SUM(Nurse[[#This Row],[CNA Hours]], Nurse[[#This Row],[NA TR Hours]], Nurse[[#This Row],[Med Aide/Tech Hours]])</f>
        <v>158.18087912087921</v>
      </c>
      <c r="T520" s="2">
        <v>149.19175824175832</v>
      </c>
      <c r="U520" s="2">
        <v>8.9891208791208808</v>
      </c>
      <c r="V520" s="2">
        <v>0</v>
      </c>
      <c r="W5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11.841538461538461</v>
      </c>
      <c r="X520" s="2">
        <v>0.81318681318681318</v>
      </c>
      <c r="Y520" s="2">
        <v>0</v>
      </c>
      <c r="Z520" s="2">
        <v>1.4945054945054945</v>
      </c>
      <c r="AA520" s="2">
        <v>6.0942857142857134</v>
      </c>
      <c r="AB520" s="2">
        <v>0</v>
      </c>
      <c r="AC520" s="2">
        <v>3.4395604395604398</v>
      </c>
      <c r="AD520" s="2">
        <v>0</v>
      </c>
      <c r="AE520" s="2">
        <v>0</v>
      </c>
      <c r="AF520" t="s">
        <v>205</v>
      </c>
      <c r="AG520" s="6">
        <v>5</v>
      </c>
      <c r="AH520"/>
    </row>
    <row r="521" spans="1:34" x14ac:dyDescent="0.25">
      <c r="A521" t="s">
        <v>35</v>
      </c>
      <c r="B521" t="s">
        <v>1118</v>
      </c>
      <c r="C521" t="s">
        <v>2108</v>
      </c>
      <c r="D521" t="s">
        <v>2331</v>
      </c>
      <c r="E521" s="2">
        <v>58.835164835164832</v>
      </c>
      <c r="F521" s="2">
        <f>Nurse[[#This Row],[Total Nurse Staff Hours]]/Nurse[[#This Row],[MDS Census]]</f>
        <v>2.7816697796040333</v>
      </c>
      <c r="G521" s="2">
        <f>Nurse[[#This Row],[Total Direct Care Staff Hours]]/Nurse[[#This Row],[MDS Census]]</f>
        <v>2.5077549495704137</v>
      </c>
      <c r="H521" s="2">
        <f>Nurse[[#This Row],[Total RN Hours (w/ Admin, DON)]]/Nurse[[#This Row],[MDS Census]]</f>
        <v>0.512581247665297</v>
      </c>
      <c r="I521" s="2">
        <f>Nurse[[#This Row],[RN Hours (excl. Admin, DON)]]/Nurse[[#This Row],[MDS Census]]</f>
        <v>0.2416548375046694</v>
      </c>
      <c r="J521" s="2">
        <f>SUM(Nurse[[#This Row],[RN Hours (excl. Admin, DON)]], Nurse[[#This Row],[RN Admin Hours]], Nurse[[#This Row],[RN DON Hours]], Nurse[[#This Row],[LPN Hours (excl. Admin)]], Nurse[[#This Row],[LPN Admin Hours]], Nurse[[#This Row],[CNA Hours]], Nurse[[#This Row],[NA TR Hours]], Nurse[[#This Row],[Med Aide/Tech Hours]])</f>
        <v>163.65999999999994</v>
      </c>
      <c r="K521" s="2">
        <f>SUM(Nurse[[#This Row],[RN Hours (excl. Admin, DON)]], Nurse[[#This Row],[LPN Hours (excl. Admin)]], Nurse[[#This Row],[CNA Hours]], Nurse[[#This Row],[NA TR Hours]], Nurse[[#This Row],[Med Aide/Tech Hours]])</f>
        <v>147.54417582417577</v>
      </c>
      <c r="L521" s="2">
        <f>SUM(Nurse[[#This Row],[RN Hours (excl. Admin, DON)]], Nurse[[#This Row],[RN Admin Hours]], Nurse[[#This Row],[RN DON Hours]])</f>
        <v>30.157802197802198</v>
      </c>
      <c r="M521" s="2">
        <v>14.217802197802197</v>
      </c>
      <c r="N521" s="2">
        <v>12.203736263736264</v>
      </c>
      <c r="O521" s="2">
        <v>3.7362637362637363</v>
      </c>
      <c r="P521" s="2">
        <f>SUM(Nurse[[#This Row],[LPN Hours (excl. Admin)]],Nurse[[#This Row],[LPN Admin Hours]])</f>
        <v>39.54351648351647</v>
      </c>
      <c r="Q521" s="2">
        <v>39.367692307692295</v>
      </c>
      <c r="R521" s="2">
        <v>0.17582417582417584</v>
      </c>
      <c r="S521" s="2">
        <f>SUM(Nurse[[#This Row],[CNA Hours]], Nurse[[#This Row],[NA TR Hours]], Nurse[[#This Row],[Med Aide/Tech Hours]])</f>
        <v>93.958681318681272</v>
      </c>
      <c r="T521" s="2">
        <v>93.958681318681272</v>
      </c>
      <c r="U521" s="2">
        <v>0</v>
      </c>
      <c r="V521" s="2">
        <v>0</v>
      </c>
      <c r="W5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4.3796703296703301</v>
      </c>
      <c r="X521" s="2">
        <v>0.17582417582417584</v>
      </c>
      <c r="Y521" s="2">
        <v>0</v>
      </c>
      <c r="Z521" s="2">
        <v>0</v>
      </c>
      <c r="AA521" s="2">
        <v>3.4126373626373634</v>
      </c>
      <c r="AB521" s="2">
        <v>0</v>
      </c>
      <c r="AC521" s="2">
        <v>0.79120879120879117</v>
      </c>
      <c r="AD521" s="2">
        <v>0</v>
      </c>
      <c r="AE521" s="2">
        <v>0</v>
      </c>
      <c r="AF521" t="s">
        <v>172</v>
      </c>
      <c r="AG521" s="6">
        <v>5</v>
      </c>
      <c r="AH521"/>
    </row>
    <row r="522" spans="1:34" x14ac:dyDescent="0.25">
      <c r="A522" t="s">
        <v>35</v>
      </c>
      <c r="B522" t="s">
        <v>1301</v>
      </c>
      <c r="C522" t="s">
        <v>2059</v>
      </c>
      <c r="D522" t="s">
        <v>2316</v>
      </c>
      <c r="E522" s="2">
        <v>34.35164835164835</v>
      </c>
      <c r="F522" s="2">
        <f>Nurse[[#This Row],[Total Nurse Staff Hours]]/Nurse[[#This Row],[MDS Census]]</f>
        <v>3.2439219449776071</v>
      </c>
      <c r="G522" s="2">
        <f>Nurse[[#This Row],[Total Direct Care Staff Hours]]/Nurse[[#This Row],[MDS Census]]</f>
        <v>2.8565259117082538</v>
      </c>
      <c r="H522" s="2">
        <f>Nurse[[#This Row],[Total RN Hours (w/ Admin, DON)]]/Nurse[[#This Row],[MDS Census]]</f>
        <v>0.69561740243122194</v>
      </c>
      <c r="I522" s="2">
        <f>Nurse[[#This Row],[RN Hours (excl. Admin, DON)]]/Nurse[[#This Row],[MDS Census]]</f>
        <v>0.46481126039667309</v>
      </c>
      <c r="J522" s="2">
        <f>SUM(Nurse[[#This Row],[RN Hours (excl. Admin, DON)]], Nurse[[#This Row],[RN Admin Hours]], Nurse[[#This Row],[RN DON Hours]], Nurse[[#This Row],[LPN Hours (excl. Admin)]], Nurse[[#This Row],[LPN Admin Hours]], Nurse[[#This Row],[CNA Hours]], Nurse[[#This Row],[NA TR Hours]], Nurse[[#This Row],[Med Aide/Tech Hours]])</f>
        <v>111.43406593406593</v>
      </c>
      <c r="K522" s="2">
        <f>SUM(Nurse[[#This Row],[RN Hours (excl. Admin, DON)]], Nurse[[#This Row],[LPN Hours (excl. Admin)]], Nurse[[#This Row],[CNA Hours]], Nurse[[#This Row],[NA TR Hours]], Nurse[[#This Row],[Med Aide/Tech Hours]])</f>
        <v>98.126373626373635</v>
      </c>
      <c r="L522" s="2">
        <f>SUM(Nurse[[#This Row],[RN Hours (excl. Admin, DON)]], Nurse[[#This Row],[RN Admin Hours]], Nurse[[#This Row],[RN DON Hours]])</f>
        <v>23.895604395604394</v>
      </c>
      <c r="M522" s="2">
        <v>15.967032967032967</v>
      </c>
      <c r="N522" s="2">
        <v>3.3626373626373627</v>
      </c>
      <c r="O522" s="2">
        <v>4.5659340659340657</v>
      </c>
      <c r="P522" s="2">
        <f>SUM(Nurse[[#This Row],[LPN Hours (excl. Admin)]],Nurse[[#This Row],[LPN Admin Hours]])</f>
        <v>25.692307692307693</v>
      </c>
      <c r="Q522" s="2">
        <v>20.313186813186814</v>
      </c>
      <c r="R522" s="2">
        <v>5.3791208791208796</v>
      </c>
      <c r="S522" s="2">
        <f>SUM(Nurse[[#This Row],[CNA Hours]], Nurse[[#This Row],[NA TR Hours]], Nurse[[#This Row],[Med Aide/Tech Hours]])</f>
        <v>61.846153846153847</v>
      </c>
      <c r="T522" s="2">
        <v>61.846153846153847</v>
      </c>
      <c r="U522" s="2">
        <v>0</v>
      </c>
      <c r="V522" s="2">
        <v>0</v>
      </c>
      <c r="W5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0.79120879120879117</v>
      </c>
      <c r="X522" s="2">
        <v>0</v>
      </c>
      <c r="Y522" s="2">
        <v>0.79120879120879117</v>
      </c>
      <c r="Z522" s="2">
        <v>0</v>
      </c>
      <c r="AA522" s="2">
        <v>0</v>
      </c>
      <c r="AB522" s="2">
        <v>0</v>
      </c>
      <c r="AC522" s="2">
        <v>0</v>
      </c>
      <c r="AD522" s="2">
        <v>0</v>
      </c>
      <c r="AE522" s="2">
        <v>0</v>
      </c>
      <c r="AF522" t="s">
        <v>357</v>
      </c>
      <c r="AG522" s="6">
        <v>5</v>
      </c>
      <c r="AH522"/>
    </row>
    <row r="523" spans="1:34" x14ac:dyDescent="0.25">
      <c r="A523" t="s">
        <v>35</v>
      </c>
      <c r="B523" t="s">
        <v>1829</v>
      </c>
      <c r="C523" t="s">
        <v>1978</v>
      </c>
      <c r="D523" t="s">
        <v>2331</v>
      </c>
      <c r="E523" s="2">
        <v>23.824175824175825</v>
      </c>
      <c r="F523" s="2">
        <f>Nurse[[#This Row],[Total Nurse Staff Hours]]/Nurse[[#This Row],[MDS Census]]</f>
        <v>3.8451937269372691</v>
      </c>
      <c r="G523" s="2">
        <f>Nurse[[#This Row],[Total Direct Care Staff Hours]]/Nurse[[#This Row],[MDS Census]]</f>
        <v>3.6088007380073797</v>
      </c>
      <c r="H523" s="2">
        <f>Nurse[[#This Row],[Total RN Hours (w/ Admin, DON)]]/Nurse[[#This Row],[MDS Census]]</f>
        <v>0.46350553505535064</v>
      </c>
      <c r="I523" s="2">
        <f>Nurse[[#This Row],[RN Hours (excl. Admin, DON)]]/Nurse[[#This Row],[MDS Census]]</f>
        <v>0.23472324723247237</v>
      </c>
      <c r="J523" s="2">
        <f>SUM(Nurse[[#This Row],[RN Hours (excl. Admin, DON)]], Nurse[[#This Row],[RN Admin Hours]], Nurse[[#This Row],[RN DON Hours]], Nurse[[#This Row],[LPN Hours (excl. Admin)]], Nurse[[#This Row],[LPN Admin Hours]], Nurse[[#This Row],[CNA Hours]], Nurse[[#This Row],[NA TR Hours]], Nurse[[#This Row],[Med Aide/Tech Hours]])</f>
        <v>91.608571428571423</v>
      </c>
      <c r="K523" s="2">
        <f>SUM(Nurse[[#This Row],[RN Hours (excl. Admin, DON)]], Nurse[[#This Row],[LPN Hours (excl. Admin)]], Nurse[[#This Row],[CNA Hours]], Nurse[[#This Row],[NA TR Hours]], Nurse[[#This Row],[Med Aide/Tech Hours]])</f>
        <v>85.976703296703292</v>
      </c>
      <c r="L523" s="2">
        <f>SUM(Nurse[[#This Row],[RN Hours (excl. Admin, DON)]], Nurse[[#This Row],[RN Admin Hours]], Nurse[[#This Row],[RN DON Hours]])</f>
        <v>11.042637362637365</v>
      </c>
      <c r="M523" s="2">
        <v>5.592087912087913</v>
      </c>
      <c r="N523" s="2">
        <v>0</v>
      </c>
      <c r="O523" s="2">
        <v>5.4505494505494507</v>
      </c>
      <c r="P523" s="2">
        <f>SUM(Nurse[[#This Row],[LPN Hours (excl. Admin)]],Nurse[[#This Row],[LPN Admin Hours]])</f>
        <v>19.524065934065934</v>
      </c>
      <c r="Q523" s="2">
        <v>19.342747252747252</v>
      </c>
      <c r="R523" s="2">
        <v>0.18131868131868131</v>
      </c>
      <c r="S523" s="2">
        <f>SUM(Nurse[[#This Row],[CNA Hours]], Nurse[[#This Row],[NA TR Hours]], Nurse[[#This Row],[Med Aide/Tech Hours]])</f>
        <v>61.041868131868128</v>
      </c>
      <c r="T523" s="2">
        <v>61.041868131868128</v>
      </c>
      <c r="U523" s="2">
        <v>0</v>
      </c>
      <c r="V523" s="2">
        <v>0</v>
      </c>
      <c r="W5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10.836923076923076</v>
      </c>
      <c r="X523" s="2">
        <v>1.0329670329670331</v>
      </c>
      <c r="Y523" s="2">
        <v>0</v>
      </c>
      <c r="Z523" s="2">
        <v>0</v>
      </c>
      <c r="AA523" s="2">
        <v>2.8589010989010983</v>
      </c>
      <c r="AB523" s="2">
        <v>0</v>
      </c>
      <c r="AC523" s="2">
        <v>6.9450549450549453</v>
      </c>
      <c r="AD523" s="2">
        <v>0</v>
      </c>
      <c r="AE523" s="2">
        <v>0</v>
      </c>
      <c r="AF523" t="s">
        <v>896</v>
      </c>
      <c r="AG523" s="6">
        <v>5</v>
      </c>
      <c r="AH523"/>
    </row>
    <row r="524" spans="1:34" x14ac:dyDescent="0.25">
      <c r="A524" t="s">
        <v>35</v>
      </c>
      <c r="B524" t="s">
        <v>1314</v>
      </c>
      <c r="C524" t="s">
        <v>1975</v>
      </c>
      <c r="D524" t="s">
        <v>2316</v>
      </c>
      <c r="E524" s="2">
        <v>141.47252747252747</v>
      </c>
      <c r="F524" s="2">
        <f>Nurse[[#This Row],[Total Nurse Staff Hours]]/Nurse[[#This Row],[MDS Census]]</f>
        <v>3.0402982755942212</v>
      </c>
      <c r="G524" s="2">
        <f>Nurse[[#This Row],[Total Direct Care Staff Hours]]/Nurse[[#This Row],[MDS Census]]</f>
        <v>2.9203510952306977</v>
      </c>
      <c r="H524" s="2">
        <f>Nurse[[#This Row],[Total RN Hours (w/ Admin, DON)]]/Nurse[[#This Row],[MDS Census]]</f>
        <v>0.323046450209725</v>
      </c>
      <c r="I524" s="2">
        <f>Nurse[[#This Row],[RN Hours (excl. Admin, DON)]]/Nurse[[#This Row],[MDS Census]]</f>
        <v>0.23432499611620319</v>
      </c>
      <c r="J524" s="2">
        <f>SUM(Nurse[[#This Row],[RN Hours (excl. Admin, DON)]], Nurse[[#This Row],[RN Admin Hours]], Nurse[[#This Row],[RN DON Hours]], Nurse[[#This Row],[LPN Hours (excl. Admin)]], Nurse[[#This Row],[LPN Admin Hours]], Nurse[[#This Row],[CNA Hours]], Nurse[[#This Row],[NA TR Hours]], Nurse[[#This Row],[Med Aide/Tech Hours]])</f>
        <v>430.11868131868135</v>
      </c>
      <c r="K524" s="2">
        <f>SUM(Nurse[[#This Row],[RN Hours (excl. Admin, DON)]], Nurse[[#This Row],[LPN Hours (excl. Admin)]], Nurse[[#This Row],[CNA Hours]], Nurse[[#This Row],[NA TR Hours]], Nurse[[#This Row],[Med Aide/Tech Hours]])</f>
        <v>413.14945054945059</v>
      </c>
      <c r="L524" s="2">
        <f>SUM(Nurse[[#This Row],[RN Hours (excl. Admin, DON)]], Nurse[[#This Row],[RN Admin Hours]], Nurse[[#This Row],[RN DON Hours]])</f>
        <v>45.702197802197801</v>
      </c>
      <c r="M524" s="2">
        <v>33.150549450549448</v>
      </c>
      <c r="N524" s="2">
        <v>5.9087912087912082</v>
      </c>
      <c r="O524" s="2">
        <v>6.6428571428571432</v>
      </c>
      <c r="P524" s="2">
        <f>SUM(Nurse[[#This Row],[LPN Hours (excl. Admin)]],Nurse[[#This Row],[LPN Admin Hours]])</f>
        <v>112.93296703296707</v>
      </c>
      <c r="Q524" s="2">
        <v>108.51538461538465</v>
      </c>
      <c r="R524" s="2">
        <v>4.417582417582417</v>
      </c>
      <c r="S524" s="2">
        <f>SUM(Nurse[[#This Row],[CNA Hours]], Nurse[[#This Row],[NA TR Hours]], Nurse[[#This Row],[Med Aide/Tech Hours]])</f>
        <v>271.4835164835165</v>
      </c>
      <c r="T524" s="2">
        <v>271.4835164835165</v>
      </c>
      <c r="U524" s="2">
        <v>0</v>
      </c>
      <c r="V524" s="2">
        <v>0</v>
      </c>
      <c r="W5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6.5934065934065936E-2</v>
      </c>
      <c r="X524" s="2">
        <v>0</v>
      </c>
      <c r="Y524" s="2">
        <v>0</v>
      </c>
      <c r="Z524" s="2">
        <v>0</v>
      </c>
      <c r="AA524" s="2">
        <v>6.5934065934065936E-2</v>
      </c>
      <c r="AB524" s="2">
        <v>0</v>
      </c>
      <c r="AC524" s="2">
        <v>0</v>
      </c>
      <c r="AD524" s="2">
        <v>0</v>
      </c>
      <c r="AE524" s="2">
        <v>0</v>
      </c>
      <c r="AF524" t="s">
        <v>371</v>
      </c>
      <c r="AG524" s="6">
        <v>5</v>
      </c>
      <c r="AH524"/>
    </row>
    <row r="525" spans="1:34" x14ac:dyDescent="0.25">
      <c r="A525" t="s">
        <v>35</v>
      </c>
      <c r="B525" t="s">
        <v>1042</v>
      </c>
      <c r="C525" t="s">
        <v>1965</v>
      </c>
      <c r="D525" t="s">
        <v>2282</v>
      </c>
      <c r="E525" s="2">
        <v>111.61538461538461</v>
      </c>
      <c r="F525" s="2">
        <f>Nurse[[#This Row],[Total Nurse Staff Hours]]/Nurse[[#This Row],[MDS Census]]</f>
        <v>3.8018401102687807</v>
      </c>
      <c r="G525" s="2">
        <f>Nurse[[#This Row],[Total Direct Care Staff Hours]]/Nurse[[#This Row],[MDS Census]]</f>
        <v>3.4182800039381709</v>
      </c>
      <c r="H525" s="2">
        <f>Nurse[[#This Row],[Total RN Hours (w/ Admin, DON)]]/Nurse[[#This Row],[MDS Census]]</f>
        <v>0.99698237668602918</v>
      </c>
      <c r="I525" s="2">
        <f>Nurse[[#This Row],[RN Hours (excl. Admin, DON)]]/Nurse[[#This Row],[MDS Census]]</f>
        <v>0.76226740179186758</v>
      </c>
      <c r="J525" s="2">
        <f>SUM(Nurse[[#This Row],[RN Hours (excl. Admin, DON)]], Nurse[[#This Row],[RN Admin Hours]], Nurse[[#This Row],[RN DON Hours]], Nurse[[#This Row],[LPN Hours (excl. Admin)]], Nurse[[#This Row],[LPN Admin Hours]], Nurse[[#This Row],[CNA Hours]], Nurse[[#This Row],[NA TR Hours]], Nurse[[#This Row],[Med Aide/Tech Hours]])</f>
        <v>424.34384615384619</v>
      </c>
      <c r="K525" s="2">
        <f>SUM(Nurse[[#This Row],[RN Hours (excl. Admin, DON)]], Nurse[[#This Row],[LPN Hours (excl. Admin)]], Nurse[[#This Row],[CNA Hours]], Nurse[[#This Row],[NA TR Hours]], Nurse[[#This Row],[Med Aide/Tech Hours]])</f>
        <v>381.53263736263739</v>
      </c>
      <c r="L525" s="2">
        <f>SUM(Nurse[[#This Row],[RN Hours (excl. Admin, DON)]], Nurse[[#This Row],[RN Admin Hours]], Nurse[[#This Row],[RN DON Hours]])</f>
        <v>111.27857142857141</v>
      </c>
      <c r="M525" s="2">
        <v>85.080769230769221</v>
      </c>
      <c r="N525" s="2">
        <v>21.186813186813186</v>
      </c>
      <c r="O525" s="2">
        <v>5.0109890109890109</v>
      </c>
      <c r="P525" s="2">
        <f>SUM(Nurse[[#This Row],[LPN Hours (excl. Admin)]],Nurse[[#This Row],[LPN Admin Hours]])</f>
        <v>108.11934065934064</v>
      </c>
      <c r="Q525" s="2">
        <v>91.505934065934042</v>
      </c>
      <c r="R525" s="2">
        <v>16.613406593406594</v>
      </c>
      <c r="S525" s="2">
        <f>SUM(Nurse[[#This Row],[CNA Hours]], Nurse[[#This Row],[NA TR Hours]], Nurse[[#This Row],[Med Aide/Tech Hours]])</f>
        <v>204.94593406593413</v>
      </c>
      <c r="T525" s="2">
        <v>201.77307692307699</v>
      </c>
      <c r="U525" s="2">
        <v>3.1728571428571417</v>
      </c>
      <c r="V525" s="2">
        <v>0</v>
      </c>
      <c r="W5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25" s="2">
        <v>0</v>
      </c>
      <c r="Y525" s="2">
        <v>0</v>
      </c>
      <c r="Z525" s="2">
        <v>0</v>
      </c>
      <c r="AA525" s="2">
        <v>0</v>
      </c>
      <c r="AB525" s="2">
        <v>0</v>
      </c>
      <c r="AC525" s="2">
        <v>0</v>
      </c>
      <c r="AD525" s="2">
        <v>0</v>
      </c>
      <c r="AE525" s="2">
        <v>0</v>
      </c>
      <c r="AF525" t="s">
        <v>95</v>
      </c>
      <c r="AG525" s="6">
        <v>5</v>
      </c>
      <c r="AH525"/>
    </row>
    <row r="526" spans="1:34" x14ac:dyDescent="0.25">
      <c r="A526" t="s">
        <v>35</v>
      </c>
      <c r="B526" t="s">
        <v>1484</v>
      </c>
      <c r="C526" t="s">
        <v>2205</v>
      </c>
      <c r="D526" t="s">
        <v>2309</v>
      </c>
      <c r="E526" s="2">
        <v>63.516483516483518</v>
      </c>
      <c r="F526" s="2">
        <f>Nurse[[#This Row],[Total Nurse Staff Hours]]/Nurse[[#This Row],[MDS Census]]</f>
        <v>4.8566955017301048</v>
      </c>
      <c r="G526" s="2">
        <f>Nurse[[#This Row],[Total Direct Care Staff Hours]]/Nurse[[#This Row],[MDS Census]]</f>
        <v>4.4898096885813157</v>
      </c>
      <c r="H526" s="2">
        <f>Nurse[[#This Row],[Total RN Hours (w/ Admin, DON)]]/Nurse[[#This Row],[MDS Census]]</f>
        <v>0.87024221453287187</v>
      </c>
      <c r="I526" s="2">
        <f>Nurse[[#This Row],[RN Hours (excl. Admin, DON)]]/Nurse[[#This Row],[MDS Census]]</f>
        <v>0.57948096885813138</v>
      </c>
      <c r="J526" s="2">
        <f>SUM(Nurse[[#This Row],[RN Hours (excl. Admin, DON)]], Nurse[[#This Row],[RN Admin Hours]], Nurse[[#This Row],[RN DON Hours]], Nurse[[#This Row],[LPN Hours (excl. Admin)]], Nurse[[#This Row],[LPN Admin Hours]], Nurse[[#This Row],[CNA Hours]], Nurse[[#This Row],[NA TR Hours]], Nurse[[#This Row],[Med Aide/Tech Hours]])</f>
        <v>308.48021978021984</v>
      </c>
      <c r="K526" s="2">
        <f>SUM(Nurse[[#This Row],[RN Hours (excl. Admin, DON)]], Nurse[[#This Row],[LPN Hours (excl. Admin)]], Nurse[[#This Row],[CNA Hours]], Nurse[[#This Row],[NA TR Hours]], Nurse[[#This Row],[Med Aide/Tech Hours]])</f>
        <v>285.17692307692312</v>
      </c>
      <c r="L526" s="2">
        <f>SUM(Nurse[[#This Row],[RN Hours (excl. Admin, DON)]], Nurse[[#This Row],[RN Admin Hours]], Nurse[[#This Row],[RN DON Hours]])</f>
        <v>55.27472527472527</v>
      </c>
      <c r="M526" s="2">
        <v>36.8065934065934</v>
      </c>
      <c r="N526" s="2">
        <v>13.58021978021978</v>
      </c>
      <c r="O526" s="2">
        <v>4.8879120879120919</v>
      </c>
      <c r="P526" s="2">
        <f>SUM(Nurse[[#This Row],[LPN Hours (excl. Admin)]],Nurse[[#This Row],[LPN Admin Hours]])</f>
        <v>111.32703296703302</v>
      </c>
      <c r="Q526" s="2">
        <v>106.49186813186819</v>
      </c>
      <c r="R526" s="2">
        <v>4.8351648351648349</v>
      </c>
      <c r="S526" s="2">
        <f>SUM(Nurse[[#This Row],[CNA Hours]], Nurse[[#This Row],[NA TR Hours]], Nurse[[#This Row],[Med Aide/Tech Hours]])</f>
        <v>141.87846153846155</v>
      </c>
      <c r="T526" s="2">
        <v>141.87846153846155</v>
      </c>
      <c r="U526" s="2">
        <v>0</v>
      </c>
      <c r="V526" s="2">
        <v>0</v>
      </c>
      <c r="W5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9.8543956043956058</v>
      </c>
      <c r="X526" s="2">
        <v>0</v>
      </c>
      <c r="Y526" s="2">
        <v>0</v>
      </c>
      <c r="Z526" s="2">
        <v>0</v>
      </c>
      <c r="AA526" s="2">
        <v>8.5164835164835168E-2</v>
      </c>
      <c r="AB526" s="2">
        <v>0</v>
      </c>
      <c r="AC526" s="2">
        <v>9.7692307692307701</v>
      </c>
      <c r="AD526" s="2">
        <v>0</v>
      </c>
      <c r="AE526" s="2">
        <v>0</v>
      </c>
      <c r="AF526" t="s">
        <v>544</v>
      </c>
      <c r="AG526" s="6">
        <v>5</v>
      </c>
      <c r="AH526"/>
    </row>
    <row r="527" spans="1:34" x14ac:dyDescent="0.25">
      <c r="A527" t="s">
        <v>35</v>
      </c>
      <c r="B527" t="s">
        <v>1887</v>
      </c>
      <c r="C527" t="s">
        <v>2073</v>
      </c>
      <c r="D527" t="s">
        <v>2282</v>
      </c>
      <c r="E527" s="2">
        <v>92.978021978021971</v>
      </c>
      <c r="F527" s="2">
        <f>Nurse[[#This Row],[Total Nurse Staff Hours]]/Nurse[[#This Row],[MDS Census]]</f>
        <v>3.1240586219123041</v>
      </c>
      <c r="G527" s="2">
        <f>Nurse[[#This Row],[Total Direct Care Staff Hours]]/Nurse[[#This Row],[MDS Census]]</f>
        <v>2.8495047866682426</v>
      </c>
      <c r="H527" s="2">
        <f>Nurse[[#This Row],[Total RN Hours (w/ Admin, DON)]]/Nurse[[#This Row],[MDS Census]]</f>
        <v>0.58595201512823536</v>
      </c>
      <c r="I527" s="2">
        <f>Nurse[[#This Row],[RN Hours (excl. Admin, DON)]]/Nurse[[#This Row],[MDS Census]]</f>
        <v>0.36068313438127875</v>
      </c>
      <c r="J527" s="2">
        <f>SUM(Nurse[[#This Row],[RN Hours (excl. Admin, DON)]], Nurse[[#This Row],[RN Admin Hours]], Nurse[[#This Row],[RN DON Hours]], Nurse[[#This Row],[LPN Hours (excl. Admin)]], Nurse[[#This Row],[LPN Admin Hours]], Nurse[[#This Row],[CNA Hours]], Nurse[[#This Row],[NA TR Hours]], Nurse[[#This Row],[Med Aide/Tech Hours]])</f>
        <v>290.46879120879123</v>
      </c>
      <c r="K527" s="2">
        <f>SUM(Nurse[[#This Row],[RN Hours (excl. Admin, DON)]], Nurse[[#This Row],[LPN Hours (excl. Admin)]], Nurse[[#This Row],[CNA Hours]], Nurse[[#This Row],[NA TR Hours]], Nurse[[#This Row],[Med Aide/Tech Hours]])</f>
        <v>264.94131868131865</v>
      </c>
      <c r="L527" s="2">
        <f>SUM(Nurse[[#This Row],[RN Hours (excl. Admin, DON)]], Nurse[[#This Row],[RN Admin Hours]], Nurse[[#This Row],[RN DON Hours]])</f>
        <v>54.480659340659329</v>
      </c>
      <c r="M527" s="2">
        <v>33.535604395604388</v>
      </c>
      <c r="N527" s="2">
        <v>15.934065934065934</v>
      </c>
      <c r="O527" s="2">
        <v>5.0109890109890109</v>
      </c>
      <c r="P527" s="2">
        <f>SUM(Nurse[[#This Row],[LPN Hours (excl. Admin)]],Nurse[[#This Row],[LPN Admin Hours]])</f>
        <v>75.354395604395606</v>
      </c>
      <c r="Q527" s="2">
        <v>70.771978021978029</v>
      </c>
      <c r="R527" s="2">
        <v>4.5824175824175821</v>
      </c>
      <c r="S527" s="2">
        <f>SUM(Nurse[[#This Row],[CNA Hours]], Nurse[[#This Row],[NA TR Hours]], Nurse[[#This Row],[Med Aide/Tech Hours]])</f>
        <v>160.6337362637363</v>
      </c>
      <c r="T527" s="2">
        <v>160.39450549450552</v>
      </c>
      <c r="U527" s="2">
        <v>0.23923076923076922</v>
      </c>
      <c r="V527" s="2">
        <v>0</v>
      </c>
      <c r="W5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27" s="2">
        <v>0</v>
      </c>
      <c r="Y527" s="2">
        <v>0</v>
      </c>
      <c r="Z527" s="2">
        <v>0</v>
      </c>
      <c r="AA527" s="2">
        <v>0</v>
      </c>
      <c r="AB527" s="2">
        <v>0</v>
      </c>
      <c r="AC527" s="2">
        <v>0</v>
      </c>
      <c r="AD527" s="2">
        <v>0</v>
      </c>
      <c r="AE527" s="2">
        <v>0</v>
      </c>
      <c r="AF527" t="s">
        <v>954</v>
      </c>
      <c r="AG527" s="6">
        <v>5</v>
      </c>
      <c r="AH527"/>
    </row>
    <row r="528" spans="1:34" x14ac:dyDescent="0.25">
      <c r="A528" t="s">
        <v>35</v>
      </c>
      <c r="B528" t="s">
        <v>1319</v>
      </c>
      <c r="C528" t="s">
        <v>2093</v>
      </c>
      <c r="D528" t="s">
        <v>2316</v>
      </c>
      <c r="E528" s="2">
        <v>51.703296703296701</v>
      </c>
      <c r="F528" s="2">
        <f>Nurse[[#This Row],[Total Nurse Staff Hours]]/Nurse[[#This Row],[MDS Census]]</f>
        <v>5.1822422954303926</v>
      </c>
      <c r="G528" s="2">
        <f>Nurse[[#This Row],[Total Direct Care Staff Hours]]/Nurse[[#This Row],[MDS Census]]</f>
        <v>4.7940743889479274</v>
      </c>
      <c r="H528" s="2">
        <f>Nurse[[#This Row],[Total RN Hours (w/ Admin, DON)]]/Nurse[[#This Row],[MDS Census]]</f>
        <v>0.9297407013815091</v>
      </c>
      <c r="I528" s="2">
        <f>Nurse[[#This Row],[RN Hours (excl. Admin, DON)]]/Nurse[[#This Row],[MDS Census]]</f>
        <v>0.54221041445270979</v>
      </c>
      <c r="J528" s="2">
        <f>SUM(Nurse[[#This Row],[RN Hours (excl. Admin, DON)]], Nurse[[#This Row],[RN Admin Hours]], Nurse[[#This Row],[RN DON Hours]], Nurse[[#This Row],[LPN Hours (excl. Admin)]], Nurse[[#This Row],[LPN Admin Hours]], Nurse[[#This Row],[CNA Hours]], Nurse[[#This Row],[NA TR Hours]], Nurse[[#This Row],[Med Aide/Tech Hours]])</f>
        <v>267.93901098901097</v>
      </c>
      <c r="K528" s="2">
        <f>SUM(Nurse[[#This Row],[RN Hours (excl. Admin, DON)]], Nurse[[#This Row],[LPN Hours (excl. Admin)]], Nurse[[#This Row],[CNA Hours]], Nurse[[#This Row],[NA TR Hours]], Nurse[[#This Row],[Med Aide/Tech Hours]])</f>
        <v>247.86945054945053</v>
      </c>
      <c r="L528" s="2">
        <f>SUM(Nurse[[#This Row],[RN Hours (excl. Admin, DON)]], Nurse[[#This Row],[RN Admin Hours]], Nurse[[#This Row],[RN DON Hours]])</f>
        <v>48.07065934065934</v>
      </c>
      <c r="M528" s="2">
        <v>28.034065934065929</v>
      </c>
      <c r="N528" s="2">
        <v>14.586043956043955</v>
      </c>
      <c r="O528" s="2">
        <v>5.4505494505494507</v>
      </c>
      <c r="P528" s="2">
        <f>SUM(Nurse[[#This Row],[LPN Hours (excl. Admin)]],Nurse[[#This Row],[LPN Admin Hours]])</f>
        <v>50.406813186813196</v>
      </c>
      <c r="Q528" s="2">
        <v>50.373846153846159</v>
      </c>
      <c r="R528" s="2">
        <v>3.2967032967032968E-2</v>
      </c>
      <c r="S528" s="2">
        <f>SUM(Nurse[[#This Row],[CNA Hours]], Nurse[[#This Row],[NA TR Hours]], Nurse[[#This Row],[Med Aide/Tech Hours]])</f>
        <v>169.46153846153845</v>
      </c>
      <c r="T528" s="2">
        <v>169.46153846153845</v>
      </c>
      <c r="U528" s="2">
        <v>0</v>
      </c>
      <c r="V528" s="2">
        <v>0</v>
      </c>
      <c r="W5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10.168681318681319</v>
      </c>
      <c r="X528" s="2">
        <v>0.89010989010989006</v>
      </c>
      <c r="Y528" s="2">
        <v>0</v>
      </c>
      <c r="Z528" s="2">
        <v>0</v>
      </c>
      <c r="AA528" s="2">
        <v>5.3774725274725279</v>
      </c>
      <c r="AB528" s="2">
        <v>0</v>
      </c>
      <c r="AC528" s="2">
        <v>3.901098901098901</v>
      </c>
      <c r="AD528" s="2">
        <v>0</v>
      </c>
      <c r="AE528" s="2">
        <v>0</v>
      </c>
      <c r="AF528" t="s">
        <v>376</v>
      </c>
      <c r="AG528" s="6">
        <v>5</v>
      </c>
      <c r="AH528"/>
    </row>
    <row r="529" spans="1:34" x14ac:dyDescent="0.25">
      <c r="A529" t="s">
        <v>35</v>
      </c>
      <c r="B529" t="s">
        <v>998</v>
      </c>
      <c r="C529" t="s">
        <v>2068</v>
      </c>
      <c r="D529" t="s">
        <v>2307</v>
      </c>
      <c r="E529" s="2">
        <v>109.46153846153847</v>
      </c>
      <c r="F529" s="2">
        <f>Nurse[[#This Row],[Total Nurse Staff Hours]]/Nurse[[#This Row],[MDS Census]]</f>
        <v>3.526794498544322</v>
      </c>
      <c r="G529" s="2">
        <f>Nurse[[#This Row],[Total Direct Care Staff Hours]]/Nurse[[#This Row],[MDS Census]]</f>
        <v>3.2934845899006113</v>
      </c>
      <c r="H529" s="2">
        <f>Nurse[[#This Row],[Total RN Hours (w/ Admin, DON)]]/Nurse[[#This Row],[MDS Census]]</f>
        <v>0.47173978516213227</v>
      </c>
      <c r="I529" s="2">
        <f>Nurse[[#This Row],[RN Hours (excl. Admin, DON)]]/Nurse[[#This Row],[MDS Census]]</f>
        <v>0.35360405581768894</v>
      </c>
      <c r="J529" s="2">
        <f>SUM(Nurse[[#This Row],[RN Hours (excl. Admin, DON)]], Nurse[[#This Row],[RN Admin Hours]], Nurse[[#This Row],[RN DON Hours]], Nurse[[#This Row],[LPN Hours (excl. Admin)]], Nurse[[#This Row],[LPN Admin Hours]], Nurse[[#This Row],[CNA Hours]], Nurse[[#This Row],[NA TR Hours]], Nurse[[#This Row],[Med Aide/Tech Hours]])</f>
        <v>386.04835164835157</v>
      </c>
      <c r="K529" s="2">
        <f>SUM(Nurse[[#This Row],[RN Hours (excl. Admin, DON)]], Nurse[[#This Row],[LPN Hours (excl. Admin)]], Nurse[[#This Row],[CNA Hours]], Nurse[[#This Row],[NA TR Hours]], Nurse[[#This Row],[Med Aide/Tech Hours]])</f>
        <v>360.50989010989002</v>
      </c>
      <c r="L529" s="2">
        <f>SUM(Nurse[[#This Row],[RN Hours (excl. Admin, DON)]], Nurse[[#This Row],[RN Admin Hours]], Nurse[[#This Row],[RN DON Hours]])</f>
        <v>51.637362637362635</v>
      </c>
      <c r="M529" s="2">
        <v>38.706043956043956</v>
      </c>
      <c r="N529" s="2">
        <v>6.9532967032967035</v>
      </c>
      <c r="O529" s="2">
        <v>5.9780219780219781</v>
      </c>
      <c r="P529" s="2">
        <f>SUM(Nurse[[#This Row],[LPN Hours (excl. Admin)]],Nurse[[#This Row],[LPN Admin Hours]])</f>
        <v>126.42582417582418</v>
      </c>
      <c r="Q529" s="2">
        <v>113.81868131868131</v>
      </c>
      <c r="R529" s="2">
        <v>12.607142857142858</v>
      </c>
      <c r="S529" s="2">
        <f>SUM(Nurse[[#This Row],[CNA Hours]], Nurse[[#This Row],[NA TR Hours]], Nurse[[#This Row],[Med Aide/Tech Hours]])</f>
        <v>207.98516483516477</v>
      </c>
      <c r="T529" s="2">
        <v>207.98516483516477</v>
      </c>
      <c r="U529" s="2">
        <v>0</v>
      </c>
      <c r="V529" s="2">
        <v>0</v>
      </c>
      <c r="W5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34.928571428571431</v>
      </c>
      <c r="X529" s="2">
        <v>0.43956043956043955</v>
      </c>
      <c r="Y529" s="2">
        <v>0</v>
      </c>
      <c r="Z529" s="2">
        <v>0</v>
      </c>
      <c r="AA529" s="2">
        <v>2.5439560439560438</v>
      </c>
      <c r="AB529" s="2">
        <v>0</v>
      </c>
      <c r="AC529" s="2">
        <v>31.945054945054945</v>
      </c>
      <c r="AD529" s="2">
        <v>0</v>
      </c>
      <c r="AE529" s="2">
        <v>0</v>
      </c>
      <c r="AF529" t="s">
        <v>182</v>
      </c>
      <c r="AG529" s="6">
        <v>5</v>
      </c>
      <c r="AH529"/>
    </row>
    <row r="530" spans="1:34" x14ac:dyDescent="0.25">
      <c r="A530" t="s">
        <v>35</v>
      </c>
      <c r="B530" t="s">
        <v>989</v>
      </c>
      <c r="C530" t="s">
        <v>1940</v>
      </c>
      <c r="D530" t="s">
        <v>2346</v>
      </c>
      <c r="E530" s="2">
        <v>22.582417582417584</v>
      </c>
      <c r="F530" s="2">
        <f>Nurse[[#This Row],[Total Nurse Staff Hours]]/Nurse[[#This Row],[MDS Census]]</f>
        <v>3.7017031630170316</v>
      </c>
      <c r="G530" s="2">
        <f>Nurse[[#This Row],[Total Direct Care Staff Hours]]/Nurse[[#This Row],[MDS Census]]</f>
        <v>3.2549878345498784</v>
      </c>
      <c r="H530" s="2">
        <f>Nurse[[#This Row],[Total RN Hours (w/ Admin, DON)]]/Nurse[[#This Row],[MDS Census]]</f>
        <v>0.54124087591240877</v>
      </c>
      <c r="I530" s="2">
        <f>Nurse[[#This Row],[RN Hours (excl. Admin, DON)]]/Nurse[[#This Row],[MDS Census]]</f>
        <v>0.31836982968369826</v>
      </c>
      <c r="J530" s="2">
        <f>SUM(Nurse[[#This Row],[RN Hours (excl. Admin, DON)]], Nurse[[#This Row],[RN Admin Hours]], Nurse[[#This Row],[RN DON Hours]], Nurse[[#This Row],[LPN Hours (excl. Admin)]], Nurse[[#This Row],[LPN Admin Hours]], Nurse[[#This Row],[CNA Hours]], Nurse[[#This Row],[NA TR Hours]], Nurse[[#This Row],[Med Aide/Tech Hours]])</f>
        <v>83.593406593406598</v>
      </c>
      <c r="K530" s="2">
        <f>SUM(Nurse[[#This Row],[RN Hours (excl. Admin, DON)]], Nurse[[#This Row],[LPN Hours (excl. Admin)]], Nurse[[#This Row],[CNA Hours]], Nurse[[#This Row],[NA TR Hours]], Nurse[[#This Row],[Med Aide/Tech Hours]])</f>
        <v>73.505494505494511</v>
      </c>
      <c r="L530" s="2">
        <f>SUM(Nurse[[#This Row],[RN Hours (excl. Admin, DON)]], Nurse[[#This Row],[RN Admin Hours]], Nurse[[#This Row],[RN DON Hours]])</f>
        <v>12.222527472527473</v>
      </c>
      <c r="M530" s="2">
        <v>7.1895604395604398</v>
      </c>
      <c r="N530" s="2">
        <v>0.10989010989010989</v>
      </c>
      <c r="O530" s="2">
        <v>4.9230769230769234</v>
      </c>
      <c r="P530" s="2">
        <f>SUM(Nurse[[#This Row],[LPN Hours (excl. Admin)]],Nurse[[#This Row],[LPN Admin Hours]])</f>
        <v>41.222527472527474</v>
      </c>
      <c r="Q530" s="2">
        <v>36.167582417582416</v>
      </c>
      <c r="R530" s="2">
        <v>5.0549450549450547</v>
      </c>
      <c r="S530" s="2">
        <f>SUM(Nurse[[#This Row],[CNA Hours]], Nurse[[#This Row],[NA TR Hours]], Nurse[[#This Row],[Med Aide/Tech Hours]])</f>
        <v>30.14835164835165</v>
      </c>
      <c r="T530" s="2">
        <v>27.436813186813186</v>
      </c>
      <c r="U530" s="2">
        <v>2.7115384615384617</v>
      </c>
      <c r="V530" s="2">
        <v>0</v>
      </c>
      <c r="W5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2.3076923076923075</v>
      </c>
      <c r="X530" s="2">
        <v>0.72527472527472525</v>
      </c>
      <c r="Y530" s="2">
        <v>0</v>
      </c>
      <c r="Z530" s="2">
        <v>0</v>
      </c>
      <c r="AA530" s="2">
        <v>0.13186813186813187</v>
      </c>
      <c r="AB530" s="2">
        <v>0</v>
      </c>
      <c r="AC530" s="2">
        <v>1.4505494505494505</v>
      </c>
      <c r="AD530" s="2">
        <v>0</v>
      </c>
      <c r="AE530" s="2">
        <v>0</v>
      </c>
      <c r="AF530" t="s">
        <v>549</v>
      </c>
      <c r="AG530" s="6">
        <v>5</v>
      </c>
      <c r="AH530"/>
    </row>
    <row r="531" spans="1:34" x14ac:dyDescent="0.25">
      <c r="A531" t="s">
        <v>35</v>
      </c>
      <c r="B531" t="s">
        <v>1146</v>
      </c>
      <c r="C531" t="s">
        <v>2116</v>
      </c>
      <c r="D531" t="s">
        <v>2343</v>
      </c>
      <c r="E531" s="2">
        <v>41.549450549450547</v>
      </c>
      <c r="F531" s="2">
        <f>Nurse[[#This Row],[Total Nurse Staff Hours]]/Nurse[[#This Row],[MDS Census]]</f>
        <v>3.4674318963237249</v>
      </c>
      <c r="G531" s="2">
        <f>Nurse[[#This Row],[Total Direct Care Staff Hours]]/Nurse[[#This Row],[MDS Census]]</f>
        <v>3.0094154985453598</v>
      </c>
      <c r="H531" s="2">
        <f>Nurse[[#This Row],[Total RN Hours (w/ Admin, DON)]]/Nurse[[#This Row],[MDS Census]]</f>
        <v>0.5417191219254166</v>
      </c>
      <c r="I531" s="2">
        <f>Nurse[[#This Row],[RN Hours (excl. Admin, DON)]]/Nurse[[#This Row],[MDS Census]]</f>
        <v>0.16979370536895005</v>
      </c>
      <c r="J531" s="2">
        <f>SUM(Nurse[[#This Row],[RN Hours (excl. Admin, DON)]], Nurse[[#This Row],[RN Admin Hours]], Nurse[[#This Row],[RN DON Hours]], Nurse[[#This Row],[LPN Hours (excl. Admin)]], Nurse[[#This Row],[LPN Admin Hours]], Nurse[[#This Row],[CNA Hours]], Nurse[[#This Row],[NA TR Hours]], Nurse[[#This Row],[Med Aide/Tech Hours]])</f>
        <v>144.06989010989014</v>
      </c>
      <c r="K531" s="2">
        <f>SUM(Nurse[[#This Row],[RN Hours (excl. Admin, DON)]], Nurse[[#This Row],[LPN Hours (excl. Admin)]], Nurse[[#This Row],[CNA Hours]], Nurse[[#This Row],[NA TR Hours]], Nurse[[#This Row],[Med Aide/Tech Hours]])</f>
        <v>125.0395604395605</v>
      </c>
      <c r="L531" s="2">
        <f>SUM(Nurse[[#This Row],[RN Hours (excl. Admin, DON)]], Nurse[[#This Row],[RN Admin Hours]], Nurse[[#This Row],[RN DON Hours]])</f>
        <v>22.508131868131869</v>
      </c>
      <c r="M531" s="2">
        <v>7.0548351648351666</v>
      </c>
      <c r="N531" s="2">
        <v>10.873626373626374</v>
      </c>
      <c r="O531" s="2">
        <v>4.5796703296703294</v>
      </c>
      <c r="P531" s="2">
        <f>SUM(Nurse[[#This Row],[LPN Hours (excl. Admin)]],Nurse[[#This Row],[LPN Admin Hours]])</f>
        <v>47.846153846153861</v>
      </c>
      <c r="Q531" s="2">
        <v>44.269120879120891</v>
      </c>
      <c r="R531" s="2">
        <v>3.577032967032967</v>
      </c>
      <c r="S531" s="2">
        <f>SUM(Nurse[[#This Row],[CNA Hours]], Nurse[[#This Row],[NA TR Hours]], Nurse[[#This Row],[Med Aide/Tech Hours]])</f>
        <v>73.715604395604444</v>
      </c>
      <c r="T531" s="2">
        <v>66.266813186813238</v>
      </c>
      <c r="U531" s="2">
        <v>1.7564835164835164</v>
      </c>
      <c r="V531" s="2">
        <v>5.6923076923076925</v>
      </c>
      <c r="W5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1" s="2">
        <v>0</v>
      </c>
      <c r="Y531" s="2">
        <v>0</v>
      </c>
      <c r="Z531" s="2">
        <v>0</v>
      </c>
      <c r="AA531" s="2">
        <v>0</v>
      </c>
      <c r="AB531" s="2">
        <v>0</v>
      </c>
      <c r="AC531" s="2">
        <v>0</v>
      </c>
      <c r="AD531" s="2">
        <v>0</v>
      </c>
      <c r="AE531" s="2">
        <v>0</v>
      </c>
      <c r="AF531" t="s">
        <v>201</v>
      </c>
      <c r="AG531" s="6">
        <v>5</v>
      </c>
      <c r="AH531"/>
    </row>
    <row r="532" spans="1:34" x14ac:dyDescent="0.25">
      <c r="A532" t="s">
        <v>35</v>
      </c>
      <c r="B532" t="s">
        <v>1148</v>
      </c>
      <c r="C532" t="s">
        <v>2117</v>
      </c>
      <c r="D532" t="s">
        <v>2306</v>
      </c>
      <c r="E532" s="2">
        <v>43.703296703296701</v>
      </c>
      <c r="F532" s="2">
        <f>Nurse[[#This Row],[Total Nurse Staff Hours]]/Nurse[[#This Row],[MDS Census]]</f>
        <v>3.4166582851395542</v>
      </c>
      <c r="G532" s="2">
        <f>Nurse[[#This Row],[Total Direct Care Staff Hours]]/Nurse[[#This Row],[MDS Census]]</f>
        <v>3.1080010057832554</v>
      </c>
      <c r="H532" s="2">
        <f>Nurse[[#This Row],[Total RN Hours (w/ Admin, DON)]]/Nurse[[#This Row],[MDS Census]]</f>
        <v>0.97690721649484558</v>
      </c>
      <c r="I532" s="2">
        <f>Nurse[[#This Row],[RN Hours (excl. Admin, DON)]]/Nurse[[#This Row],[MDS Census]]</f>
        <v>0.75453356801609262</v>
      </c>
      <c r="J532" s="2">
        <f>SUM(Nurse[[#This Row],[RN Hours (excl. Admin, DON)]], Nurse[[#This Row],[RN Admin Hours]], Nurse[[#This Row],[RN DON Hours]], Nurse[[#This Row],[LPN Hours (excl. Admin)]], Nurse[[#This Row],[LPN Admin Hours]], Nurse[[#This Row],[CNA Hours]], Nurse[[#This Row],[NA TR Hours]], Nurse[[#This Row],[Med Aide/Tech Hours]])</f>
        <v>149.31923076923084</v>
      </c>
      <c r="K532" s="2">
        <f>SUM(Nurse[[#This Row],[RN Hours (excl. Admin, DON)]], Nurse[[#This Row],[LPN Hours (excl. Admin)]], Nurse[[#This Row],[CNA Hours]], Nurse[[#This Row],[NA TR Hours]], Nurse[[#This Row],[Med Aide/Tech Hours]])</f>
        <v>135.82989010989019</v>
      </c>
      <c r="L532" s="2">
        <f>SUM(Nurse[[#This Row],[RN Hours (excl. Admin, DON)]], Nurse[[#This Row],[RN Admin Hours]], Nurse[[#This Row],[RN DON Hours]])</f>
        <v>42.694065934065939</v>
      </c>
      <c r="M532" s="2">
        <v>32.9756043956044</v>
      </c>
      <c r="N532" s="2">
        <v>3.7019780219780221</v>
      </c>
      <c r="O532" s="2">
        <v>6.0164835164835164</v>
      </c>
      <c r="P532" s="2">
        <f>SUM(Nurse[[#This Row],[LPN Hours (excl. Admin)]],Nurse[[#This Row],[LPN Admin Hours]])</f>
        <v>36.940989010989014</v>
      </c>
      <c r="Q532" s="2">
        <v>33.170109890109892</v>
      </c>
      <c r="R532" s="2">
        <v>3.7708791208791212</v>
      </c>
      <c r="S532" s="2">
        <f>SUM(Nurse[[#This Row],[CNA Hours]], Nurse[[#This Row],[NA TR Hours]], Nurse[[#This Row],[Med Aide/Tech Hours]])</f>
        <v>69.684175824175909</v>
      </c>
      <c r="T532" s="2">
        <v>69.684175824175909</v>
      </c>
      <c r="U532" s="2">
        <v>0</v>
      </c>
      <c r="V532" s="2">
        <v>0</v>
      </c>
      <c r="W5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2" s="2">
        <v>0</v>
      </c>
      <c r="Y532" s="2">
        <v>0</v>
      </c>
      <c r="Z532" s="2">
        <v>0</v>
      </c>
      <c r="AA532" s="2">
        <v>0</v>
      </c>
      <c r="AB532" s="2">
        <v>0</v>
      </c>
      <c r="AC532" s="2">
        <v>0</v>
      </c>
      <c r="AD532" s="2">
        <v>0</v>
      </c>
      <c r="AE532" s="2">
        <v>0</v>
      </c>
      <c r="AF532" t="s">
        <v>203</v>
      </c>
      <c r="AG532" s="6">
        <v>5</v>
      </c>
      <c r="AH532"/>
    </row>
    <row r="533" spans="1:34" x14ac:dyDescent="0.25">
      <c r="A533" t="s">
        <v>35</v>
      </c>
      <c r="B533" t="s">
        <v>1725</v>
      </c>
      <c r="C533" t="s">
        <v>2244</v>
      </c>
      <c r="D533" t="s">
        <v>2306</v>
      </c>
      <c r="E533" s="2">
        <v>44.593406593406591</v>
      </c>
      <c r="F533" s="2">
        <f>Nurse[[#This Row],[Total Nurse Staff Hours]]/Nurse[[#This Row],[MDS Census]]</f>
        <v>2.5823238048299668</v>
      </c>
      <c r="G533" s="2">
        <f>Nurse[[#This Row],[Total Direct Care Staff Hours]]/Nurse[[#This Row],[MDS Census]]</f>
        <v>2.265091177920159</v>
      </c>
      <c r="H533" s="2">
        <f>Nurse[[#This Row],[Total RN Hours (w/ Admin, DON)]]/Nurse[[#This Row],[MDS Census]]</f>
        <v>0.59777476589452938</v>
      </c>
      <c r="I533" s="2">
        <f>Nurse[[#This Row],[RN Hours (excl. Admin, DON)]]/Nurse[[#This Row],[MDS Census]]</f>
        <v>0.28054213898472158</v>
      </c>
      <c r="J533" s="2">
        <f>SUM(Nurse[[#This Row],[RN Hours (excl. Admin, DON)]], Nurse[[#This Row],[RN Admin Hours]], Nurse[[#This Row],[RN DON Hours]], Nurse[[#This Row],[LPN Hours (excl. Admin)]], Nurse[[#This Row],[LPN Admin Hours]], Nurse[[#This Row],[CNA Hours]], Nurse[[#This Row],[NA TR Hours]], Nurse[[#This Row],[Med Aide/Tech Hours]])</f>
        <v>115.15461538461544</v>
      </c>
      <c r="K533" s="2">
        <f>SUM(Nurse[[#This Row],[RN Hours (excl. Admin, DON)]], Nurse[[#This Row],[LPN Hours (excl. Admin)]], Nurse[[#This Row],[CNA Hours]], Nurse[[#This Row],[NA TR Hours]], Nurse[[#This Row],[Med Aide/Tech Hours]])</f>
        <v>101.00813186813193</v>
      </c>
      <c r="L533" s="2">
        <f>SUM(Nurse[[#This Row],[RN Hours (excl. Admin, DON)]], Nurse[[#This Row],[RN Admin Hours]], Nurse[[#This Row],[RN DON Hours]])</f>
        <v>26.656813186813189</v>
      </c>
      <c r="M533" s="2">
        <v>12.510329670329671</v>
      </c>
      <c r="N533" s="2">
        <v>9.5310989010989022</v>
      </c>
      <c r="O533" s="2">
        <v>4.615384615384615</v>
      </c>
      <c r="P533" s="2">
        <f>SUM(Nurse[[#This Row],[LPN Hours (excl. Admin)]],Nurse[[#This Row],[LPN Admin Hours]])</f>
        <v>27.780439560439564</v>
      </c>
      <c r="Q533" s="2">
        <v>27.780439560439564</v>
      </c>
      <c r="R533" s="2">
        <v>0</v>
      </c>
      <c r="S533" s="2">
        <f>SUM(Nurse[[#This Row],[CNA Hours]], Nurse[[#This Row],[NA TR Hours]], Nurse[[#This Row],[Med Aide/Tech Hours]])</f>
        <v>60.717362637362683</v>
      </c>
      <c r="T533" s="2">
        <v>60.717362637362683</v>
      </c>
      <c r="U533" s="2">
        <v>0</v>
      </c>
      <c r="V533" s="2">
        <v>0</v>
      </c>
      <c r="W5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3" s="2">
        <v>0</v>
      </c>
      <c r="Y533" s="2">
        <v>0</v>
      </c>
      <c r="Z533" s="2">
        <v>0</v>
      </c>
      <c r="AA533" s="2">
        <v>0</v>
      </c>
      <c r="AB533" s="2">
        <v>0</v>
      </c>
      <c r="AC533" s="2">
        <v>0</v>
      </c>
      <c r="AD533" s="2">
        <v>0</v>
      </c>
      <c r="AE533" s="2">
        <v>0</v>
      </c>
      <c r="AF533" t="s">
        <v>791</v>
      </c>
      <c r="AG533" s="6">
        <v>5</v>
      </c>
      <c r="AH533"/>
    </row>
    <row r="534" spans="1:34" x14ac:dyDescent="0.25">
      <c r="A534" t="s">
        <v>35</v>
      </c>
      <c r="B534" t="s">
        <v>1864</v>
      </c>
      <c r="C534" t="s">
        <v>1990</v>
      </c>
      <c r="D534" t="s">
        <v>2306</v>
      </c>
      <c r="E534" s="2">
        <v>56.780219780219781</v>
      </c>
      <c r="F534" s="2">
        <f>Nurse[[#This Row],[Total Nurse Staff Hours]]/Nurse[[#This Row],[MDS Census]]</f>
        <v>3.4447880781885059</v>
      </c>
      <c r="G534" s="2">
        <f>Nurse[[#This Row],[Total Direct Care Staff Hours]]/Nurse[[#This Row],[MDS Census]]</f>
        <v>3.0902941745693844</v>
      </c>
      <c r="H534" s="2">
        <f>Nurse[[#This Row],[Total RN Hours (w/ Admin, DON)]]/Nurse[[#This Row],[MDS Census]]</f>
        <v>0.83452486936326709</v>
      </c>
      <c r="I534" s="2">
        <f>Nurse[[#This Row],[RN Hours (excl. Admin, DON)]]/Nurse[[#This Row],[MDS Census]]</f>
        <v>0.56506096380878679</v>
      </c>
      <c r="J534" s="2">
        <f>SUM(Nurse[[#This Row],[RN Hours (excl. Admin, DON)]], Nurse[[#This Row],[RN Admin Hours]], Nurse[[#This Row],[RN DON Hours]], Nurse[[#This Row],[LPN Hours (excl. Admin)]], Nurse[[#This Row],[LPN Admin Hours]], Nurse[[#This Row],[CNA Hours]], Nurse[[#This Row],[NA TR Hours]], Nurse[[#This Row],[Med Aide/Tech Hours]])</f>
        <v>195.59582417582428</v>
      </c>
      <c r="K534" s="2">
        <f>SUM(Nurse[[#This Row],[RN Hours (excl. Admin, DON)]], Nurse[[#This Row],[LPN Hours (excl. Admin)]], Nurse[[#This Row],[CNA Hours]], Nurse[[#This Row],[NA TR Hours]], Nurse[[#This Row],[Med Aide/Tech Hours]])</f>
        <v>175.46758241758252</v>
      </c>
      <c r="L534" s="2">
        <f>SUM(Nurse[[#This Row],[RN Hours (excl. Admin, DON)]], Nurse[[#This Row],[RN Admin Hours]], Nurse[[#This Row],[RN DON Hours]])</f>
        <v>47.384505494505504</v>
      </c>
      <c r="M534" s="2">
        <v>32.084285714285727</v>
      </c>
      <c r="N534" s="2">
        <v>10.514505494505492</v>
      </c>
      <c r="O534" s="2">
        <v>4.7857142857142856</v>
      </c>
      <c r="P534" s="2">
        <f>SUM(Nurse[[#This Row],[LPN Hours (excl. Admin)]],Nurse[[#This Row],[LPN Admin Hours]])</f>
        <v>39.652747252747268</v>
      </c>
      <c r="Q534" s="2">
        <v>34.824725274725289</v>
      </c>
      <c r="R534" s="2">
        <v>4.8280219780219786</v>
      </c>
      <c r="S534" s="2">
        <f>SUM(Nurse[[#This Row],[CNA Hours]], Nurse[[#This Row],[NA TR Hours]], Nurse[[#This Row],[Med Aide/Tech Hours]])</f>
        <v>108.55857142857151</v>
      </c>
      <c r="T534" s="2">
        <v>95.149450549450634</v>
      </c>
      <c r="U534" s="2">
        <v>1.0904395604395605</v>
      </c>
      <c r="V534" s="2">
        <v>12.318681318681319</v>
      </c>
      <c r="W5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4" s="2">
        <v>0</v>
      </c>
      <c r="Y534" s="2">
        <v>0</v>
      </c>
      <c r="Z534" s="2">
        <v>0</v>
      </c>
      <c r="AA534" s="2">
        <v>0</v>
      </c>
      <c r="AB534" s="2">
        <v>0</v>
      </c>
      <c r="AC534" s="2">
        <v>0</v>
      </c>
      <c r="AD534" s="2">
        <v>0</v>
      </c>
      <c r="AE534" s="2">
        <v>0</v>
      </c>
      <c r="AF534" t="s">
        <v>931</v>
      </c>
      <c r="AG534" s="6">
        <v>5</v>
      </c>
      <c r="AH534"/>
    </row>
    <row r="535" spans="1:34" x14ac:dyDescent="0.25">
      <c r="A535" t="s">
        <v>35</v>
      </c>
      <c r="B535" t="s">
        <v>1321</v>
      </c>
      <c r="C535" t="s">
        <v>2065</v>
      </c>
      <c r="D535" t="s">
        <v>2335</v>
      </c>
      <c r="E535" s="2">
        <v>31.021978021978022</v>
      </c>
      <c r="F535" s="2">
        <f>Nurse[[#This Row],[Total Nurse Staff Hours]]/Nurse[[#This Row],[MDS Census]]</f>
        <v>2.3193623804463335</v>
      </c>
      <c r="G535" s="2">
        <f>Nurse[[#This Row],[Total Direct Care Staff Hours]]/Nurse[[#This Row],[MDS Census]]</f>
        <v>2.1124902585901526</v>
      </c>
      <c r="H535" s="2">
        <f>Nurse[[#This Row],[Total RN Hours (w/ Admin, DON)]]/Nurse[[#This Row],[MDS Census]]</f>
        <v>0.29958554729011688</v>
      </c>
      <c r="I535" s="2">
        <f>Nurse[[#This Row],[RN Hours (excl. Admin, DON)]]/Nurse[[#This Row],[MDS Census]]</f>
        <v>9.2713425433935556E-2</v>
      </c>
      <c r="J535" s="2">
        <f>SUM(Nurse[[#This Row],[RN Hours (excl. Admin, DON)]], Nurse[[#This Row],[RN Admin Hours]], Nurse[[#This Row],[RN DON Hours]], Nurse[[#This Row],[LPN Hours (excl. Admin)]], Nurse[[#This Row],[LPN Admin Hours]], Nurse[[#This Row],[CNA Hours]], Nurse[[#This Row],[NA TR Hours]], Nurse[[#This Row],[Med Aide/Tech Hours]])</f>
        <v>71.951208791208785</v>
      </c>
      <c r="K535" s="2">
        <f>SUM(Nurse[[#This Row],[RN Hours (excl. Admin, DON)]], Nurse[[#This Row],[LPN Hours (excl. Admin)]], Nurse[[#This Row],[CNA Hours]], Nurse[[#This Row],[NA TR Hours]], Nurse[[#This Row],[Med Aide/Tech Hours]])</f>
        <v>65.533626373626376</v>
      </c>
      <c r="L535" s="2">
        <f>SUM(Nurse[[#This Row],[RN Hours (excl. Admin, DON)]], Nurse[[#This Row],[RN Admin Hours]], Nurse[[#This Row],[RN DON Hours]])</f>
        <v>9.2937362637362639</v>
      </c>
      <c r="M535" s="2">
        <v>2.8761538461538469</v>
      </c>
      <c r="N535" s="2">
        <v>0.96703296703296704</v>
      </c>
      <c r="O535" s="2">
        <v>5.4505494505494507</v>
      </c>
      <c r="P535" s="2">
        <f>SUM(Nurse[[#This Row],[LPN Hours (excl. Admin)]],Nurse[[#This Row],[LPN Admin Hours]])</f>
        <v>15.070109890109887</v>
      </c>
      <c r="Q535" s="2">
        <v>15.070109890109887</v>
      </c>
      <c r="R535" s="2">
        <v>0</v>
      </c>
      <c r="S535" s="2">
        <f>SUM(Nurse[[#This Row],[CNA Hours]], Nurse[[#This Row],[NA TR Hours]], Nurse[[#This Row],[Med Aide/Tech Hours]])</f>
        <v>47.587362637362638</v>
      </c>
      <c r="T535" s="2">
        <v>47.587362637362638</v>
      </c>
      <c r="U535" s="2">
        <v>0</v>
      </c>
      <c r="V535" s="2">
        <v>0</v>
      </c>
      <c r="W5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5" s="2">
        <v>0</v>
      </c>
      <c r="Y535" s="2">
        <v>0</v>
      </c>
      <c r="Z535" s="2">
        <v>0</v>
      </c>
      <c r="AA535" s="2">
        <v>0</v>
      </c>
      <c r="AB535" s="2">
        <v>0</v>
      </c>
      <c r="AC535" s="2">
        <v>0</v>
      </c>
      <c r="AD535" s="2">
        <v>0</v>
      </c>
      <c r="AE535" s="2">
        <v>0</v>
      </c>
      <c r="AF535" t="s">
        <v>378</v>
      </c>
      <c r="AG535" s="6">
        <v>5</v>
      </c>
      <c r="AH535"/>
    </row>
    <row r="536" spans="1:34" x14ac:dyDescent="0.25">
      <c r="A536" t="s">
        <v>35</v>
      </c>
      <c r="B536" t="s">
        <v>1402</v>
      </c>
      <c r="C536" t="s">
        <v>2065</v>
      </c>
      <c r="D536" t="s">
        <v>2335</v>
      </c>
      <c r="E536" s="2">
        <v>44.978021978021978</v>
      </c>
      <c r="F536" s="2">
        <f>Nurse[[#This Row],[Total Nurse Staff Hours]]/Nurse[[#This Row],[MDS Census]]</f>
        <v>3.532208648912778</v>
      </c>
      <c r="G536" s="2">
        <f>Nurse[[#This Row],[Total Direct Care Staff Hours]]/Nurse[[#This Row],[MDS Census]]</f>
        <v>3.1185756169069148</v>
      </c>
      <c r="H536" s="2">
        <f>Nurse[[#This Row],[Total RN Hours (w/ Admin, DON)]]/Nurse[[#This Row],[MDS Census]]</f>
        <v>0.57211336428047865</v>
      </c>
      <c r="I536" s="2">
        <f>Nurse[[#This Row],[RN Hours (excl. Admin, DON)]]/Nurse[[#This Row],[MDS Census]]</f>
        <v>0.43505008551184937</v>
      </c>
      <c r="J536" s="2">
        <f>SUM(Nurse[[#This Row],[RN Hours (excl. Admin, DON)]], Nurse[[#This Row],[RN Admin Hours]], Nurse[[#This Row],[RN DON Hours]], Nurse[[#This Row],[LPN Hours (excl. Admin)]], Nurse[[#This Row],[LPN Admin Hours]], Nurse[[#This Row],[CNA Hours]], Nurse[[#This Row],[NA TR Hours]], Nurse[[#This Row],[Med Aide/Tech Hours]])</f>
        <v>158.87175824175824</v>
      </c>
      <c r="K536" s="2">
        <f>SUM(Nurse[[#This Row],[RN Hours (excl. Admin, DON)]], Nurse[[#This Row],[LPN Hours (excl. Admin)]], Nurse[[#This Row],[CNA Hours]], Nurse[[#This Row],[NA TR Hours]], Nurse[[#This Row],[Med Aide/Tech Hours]])</f>
        <v>140.26736263736265</v>
      </c>
      <c r="L536" s="2">
        <f>SUM(Nurse[[#This Row],[RN Hours (excl. Admin, DON)]], Nurse[[#This Row],[RN Admin Hours]], Nurse[[#This Row],[RN DON Hours]])</f>
        <v>25.732527472527465</v>
      </c>
      <c r="M536" s="2">
        <v>19.567692307692301</v>
      </c>
      <c r="N536" s="2">
        <v>0.35164835164835168</v>
      </c>
      <c r="O536" s="2">
        <v>5.813186813186813</v>
      </c>
      <c r="P536" s="2">
        <f>SUM(Nurse[[#This Row],[LPN Hours (excl. Admin)]],Nurse[[#This Row],[LPN Admin Hours]])</f>
        <v>48.225934065934077</v>
      </c>
      <c r="Q536" s="2">
        <v>35.786373626373639</v>
      </c>
      <c r="R536" s="2">
        <v>12.43956043956044</v>
      </c>
      <c r="S536" s="2">
        <f>SUM(Nurse[[#This Row],[CNA Hours]], Nurse[[#This Row],[NA TR Hours]], Nurse[[#This Row],[Med Aide/Tech Hours]])</f>
        <v>84.913296703296709</v>
      </c>
      <c r="T536" s="2">
        <v>84.913296703296709</v>
      </c>
      <c r="U536" s="2">
        <v>0</v>
      </c>
      <c r="V536" s="2">
        <v>0</v>
      </c>
      <c r="W5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20.595934065934067</v>
      </c>
      <c r="X536" s="2">
        <v>0.49450549450549453</v>
      </c>
      <c r="Y536" s="2">
        <v>0.17582417582417584</v>
      </c>
      <c r="Z536" s="2">
        <v>0</v>
      </c>
      <c r="AA536" s="2">
        <v>3.8047252747252749</v>
      </c>
      <c r="AB536" s="2">
        <v>0</v>
      </c>
      <c r="AC536" s="2">
        <v>16.12087912087912</v>
      </c>
      <c r="AD536" s="2">
        <v>0</v>
      </c>
      <c r="AE536" s="2">
        <v>0</v>
      </c>
      <c r="AF536" t="s">
        <v>460</v>
      </c>
      <c r="AG536" s="6">
        <v>5</v>
      </c>
      <c r="AH536"/>
    </row>
    <row r="537" spans="1:34" x14ac:dyDescent="0.25">
      <c r="A537" t="s">
        <v>35</v>
      </c>
      <c r="B537" t="s">
        <v>1463</v>
      </c>
      <c r="C537" t="s">
        <v>2022</v>
      </c>
      <c r="D537" t="s">
        <v>2297</v>
      </c>
      <c r="E537" s="2">
        <v>80.868131868131869</v>
      </c>
      <c r="F537" s="2">
        <f>Nurse[[#This Row],[Total Nurse Staff Hours]]/Nurse[[#This Row],[MDS Census]]</f>
        <v>2.1521810028536481</v>
      </c>
      <c r="G537" s="2">
        <f>Nurse[[#This Row],[Total Direct Care Staff Hours]]/Nurse[[#This Row],[MDS Census]]</f>
        <v>1.7899035194999318</v>
      </c>
      <c r="H537" s="2">
        <f>Nurse[[#This Row],[Total RN Hours (w/ Admin, DON)]]/Nurse[[#This Row],[MDS Census]]</f>
        <v>0.25737192553336047</v>
      </c>
      <c r="I537" s="2">
        <f>Nurse[[#This Row],[RN Hours (excl. Admin, DON)]]/Nurse[[#This Row],[MDS Census]]</f>
        <v>0.16496806631335775</v>
      </c>
      <c r="J537" s="2">
        <f>SUM(Nurse[[#This Row],[RN Hours (excl. Admin, DON)]], Nurse[[#This Row],[RN Admin Hours]], Nurse[[#This Row],[RN DON Hours]], Nurse[[#This Row],[LPN Hours (excl. Admin)]], Nurse[[#This Row],[LPN Admin Hours]], Nurse[[#This Row],[CNA Hours]], Nurse[[#This Row],[NA TR Hours]], Nurse[[#This Row],[Med Aide/Tech Hours]])</f>
        <v>174.04285714285712</v>
      </c>
      <c r="K537" s="2">
        <f>SUM(Nurse[[#This Row],[RN Hours (excl. Admin, DON)]], Nurse[[#This Row],[LPN Hours (excl. Admin)]], Nurse[[#This Row],[CNA Hours]], Nurse[[#This Row],[NA TR Hours]], Nurse[[#This Row],[Med Aide/Tech Hours]])</f>
        <v>144.74615384615382</v>
      </c>
      <c r="L537" s="2">
        <f>SUM(Nurse[[#This Row],[RN Hours (excl. Admin, DON)]], Nurse[[#This Row],[RN Admin Hours]], Nurse[[#This Row],[RN DON Hours]])</f>
        <v>20.81318681318681</v>
      </c>
      <c r="M537" s="2">
        <v>13.340659340659338</v>
      </c>
      <c r="N537" s="2">
        <v>3.7802197802197801</v>
      </c>
      <c r="O537" s="2">
        <v>3.6923076923076925</v>
      </c>
      <c r="P537" s="2">
        <f>SUM(Nurse[[#This Row],[LPN Hours (excl. Admin)]],Nurse[[#This Row],[LPN Admin Hours]])</f>
        <v>77.730769230769226</v>
      </c>
      <c r="Q537" s="2">
        <v>55.906593406593409</v>
      </c>
      <c r="R537" s="2">
        <v>21.824175824175825</v>
      </c>
      <c r="S537" s="2">
        <f>SUM(Nurse[[#This Row],[CNA Hours]], Nurse[[#This Row],[NA TR Hours]], Nurse[[#This Row],[Med Aide/Tech Hours]])</f>
        <v>75.498901098901072</v>
      </c>
      <c r="T537" s="2">
        <v>74.391208791208769</v>
      </c>
      <c r="U537" s="2">
        <v>1.1076923076923078</v>
      </c>
      <c r="V537" s="2">
        <v>0</v>
      </c>
      <c r="W5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37" s="2">
        <v>0</v>
      </c>
      <c r="Y537" s="2">
        <v>0</v>
      </c>
      <c r="Z537" s="2">
        <v>0</v>
      </c>
      <c r="AA537" s="2">
        <v>0</v>
      </c>
      <c r="AB537" s="2">
        <v>0</v>
      </c>
      <c r="AC537" s="2">
        <v>0</v>
      </c>
      <c r="AD537" s="2">
        <v>0</v>
      </c>
      <c r="AE537" s="2">
        <v>0</v>
      </c>
      <c r="AF537" t="s">
        <v>522</v>
      </c>
      <c r="AG537" s="6">
        <v>5</v>
      </c>
      <c r="AH537"/>
    </row>
    <row r="538" spans="1:34" x14ac:dyDescent="0.25">
      <c r="A538" t="s">
        <v>35</v>
      </c>
      <c r="B538" t="s">
        <v>1644</v>
      </c>
      <c r="C538" t="s">
        <v>2001</v>
      </c>
      <c r="D538" t="s">
        <v>2322</v>
      </c>
      <c r="E538" s="2">
        <v>40.307692307692307</v>
      </c>
      <c r="F538" s="2">
        <f>Nurse[[#This Row],[Total Nurse Staff Hours]]/Nurse[[#This Row],[MDS Census]]</f>
        <v>4.5657388222464554</v>
      </c>
      <c r="G538" s="2">
        <f>Nurse[[#This Row],[Total Direct Care Staff Hours]]/Nurse[[#This Row],[MDS Census]]</f>
        <v>3.964070338058888</v>
      </c>
      <c r="H538" s="2">
        <f>Nurse[[#This Row],[Total RN Hours (w/ Admin, DON)]]/Nurse[[#This Row],[MDS Census]]</f>
        <v>0.93262268266085047</v>
      </c>
      <c r="I538" s="2">
        <f>Nurse[[#This Row],[RN Hours (excl. Admin, DON)]]/Nurse[[#This Row],[MDS Census]]</f>
        <v>0.48350327153762268</v>
      </c>
      <c r="J538" s="2">
        <f>SUM(Nurse[[#This Row],[RN Hours (excl. Admin, DON)]], Nurse[[#This Row],[RN Admin Hours]], Nurse[[#This Row],[RN DON Hours]], Nurse[[#This Row],[LPN Hours (excl. Admin)]], Nurse[[#This Row],[LPN Admin Hours]], Nurse[[#This Row],[CNA Hours]], Nurse[[#This Row],[NA TR Hours]], Nurse[[#This Row],[Med Aide/Tech Hours]])</f>
        <v>184.0343956043956</v>
      </c>
      <c r="K538" s="2">
        <f>SUM(Nurse[[#This Row],[RN Hours (excl. Admin, DON)]], Nurse[[#This Row],[LPN Hours (excl. Admin)]], Nurse[[#This Row],[CNA Hours]], Nurse[[#This Row],[NA TR Hours]], Nurse[[#This Row],[Med Aide/Tech Hours]])</f>
        <v>159.78252747252748</v>
      </c>
      <c r="L538" s="2">
        <f>SUM(Nurse[[#This Row],[RN Hours (excl. Admin, DON)]], Nurse[[#This Row],[RN Admin Hours]], Nurse[[#This Row],[RN DON Hours]])</f>
        <v>37.591868131868125</v>
      </c>
      <c r="M538" s="2">
        <v>19.488901098901099</v>
      </c>
      <c r="N538" s="2">
        <v>14.7243956043956</v>
      </c>
      <c r="O538" s="2">
        <v>3.378571428571429</v>
      </c>
      <c r="P538" s="2">
        <f>SUM(Nurse[[#This Row],[LPN Hours (excl. Admin)]],Nurse[[#This Row],[LPN Admin Hours]])</f>
        <v>53.382307692307691</v>
      </c>
      <c r="Q538" s="2">
        <v>47.233406593406592</v>
      </c>
      <c r="R538" s="2">
        <v>6.1489010989010984</v>
      </c>
      <c r="S538" s="2">
        <f>SUM(Nurse[[#This Row],[CNA Hours]], Nurse[[#This Row],[NA TR Hours]], Nurse[[#This Row],[Med Aide/Tech Hours]])</f>
        <v>93.060219780219796</v>
      </c>
      <c r="T538" s="2">
        <v>93.060219780219796</v>
      </c>
      <c r="U538" s="2">
        <v>0</v>
      </c>
      <c r="V538" s="2">
        <v>0</v>
      </c>
      <c r="W5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8.2857142857142847</v>
      </c>
      <c r="X538" s="2">
        <v>0.96703296703296704</v>
      </c>
      <c r="Y538" s="2">
        <v>0</v>
      </c>
      <c r="Z538" s="2">
        <v>0</v>
      </c>
      <c r="AA538" s="2">
        <v>5.4945054945054944E-2</v>
      </c>
      <c r="AB538" s="2">
        <v>0</v>
      </c>
      <c r="AC538" s="2">
        <v>7.2637362637362637</v>
      </c>
      <c r="AD538" s="2">
        <v>0</v>
      </c>
      <c r="AE538" s="2">
        <v>0</v>
      </c>
      <c r="AF538" t="s">
        <v>707</v>
      </c>
      <c r="AG538" s="6">
        <v>5</v>
      </c>
      <c r="AH538"/>
    </row>
    <row r="539" spans="1:34" x14ac:dyDescent="0.25">
      <c r="A539" t="s">
        <v>35</v>
      </c>
      <c r="B539" t="s">
        <v>1022</v>
      </c>
      <c r="C539" t="s">
        <v>2072</v>
      </c>
      <c r="D539" t="s">
        <v>2331</v>
      </c>
      <c r="E539" s="2">
        <v>288.01098901098902</v>
      </c>
      <c r="F539" s="2">
        <f>Nurse[[#This Row],[Total Nurse Staff Hours]]/Nurse[[#This Row],[MDS Census]]</f>
        <v>4.2112488076614918</v>
      </c>
      <c r="G539" s="2">
        <f>Nurse[[#This Row],[Total Direct Care Staff Hours]]/Nurse[[#This Row],[MDS Census]]</f>
        <v>3.7621950475027668</v>
      </c>
      <c r="H539" s="2">
        <f>Nurse[[#This Row],[Total RN Hours (w/ Admin, DON)]]/Nurse[[#This Row],[MDS Census]]</f>
        <v>1.1912186653439656</v>
      </c>
      <c r="I539" s="2">
        <f>Nurse[[#This Row],[RN Hours (excl. Admin, DON)]]/Nurse[[#This Row],[MDS Census]]</f>
        <v>0.7872925330993169</v>
      </c>
      <c r="J539" s="2">
        <f>SUM(Nurse[[#This Row],[RN Hours (excl. Admin, DON)]], Nurse[[#This Row],[RN Admin Hours]], Nurse[[#This Row],[RN DON Hours]], Nurse[[#This Row],[LPN Hours (excl. Admin)]], Nurse[[#This Row],[LPN Admin Hours]], Nurse[[#This Row],[CNA Hours]], Nurse[[#This Row],[NA TR Hours]], Nurse[[#This Row],[Med Aide/Tech Hours]])</f>
        <v>1212.8859340659344</v>
      </c>
      <c r="K539" s="2">
        <f>SUM(Nurse[[#This Row],[RN Hours (excl. Admin, DON)]], Nurse[[#This Row],[LPN Hours (excl. Admin)]], Nurse[[#This Row],[CNA Hours]], Nurse[[#This Row],[NA TR Hours]], Nurse[[#This Row],[Med Aide/Tech Hours]])</f>
        <v>1083.5535164835167</v>
      </c>
      <c r="L539" s="2">
        <f>SUM(Nurse[[#This Row],[RN Hours (excl. Admin, DON)]], Nurse[[#This Row],[RN Admin Hours]], Nurse[[#This Row],[RN DON Hours]])</f>
        <v>343.0840659340659</v>
      </c>
      <c r="M539" s="2">
        <v>226.74890109890109</v>
      </c>
      <c r="N539" s="2">
        <v>105.77197802197803</v>
      </c>
      <c r="O539" s="2">
        <v>10.563186813186814</v>
      </c>
      <c r="P539" s="2">
        <f>SUM(Nurse[[#This Row],[LPN Hours (excl. Admin)]],Nurse[[#This Row],[LPN Admin Hours]])</f>
        <v>183.38384615384621</v>
      </c>
      <c r="Q539" s="2">
        <v>170.38659340659345</v>
      </c>
      <c r="R539" s="2">
        <v>12.997252747252746</v>
      </c>
      <c r="S539" s="2">
        <f>SUM(Nurse[[#This Row],[CNA Hours]], Nurse[[#This Row],[NA TR Hours]], Nurse[[#This Row],[Med Aide/Tech Hours]])</f>
        <v>686.41802197802213</v>
      </c>
      <c r="T539" s="2">
        <v>683.68725274725284</v>
      </c>
      <c r="U539" s="2">
        <v>2.7307692307692308</v>
      </c>
      <c r="V539" s="2">
        <v>0</v>
      </c>
      <c r="W5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366.01846153846157</v>
      </c>
      <c r="X539" s="2">
        <v>28.868131868131869</v>
      </c>
      <c r="Y539" s="2">
        <v>0</v>
      </c>
      <c r="Z539" s="2">
        <v>0</v>
      </c>
      <c r="AA539" s="2">
        <v>123.74373626373631</v>
      </c>
      <c r="AB539" s="2">
        <v>0</v>
      </c>
      <c r="AC539" s="2">
        <v>213.4065934065934</v>
      </c>
      <c r="AD539" s="2">
        <v>0</v>
      </c>
      <c r="AE539" s="2">
        <v>0</v>
      </c>
      <c r="AF539" t="s">
        <v>75</v>
      </c>
      <c r="AG539" s="6">
        <v>5</v>
      </c>
      <c r="AH539"/>
    </row>
    <row r="540" spans="1:34" x14ac:dyDescent="0.25">
      <c r="A540" t="s">
        <v>35</v>
      </c>
      <c r="B540" t="s">
        <v>1895</v>
      </c>
      <c r="C540" t="s">
        <v>2172</v>
      </c>
      <c r="D540" t="s">
        <v>2302</v>
      </c>
      <c r="E540" s="2">
        <v>93.549450549450555</v>
      </c>
      <c r="F540" s="2">
        <f>Nurse[[#This Row],[Total Nurse Staff Hours]]/Nurse[[#This Row],[MDS Census]]</f>
        <v>3.1930705979090805</v>
      </c>
      <c r="G540" s="2">
        <f>Nurse[[#This Row],[Total Direct Care Staff Hours]]/Nurse[[#This Row],[MDS Census]]</f>
        <v>2.8298261482438627</v>
      </c>
      <c r="H540" s="2">
        <f>Nurse[[#This Row],[Total RN Hours (w/ Admin, DON)]]/Nurse[[#This Row],[MDS Census]]</f>
        <v>0.51874662281216954</v>
      </c>
      <c r="I540" s="2">
        <f>Nurse[[#This Row],[RN Hours (excl. Admin, DON)]]/Nurse[[#This Row],[MDS Census]]</f>
        <v>0.28040526253964521</v>
      </c>
      <c r="J540" s="2">
        <f>SUM(Nurse[[#This Row],[RN Hours (excl. Admin, DON)]], Nurse[[#This Row],[RN Admin Hours]], Nurse[[#This Row],[RN DON Hours]], Nurse[[#This Row],[LPN Hours (excl. Admin)]], Nurse[[#This Row],[LPN Admin Hours]], Nurse[[#This Row],[CNA Hours]], Nurse[[#This Row],[NA TR Hours]], Nurse[[#This Row],[Med Aide/Tech Hours]])</f>
        <v>298.71000000000004</v>
      </c>
      <c r="K540" s="2">
        <f>SUM(Nurse[[#This Row],[RN Hours (excl. Admin, DON)]], Nurse[[#This Row],[LPN Hours (excl. Admin)]], Nurse[[#This Row],[CNA Hours]], Nurse[[#This Row],[NA TR Hours]], Nurse[[#This Row],[Med Aide/Tech Hours]])</f>
        <v>264.72868131868137</v>
      </c>
      <c r="L540" s="2">
        <f>SUM(Nurse[[#This Row],[RN Hours (excl. Admin, DON)]], Nurse[[#This Row],[RN Admin Hours]], Nurse[[#This Row],[RN DON Hours]])</f>
        <v>48.528461538461535</v>
      </c>
      <c r="M540" s="2">
        <v>26.231758241758239</v>
      </c>
      <c r="N540" s="2">
        <v>17.549450549450551</v>
      </c>
      <c r="O540" s="2">
        <v>4.7472527472527473</v>
      </c>
      <c r="P540" s="2">
        <f>SUM(Nurse[[#This Row],[LPN Hours (excl. Admin)]],Nurse[[#This Row],[LPN Admin Hours]])</f>
        <v>95.080439560439558</v>
      </c>
      <c r="Q540" s="2">
        <v>83.395824175824174</v>
      </c>
      <c r="R540" s="2">
        <v>11.684615384615384</v>
      </c>
      <c r="S540" s="2">
        <f>SUM(Nurse[[#This Row],[CNA Hours]], Nurse[[#This Row],[NA TR Hours]], Nurse[[#This Row],[Med Aide/Tech Hours]])</f>
        <v>155.10109890109894</v>
      </c>
      <c r="T540" s="2">
        <v>155.10109890109894</v>
      </c>
      <c r="U540" s="2">
        <v>0</v>
      </c>
      <c r="V540" s="2">
        <v>0</v>
      </c>
      <c r="W5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0" s="2">
        <v>0</v>
      </c>
      <c r="Y540" s="2">
        <v>0</v>
      </c>
      <c r="Z540" s="2">
        <v>0</v>
      </c>
      <c r="AA540" s="2">
        <v>0</v>
      </c>
      <c r="AB540" s="2">
        <v>0</v>
      </c>
      <c r="AC540" s="2">
        <v>0</v>
      </c>
      <c r="AD540" s="2">
        <v>0</v>
      </c>
      <c r="AE540" s="2">
        <v>0</v>
      </c>
      <c r="AF540" t="s">
        <v>962</v>
      </c>
      <c r="AG540" s="6">
        <v>5</v>
      </c>
      <c r="AH540"/>
    </row>
    <row r="541" spans="1:34" x14ac:dyDescent="0.25">
      <c r="A541" t="s">
        <v>35</v>
      </c>
      <c r="B541" t="s">
        <v>1555</v>
      </c>
      <c r="C541" t="s">
        <v>2172</v>
      </c>
      <c r="D541" t="s">
        <v>2302</v>
      </c>
      <c r="E541" s="2">
        <v>81</v>
      </c>
      <c r="F541" s="2">
        <f>Nurse[[#This Row],[Total Nurse Staff Hours]]/Nurse[[#This Row],[MDS Census]]</f>
        <v>2.4650074616741287</v>
      </c>
      <c r="G541" s="2">
        <f>Nurse[[#This Row],[Total Direct Care Staff Hours]]/Nurse[[#This Row],[MDS Census]]</f>
        <v>2.2458011124677797</v>
      </c>
      <c r="H541" s="2">
        <f>Nurse[[#This Row],[Total RN Hours (w/ Admin, DON)]]/Nurse[[#This Row],[MDS Census]]</f>
        <v>0.36509021842355166</v>
      </c>
      <c r="I541" s="2">
        <f>Nurse[[#This Row],[RN Hours (excl. Admin, DON)]]/Nurse[[#This Row],[MDS Census]]</f>
        <v>0.26696649029982356</v>
      </c>
      <c r="J541" s="2">
        <f>SUM(Nurse[[#This Row],[RN Hours (excl. Admin, DON)]], Nurse[[#This Row],[RN Admin Hours]], Nurse[[#This Row],[RN DON Hours]], Nurse[[#This Row],[LPN Hours (excl. Admin)]], Nurse[[#This Row],[LPN Admin Hours]], Nurse[[#This Row],[CNA Hours]], Nurse[[#This Row],[NA TR Hours]], Nurse[[#This Row],[Med Aide/Tech Hours]])</f>
        <v>199.66560439560442</v>
      </c>
      <c r="K541" s="2">
        <f>SUM(Nurse[[#This Row],[RN Hours (excl. Admin, DON)]], Nurse[[#This Row],[LPN Hours (excl. Admin)]], Nurse[[#This Row],[CNA Hours]], Nurse[[#This Row],[NA TR Hours]], Nurse[[#This Row],[Med Aide/Tech Hours]])</f>
        <v>181.90989010989014</v>
      </c>
      <c r="L541" s="2">
        <f>SUM(Nurse[[#This Row],[RN Hours (excl. Admin, DON)]], Nurse[[#This Row],[RN Admin Hours]], Nurse[[#This Row],[RN DON Hours]])</f>
        <v>29.572307692307685</v>
      </c>
      <c r="M541" s="2">
        <v>21.624285714285708</v>
      </c>
      <c r="N541" s="2">
        <v>1.9670329670329669</v>
      </c>
      <c r="O541" s="2">
        <v>5.9809890109890107</v>
      </c>
      <c r="P541" s="2">
        <f>SUM(Nurse[[#This Row],[LPN Hours (excl. Admin)]],Nurse[[#This Row],[LPN Admin Hours]])</f>
        <v>71.586263736263746</v>
      </c>
      <c r="Q541" s="2">
        <v>61.778571428571439</v>
      </c>
      <c r="R541" s="2">
        <v>9.8076923076923084</v>
      </c>
      <c r="S541" s="2">
        <f>SUM(Nurse[[#This Row],[CNA Hours]], Nurse[[#This Row],[NA TR Hours]], Nurse[[#This Row],[Med Aide/Tech Hours]])</f>
        <v>98.507032967032984</v>
      </c>
      <c r="T541" s="2">
        <v>86.599340659340669</v>
      </c>
      <c r="U541" s="2">
        <v>11.90769230769231</v>
      </c>
      <c r="V541" s="2">
        <v>0</v>
      </c>
      <c r="W5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1" s="2">
        <v>0</v>
      </c>
      <c r="Y541" s="2">
        <v>0</v>
      </c>
      <c r="Z541" s="2">
        <v>0</v>
      </c>
      <c r="AA541" s="2">
        <v>0</v>
      </c>
      <c r="AB541" s="2">
        <v>0</v>
      </c>
      <c r="AC541" s="2">
        <v>0</v>
      </c>
      <c r="AD541" s="2">
        <v>0</v>
      </c>
      <c r="AE541" s="2">
        <v>0</v>
      </c>
      <c r="AF541" t="s">
        <v>617</v>
      </c>
      <c r="AG541" s="6">
        <v>5</v>
      </c>
      <c r="AH541"/>
    </row>
    <row r="542" spans="1:34" x14ac:dyDescent="0.25">
      <c r="A542" t="s">
        <v>35</v>
      </c>
      <c r="B542" t="s">
        <v>1311</v>
      </c>
      <c r="C542" t="s">
        <v>1988</v>
      </c>
      <c r="D542" t="s">
        <v>2314</v>
      </c>
      <c r="E542" s="2">
        <v>47.098901098901102</v>
      </c>
      <c r="F542" s="2">
        <f>Nurse[[#This Row],[Total Nurse Staff Hours]]/Nurse[[#This Row],[MDS Census]]</f>
        <v>3.9226668222118524</v>
      </c>
      <c r="G542" s="2">
        <f>Nurse[[#This Row],[Total Direct Care Staff Hours]]/Nurse[[#This Row],[MDS Census]]</f>
        <v>3.5584461035930932</v>
      </c>
      <c r="H542" s="2">
        <f>Nurse[[#This Row],[Total RN Hours (w/ Admin, DON)]]/Nurse[[#This Row],[MDS Census]]</f>
        <v>1.0069528698086794</v>
      </c>
      <c r="I542" s="2">
        <f>Nurse[[#This Row],[RN Hours (excl. Admin, DON)]]/Nurse[[#This Row],[MDS Census]]</f>
        <v>0.64273215118992066</v>
      </c>
      <c r="J542" s="2">
        <f>SUM(Nurse[[#This Row],[RN Hours (excl. Admin, DON)]], Nurse[[#This Row],[RN Admin Hours]], Nurse[[#This Row],[RN DON Hours]], Nurse[[#This Row],[LPN Hours (excl. Admin)]], Nurse[[#This Row],[LPN Admin Hours]], Nurse[[#This Row],[CNA Hours]], Nurse[[#This Row],[NA TR Hours]], Nurse[[#This Row],[Med Aide/Tech Hours]])</f>
        <v>184.75329670329671</v>
      </c>
      <c r="K542" s="2">
        <f>SUM(Nurse[[#This Row],[RN Hours (excl. Admin, DON)]], Nurse[[#This Row],[LPN Hours (excl. Admin)]], Nurse[[#This Row],[CNA Hours]], Nurse[[#This Row],[NA TR Hours]], Nurse[[#This Row],[Med Aide/Tech Hours]])</f>
        <v>167.59890109890108</v>
      </c>
      <c r="L542" s="2">
        <f>SUM(Nurse[[#This Row],[RN Hours (excl. Admin, DON)]], Nurse[[#This Row],[RN Admin Hours]], Nurse[[#This Row],[RN DON Hours]])</f>
        <v>47.426373626373632</v>
      </c>
      <c r="M542" s="2">
        <v>30.271978021978022</v>
      </c>
      <c r="N542" s="2">
        <v>12.187362637362639</v>
      </c>
      <c r="O542" s="2">
        <v>4.9670329670329672</v>
      </c>
      <c r="P542" s="2">
        <f>SUM(Nurse[[#This Row],[LPN Hours (excl. Admin)]],Nurse[[#This Row],[LPN Admin Hours]])</f>
        <v>56.744505494505496</v>
      </c>
      <c r="Q542" s="2">
        <v>56.744505494505496</v>
      </c>
      <c r="R542" s="2">
        <v>0</v>
      </c>
      <c r="S542" s="2">
        <f>SUM(Nurse[[#This Row],[CNA Hours]], Nurse[[#This Row],[NA TR Hours]], Nurse[[#This Row],[Med Aide/Tech Hours]])</f>
        <v>80.582417582417577</v>
      </c>
      <c r="T542" s="2">
        <v>80.582417582417577</v>
      </c>
      <c r="U542" s="2">
        <v>0</v>
      </c>
      <c r="V542" s="2">
        <v>0</v>
      </c>
      <c r="W5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12.12087912087912</v>
      </c>
      <c r="X542" s="2">
        <v>6.615384615384615</v>
      </c>
      <c r="Y542" s="2">
        <v>0.81318681318681318</v>
      </c>
      <c r="Z542" s="2">
        <v>0</v>
      </c>
      <c r="AA542" s="2">
        <v>1.7252747252747254</v>
      </c>
      <c r="AB542" s="2">
        <v>0</v>
      </c>
      <c r="AC542" s="2">
        <v>2.9670329670329672</v>
      </c>
      <c r="AD542" s="2">
        <v>0</v>
      </c>
      <c r="AE542" s="2">
        <v>0</v>
      </c>
      <c r="AF542" t="s">
        <v>368</v>
      </c>
      <c r="AG542" s="6">
        <v>5</v>
      </c>
      <c r="AH542"/>
    </row>
    <row r="543" spans="1:34" x14ac:dyDescent="0.25">
      <c r="A543" t="s">
        <v>35</v>
      </c>
      <c r="B543" t="s">
        <v>1277</v>
      </c>
      <c r="C543" t="s">
        <v>2068</v>
      </c>
      <c r="D543" t="s">
        <v>2307</v>
      </c>
      <c r="E543" s="2">
        <v>70.362637362637358</v>
      </c>
      <c r="F543" s="2">
        <f>Nurse[[#This Row],[Total Nurse Staff Hours]]/Nurse[[#This Row],[MDS Census]]</f>
        <v>3.8888411682024056</v>
      </c>
      <c r="G543" s="2">
        <f>Nurse[[#This Row],[Total Direct Care Staff Hours]]/Nurse[[#This Row],[MDS Census]]</f>
        <v>3.5014836795252231</v>
      </c>
      <c r="H543" s="2">
        <f>Nurse[[#This Row],[Total RN Hours (w/ Admin, DON)]]/Nurse[[#This Row],[MDS Census]]</f>
        <v>0.94428392940809003</v>
      </c>
      <c r="I543" s="2">
        <f>Nurse[[#This Row],[RN Hours (excl. Admin, DON)]]/Nurse[[#This Row],[MDS Census]]</f>
        <v>0.55692644073090747</v>
      </c>
      <c r="J543" s="2">
        <f>SUM(Nurse[[#This Row],[RN Hours (excl. Admin, DON)]], Nurse[[#This Row],[RN Admin Hours]], Nurse[[#This Row],[RN DON Hours]], Nurse[[#This Row],[LPN Hours (excl. Admin)]], Nurse[[#This Row],[LPN Admin Hours]], Nurse[[#This Row],[CNA Hours]], Nurse[[#This Row],[NA TR Hours]], Nurse[[#This Row],[Med Aide/Tech Hours]])</f>
        <v>273.62912087912088</v>
      </c>
      <c r="K543" s="2">
        <f>SUM(Nurse[[#This Row],[RN Hours (excl. Admin, DON)]], Nurse[[#This Row],[LPN Hours (excl. Admin)]], Nurse[[#This Row],[CNA Hours]], Nurse[[#This Row],[NA TR Hours]], Nurse[[#This Row],[Med Aide/Tech Hours]])</f>
        <v>246.37362637362639</v>
      </c>
      <c r="L543" s="2">
        <f>SUM(Nurse[[#This Row],[RN Hours (excl. Admin, DON)]], Nurse[[#This Row],[RN Admin Hours]], Nurse[[#This Row],[RN DON Hours]])</f>
        <v>66.442307692307693</v>
      </c>
      <c r="M543" s="2">
        <v>39.18681318681319</v>
      </c>
      <c r="N543" s="2">
        <v>7.7829670329670328</v>
      </c>
      <c r="O543" s="2">
        <v>19.472527472527471</v>
      </c>
      <c r="P543" s="2">
        <f>SUM(Nurse[[#This Row],[LPN Hours (excl. Admin)]],Nurse[[#This Row],[LPN Admin Hours]])</f>
        <v>104.23901098901099</v>
      </c>
      <c r="Q543" s="2">
        <v>104.23901098901099</v>
      </c>
      <c r="R543" s="2">
        <v>0</v>
      </c>
      <c r="S543" s="2">
        <f>SUM(Nurse[[#This Row],[CNA Hours]], Nurse[[#This Row],[NA TR Hours]], Nurse[[#This Row],[Med Aide/Tech Hours]])</f>
        <v>102.9478021978022</v>
      </c>
      <c r="T543" s="2">
        <v>102.9478021978022</v>
      </c>
      <c r="U543" s="2">
        <v>0</v>
      </c>
      <c r="V543" s="2">
        <v>0</v>
      </c>
      <c r="W5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31.25</v>
      </c>
      <c r="X543" s="2">
        <v>14.582417582417582</v>
      </c>
      <c r="Y543" s="2">
        <v>0</v>
      </c>
      <c r="Z543" s="2">
        <v>0</v>
      </c>
      <c r="AA543" s="2">
        <v>16.667582417582416</v>
      </c>
      <c r="AB543" s="2">
        <v>0</v>
      </c>
      <c r="AC543" s="2">
        <v>0</v>
      </c>
      <c r="AD543" s="2">
        <v>0</v>
      </c>
      <c r="AE543" s="2">
        <v>0</v>
      </c>
      <c r="AF543" t="s">
        <v>333</v>
      </c>
      <c r="AG543" s="6">
        <v>5</v>
      </c>
      <c r="AH543"/>
    </row>
    <row r="544" spans="1:34" x14ac:dyDescent="0.25">
      <c r="A544" t="s">
        <v>35</v>
      </c>
      <c r="B544" t="s">
        <v>1071</v>
      </c>
      <c r="C544" t="s">
        <v>2016</v>
      </c>
      <c r="D544" t="s">
        <v>2325</v>
      </c>
      <c r="E544" s="2">
        <v>51.395604395604394</v>
      </c>
      <c r="F544" s="2">
        <f>Nurse[[#This Row],[Total Nurse Staff Hours]]/Nurse[[#This Row],[MDS Census]]</f>
        <v>3.5895830660679926</v>
      </c>
      <c r="G544" s="2">
        <f>Nurse[[#This Row],[Total Direct Care Staff Hours]]/Nurse[[#This Row],[MDS Census]]</f>
        <v>3.0705580500320719</v>
      </c>
      <c r="H544" s="2">
        <f>Nurse[[#This Row],[Total RN Hours (w/ Admin, DON)]]/Nurse[[#This Row],[MDS Census]]</f>
        <v>0.83824032499465462</v>
      </c>
      <c r="I544" s="2">
        <f>Nurse[[#This Row],[RN Hours (excl. Admin, DON)]]/Nurse[[#This Row],[MDS Census]]</f>
        <v>0.39073551421851621</v>
      </c>
      <c r="J544" s="2">
        <f>SUM(Nurse[[#This Row],[RN Hours (excl. Admin, DON)]], Nurse[[#This Row],[RN Admin Hours]], Nurse[[#This Row],[RN DON Hours]], Nurse[[#This Row],[LPN Hours (excl. Admin)]], Nurse[[#This Row],[LPN Admin Hours]], Nurse[[#This Row],[CNA Hours]], Nurse[[#This Row],[NA TR Hours]], Nurse[[#This Row],[Med Aide/Tech Hours]])</f>
        <v>184.48879120879121</v>
      </c>
      <c r="K544" s="2">
        <f>SUM(Nurse[[#This Row],[RN Hours (excl. Admin, DON)]], Nurse[[#This Row],[LPN Hours (excl. Admin)]], Nurse[[#This Row],[CNA Hours]], Nurse[[#This Row],[NA TR Hours]], Nurse[[#This Row],[Med Aide/Tech Hours]])</f>
        <v>157.8131868131868</v>
      </c>
      <c r="L544" s="2">
        <f>SUM(Nurse[[#This Row],[RN Hours (excl. Admin, DON)]], Nurse[[#This Row],[RN Admin Hours]], Nurse[[#This Row],[RN DON Hours]])</f>
        <v>43.081868131868127</v>
      </c>
      <c r="M544" s="2">
        <v>20.082087912087914</v>
      </c>
      <c r="N544" s="2">
        <v>17.186593406593403</v>
      </c>
      <c r="O544" s="2">
        <v>5.813186813186813</v>
      </c>
      <c r="P544" s="2">
        <f>SUM(Nurse[[#This Row],[LPN Hours (excl. Admin)]],Nurse[[#This Row],[LPN Admin Hours]])</f>
        <v>47.741538461538454</v>
      </c>
      <c r="Q544" s="2">
        <v>44.065714285714279</v>
      </c>
      <c r="R544" s="2">
        <v>3.6758241758241756</v>
      </c>
      <c r="S544" s="2">
        <f>SUM(Nurse[[#This Row],[CNA Hours]], Nurse[[#This Row],[NA TR Hours]], Nurse[[#This Row],[Med Aide/Tech Hours]])</f>
        <v>93.66538461538461</v>
      </c>
      <c r="T544" s="2">
        <v>93.66538461538461</v>
      </c>
      <c r="U544" s="2">
        <v>0</v>
      </c>
      <c r="V544" s="2">
        <v>0</v>
      </c>
      <c r="W5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4" s="2">
        <v>0</v>
      </c>
      <c r="Y544" s="2">
        <v>0</v>
      </c>
      <c r="Z544" s="2">
        <v>0</v>
      </c>
      <c r="AA544" s="2">
        <v>0</v>
      </c>
      <c r="AB544" s="2">
        <v>0</v>
      </c>
      <c r="AC544" s="2">
        <v>0</v>
      </c>
      <c r="AD544" s="2">
        <v>0</v>
      </c>
      <c r="AE544" s="2">
        <v>0</v>
      </c>
      <c r="AF544" t="s">
        <v>124</v>
      </c>
      <c r="AG544" s="6">
        <v>5</v>
      </c>
      <c r="AH544"/>
    </row>
    <row r="545" spans="1:34" x14ac:dyDescent="0.25">
      <c r="A545" t="s">
        <v>35</v>
      </c>
      <c r="B545" t="s">
        <v>1279</v>
      </c>
      <c r="C545" t="s">
        <v>2022</v>
      </c>
      <c r="D545" t="s">
        <v>2297</v>
      </c>
      <c r="E545" s="2">
        <v>53.824175824175825</v>
      </c>
      <c r="F545" s="2">
        <f>Nurse[[#This Row],[Total Nurse Staff Hours]]/Nurse[[#This Row],[MDS Census]]</f>
        <v>2.5807002858309525</v>
      </c>
      <c r="G545" s="2">
        <f>Nurse[[#This Row],[Total Direct Care Staff Hours]]/Nurse[[#This Row],[MDS Census]]</f>
        <v>2.46712535728869</v>
      </c>
      <c r="H545" s="2">
        <f>Nurse[[#This Row],[Total RN Hours (w/ Admin, DON)]]/Nurse[[#This Row],[MDS Census]]</f>
        <v>0.67425683952633719</v>
      </c>
      <c r="I545" s="2">
        <f>Nurse[[#This Row],[RN Hours (excl. Admin, DON)]]/Nurse[[#This Row],[MDS Census]]</f>
        <v>0.59248877092690877</v>
      </c>
      <c r="J545" s="2">
        <f>SUM(Nurse[[#This Row],[RN Hours (excl. Admin, DON)]], Nurse[[#This Row],[RN Admin Hours]], Nurse[[#This Row],[RN DON Hours]], Nurse[[#This Row],[LPN Hours (excl. Admin)]], Nurse[[#This Row],[LPN Admin Hours]], Nurse[[#This Row],[CNA Hours]], Nurse[[#This Row],[NA TR Hours]], Nurse[[#This Row],[Med Aide/Tech Hours]])</f>
        <v>138.90406593406598</v>
      </c>
      <c r="K545" s="2">
        <f>SUM(Nurse[[#This Row],[RN Hours (excl. Admin, DON)]], Nurse[[#This Row],[LPN Hours (excl. Admin)]], Nurse[[#This Row],[CNA Hours]], Nurse[[#This Row],[NA TR Hours]], Nurse[[#This Row],[Med Aide/Tech Hours]])</f>
        <v>132.79098901098905</v>
      </c>
      <c r="L545" s="2">
        <f>SUM(Nurse[[#This Row],[RN Hours (excl. Admin, DON)]], Nurse[[#This Row],[RN Admin Hours]], Nurse[[#This Row],[RN DON Hours]])</f>
        <v>36.291318681318678</v>
      </c>
      <c r="M545" s="2">
        <v>31.890219780219773</v>
      </c>
      <c r="N545" s="2">
        <v>1.5824175824175823</v>
      </c>
      <c r="O545" s="2">
        <v>2.8186813186813189</v>
      </c>
      <c r="P545" s="2">
        <f>SUM(Nurse[[#This Row],[LPN Hours (excl. Admin)]],Nurse[[#This Row],[LPN Admin Hours]])</f>
        <v>29.778571428571439</v>
      </c>
      <c r="Q545" s="2">
        <v>28.066593406593416</v>
      </c>
      <c r="R545" s="2">
        <v>1.7119780219780223</v>
      </c>
      <c r="S545" s="2">
        <f>SUM(Nurse[[#This Row],[CNA Hours]], Nurse[[#This Row],[NA TR Hours]], Nurse[[#This Row],[Med Aide/Tech Hours]])</f>
        <v>72.834175824175858</v>
      </c>
      <c r="T545" s="2">
        <v>72.834175824175858</v>
      </c>
      <c r="U545" s="2">
        <v>0</v>
      </c>
      <c r="V545" s="2">
        <v>0</v>
      </c>
      <c r="W5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7.5164835164835173</v>
      </c>
      <c r="X545" s="2">
        <v>0.78021978021978022</v>
      </c>
      <c r="Y545" s="2">
        <v>1.6703296703296704</v>
      </c>
      <c r="Z545" s="2">
        <v>2.8131868131868134</v>
      </c>
      <c r="AA545" s="2">
        <v>0.26373626373626374</v>
      </c>
      <c r="AB545" s="2">
        <v>0</v>
      </c>
      <c r="AC545" s="2">
        <v>1.9890109890109891</v>
      </c>
      <c r="AD545" s="2">
        <v>0</v>
      </c>
      <c r="AE545" s="2">
        <v>0</v>
      </c>
      <c r="AF545" t="s">
        <v>335</v>
      </c>
      <c r="AG545" s="6">
        <v>5</v>
      </c>
      <c r="AH545"/>
    </row>
    <row r="546" spans="1:34" x14ac:dyDescent="0.25">
      <c r="A546" t="s">
        <v>35</v>
      </c>
      <c r="B546" t="s">
        <v>1817</v>
      </c>
      <c r="C546" t="s">
        <v>2106</v>
      </c>
      <c r="D546" t="s">
        <v>2295</v>
      </c>
      <c r="E546" s="2">
        <v>56.516483516483518</v>
      </c>
      <c r="F546" s="2">
        <f>Nurse[[#This Row],[Total Nurse Staff Hours]]/Nurse[[#This Row],[MDS Census]]</f>
        <v>3.3969803616566212</v>
      </c>
      <c r="G546" s="2">
        <f>Nurse[[#This Row],[Total Direct Care Staff Hours]]/Nurse[[#This Row],[MDS Census]]</f>
        <v>3.0160742757145638</v>
      </c>
      <c r="H546" s="2">
        <f>Nurse[[#This Row],[Total RN Hours (w/ Admin, DON)]]/Nurse[[#This Row],[MDS Census]]</f>
        <v>0.7774547929224187</v>
      </c>
      <c r="I546" s="2">
        <f>Nurse[[#This Row],[RN Hours (excl. Admin, DON)]]/Nurse[[#This Row],[MDS Census]]</f>
        <v>0.58943223799338884</v>
      </c>
      <c r="J546" s="2">
        <f>SUM(Nurse[[#This Row],[RN Hours (excl. Admin, DON)]], Nurse[[#This Row],[RN Admin Hours]], Nurse[[#This Row],[RN DON Hours]], Nurse[[#This Row],[LPN Hours (excl. Admin)]], Nurse[[#This Row],[LPN Admin Hours]], Nurse[[#This Row],[CNA Hours]], Nurse[[#This Row],[NA TR Hours]], Nurse[[#This Row],[Med Aide/Tech Hours]])</f>
        <v>191.98538461538465</v>
      </c>
      <c r="K546" s="2">
        <f>SUM(Nurse[[#This Row],[RN Hours (excl. Admin, DON)]], Nurse[[#This Row],[LPN Hours (excl. Admin)]], Nurse[[#This Row],[CNA Hours]], Nurse[[#This Row],[NA TR Hours]], Nurse[[#This Row],[Med Aide/Tech Hours]])</f>
        <v>170.45791208791212</v>
      </c>
      <c r="L546" s="2">
        <f>SUM(Nurse[[#This Row],[RN Hours (excl. Admin, DON)]], Nurse[[#This Row],[RN Admin Hours]], Nurse[[#This Row],[RN DON Hours]])</f>
        <v>43.939010989010981</v>
      </c>
      <c r="M546" s="2">
        <v>33.312637362637354</v>
      </c>
      <c r="N546" s="2">
        <v>5.8791208791208796</v>
      </c>
      <c r="O546" s="2">
        <v>4.7472527472527473</v>
      </c>
      <c r="P546" s="2">
        <f>SUM(Nurse[[#This Row],[LPN Hours (excl. Admin)]],Nurse[[#This Row],[LPN Admin Hours]])</f>
        <v>33.11571428571429</v>
      </c>
      <c r="Q546" s="2">
        <v>22.214615384615385</v>
      </c>
      <c r="R546" s="2">
        <v>10.901098901098901</v>
      </c>
      <c r="S546" s="2">
        <f>SUM(Nurse[[#This Row],[CNA Hours]], Nurse[[#This Row],[NA TR Hours]], Nurse[[#This Row],[Med Aide/Tech Hours]])</f>
        <v>114.93065934065939</v>
      </c>
      <c r="T546" s="2">
        <v>113.56483516483522</v>
      </c>
      <c r="U546" s="2">
        <v>1.3658241758241758</v>
      </c>
      <c r="V546" s="2">
        <v>0</v>
      </c>
      <c r="W5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6" s="2">
        <v>0</v>
      </c>
      <c r="Y546" s="2">
        <v>0</v>
      </c>
      <c r="Z546" s="2">
        <v>0</v>
      </c>
      <c r="AA546" s="2">
        <v>0</v>
      </c>
      <c r="AB546" s="2">
        <v>0</v>
      </c>
      <c r="AC546" s="2">
        <v>0</v>
      </c>
      <c r="AD546" s="2">
        <v>0</v>
      </c>
      <c r="AE546" s="2">
        <v>0</v>
      </c>
      <c r="AF546" t="s">
        <v>884</v>
      </c>
      <c r="AG546" s="6">
        <v>5</v>
      </c>
      <c r="AH546"/>
    </row>
    <row r="547" spans="1:34" x14ac:dyDescent="0.25">
      <c r="A547" t="s">
        <v>35</v>
      </c>
      <c r="B547" t="s">
        <v>1565</v>
      </c>
      <c r="C547" t="s">
        <v>2163</v>
      </c>
      <c r="D547" t="s">
        <v>2328</v>
      </c>
      <c r="E547" s="2">
        <v>28.956043956043956</v>
      </c>
      <c r="F547" s="2">
        <f>Nurse[[#This Row],[Total Nurse Staff Hours]]/Nurse[[#This Row],[MDS Census]]</f>
        <v>3.3748576850094878</v>
      </c>
      <c r="G547" s="2">
        <f>Nurse[[#This Row],[Total Direct Care Staff Hours]]/Nurse[[#This Row],[MDS Census]]</f>
        <v>2.467741935483871</v>
      </c>
      <c r="H547" s="2">
        <f>Nurse[[#This Row],[Total RN Hours (w/ Admin, DON)]]/Nurse[[#This Row],[MDS Census]]</f>
        <v>0.76062618595825426</v>
      </c>
      <c r="I547" s="2">
        <f>Nurse[[#This Row],[RN Hours (excl. Admin, DON)]]/Nurse[[#This Row],[MDS Census]]</f>
        <v>0.21793168880455407</v>
      </c>
      <c r="J547" s="2">
        <f>SUM(Nurse[[#This Row],[RN Hours (excl. Admin, DON)]], Nurse[[#This Row],[RN Admin Hours]], Nurse[[#This Row],[RN DON Hours]], Nurse[[#This Row],[LPN Hours (excl. Admin)]], Nurse[[#This Row],[LPN Admin Hours]], Nurse[[#This Row],[CNA Hours]], Nurse[[#This Row],[NA TR Hours]], Nurse[[#This Row],[Med Aide/Tech Hours]])</f>
        <v>97.722527472527474</v>
      </c>
      <c r="K547" s="2">
        <f>SUM(Nurse[[#This Row],[RN Hours (excl. Admin, DON)]], Nurse[[#This Row],[LPN Hours (excl. Admin)]], Nurse[[#This Row],[CNA Hours]], Nurse[[#This Row],[NA TR Hours]], Nurse[[#This Row],[Med Aide/Tech Hours]])</f>
        <v>71.456043956043956</v>
      </c>
      <c r="L547" s="2">
        <f>SUM(Nurse[[#This Row],[RN Hours (excl. Admin, DON)]], Nurse[[#This Row],[RN Admin Hours]], Nurse[[#This Row],[RN DON Hours]])</f>
        <v>22.024725274725274</v>
      </c>
      <c r="M547" s="2">
        <v>6.3104395604395602</v>
      </c>
      <c r="N547" s="2">
        <v>10.571428571428571</v>
      </c>
      <c r="O547" s="2">
        <v>5.1428571428571432</v>
      </c>
      <c r="P547" s="2">
        <f>SUM(Nurse[[#This Row],[LPN Hours (excl. Admin)]],Nurse[[#This Row],[LPN Admin Hours]])</f>
        <v>20.453296703296704</v>
      </c>
      <c r="Q547" s="2">
        <v>9.9010989010989015</v>
      </c>
      <c r="R547" s="2">
        <v>10.552197802197803</v>
      </c>
      <c r="S547" s="2">
        <f>SUM(Nurse[[#This Row],[CNA Hours]], Nurse[[#This Row],[NA TR Hours]], Nurse[[#This Row],[Med Aide/Tech Hours]])</f>
        <v>55.244505494505496</v>
      </c>
      <c r="T547" s="2">
        <v>55.244505494505496</v>
      </c>
      <c r="U547" s="2">
        <v>0</v>
      </c>
      <c r="V547" s="2">
        <v>0</v>
      </c>
      <c r="W5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7" s="2">
        <v>0</v>
      </c>
      <c r="Y547" s="2">
        <v>0</v>
      </c>
      <c r="Z547" s="2">
        <v>0</v>
      </c>
      <c r="AA547" s="2">
        <v>0</v>
      </c>
      <c r="AB547" s="2">
        <v>0</v>
      </c>
      <c r="AC547" s="2">
        <v>0</v>
      </c>
      <c r="AD547" s="2">
        <v>0</v>
      </c>
      <c r="AE547" s="2">
        <v>0</v>
      </c>
      <c r="AF547" t="s">
        <v>627</v>
      </c>
      <c r="AG547" s="6">
        <v>5</v>
      </c>
      <c r="AH547"/>
    </row>
    <row r="548" spans="1:34" x14ac:dyDescent="0.25">
      <c r="A548" t="s">
        <v>35</v>
      </c>
      <c r="B548" t="s">
        <v>1642</v>
      </c>
      <c r="C548" t="s">
        <v>1962</v>
      </c>
      <c r="D548" t="s">
        <v>2282</v>
      </c>
      <c r="E548" s="2">
        <v>51.571428571428569</v>
      </c>
      <c r="F548" s="2">
        <f>Nurse[[#This Row],[Total Nurse Staff Hours]]/Nurse[[#This Row],[MDS Census]]</f>
        <v>4.4644150862987422</v>
      </c>
      <c r="G548" s="2">
        <f>Nurse[[#This Row],[Total Direct Care Staff Hours]]/Nurse[[#This Row],[MDS Census]]</f>
        <v>3.8989985084167911</v>
      </c>
      <c r="H548" s="2">
        <f>Nurse[[#This Row],[Total RN Hours (w/ Admin, DON)]]/Nurse[[#This Row],[MDS Census]]</f>
        <v>0.77567653952695503</v>
      </c>
      <c r="I548" s="2">
        <f>Nurse[[#This Row],[RN Hours (excl. Admin, DON)]]/Nurse[[#This Row],[MDS Census]]</f>
        <v>0.50926912422757298</v>
      </c>
      <c r="J548" s="2">
        <f>SUM(Nurse[[#This Row],[RN Hours (excl. Admin, DON)]], Nurse[[#This Row],[RN Admin Hours]], Nurse[[#This Row],[RN DON Hours]], Nurse[[#This Row],[LPN Hours (excl. Admin)]], Nurse[[#This Row],[LPN Admin Hours]], Nurse[[#This Row],[CNA Hours]], Nurse[[#This Row],[NA TR Hours]], Nurse[[#This Row],[Med Aide/Tech Hours]])</f>
        <v>230.23626373626371</v>
      </c>
      <c r="K548" s="2">
        <f>SUM(Nurse[[#This Row],[RN Hours (excl. Admin, DON)]], Nurse[[#This Row],[LPN Hours (excl. Admin)]], Nurse[[#This Row],[CNA Hours]], Nurse[[#This Row],[NA TR Hours]], Nurse[[#This Row],[Med Aide/Tech Hours]])</f>
        <v>201.07692307692307</v>
      </c>
      <c r="L548" s="2">
        <f>SUM(Nurse[[#This Row],[RN Hours (excl. Admin, DON)]], Nurse[[#This Row],[RN Admin Hours]], Nurse[[#This Row],[RN DON Hours]])</f>
        <v>40.002747252747248</v>
      </c>
      <c r="M548" s="2">
        <v>26.263736263736263</v>
      </c>
      <c r="N548" s="2">
        <v>5.2994505494505493</v>
      </c>
      <c r="O548" s="2">
        <v>8.4395604395604398</v>
      </c>
      <c r="P548" s="2">
        <f>SUM(Nurse[[#This Row],[LPN Hours (excl. Admin)]],Nurse[[#This Row],[LPN Admin Hours]])</f>
        <v>67.631868131868131</v>
      </c>
      <c r="Q548" s="2">
        <v>52.21153846153846</v>
      </c>
      <c r="R548" s="2">
        <v>15.42032967032967</v>
      </c>
      <c r="S548" s="2">
        <f>SUM(Nurse[[#This Row],[CNA Hours]], Nurse[[#This Row],[NA TR Hours]], Nurse[[#This Row],[Med Aide/Tech Hours]])</f>
        <v>122.60164835164835</v>
      </c>
      <c r="T548" s="2">
        <v>120.00824175824175</v>
      </c>
      <c r="U548" s="2">
        <v>2.5934065934065935</v>
      </c>
      <c r="V548" s="2">
        <v>0</v>
      </c>
      <c r="W5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47.057692307692307</v>
      </c>
      <c r="X548" s="2">
        <v>2.087912087912088</v>
      </c>
      <c r="Y548" s="2">
        <v>0</v>
      </c>
      <c r="Z548" s="2">
        <v>0</v>
      </c>
      <c r="AA548" s="2">
        <v>7.7829670329670328</v>
      </c>
      <c r="AB548" s="2">
        <v>0</v>
      </c>
      <c r="AC548" s="2">
        <v>37.18681318681319</v>
      </c>
      <c r="AD548" s="2">
        <v>0</v>
      </c>
      <c r="AE548" s="2">
        <v>0</v>
      </c>
      <c r="AF548" t="s">
        <v>705</v>
      </c>
      <c r="AG548" s="6">
        <v>5</v>
      </c>
      <c r="AH548"/>
    </row>
    <row r="549" spans="1:34" x14ac:dyDescent="0.25">
      <c r="A549" t="s">
        <v>35</v>
      </c>
      <c r="B549" t="s">
        <v>1674</v>
      </c>
      <c r="C549" t="s">
        <v>2169</v>
      </c>
      <c r="D549" t="s">
        <v>2316</v>
      </c>
      <c r="E549" s="2">
        <v>20.923076923076923</v>
      </c>
      <c r="F549" s="2">
        <f>Nurse[[#This Row],[Total Nurse Staff Hours]]/Nurse[[#This Row],[MDS Census]]</f>
        <v>3.7497373949579833</v>
      </c>
      <c r="G549" s="2">
        <f>Nurse[[#This Row],[Total Direct Care Staff Hours]]/Nurse[[#This Row],[MDS Census]]</f>
        <v>3.2783613445378155</v>
      </c>
      <c r="H549" s="2">
        <f>Nurse[[#This Row],[Total RN Hours (w/ Admin, DON)]]/Nurse[[#This Row],[MDS Census]]</f>
        <v>0.95417542016806722</v>
      </c>
      <c r="I549" s="2">
        <f>Nurse[[#This Row],[RN Hours (excl. Admin, DON)]]/Nurse[[#This Row],[MDS Census]]</f>
        <v>0.48279936974789917</v>
      </c>
      <c r="J549" s="2">
        <f>SUM(Nurse[[#This Row],[RN Hours (excl. Admin, DON)]], Nurse[[#This Row],[RN Admin Hours]], Nurse[[#This Row],[RN DON Hours]], Nurse[[#This Row],[LPN Hours (excl. Admin)]], Nurse[[#This Row],[LPN Admin Hours]], Nurse[[#This Row],[CNA Hours]], Nurse[[#This Row],[NA TR Hours]], Nurse[[#This Row],[Med Aide/Tech Hours]])</f>
        <v>78.456043956043956</v>
      </c>
      <c r="K549" s="2">
        <f>SUM(Nurse[[#This Row],[RN Hours (excl. Admin, DON)]], Nurse[[#This Row],[LPN Hours (excl. Admin)]], Nurse[[#This Row],[CNA Hours]], Nurse[[#This Row],[NA TR Hours]], Nurse[[#This Row],[Med Aide/Tech Hours]])</f>
        <v>68.593406593406598</v>
      </c>
      <c r="L549" s="2">
        <f>SUM(Nurse[[#This Row],[RN Hours (excl. Admin, DON)]], Nurse[[#This Row],[RN Admin Hours]], Nurse[[#This Row],[RN DON Hours]])</f>
        <v>19.964285714285715</v>
      </c>
      <c r="M549" s="2">
        <v>10.101648351648352</v>
      </c>
      <c r="N549" s="2">
        <v>4.9835164835164836</v>
      </c>
      <c r="O549" s="2">
        <v>4.8791208791208796</v>
      </c>
      <c r="P549" s="2">
        <f>SUM(Nurse[[#This Row],[LPN Hours (excl. Admin)]],Nurse[[#This Row],[LPN Admin Hours]])</f>
        <v>14.447802197802197</v>
      </c>
      <c r="Q549" s="2">
        <v>14.447802197802197</v>
      </c>
      <c r="R549" s="2">
        <v>0</v>
      </c>
      <c r="S549" s="2">
        <f>SUM(Nurse[[#This Row],[CNA Hours]], Nurse[[#This Row],[NA TR Hours]], Nurse[[#This Row],[Med Aide/Tech Hours]])</f>
        <v>44.043956043956044</v>
      </c>
      <c r="T549" s="2">
        <v>44.043956043956044</v>
      </c>
      <c r="U549" s="2">
        <v>0</v>
      </c>
      <c r="V549" s="2">
        <v>0</v>
      </c>
      <c r="W5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49" s="2">
        <v>0</v>
      </c>
      <c r="Y549" s="2">
        <v>0</v>
      </c>
      <c r="Z549" s="2">
        <v>0</v>
      </c>
      <c r="AA549" s="2">
        <v>0</v>
      </c>
      <c r="AB549" s="2">
        <v>0</v>
      </c>
      <c r="AC549" s="2">
        <v>0</v>
      </c>
      <c r="AD549" s="2">
        <v>0</v>
      </c>
      <c r="AE549" s="2">
        <v>0</v>
      </c>
      <c r="AF549" t="s">
        <v>738</v>
      </c>
      <c r="AG549" s="6">
        <v>5</v>
      </c>
      <c r="AH549"/>
    </row>
    <row r="550" spans="1:34" x14ac:dyDescent="0.25">
      <c r="A550" t="s">
        <v>35</v>
      </c>
      <c r="B550" t="s">
        <v>1640</v>
      </c>
      <c r="C550" t="s">
        <v>1965</v>
      </c>
      <c r="D550" t="s">
        <v>2282</v>
      </c>
      <c r="E550" s="2">
        <v>59.329670329670328</v>
      </c>
      <c r="F550" s="2">
        <f>Nurse[[#This Row],[Total Nurse Staff Hours]]/Nurse[[#This Row],[MDS Census]]</f>
        <v>4.4406001111316913</v>
      </c>
      <c r="G550" s="2">
        <f>Nurse[[#This Row],[Total Direct Care Staff Hours]]/Nurse[[#This Row],[MDS Census]]</f>
        <v>4.0184849046119657</v>
      </c>
      <c r="H550" s="2">
        <f>Nurse[[#This Row],[Total RN Hours (w/ Admin, DON)]]/Nurse[[#This Row],[MDS Census]]</f>
        <v>0.83744211891090925</v>
      </c>
      <c r="I550" s="2">
        <f>Nurse[[#This Row],[RN Hours (excl. Admin, DON)]]/Nurse[[#This Row],[MDS Census]]</f>
        <v>0.59165586219670308</v>
      </c>
      <c r="J550" s="2">
        <f>SUM(Nurse[[#This Row],[RN Hours (excl. Admin, DON)]], Nurse[[#This Row],[RN Admin Hours]], Nurse[[#This Row],[RN DON Hours]], Nurse[[#This Row],[LPN Hours (excl. Admin)]], Nurse[[#This Row],[LPN Admin Hours]], Nurse[[#This Row],[CNA Hours]], Nurse[[#This Row],[NA TR Hours]], Nurse[[#This Row],[Med Aide/Tech Hours]])</f>
        <v>263.45934065934068</v>
      </c>
      <c r="K550" s="2">
        <f>SUM(Nurse[[#This Row],[RN Hours (excl. Admin, DON)]], Nurse[[#This Row],[LPN Hours (excl. Admin)]], Nurse[[#This Row],[CNA Hours]], Nurse[[#This Row],[NA TR Hours]], Nurse[[#This Row],[Med Aide/Tech Hours]])</f>
        <v>238.41538461538465</v>
      </c>
      <c r="L550" s="2">
        <f>SUM(Nurse[[#This Row],[RN Hours (excl. Admin, DON)]], Nurse[[#This Row],[RN Admin Hours]], Nurse[[#This Row],[RN DON Hours]])</f>
        <v>49.685164835164827</v>
      </c>
      <c r="M550" s="2">
        <v>35.10274725274725</v>
      </c>
      <c r="N550" s="2">
        <v>9.5714285714285712</v>
      </c>
      <c r="O550" s="2">
        <v>5.0109890109890109</v>
      </c>
      <c r="P550" s="2">
        <f>SUM(Nurse[[#This Row],[LPN Hours (excl. Admin)]],Nurse[[#This Row],[LPN Admin Hours]])</f>
        <v>48.826043956043954</v>
      </c>
      <c r="Q550" s="2">
        <v>38.364505494505494</v>
      </c>
      <c r="R550" s="2">
        <v>10.461538461538462</v>
      </c>
      <c r="S550" s="2">
        <f>SUM(Nurse[[#This Row],[CNA Hours]], Nurse[[#This Row],[NA TR Hours]], Nurse[[#This Row],[Med Aide/Tech Hours]])</f>
        <v>164.94813186813192</v>
      </c>
      <c r="T550" s="2">
        <v>162.55802197802203</v>
      </c>
      <c r="U550" s="2">
        <v>2.3901098901098901</v>
      </c>
      <c r="V550" s="2">
        <v>0</v>
      </c>
      <c r="W5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3.9148351648351651</v>
      </c>
      <c r="X550" s="2">
        <v>0.48351648351648352</v>
      </c>
      <c r="Y550" s="2">
        <v>0</v>
      </c>
      <c r="Z550" s="2">
        <v>0</v>
      </c>
      <c r="AA550" s="2">
        <v>2.947802197802198</v>
      </c>
      <c r="AB550" s="2">
        <v>0</v>
      </c>
      <c r="AC550" s="2">
        <v>0.48351648351648352</v>
      </c>
      <c r="AD550" s="2">
        <v>0</v>
      </c>
      <c r="AE550" s="2">
        <v>0</v>
      </c>
      <c r="AF550" t="s">
        <v>703</v>
      </c>
      <c r="AG550" s="6">
        <v>5</v>
      </c>
      <c r="AH550"/>
    </row>
    <row r="551" spans="1:34" x14ac:dyDescent="0.25">
      <c r="A551" t="s">
        <v>35</v>
      </c>
      <c r="B551" t="s">
        <v>1490</v>
      </c>
      <c r="C551" t="s">
        <v>2206</v>
      </c>
      <c r="D551" t="s">
        <v>2303</v>
      </c>
      <c r="E551" s="2">
        <v>44.802197802197803</v>
      </c>
      <c r="F551" s="2">
        <f>Nurse[[#This Row],[Total Nurse Staff Hours]]/Nurse[[#This Row],[MDS Census]]</f>
        <v>3.6166127054206516</v>
      </c>
      <c r="G551" s="2">
        <f>Nurse[[#This Row],[Total Direct Care Staff Hours]]/Nurse[[#This Row],[MDS Census]]</f>
        <v>3.3326857983811613</v>
      </c>
      <c r="H551" s="2">
        <f>Nurse[[#This Row],[Total RN Hours (w/ Admin, DON)]]/Nurse[[#This Row],[MDS Census]]</f>
        <v>0.70077262693156739</v>
      </c>
      <c r="I551" s="2">
        <f>Nurse[[#This Row],[RN Hours (excl. Admin, DON)]]/Nurse[[#This Row],[MDS Census]]</f>
        <v>0.5280966396860437</v>
      </c>
      <c r="J551" s="2">
        <f>SUM(Nurse[[#This Row],[RN Hours (excl. Admin, DON)]], Nurse[[#This Row],[RN Admin Hours]], Nurse[[#This Row],[RN DON Hours]], Nurse[[#This Row],[LPN Hours (excl. Admin)]], Nurse[[#This Row],[LPN Admin Hours]], Nurse[[#This Row],[CNA Hours]], Nurse[[#This Row],[NA TR Hours]], Nurse[[#This Row],[Med Aide/Tech Hours]])</f>
        <v>162.03219780219777</v>
      </c>
      <c r="K551" s="2">
        <f>SUM(Nurse[[#This Row],[RN Hours (excl. Admin, DON)]], Nurse[[#This Row],[LPN Hours (excl. Admin)]], Nurse[[#This Row],[CNA Hours]], Nurse[[#This Row],[NA TR Hours]], Nurse[[#This Row],[Med Aide/Tech Hours]])</f>
        <v>149.3116483516483</v>
      </c>
      <c r="L551" s="2">
        <f>SUM(Nurse[[#This Row],[RN Hours (excl. Admin, DON)]], Nurse[[#This Row],[RN Admin Hours]], Nurse[[#This Row],[RN DON Hours]])</f>
        <v>31.396153846153847</v>
      </c>
      <c r="M551" s="2">
        <v>23.65989010989011</v>
      </c>
      <c r="N551" s="2">
        <v>2.1098901098901099</v>
      </c>
      <c r="O551" s="2">
        <v>5.6263736263736268</v>
      </c>
      <c r="P551" s="2">
        <f>SUM(Nurse[[#This Row],[LPN Hours (excl. Admin)]],Nurse[[#This Row],[LPN Admin Hours]])</f>
        <v>44.28164835164835</v>
      </c>
      <c r="Q551" s="2">
        <v>39.297362637362632</v>
      </c>
      <c r="R551" s="2">
        <v>4.9842857142857158</v>
      </c>
      <c r="S551" s="2">
        <f>SUM(Nurse[[#This Row],[CNA Hours]], Nurse[[#This Row],[NA TR Hours]], Nurse[[#This Row],[Med Aide/Tech Hours]])</f>
        <v>86.354395604395592</v>
      </c>
      <c r="T551" s="2">
        <v>76.835384615384598</v>
      </c>
      <c r="U551" s="2">
        <v>9.5190109890109884</v>
      </c>
      <c r="V551" s="2">
        <v>0</v>
      </c>
      <c r="W5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51" s="2">
        <v>0</v>
      </c>
      <c r="Y551" s="2">
        <v>0</v>
      </c>
      <c r="Z551" s="2">
        <v>0</v>
      </c>
      <c r="AA551" s="2">
        <v>0</v>
      </c>
      <c r="AB551" s="2">
        <v>0</v>
      </c>
      <c r="AC551" s="2">
        <v>0</v>
      </c>
      <c r="AD551" s="2">
        <v>0</v>
      </c>
      <c r="AE551" s="2">
        <v>0</v>
      </c>
      <c r="AF551" t="s">
        <v>551</v>
      </c>
      <c r="AG551" s="6">
        <v>5</v>
      </c>
      <c r="AH551"/>
    </row>
    <row r="552" spans="1:34" x14ac:dyDescent="0.25">
      <c r="A552" t="s">
        <v>35</v>
      </c>
      <c r="B552" t="s">
        <v>1889</v>
      </c>
      <c r="C552" t="s">
        <v>2133</v>
      </c>
      <c r="D552" t="s">
        <v>2293</v>
      </c>
      <c r="E552" s="2">
        <v>23.076923076923077</v>
      </c>
      <c r="F552" s="2">
        <f>Nurse[[#This Row],[Total Nurse Staff Hours]]/Nurse[[#This Row],[MDS Census]]</f>
        <v>4.0033333333333339</v>
      </c>
      <c r="G552" s="2">
        <f>Nurse[[#This Row],[Total Direct Care Staff Hours]]/Nurse[[#This Row],[MDS Census]]</f>
        <v>3.7276190476190472</v>
      </c>
      <c r="H552" s="2">
        <f>Nurse[[#This Row],[Total RN Hours (w/ Admin, DON)]]/Nurse[[#This Row],[MDS Census]]</f>
        <v>0.72885714285714276</v>
      </c>
      <c r="I552" s="2">
        <f>Nurse[[#This Row],[RN Hours (excl. Admin, DON)]]/Nurse[[#This Row],[MDS Census]]</f>
        <v>0.45314285714285707</v>
      </c>
      <c r="J552" s="2">
        <f>SUM(Nurse[[#This Row],[RN Hours (excl. Admin, DON)]], Nurse[[#This Row],[RN Admin Hours]], Nurse[[#This Row],[RN DON Hours]], Nurse[[#This Row],[LPN Hours (excl. Admin)]], Nurse[[#This Row],[LPN Admin Hours]], Nurse[[#This Row],[CNA Hours]], Nurse[[#This Row],[NA TR Hours]], Nurse[[#This Row],[Med Aide/Tech Hours]])</f>
        <v>92.384615384615387</v>
      </c>
      <c r="K552" s="2">
        <f>SUM(Nurse[[#This Row],[RN Hours (excl. Admin, DON)]], Nurse[[#This Row],[LPN Hours (excl. Admin)]], Nurse[[#This Row],[CNA Hours]], Nurse[[#This Row],[NA TR Hours]], Nurse[[#This Row],[Med Aide/Tech Hours]])</f>
        <v>86.021978021978015</v>
      </c>
      <c r="L552" s="2">
        <f>SUM(Nurse[[#This Row],[RN Hours (excl. Admin, DON)]], Nurse[[#This Row],[RN Admin Hours]], Nurse[[#This Row],[RN DON Hours]])</f>
        <v>16.819780219780217</v>
      </c>
      <c r="M552" s="2">
        <v>10.457142857142856</v>
      </c>
      <c r="N552" s="2">
        <v>0.64835164835164838</v>
      </c>
      <c r="O552" s="2">
        <v>5.7142857142857144</v>
      </c>
      <c r="P552" s="2">
        <f>SUM(Nurse[[#This Row],[LPN Hours (excl. Admin)]],Nurse[[#This Row],[LPN Admin Hours]])</f>
        <v>25.323076923076929</v>
      </c>
      <c r="Q552" s="2">
        <v>25.323076923076929</v>
      </c>
      <c r="R552" s="2">
        <v>0</v>
      </c>
      <c r="S552" s="2">
        <f>SUM(Nurse[[#This Row],[CNA Hours]], Nurse[[#This Row],[NA TR Hours]], Nurse[[#This Row],[Med Aide/Tech Hours]])</f>
        <v>50.241758241758234</v>
      </c>
      <c r="T552" s="2">
        <v>50.241758241758234</v>
      </c>
      <c r="U552" s="2">
        <v>0</v>
      </c>
      <c r="V552" s="2">
        <v>0</v>
      </c>
      <c r="W5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0.64835164835164838</v>
      </c>
      <c r="X552" s="2">
        <v>0</v>
      </c>
      <c r="Y552" s="2">
        <v>0.64835164835164838</v>
      </c>
      <c r="Z552" s="2">
        <v>0</v>
      </c>
      <c r="AA552" s="2">
        <v>0</v>
      </c>
      <c r="AB552" s="2">
        <v>0</v>
      </c>
      <c r="AC552" s="2">
        <v>0</v>
      </c>
      <c r="AD552" s="2">
        <v>0</v>
      </c>
      <c r="AE552" s="2">
        <v>0</v>
      </c>
      <c r="AF552" t="s">
        <v>956</v>
      </c>
      <c r="AG552" s="6">
        <v>5</v>
      </c>
      <c r="AH552"/>
    </row>
    <row r="553" spans="1:34" x14ac:dyDescent="0.25">
      <c r="A553" t="s">
        <v>35</v>
      </c>
      <c r="B553" t="s">
        <v>1009</v>
      </c>
      <c r="C553" t="s">
        <v>2072</v>
      </c>
      <c r="D553" t="s">
        <v>2331</v>
      </c>
      <c r="E553" s="2">
        <v>136.54945054945054</v>
      </c>
      <c r="F553" s="2">
        <f>Nurse[[#This Row],[Total Nurse Staff Hours]]/Nurse[[#This Row],[MDS Census]]</f>
        <v>3.7891590214067294</v>
      </c>
      <c r="G553" s="2">
        <f>Nurse[[#This Row],[Total Direct Care Staff Hours]]/Nurse[[#This Row],[MDS Census]]</f>
        <v>3.4128311604699832</v>
      </c>
      <c r="H553" s="2">
        <f>Nurse[[#This Row],[Total RN Hours (w/ Admin, DON)]]/Nurse[[#This Row],[MDS Census]]</f>
        <v>0.69278046032512486</v>
      </c>
      <c r="I553" s="2">
        <f>Nurse[[#This Row],[RN Hours (excl. Admin, DON)]]/Nurse[[#This Row],[MDS Census]]</f>
        <v>0.39183888620634155</v>
      </c>
      <c r="J553" s="2">
        <f>SUM(Nurse[[#This Row],[RN Hours (excl. Admin, DON)]], Nurse[[#This Row],[RN Admin Hours]], Nurse[[#This Row],[RN DON Hours]], Nurse[[#This Row],[LPN Hours (excl. Admin)]], Nurse[[#This Row],[LPN Admin Hours]], Nurse[[#This Row],[CNA Hours]], Nurse[[#This Row],[NA TR Hours]], Nurse[[#This Row],[Med Aide/Tech Hours]])</f>
        <v>517.4075824175826</v>
      </c>
      <c r="K553" s="2">
        <f>SUM(Nurse[[#This Row],[RN Hours (excl. Admin, DON)]], Nurse[[#This Row],[LPN Hours (excl. Admin)]], Nurse[[#This Row],[CNA Hours]], Nurse[[#This Row],[NA TR Hours]], Nurse[[#This Row],[Med Aide/Tech Hours]])</f>
        <v>466.02021978021986</v>
      </c>
      <c r="L553" s="2">
        <f>SUM(Nurse[[#This Row],[RN Hours (excl. Admin, DON)]], Nurse[[#This Row],[RN Admin Hours]], Nurse[[#This Row],[RN DON Hours]])</f>
        <v>94.598791208791212</v>
      </c>
      <c r="M553" s="2">
        <v>53.505384615384614</v>
      </c>
      <c r="N553" s="2">
        <v>35.934065934065934</v>
      </c>
      <c r="O553" s="2">
        <v>5.1593406593406597</v>
      </c>
      <c r="P553" s="2">
        <f>SUM(Nurse[[#This Row],[LPN Hours (excl. Admin)]],Nurse[[#This Row],[LPN Admin Hours]])</f>
        <v>118.47296703296708</v>
      </c>
      <c r="Q553" s="2">
        <v>108.17901098901103</v>
      </c>
      <c r="R553" s="2">
        <v>10.293956043956044</v>
      </c>
      <c r="S553" s="2">
        <f>SUM(Nurse[[#This Row],[CNA Hours]], Nurse[[#This Row],[NA TR Hours]], Nurse[[#This Row],[Med Aide/Tech Hours]])</f>
        <v>304.3358241758242</v>
      </c>
      <c r="T553" s="2">
        <v>300.84681318681322</v>
      </c>
      <c r="U553" s="2">
        <v>3.4890109890109891</v>
      </c>
      <c r="V553" s="2">
        <v>0</v>
      </c>
      <c r="W5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88.591098901098889</v>
      </c>
      <c r="X553" s="2">
        <v>15.131868131868131</v>
      </c>
      <c r="Y553" s="2">
        <v>0</v>
      </c>
      <c r="Z553" s="2">
        <v>0</v>
      </c>
      <c r="AA553" s="2">
        <v>46.98670329670329</v>
      </c>
      <c r="AB553" s="2">
        <v>0</v>
      </c>
      <c r="AC553" s="2">
        <v>26.472527472527471</v>
      </c>
      <c r="AD553" s="2">
        <v>0</v>
      </c>
      <c r="AE553" s="2">
        <v>0</v>
      </c>
      <c r="AF553" t="s">
        <v>62</v>
      </c>
      <c r="AG553" s="6">
        <v>5</v>
      </c>
      <c r="AH553"/>
    </row>
    <row r="554" spans="1:34" x14ac:dyDescent="0.25">
      <c r="A554" t="s">
        <v>35</v>
      </c>
      <c r="B554" t="s">
        <v>1016</v>
      </c>
      <c r="C554" t="s">
        <v>2073</v>
      </c>
      <c r="D554" t="s">
        <v>2282</v>
      </c>
      <c r="E554" s="2">
        <v>92.626373626373621</v>
      </c>
      <c r="F554" s="2">
        <f>Nurse[[#This Row],[Total Nurse Staff Hours]]/Nurse[[#This Row],[MDS Census]]</f>
        <v>3.5189856447977221</v>
      </c>
      <c r="G554" s="2">
        <f>Nurse[[#This Row],[Total Direct Care Staff Hours]]/Nurse[[#This Row],[MDS Census]]</f>
        <v>3.1112267172855619</v>
      </c>
      <c r="H554" s="2">
        <f>Nurse[[#This Row],[Total RN Hours (w/ Admin, DON)]]/Nurse[[#This Row],[MDS Census]]</f>
        <v>0.59849922885277029</v>
      </c>
      <c r="I554" s="2">
        <f>Nurse[[#This Row],[RN Hours (excl. Admin, DON)]]/Nurse[[#This Row],[MDS Census]]</f>
        <v>0.41306797959425801</v>
      </c>
      <c r="J554" s="2">
        <f>SUM(Nurse[[#This Row],[RN Hours (excl. Admin, DON)]], Nurse[[#This Row],[RN Admin Hours]], Nurse[[#This Row],[RN DON Hours]], Nurse[[#This Row],[LPN Hours (excl. Admin)]], Nurse[[#This Row],[LPN Admin Hours]], Nurse[[#This Row],[CNA Hours]], Nurse[[#This Row],[NA TR Hours]], Nurse[[#This Row],[Med Aide/Tech Hours]])</f>
        <v>325.95087912087911</v>
      </c>
      <c r="K554" s="2">
        <f>SUM(Nurse[[#This Row],[RN Hours (excl. Admin, DON)]], Nurse[[#This Row],[LPN Hours (excl. Admin)]], Nurse[[#This Row],[CNA Hours]], Nurse[[#This Row],[NA TR Hours]], Nurse[[#This Row],[Med Aide/Tech Hours]])</f>
        <v>288.18164835164833</v>
      </c>
      <c r="L554" s="2">
        <f>SUM(Nurse[[#This Row],[RN Hours (excl. Admin, DON)]], Nurse[[#This Row],[RN Admin Hours]], Nurse[[#This Row],[RN DON Hours]])</f>
        <v>55.43681318681319</v>
      </c>
      <c r="M554" s="2">
        <v>38.260989010989015</v>
      </c>
      <c r="N554" s="2">
        <v>11.461538461538462</v>
      </c>
      <c r="O554" s="2">
        <v>5.7142857142857144</v>
      </c>
      <c r="P554" s="2">
        <f>SUM(Nurse[[#This Row],[LPN Hours (excl. Admin)]],Nurse[[#This Row],[LPN Admin Hours]])</f>
        <v>87.876373626373635</v>
      </c>
      <c r="Q554" s="2">
        <v>67.282967032967036</v>
      </c>
      <c r="R554" s="2">
        <v>20.593406593406595</v>
      </c>
      <c r="S554" s="2">
        <f>SUM(Nurse[[#This Row],[CNA Hours]], Nurse[[#This Row],[NA TR Hours]], Nurse[[#This Row],[Med Aide/Tech Hours]])</f>
        <v>182.63769230769228</v>
      </c>
      <c r="T554" s="2">
        <v>180.54703296703295</v>
      </c>
      <c r="U554" s="2">
        <v>2.0906593406593408</v>
      </c>
      <c r="V554" s="2">
        <v>0</v>
      </c>
      <c r="W5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57.417582417582416</v>
      </c>
      <c r="X554" s="2">
        <v>19.901098901098901</v>
      </c>
      <c r="Y554" s="2">
        <v>0</v>
      </c>
      <c r="Z554" s="2">
        <v>0</v>
      </c>
      <c r="AA554" s="2">
        <v>6.2637362637362637</v>
      </c>
      <c r="AB554" s="2">
        <v>0</v>
      </c>
      <c r="AC554" s="2">
        <v>31.252747252747252</v>
      </c>
      <c r="AD554" s="2">
        <v>0</v>
      </c>
      <c r="AE554" s="2">
        <v>0</v>
      </c>
      <c r="AF554" t="s">
        <v>69</v>
      </c>
      <c r="AG554" s="6">
        <v>5</v>
      </c>
      <c r="AH554"/>
    </row>
    <row r="555" spans="1:34" x14ac:dyDescent="0.25">
      <c r="A555" t="s">
        <v>35</v>
      </c>
      <c r="B555" t="s">
        <v>1099</v>
      </c>
      <c r="C555" t="s">
        <v>2068</v>
      </c>
      <c r="D555" t="s">
        <v>2307</v>
      </c>
      <c r="E555" s="2">
        <v>66.307692307692307</v>
      </c>
      <c r="F555" s="2">
        <f>Nurse[[#This Row],[Total Nurse Staff Hours]]/Nurse[[#This Row],[MDS Census]]</f>
        <v>3.7062545575074566</v>
      </c>
      <c r="G555" s="2">
        <f>Nurse[[#This Row],[Total Direct Care Staff Hours]]/Nurse[[#This Row],[MDS Census]]</f>
        <v>3.5052601922439504</v>
      </c>
      <c r="H555" s="2">
        <f>Nurse[[#This Row],[Total RN Hours (w/ Admin, DON)]]/Nurse[[#This Row],[MDS Census]]</f>
        <v>0.5323947630096123</v>
      </c>
      <c r="I555" s="2">
        <f>Nurse[[#This Row],[RN Hours (excl. Admin, DON)]]/Nurse[[#This Row],[MDS Census]]</f>
        <v>0.41439675174013935</v>
      </c>
      <c r="J555" s="2">
        <f>SUM(Nurse[[#This Row],[RN Hours (excl. Admin, DON)]], Nurse[[#This Row],[RN Admin Hours]], Nurse[[#This Row],[RN DON Hours]], Nurse[[#This Row],[LPN Hours (excl. Admin)]], Nurse[[#This Row],[LPN Admin Hours]], Nurse[[#This Row],[CNA Hours]], Nurse[[#This Row],[NA TR Hours]], Nurse[[#This Row],[Med Aide/Tech Hours]])</f>
        <v>245.75318681318674</v>
      </c>
      <c r="K555" s="2">
        <f>SUM(Nurse[[#This Row],[RN Hours (excl. Admin, DON)]], Nurse[[#This Row],[LPN Hours (excl. Admin)]], Nurse[[#This Row],[CNA Hours]], Nurse[[#This Row],[NA TR Hours]], Nurse[[#This Row],[Med Aide/Tech Hours]])</f>
        <v>232.42571428571424</v>
      </c>
      <c r="L555" s="2">
        <f>SUM(Nurse[[#This Row],[RN Hours (excl. Admin, DON)]], Nurse[[#This Row],[RN Admin Hours]], Nurse[[#This Row],[RN DON Hours]])</f>
        <v>35.30186813186814</v>
      </c>
      <c r="M555" s="2">
        <v>27.477692307692315</v>
      </c>
      <c r="N555" s="2">
        <v>2.2857142857142856</v>
      </c>
      <c r="O555" s="2">
        <v>5.5384615384615383</v>
      </c>
      <c r="P555" s="2">
        <f>SUM(Nurse[[#This Row],[LPN Hours (excl. Admin)]],Nurse[[#This Row],[LPN Admin Hours]])</f>
        <v>72.382307692307663</v>
      </c>
      <c r="Q555" s="2">
        <v>66.879010989010965</v>
      </c>
      <c r="R555" s="2">
        <v>5.5032967032967033</v>
      </c>
      <c r="S555" s="2">
        <f>SUM(Nurse[[#This Row],[CNA Hours]], Nurse[[#This Row],[NA TR Hours]], Nurse[[#This Row],[Med Aide/Tech Hours]])</f>
        <v>138.06901098901096</v>
      </c>
      <c r="T555" s="2">
        <v>138.06901098901096</v>
      </c>
      <c r="U555" s="2">
        <v>0</v>
      </c>
      <c r="V555" s="2">
        <v>0</v>
      </c>
      <c r="W5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131.86527472527476</v>
      </c>
      <c r="X555" s="2">
        <v>13.978021978021978</v>
      </c>
      <c r="Y555" s="2">
        <v>0</v>
      </c>
      <c r="Z555" s="2">
        <v>0</v>
      </c>
      <c r="AA555" s="2">
        <v>47.84329670329673</v>
      </c>
      <c r="AB555" s="2">
        <v>0.14285714285714285</v>
      </c>
      <c r="AC555" s="2">
        <v>69.901098901098905</v>
      </c>
      <c r="AD555" s="2">
        <v>0</v>
      </c>
      <c r="AE555" s="2">
        <v>0</v>
      </c>
      <c r="AF555" t="s">
        <v>153</v>
      </c>
      <c r="AG555" s="6">
        <v>5</v>
      </c>
      <c r="AH555"/>
    </row>
    <row r="556" spans="1:34" x14ac:dyDescent="0.25">
      <c r="A556" t="s">
        <v>35</v>
      </c>
      <c r="B556" t="s">
        <v>1707</v>
      </c>
      <c r="C556" t="s">
        <v>1929</v>
      </c>
      <c r="D556" t="s">
        <v>2355</v>
      </c>
      <c r="E556" s="2">
        <v>16.934065934065934</v>
      </c>
      <c r="F556" s="2">
        <f>Nurse[[#This Row],[Total Nurse Staff Hours]]/Nurse[[#This Row],[MDS Census]]</f>
        <v>4.2954250486696948</v>
      </c>
      <c r="G556" s="2">
        <f>Nurse[[#This Row],[Total Direct Care Staff Hours]]/Nurse[[#This Row],[MDS Census]]</f>
        <v>3.9060674886437377</v>
      </c>
      <c r="H556" s="2">
        <f>Nurse[[#This Row],[Total RN Hours (w/ Admin, DON)]]/Nurse[[#This Row],[MDS Census]]</f>
        <v>0.98718364698247896</v>
      </c>
      <c r="I556" s="2">
        <f>Nurse[[#This Row],[RN Hours (excl. Admin, DON)]]/Nurse[[#This Row],[MDS Census]]</f>
        <v>0.59782608695652173</v>
      </c>
      <c r="J556" s="2">
        <f>SUM(Nurse[[#This Row],[RN Hours (excl. Admin, DON)]], Nurse[[#This Row],[RN Admin Hours]], Nurse[[#This Row],[RN DON Hours]], Nurse[[#This Row],[LPN Hours (excl. Admin)]], Nurse[[#This Row],[LPN Admin Hours]], Nurse[[#This Row],[CNA Hours]], Nurse[[#This Row],[NA TR Hours]], Nurse[[#This Row],[Med Aide/Tech Hours]])</f>
        <v>72.739010989010993</v>
      </c>
      <c r="K556" s="2">
        <f>SUM(Nurse[[#This Row],[RN Hours (excl. Admin, DON)]], Nurse[[#This Row],[LPN Hours (excl. Admin)]], Nurse[[#This Row],[CNA Hours]], Nurse[[#This Row],[NA TR Hours]], Nurse[[#This Row],[Med Aide/Tech Hours]])</f>
        <v>66.145604395604394</v>
      </c>
      <c r="L556" s="2">
        <f>SUM(Nurse[[#This Row],[RN Hours (excl. Admin, DON)]], Nurse[[#This Row],[RN Admin Hours]], Nurse[[#This Row],[RN DON Hours]])</f>
        <v>16.717032967032967</v>
      </c>
      <c r="M556" s="2">
        <v>10.123626373626374</v>
      </c>
      <c r="N556" s="2">
        <v>0.87912087912087911</v>
      </c>
      <c r="O556" s="2">
        <v>5.7142857142857144</v>
      </c>
      <c r="P556" s="2">
        <f>SUM(Nurse[[#This Row],[LPN Hours (excl. Admin)]],Nurse[[#This Row],[LPN Admin Hours]])</f>
        <v>13.799450549450549</v>
      </c>
      <c r="Q556" s="2">
        <v>13.799450549450549</v>
      </c>
      <c r="R556" s="2">
        <v>0</v>
      </c>
      <c r="S556" s="2">
        <f>SUM(Nurse[[#This Row],[CNA Hours]], Nurse[[#This Row],[NA TR Hours]], Nurse[[#This Row],[Med Aide/Tech Hours]])</f>
        <v>42.222527472527467</v>
      </c>
      <c r="T556" s="2">
        <v>35.901098901098898</v>
      </c>
      <c r="U556" s="2">
        <v>6.3214285714285712</v>
      </c>
      <c r="V556" s="2">
        <v>0</v>
      </c>
      <c r="W5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56" s="2">
        <v>0</v>
      </c>
      <c r="Y556" s="2">
        <v>0</v>
      </c>
      <c r="Z556" s="2">
        <v>0</v>
      </c>
      <c r="AA556" s="2">
        <v>0</v>
      </c>
      <c r="AB556" s="2">
        <v>0</v>
      </c>
      <c r="AC556" s="2">
        <v>0</v>
      </c>
      <c r="AD556" s="2">
        <v>0</v>
      </c>
      <c r="AE556" s="2">
        <v>0</v>
      </c>
      <c r="AF556" t="s">
        <v>773</v>
      </c>
      <c r="AG556" s="6">
        <v>5</v>
      </c>
      <c r="AH556"/>
    </row>
    <row r="557" spans="1:34" x14ac:dyDescent="0.25">
      <c r="A557" t="s">
        <v>35</v>
      </c>
      <c r="B557" t="s">
        <v>1445</v>
      </c>
      <c r="C557" t="s">
        <v>2198</v>
      </c>
      <c r="D557" t="s">
        <v>2365</v>
      </c>
      <c r="E557" s="2">
        <v>24.076923076923077</v>
      </c>
      <c r="F557" s="2">
        <f>Nurse[[#This Row],[Total Nurse Staff Hours]]/Nurse[[#This Row],[MDS Census]]</f>
        <v>3.773277042446372</v>
      </c>
      <c r="G557" s="2">
        <f>Nurse[[#This Row],[Total Direct Care Staff Hours]]/Nurse[[#This Row],[MDS Census]]</f>
        <v>3.3791647649475123</v>
      </c>
      <c r="H557" s="2">
        <f>Nurse[[#This Row],[Total RN Hours (w/ Admin, DON)]]/Nurse[[#This Row],[MDS Census]]</f>
        <v>0.92195344591510719</v>
      </c>
      <c r="I557" s="2">
        <f>Nurse[[#This Row],[RN Hours (excl. Admin, DON)]]/Nurse[[#This Row],[MDS Census]]</f>
        <v>0.52784116841624829</v>
      </c>
      <c r="J557" s="2">
        <f>SUM(Nurse[[#This Row],[RN Hours (excl. Admin, DON)]], Nurse[[#This Row],[RN Admin Hours]], Nurse[[#This Row],[RN DON Hours]], Nurse[[#This Row],[LPN Hours (excl. Admin)]], Nurse[[#This Row],[LPN Admin Hours]], Nurse[[#This Row],[CNA Hours]], Nurse[[#This Row],[NA TR Hours]], Nurse[[#This Row],[Med Aide/Tech Hours]])</f>
        <v>90.848901098901109</v>
      </c>
      <c r="K557" s="2">
        <f>SUM(Nurse[[#This Row],[RN Hours (excl. Admin, DON)]], Nurse[[#This Row],[LPN Hours (excl. Admin)]], Nurse[[#This Row],[CNA Hours]], Nurse[[#This Row],[NA TR Hours]], Nurse[[#This Row],[Med Aide/Tech Hours]])</f>
        <v>81.359890109890102</v>
      </c>
      <c r="L557" s="2">
        <f>SUM(Nurse[[#This Row],[RN Hours (excl. Admin, DON)]], Nurse[[#This Row],[RN Admin Hours]], Nurse[[#This Row],[RN DON Hours]])</f>
        <v>22.197802197802197</v>
      </c>
      <c r="M557" s="2">
        <v>12.708791208791208</v>
      </c>
      <c r="N557" s="2">
        <v>4.5659340659340657</v>
      </c>
      <c r="O557" s="2">
        <v>4.9230769230769234</v>
      </c>
      <c r="P557" s="2">
        <f>SUM(Nurse[[#This Row],[LPN Hours (excl. Admin)]],Nurse[[#This Row],[LPN Admin Hours]])</f>
        <v>10.634615384615385</v>
      </c>
      <c r="Q557" s="2">
        <v>10.634615384615385</v>
      </c>
      <c r="R557" s="2">
        <v>0</v>
      </c>
      <c r="S557" s="2">
        <f>SUM(Nurse[[#This Row],[CNA Hours]], Nurse[[#This Row],[NA TR Hours]], Nurse[[#This Row],[Med Aide/Tech Hours]])</f>
        <v>58.016483516483518</v>
      </c>
      <c r="T557" s="2">
        <v>58.016483516483518</v>
      </c>
      <c r="U557" s="2">
        <v>0</v>
      </c>
      <c r="V557" s="2">
        <v>0</v>
      </c>
      <c r="W5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2.3269230769230766</v>
      </c>
      <c r="X557" s="2">
        <v>0.40659340659340659</v>
      </c>
      <c r="Y557" s="2">
        <v>0</v>
      </c>
      <c r="Z557" s="2">
        <v>0</v>
      </c>
      <c r="AA557" s="2">
        <v>0.61263736263736268</v>
      </c>
      <c r="AB557" s="2">
        <v>0</v>
      </c>
      <c r="AC557" s="2">
        <v>1.3076923076923077</v>
      </c>
      <c r="AD557" s="2">
        <v>0</v>
      </c>
      <c r="AE557" s="2">
        <v>0</v>
      </c>
      <c r="AF557" t="s">
        <v>504</v>
      </c>
      <c r="AG557" s="6">
        <v>5</v>
      </c>
      <c r="AH557"/>
    </row>
    <row r="558" spans="1:34" x14ac:dyDescent="0.25">
      <c r="A558" t="s">
        <v>35</v>
      </c>
      <c r="B558" t="s">
        <v>1169</v>
      </c>
      <c r="C558" t="s">
        <v>1965</v>
      </c>
      <c r="D558" t="s">
        <v>2282</v>
      </c>
      <c r="E558" s="2">
        <v>97.098901098901095</v>
      </c>
      <c r="F558" s="2">
        <f>Nurse[[#This Row],[Total Nurse Staff Hours]]/Nurse[[#This Row],[MDS Census]]</f>
        <v>4.7390289723856949</v>
      </c>
      <c r="G558" s="2">
        <f>Nurse[[#This Row],[Total Direct Care Staff Hours]]/Nurse[[#This Row],[MDS Census]]</f>
        <v>4.400414214576732</v>
      </c>
      <c r="H558" s="2">
        <f>Nurse[[#This Row],[Total RN Hours (w/ Admin, DON)]]/Nurse[[#This Row],[MDS Census]]</f>
        <v>0.81334880036215496</v>
      </c>
      <c r="I558" s="2">
        <f>Nurse[[#This Row],[RN Hours (excl. Admin, DON)]]/Nurse[[#This Row],[MDS Census]]</f>
        <v>0.53460276143051155</v>
      </c>
      <c r="J558" s="2">
        <f>SUM(Nurse[[#This Row],[RN Hours (excl. Admin, DON)]], Nurse[[#This Row],[RN Admin Hours]], Nurse[[#This Row],[RN DON Hours]], Nurse[[#This Row],[LPN Hours (excl. Admin)]], Nurse[[#This Row],[LPN Admin Hours]], Nurse[[#This Row],[CNA Hours]], Nurse[[#This Row],[NA TR Hours]], Nurse[[#This Row],[Med Aide/Tech Hours]])</f>
        <v>460.15450549450549</v>
      </c>
      <c r="K558" s="2">
        <f>SUM(Nurse[[#This Row],[RN Hours (excl. Admin, DON)]], Nurse[[#This Row],[LPN Hours (excl. Admin)]], Nurse[[#This Row],[CNA Hours]], Nurse[[#This Row],[NA TR Hours]], Nurse[[#This Row],[Med Aide/Tech Hours]])</f>
        <v>427.27538461538461</v>
      </c>
      <c r="L558" s="2">
        <f>SUM(Nurse[[#This Row],[RN Hours (excl. Admin, DON)]], Nurse[[#This Row],[RN Admin Hours]], Nurse[[#This Row],[RN DON Hours]])</f>
        <v>78.97527472527473</v>
      </c>
      <c r="M558" s="2">
        <v>51.909340659340657</v>
      </c>
      <c r="N558" s="2">
        <v>21.873626373626372</v>
      </c>
      <c r="O558" s="2">
        <v>5.1923076923076925</v>
      </c>
      <c r="P558" s="2">
        <f>SUM(Nurse[[#This Row],[LPN Hours (excl. Admin)]],Nurse[[#This Row],[LPN Admin Hours]])</f>
        <v>97.162747252747252</v>
      </c>
      <c r="Q558" s="2">
        <v>91.349560439560435</v>
      </c>
      <c r="R558" s="2">
        <v>5.813186813186813</v>
      </c>
      <c r="S558" s="2">
        <f>SUM(Nurse[[#This Row],[CNA Hours]], Nurse[[#This Row],[NA TR Hours]], Nurse[[#This Row],[Med Aide/Tech Hours]])</f>
        <v>284.0164835164835</v>
      </c>
      <c r="T558" s="2">
        <v>284.0164835164835</v>
      </c>
      <c r="U558" s="2">
        <v>0</v>
      </c>
      <c r="V558" s="2">
        <v>0</v>
      </c>
      <c r="W5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58" s="2">
        <v>0</v>
      </c>
      <c r="Y558" s="2">
        <v>0</v>
      </c>
      <c r="Z558" s="2">
        <v>0</v>
      </c>
      <c r="AA558" s="2">
        <v>0</v>
      </c>
      <c r="AB558" s="2">
        <v>0</v>
      </c>
      <c r="AC558" s="2">
        <v>0</v>
      </c>
      <c r="AD558" s="2">
        <v>0</v>
      </c>
      <c r="AE558" s="2">
        <v>0</v>
      </c>
      <c r="AF558" t="s">
        <v>224</v>
      </c>
      <c r="AG558" s="6">
        <v>5</v>
      </c>
      <c r="AH558"/>
    </row>
    <row r="559" spans="1:34" x14ac:dyDescent="0.25">
      <c r="A559" t="s">
        <v>35</v>
      </c>
      <c r="B559" t="s">
        <v>1700</v>
      </c>
      <c r="C559" t="s">
        <v>2068</v>
      </c>
      <c r="D559" t="s">
        <v>2307</v>
      </c>
      <c r="E559" s="2">
        <v>30.450549450549449</v>
      </c>
      <c r="F559" s="2">
        <f>Nurse[[#This Row],[Total Nurse Staff Hours]]/Nurse[[#This Row],[MDS Census]]</f>
        <v>7.7081378563695431</v>
      </c>
      <c r="G559" s="2">
        <f>Nurse[[#This Row],[Total Direct Care Staff Hours]]/Nurse[[#This Row],[MDS Census]]</f>
        <v>7.372251894622881</v>
      </c>
      <c r="H559" s="2">
        <f>Nurse[[#This Row],[Total RN Hours (w/ Admin, DON)]]/Nurse[[#This Row],[MDS Census]]</f>
        <v>1.7149512811259475</v>
      </c>
      <c r="I559" s="2">
        <f>Nurse[[#This Row],[RN Hours (excl. Admin, DON)]]/Nurse[[#This Row],[MDS Census]]</f>
        <v>1.527293395885962</v>
      </c>
      <c r="J559" s="2">
        <f>SUM(Nurse[[#This Row],[RN Hours (excl. Admin, DON)]], Nurse[[#This Row],[RN Admin Hours]], Nurse[[#This Row],[RN DON Hours]], Nurse[[#This Row],[LPN Hours (excl. Admin)]], Nurse[[#This Row],[LPN Admin Hours]], Nurse[[#This Row],[CNA Hours]], Nurse[[#This Row],[NA TR Hours]], Nurse[[#This Row],[Med Aide/Tech Hours]])</f>
        <v>234.71703296703299</v>
      </c>
      <c r="K559" s="2">
        <f>SUM(Nurse[[#This Row],[RN Hours (excl. Admin, DON)]], Nurse[[#This Row],[LPN Hours (excl. Admin)]], Nurse[[#This Row],[CNA Hours]], Nurse[[#This Row],[NA TR Hours]], Nurse[[#This Row],[Med Aide/Tech Hours]])</f>
        <v>224.48912087912089</v>
      </c>
      <c r="L559" s="2">
        <f>SUM(Nurse[[#This Row],[RN Hours (excl. Admin, DON)]], Nurse[[#This Row],[RN Admin Hours]], Nurse[[#This Row],[RN DON Hours]])</f>
        <v>52.221208791208795</v>
      </c>
      <c r="M559" s="2">
        <v>46.50692307692308</v>
      </c>
      <c r="N559" s="2">
        <v>0</v>
      </c>
      <c r="O559" s="2">
        <v>5.7142857142857144</v>
      </c>
      <c r="P559" s="2">
        <f>SUM(Nurse[[#This Row],[LPN Hours (excl. Admin)]],Nurse[[#This Row],[LPN Admin Hours]])</f>
        <v>58.521648351648359</v>
      </c>
      <c r="Q559" s="2">
        <v>54.008021978021986</v>
      </c>
      <c r="R559" s="2">
        <v>4.5136263736263738</v>
      </c>
      <c r="S559" s="2">
        <f>SUM(Nurse[[#This Row],[CNA Hours]], Nurse[[#This Row],[NA TR Hours]], Nurse[[#This Row],[Med Aide/Tech Hours]])</f>
        <v>123.97417582417584</v>
      </c>
      <c r="T559" s="2">
        <v>123.97417582417584</v>
      </c>
      <c r="U559" s="2">
        <v>0</v>
      </c>
      <c r="V559" s="2">
        <v>0</v>
      </c>
      <c r="W5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59" s="2">
        <v>0</v>
      </c>
      <c r="Y559" s="2">
        <v>0</v>
      </c>
      <c r="Z559" s="2">
        <v>0</v>
      </c>
      <c r="AA559" s="2">
        <v>0</v>
      </c>
      <c r="AB559" s="2">
        <v>0</v>
      </c>
      <c r="AC559" s="2">
        <v>0</v>
      </c>
      <c r="AD559" s="2">
        <v>0</v>
      </c>
      <c r="AE559" s="2">
        <v>0</v>
      </c>
      <c r="AF559" t="s">
        <v>765</v>
      </c>
      <c r="AG559" s="6">
        <v>5</v>
      </c>
      <c r="AH559"/>
    </row>
    <row r="560" spans="1:34" x14ac:dyDescent="0.25">
      <c r="A560" t="s">
        <v>35</v>
      </c>
      <c r="B560" t="s">
        <v>1202</v>
      </c>
      <c r="C560" t="s">
        <v>2130</v>
      </c>
      <c r="D560" t="s">
        <v>2331</v>
      </c>
      <c r="E560" s="2">
        <v>65.197802197802204</v>
      </c>
      <c r="F560" s="2">
        <f>Nurse[[#This Row],[Total Nurse Staff Hours]]/Nurse[[#This Row],[MDS Census]]</f>
        <v>4.1892920950615187</v>
      </c>
      <c r="G560" s="2">
        <f>Nurse[[#This Row],[Total Direct Care Staff Hours]]/Nurse[[#This Row],[MDS Census]]</f>
        <v>3.8430069105005886</v>
      </c>
      <c r="H560" s="2">
        <f>Nurse[[#This Row],[Total RN Hours (w/ Admin, DON)]]/Nurse[[#This Row],[MDS Census]]</f>
        <v>0.60070453396258194</v>
      </c>
      <c r="I560" s="2">
        <f>Nurse[[#This Row],[RN Hours (excl. Admin, DON)]]/Nurse[[#This Row],[MDS Census]]</f>
        <v>0.38514579470756766</v>
      </c>
      <c r="J560" s="2">
        <f>SUM(Nurse[[#This Row],[RN Hours (excl. Admin, DON)]], Nurse[[#This Row],[RN Admin Hours]], Nurse[[#This Row],[RN DON Hours]], Nurse[[#This Row],[LPN Hours (excl. Admin)]], Nurse[[#This Row],[LPN Admin Hours]], Nurse[[#This Row],[CNA Hours]], Nurse[[#This Row],[NA TR Hours]], Nurse[[#This Row],[Med Aide/Tech Hours]])</f>
        <v>273.1326373626373</v>
      </c>
      <c r="K560" s="2">
        <f>SUM(Nurse[[#This Row],[RN Hours (excl. Admin, DON)]], Nurse[[#This Row],[LPN Hours (excl. Admin)]], Nurse[[#This Row],[CNA Hours]], Nurse[[#This Row],[NA TR Hours]], Nurse[[#This Row],[Med Aide/Tech Hours]])</f>
        <v>250.55560439560435</v>
      </c>
      <c r="L560" s="2">
        <f>SUM(Nurse[[#This Row],[RN Hours (excl. Admin, DON)]], Nurse[[#This Row],[RN Admin Hours]], Nurse[[#This Row],[RN DON Hours]])</f>
        <v>39.164615384615374</v>
      </c>
      <c r="M560" s="2">
        <v>25.110659340659332</v>
      </c>
      <c r="N560" s="2">
        <v>8.7517582417582407</v>
      </c>
      <c r="O560" s="2">
        <v>5.302197802197802</v>
      </c>
      <c r="P560" s="2">
        <f>SUM(Nurse[[#This Row],[LPN Hours (excl. Admin)]],Nurse[[#This Row],[LPN Admin Hours]])</f>
        <v>72.972857142857123</v>
      </c>
      <c r="Q560" s="2">
        <v>64.449780219780209</v>
      </c>
      <c r="R560" s="2">
        <v>8.5230769230769212</v>
      </c>
      <c r="S560" s="2">
        <f>SUM(Nurse[[#This Row],[CNA Hours]], Nurse[[#This Row],[NA TR Hours]], Nurse[[#This Row],[Med Aide/Tech Hours]])</f>
        <v>160.99516483516481</v>
      </c>
      <c r="T560" s="2">
        <v>160.99516483516481</v>
      </c>
      <c r="U560" s="2">
        <v>0</v>
      </c>
      <c r="V560" s="2">
        <v>0</v>
      </c>
      <c r="W5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60" s="2">
        <v>0</v>
      </c>
      <c r="Y560" s="2">
        <v>0</v>
      </c>
      <c r="Z560" s="2">
        <v>0</v>
      </c>
      <c r="AA560" s="2">
        <v>0</v>
      </c>
      <c r="AB560" s="2">
        <v>0</v>
      </c>
      <c r="AC560" s="2">
        <v>0</v>
      </c>
      <c r="AD560" s="2">
        <v>0</v>
      </c>
      <c r="AE560" s="2">
        <v>0</v>
      </c>
      <c r="AF560" t="s">
        <v>257</v>
      </c>
      <c r="AG560" s="6">
        <v>5</v>
      </c>
      <c r="AH560"/>
    </row>
    <row r="561" spans="1:34" x14ac:dyDescent="0.25">
      <c r="A561" t="s">
        <v>35</v>
      </c>
      <c r="B561" t="s">
        <v>1855</v>
      </c>
      <c r="C561" t="s">
        <v>1994</v>
      </c>
      <c r="D561" t="s">
        <v>2312</v>
      </c>
      <c r="E561" s="2">
        <v>17.736263736263737</v>
      </c>
      <c r="F561" s="2">
        <f>Nurse[[#This Row],[Total Nurse Staff Hours]]/Nurse[[#This Row],[MDS Census]]</f>
        <v>7.6205762081784361</v>
      </c>
      <c r="G561" s="2">
        <f>Nurse[[#This Row],[Total Direct Care Staff Hours]]/Nurse[[#This Row],[MDS Census]]</f>
        <v>7.0382403965303579</v>
      </c>
      <c r="H561" s="2">
        <f>Nurse[[#This Row],[Total RN Hours (w/ Admin, DON)]]/Nurse[[#This Row],[MDS Census]]</f>
        <v>0.68306691449814128</v>
      </c>
      <c r="I561" s="2">
        <f>Nurse[[#This Row],[RN Hours (excl. Admin, DON)]]/Nurse[[#This Row],[MDS Census]]</f>
        <v>0.33300495662949192</v>
      </c>
      <c r="J561" s="2">
        <f>SUM(Nurse[[#This Row],[RN Hours (excl. Admin, DON)]], Nurse[[#This Row],[RN Admin Hours]], Nurse[[#This Row],[RN DON Hours]], Nurse[[#This Row],[LPN Hours (excl. Admin)]], Nurse[[#This Row],[LPN Admin Hours]], Nurse[[#This Row],[CNA Hours]], Nurse[[#This Row],[NA TR Hours]], Nurse[[#This Row],[Med Aide/Tech Hours]])</f>
        <v>135.16054945054941</v>
      </c>
      <c r="K561" s="2">
        <f>SUM(Nurse[[#This Row],[RN Hours (excl. Admin, DON)]], Nurse[[#This Row],[LPN Hours (excl. Admin)]], Nurse[[#This Row],[CNA Hours]], Nurse[[#This Row],[NA TR Hours]], Nurse[[#This Row],[Med Aide/Tech Hours]])</f>
        <v>124.8320879120879</v>
      </c>
      <c r="L561" s="2">
        <f>SUM(Nurse[[#This Row],[RN Hours (excl. Admin, DON)]], Nurse[[#This Row],[RN Admin Hours]], Nurse[[#This Row],[RN DON Hours]])</f>
        <v>12.115054945054945</v>
      </c>
      <c r="M561" s="2">
        <v>5.9062637362637362</v>
      </c>
      <c r="N561" s="2">
        <v>0.49450549450549453</v>
      </c>
      <c r="O561" s="2">
        <v>5.7142857142857144</v>
      </c>
      <c r="P561" s="2">
        <f>SUM(Nurse[[#This Row],[LPN Hours (excl. Admin)]],Nurse[[#This Row],[LPN Admin Hours]])</f>
        <v>44.751428571428569</v>
      </c>
      <c r="Q561" s="2">
        <v>40.631758241758241</v>
      </c>
      <c r="R561" s="2">
        <v>4.1196703296703303</v>
      </c>
      <c r="S561" s="2">
        <f>SUM(Nurse[[#This Row],[CNA Hours]], Nurse[[#This Row],[NA TR Hours]], Nurse[[#This Row],[Med Aide/Tech Hours]])</f>
        <v>78.294065934065912</v>
      </c>
      <c r="T561" s="2">
        <v>78.294065934065912</v>
      </c>
      <c r="U561" s="2">
        <v>0</v>
      </c>
      <c r="V561" s="2">
        <v>0</v>
      </c>
      <c r="W5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3.5412087912087911</v>
      </c>
      <c r="X561" s="2">
        <v>0</v>
      </c>
      <c r="Y561" s="2">
        <v>0.49450549450549453</v>
      </c>
      <c r="Z561" s="2">
        <v>0</v>
      </c>
      <c r="AA561" s="2">
        <v>0.13461538461538461</v>
      </c>
      <c r="AB561" s="2">
        <v>0</v>
      </c>
      <c r="AC561" s="2">
        <v>2.912087912087912</v>
      </c>
      <c r="AD561" s="2">
        <v>0</v>
      </c>
      <c r="AE561" s="2">
        <v>0</v>
      </c>
      <c r="AF561" t="s">
        <v>922</v>
      </c>
      <c r="AG561" s="6">
        <v>5</v>
      </c>
      <c r="AH561"/>
    </row>
    <row r="562" spans="1:34" x14ac:dyDescent="0.25">
      <c r="A562" t="s">
        <v>35</v>
      </c>
      <c r="B562" t="s">
        <v>1079</v>
      </c>
      <c r="C562" t="s">
        <v>2068</v>
      </c>
      <c r="D562" t="s">
        <v>2307</v>
      </c>
      <c r="E562" s="2">
        <v>62</v>
      </c>
      <c r="F562" s="2">
        <f>Nurse[[#This Row],[Total Nurse Staff Hours]]/Nurse[[#This Row],[MDS Census]]</f>
        <v>3.5983693725629213</v>
      </c>
      <c r="G562" s="2">
        <f>Nurse[[#This Row],[Total Direct Care Staff Hours]]/Nurse[[#This Row],[MDS Census]]</f>
        <v>3.2059110244594113</v>
      </c>
      <c r="H562" s="2">
        <f>Nurse[[#This Row],[Total RN Hours (w/ Admin, DON)]]/Nurse[[#This Row],[MDS Census]]</f>
        <v>0.24392945763913507</v>
      </c>
      <c r="I562" s="2">
        <f>Nurse[[#This Row],[RN Hours (excl. Admin, DON)]]/Nurse[[#This Row],[MDS Census]]</f>
        <v>6.4649060616802548E-2</v>
      </c>
      <c r="J562" s="2">
        <f>SUM(Nurse[[#This Row],[RN Hours (excl. Admin, DON)]], Nurse[[#This Row],[RN Admin Hours]], Nurse[[#This Row],[RN DON Hours]], Nurse[[#This Row],[LPN Hours (excl. Admin)]], Nurse[[#This Row],[LPN Admin Hours]], Nurse[[#This Row],[CNA Hours]], Nurse[[#This Row],[NA TR Hours]], Nurse[[#This Row],[Med Aide/Tech Hours]])</f>
        <v>223.09890109890111</v>
      </c>
      <c r="K562" s="2">
        <f>SUM(Nurse[[#This Row],[RN Hours (excl. Admin, DON)]], Nurse[[#This Row],[LPN Hours (excl. Admin)]], Nurse[[#This Row],[CNA Hours]], Nurse[[#This Row],[NA TR Hours]], Nurse[[#This Row],[Med Aide/Tech Hours]])</f>
        <v>198.7664835164835</v>
      </c>
      <c r="L562" s="2">
        <f>SUM(Nurse[[#This Row],[RN Hours (excl. Admin, DON)]], Nurse[[#This Row],[RN Admin Hours]], Nurse[[#This Row],[RN DON Hours]])</f>
        <v>15.123626373626374</v>
      </c>
      <c r="M562" s="2">
        <v>4.0082417582417582</v>
      </c>
      <c r="N562" s="2">
        <v>5.6648351648351651</v>
      </c>
      <c r="O562" s="2">
        <v>5.4505494505494507</v>
      </c>
      <c r="P562" s="2">
        <f>SUM(Nurse[[#This Row],[LPN Hours (excl. Admin)]],Nurse[[#This Row],[LPN Admin Hours]])</f>
        <v>89.189560439560438</v>
      </c>
      <c r="Q562" s="2">
        <v>75.972527472527474</v>
      </c>
      <c r="R562" s="2">
        <v>13.217032967032967</v>
      </c>
      <c r="S562" s="2">
        <f>SUM(Nurse[[#This Row],[CNA Hours]], Nurse[[#This Row],[NA TR Hours]], Nurse[[#This Row],[Med Aide/Tech Hours]])</f>
        <v>118.78571428571429</v>
      </c>
      <c r="T562" s="2">
        <v>118.78571428571429</v>
      </c>
      <c r="U562" s="2">
        <v>0</v>
      </c>
      <c r="V562" s="2">
        <v>0</v>
      </c>
      <c r="W5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62" s="2">
        <v>0</v>
      </c>
      <c r="Y562" s="2">
        <v>0</v>
      </c>
      <c r="Z562" s="2">
        <v>0</v>
      </c>
      <c r="AA562" s="2">
        <v>0</v>
      </c>
      <c r="AB562" s="2">
        <v>0</v>
      </c>
      <c r="AC562" s="2">
        <v>0</v>
      </c>
      <c r="AD562" s="2">
        <v>0</v>
      </c>
      <c r="AE562" s="2">
        <v>0</v>
      </c>
      <c r="AF562" t="s">
        <v>132</v>
      </c>
      <c r="AG562" s="6">
        <v>5</v>
      </c>
      <c r="AH562"/>
    </row>
    <row r="563" spans="1:34" x14ac:dyDescent="0.25">
      <c r="A563" t="s">
        <v>35</v>
      </c>
      <c r="B563" t="s">
        <v>1591</v>
      </c>
      <c r="C563" t="s">
        <v>2074</v>
      </c>
      <c r="D563" t="s">
        <v>2331</v>
      </c>
      <c r="E563" s="2">
        <v>121.42857142857143</v>
      </c>
      <c r="F563" s="2">
        <f>Nurse[[#This Row],[Total Nurse Staff Hours]]/Nurse[[#This Row],[MDS Census]]</f>
        <v>4.3596796380090499</v>
      </c>
      <c r="G563" s="2">
        <f>Nurse[[#This Row],[Total Direct Care Staff Hours]]/Nurse[[#This Row],[MDS Census]]</f>
        <v>3.9071583710407252</v>
      </c>
      <c r="H563" s="2">
        <f>Nurse[[#This Row],[Total RN Hours (w/ Admin, DON)]]/Nurse[[#This Row],[MDS Census]]</f>
        <v>0.52404434389140275</v>
      </c>
      <c r="I563" s="2">
        <f>Nurse[[#This Row],[RN Hours (excl. Admin, DON)]]/Nurse[[#This Row],[MDS Census]]</f>
        <v>0.41881900452488691</v>
      </c>
      <c r="J563" s="2">
        <f>SUM(Nurse[[#This Row],[RN Hours (excl. Admin, DON)]], Nurse[[#This Row],[RN Admin Hours]], Nurse[[#This Row],[RN DON Hours]], Nurse[[#This Row],[LPN Hours (excl. Admin)]], Nurse[[#This Row],[LPN Admin Hours]], Nurse[[#This Row],[CNA Hours]], Nurse[[#This Row],[NA TR Hours]], Nurse[[#This Row],[Med Aide/Tech Hours]])</f>
        <v>529.38967032967037</v>
      </c>
      <c r="K563" s="2">
        <f>SUM(Nurse[[#This Row],[RN Hours (excl. Admin, DON)]], Nurse[[#This Row],[LPN Hours (excl. Admin)]], Nurse[[#This Row],[CNA Hours]], Nurse[[#This Row],[NA TR Hours]], Nurse[[#This Row],[Med Aide/Tech Hours]])</f>
        <v>474.44065934065947</v>
      </c>
      <c r="L563" s="2">
        <f>SUM(Nurse[[#This Row],[RN Hours (excl. Admin, DON)]], Nurse[[#This Row],[RN Admin Hours]], Nurse[[#This Row],[RN DON Hours]])</f>
        <v>63.633956043956047</v>
      </c>
      <c r="M563" s="2">
        <v>50.856593406593412</v>
      </c>
      <c r="N563" s="2">
        <v>10.57956043956044</v>
      </c>
      <c r="O563" s="2">
        <v>2.197802197802198</v>
      </c>
      <c r="P563" s="2">
        <f>SUM(Nurse[[#This Row],[LPN Hours (excl. Admin)]],Nurse[[#This Row],[LPN Admin Hours]])</f>
        <v>175.05824175824173</v>
      </c>
      <c r="Q563" s="2">
        <v>132.88659340659339</v>
      </c>
      <c r="R563" s="2">
        <v>42.171648351648344</v>
      </c>
      <c r="S563" s="2">
        <f>SUM(Nurse[[#This Row],[CNA Hours]], Nurse[[#This Row],[NA TR Hours]], Nurse[[#This Row],[Med Aide/Tech Hours]])</f>
        <v>290.69747252747266</v>
      </c>
      <c r="T563" s="2">
        <v>290.17054945054957</v>
      </c>
      <c r="U563" s="2">
        <v>0.52692307692307683</v>
      </c>
      <c r="V563" s="2">
        <v>0</v>
      </c>
      <c r="W5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81.889670329670352</v>
      </c>
      <c r="X563" s="2">
        <v>11.395604395604396</v>
      </c>
      <c r="Y563" s="2">
        <v>0</v>
      </c>
      <c r="Z563" s="2">
        <v>0</v>
      </c>
      <c r="AA563" s="2">
        <v>28.911648351648356</v>
      </c>
      <c r="AB563" s="2">
        <v>7.6923076923076927E-2</v>
      </c>
      <c r="AC563" s="2">
        <v>40.956043956043956</v>
      </c>
      <c r="AD563" s="2">
        <v>0.5494505494505495</v>
      </c>
      <c r="AE563" s="2">
        <v>0</v>
      </c>
      <c r="AF563" t="s">
        <v>653</v>
      </c>
      <c r="AG563" s="6">
        <v>5</v>
      </c>
      <c r="AH563"/>
    </row>
    <row r="564" spans="1:34" x14ac:dyDescent="0.25">
      <c r="A564" t="s">
        <v>35</v>
      </c>
      <c r="B564" t="s">
        <v>1561</v>
      </c>
      <c r="C564" t="s">
        <v>2068</v>
      </c>
      <c r="D564" t="s">
        <v>2307</v>
      </c>
      <c r="E564" s="2">
        <v>58.362637362637365</v>
      </c>
      <c r="F564" s="2">
        <f>Nurse[[#This Row],[Total Nurse Staff Hours]]/Nurse[[#This Row],[MDS Census]]</f>
        <v>4.5767106006401805</v>
      </c>
      <c r="G564" s="2">
        <f>Nurse[[#This Row],[Total Direct Care Staff Hours]]/Nurse[[#This Row],[MDS Census]]</f>
        <v>4.230259838071925</v>
      </c>
      <c r="H564" s="2">
        <f>Nurse[[#This Row],[Total RN Hours (w/ Admin, DON)]]/Nurse[[#This Row],[MDS Census]]</f>
        <v>0.58504989644134808</v>
      </c>
      <c r="I564" s="2">
        <f>Nurse[[#This Row],[RN Hours (excl. Admin, DON)]]/Nurse[[#This Row],[MDS Census]]</f>
        <v>0.42086236113726216</v>
      </c>
      <c r="J564" s="2">
        <f>SUM(Nurse[[#This Row],[RN Hours (excl. Admin, DON)]], Nurse[[#This Row],[RN Admin Hours]], Nurse[[#This Row],[RN DON Hours]], Nurse[[#This Row],[LPN Hours (excl. Admin)]], Nurse[[#This Row],[LPN Admin Hours]], Nurse[[#This Row],[CNA Hours]], Nurse[[#This Row],[NA TR Hours]], Nurse[[#This Row],[Med Aide/Tech Hours]])</f>
        <v>267.10890109890107</v>
      </c>
      <c r="K564" s="2">
        <f>SUM(Nurse[[#This Row],[RN Hours (excl. Admin, DON)]], Nurse[[#This Row],[LPN Hours (excl. Admin)]], Nurse[[#This Row],[CNA Hours]], Nurse[[#This Row],[NA TR Hours]], Nurse[[#This Row],[Med Aide/Tech Hours]])</f>
        <v>246.88912087912081</v>
      </c>
      <c r="L564" s="2">
        <f>SUM(Nurse[[#This Row],[RN Hours (excl. Admin, DON)]], Nurse[[#This Row],[RN Admin Hours]], Nurse[[#This Row],[RN DON Hours]])</f>
        <v>34.145054945054945</v>
      </c>
      <c r="M564" s="2">
        <v>24.562637362637357</v>
      </c>
      <c r="N564" s="2">
        <v>3.8681318681318713</v>
      </c>
      <c r="O564" s="2">
        <v>5.7142857142857144</v>
      </c>
      <c r="P564" s="2">
        <f>SUM(Nurse[[#This Row],[LPN Hours (excl. Admin)]],Nurse[[#This Row],[LPN Admin Hours]])</f>
        <v>90.451098901098902</v>
      </c>
      <c r="Q564" s="2">
        <v>79.81373626373626</v>
      </c>
      <c r="R564" s="2">
        <v>10.637362637362637</v>
      </c>
      <c r="S564" s="2">
        <f>SUM(Nurse[[#This Row],[CNA Hours]], Nurse[[#This Row],[NA TR Hours]], Nurse[[#This Row],[Med Aide/Tech Hours]])</f>
        <v>142.5127472527472</v>
      </c>
      <c r="T564" s="2">
        <v>142.5127472527472</v>
      </c>
      <c r="U564" s="2">
        <v>0</v>
      </c>
      <c r="V564" s="2">
        <v>0</v>
      </c>
      <c r="W5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2.9195604395604393</v>
      </c>
      <c r="X564" s="2">
        <v>4.3956043956043959E-2</v>
      </c>
      <c r="Y564" s="2">
        <v>0</v>
      </c>
      <c r="Z564" s="2">
        <v>0</v>
      </c>
      <c r="AA564" s="2">
        <v>2.4140659340659338</v>
      </c>
      <c r="AB564" s="2">
        <v>0</v>
      </c>
      <c r="AC564" s="2">
        <v>0.46153846153846156</v>
      </c>
      <c r="AD564" s="2">
        <v>0</v>
      </c>
      <c r="AE564" s="2">
        <v>0</v>
      </c>
      <c r="AF564" t="s">
        <v>623</v>
      </c>
      <c r="AG564" s="6">
        <v>5</v>
      </c>
      <c r="AH564"/>
    </row>
    <row r="565" spans="1:34" x14ac:dyDescent="0.25">
      <c r="A565" t="s">
        <v>35</v>
      </c>
      <c r="B565" t="s">
        <v>1189</v>
      </c>
      <c r="C565" t="s">
        <v>2037</v>
      </c>
      <c r="D565" t="s">
        <v>2286</v>
      </c>
      <c r="E565" s="2">
        <v>52.703296703296701</v>
      </c>
      <c r="F565" s="2">
        <f>Nurse[[#This Row],[Total Nurse Staff Hours]]/Nurse[[#This Row],[MDS Census]]</f>
        <v>3.0344537114261887</v>
      </c>
      <c r="G565" s="2">
        <f>Nurse[[#This Row],[Total Direct Care Staff Hours]]/Nurse[[#This Row],[MDS Census]]</f>
        <v>2.7625312760633864</v>
      </c>
      <c r="H565" s="2">
        <f>Nurse[[#This Row],[Total RN Hours (w/ Admin, DON)]]/Nurse[[#This Row],[MDS Census]]</f>
        <v>0.40857381150959132</v>
      </c>
      <c r="I565" s="2">
        <f>Nurse[[#This Row],[RN Hours (excl. Admin, DON)]]/Nurse[[#This Row],[MDS Census]]</f>
        <v>0.21591326105087577</v>
      </c>
      <c r="J565" s="2">
        <f>SUM(Nurse[[#This Row],[RN Hours (excl. Admin, DON)]], Nurse[[#This Row],[RN Admin Hours]], Nurse[[#This Row],[RN DON Hours]], Nurse[[#This Row],[LPN Hours (excl. Admin)]], Nurse[[#This Row],[LPN Admin Hours]], Nurse[[#This Row],[CNA Hours]], Nurse[[#This Row],[NA TR Hours]], Nurse[[#This Row],[Med Aide/Tech Hours]])</f>
        <v>159.92571428571429</v>
      </c>
      <c r="K565" s="2">
        <f>SUM(Nurse[[#This Row],[RN Hours (excl. Admin, DON)]], Nurse[[#This Row],[LPN Hours (excl. Admin)]], Nurse[[#This Row],[CNA Hours]], Nurse[[#This Row],[NA TR Hours]], Nurse[[#This Row],[Med Aide/Tech Hours]])</f>
        <v>145.59450549450551</v>
      </c>
      <c r="L565" s="2">
        <f>SUM(Nurse[[#This Row],[RN Hours (excl. Admin, DON)]], Nurse[[#This Row],[RN Admin Hours]], Nurse[[#This Row],[RN DON Hours]])</f>
        <v>21.533186813186813</v>
      </c>
      <c r="M565" s="2">
        <v>11.379340659340661</v>
      </c>
      <c r="N565" s="2">
        <v>4.8791208791208796</v>
      </c>
      <c r="O565" s="2">
        <v>5.2747252747252746</v>
      </c>
      <c r="P565" s="2">
        <f>SUM(Nurse[[#This Row],[LPN Hours (excl. Admin)]],Nurse[[#This Row],[LPN Admin Hours]])</f>
        <v>42.429450549450564</v>
      </c>
      <c r="Q565" s="2">
        <v>38.25208791208793</v>
      </c>
      <c r="R565" s="2">
        <v>4.1773626373626369</v>
      </c>
      <c r="S565" s="2">
        <f>SUM(Nurse[[#This Row],[CNA Hours]], Nurse[[#This Row],[NA TR Hours]], Nurse[[#This Row],[Med Aide/Tech Hours]])</f>
        <v>95.963076923076898</v>
      </c>
      <c r="T565" s="2">
        <v>91.303736263736241</v>
      </c>
      <c r="U565" s="2">
        <v>4.6593406593406579</v>
      </c>
      <c r="V565" s="2">
        <v>0</v>
      </c>
      <c r="W5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65" s="2">
        <v>0</v>
      </c>
      <c r="Y565" s="2">
        <v>0</v>
      </c>
      <c r="Z565" s="2">
        <v>0</v>
      </c>
      <c r="AA565" s="2">
        <v>0</v>
      </c>
      <c r="AB565" s="2">
        <v>0</v>
      </c>
      <c r="AC565" s="2">
        <v>0</v>
      </c>
      <c r="AD565" s="2">
        <v>0</v>
      </c>
      <c r="AE565" s="2">
        <v>0</v>
      </c>
      <c r="AF565" t="s">
        <v>244</v>
      </c>
      <c r="AG565" s="6">
        <v>5</v>
      </c>
      <c r="AH565"/>
    </row>
    <row r="566" spans="1:34" x14ac:dyDescent="0.25">
      <c r="A566" t="s">
        <v>35</v>
      </c>
      <c r="B566" t="s">
        <v>1377</v>
      </c>
      <c r="C566" t="s">
        <v>2015</v>
      </c>
      <c r="D566" t="s">
        <v>2292</v>
      </c>
      <c r="E566" s="2">
        <v>33.527472527472526</v>
      </c>
      <c r="F566" s="2">
        <f>Nurse[[#This Row],[Total Nurse Staff Hours]]/Nurse[[#This Row],[MDS Census]]</f>
        <v>3.0657980989839393</v>
      </c>
      <c r="G566" s="2">
        <f>Nurse[[#This Row],[Total Direct Care Staff Hours]]/Nurse[[#This Row],[MDS Census]]</f>
        <v>2.8198295640773514</v>
      </c>
      <c r="H566" s="2">
        <f>Nurse[[#This Row],[Total RN Hours (w/ Admin, DON)]]/Nurse[[#This Row],[MDS Census]]</f>
        <v>0.43103900360537534</v>
      </c>
      <c r="I566" s="2">
        <f>Nurse[[#This Row],[RN Hours (excl. Admin, DON)]]/Nurse[[#This Row],[MDS Census]]</f>
        <v>0.19547689282202557</v>
      </c>
      <c r="J566" s="2">
        <f>SUM(Nurse[[#This Row],[RN Hours (excl. Admin, DON)]], Nurse[[#This Row],[RN Admin Hours]], Nurse[[#This Row],[RN DON Hours]], Nurse[[#This Row],[LPN Hours (excl. Admin)]], Nurse[[#This Row],[LPN Admin Hours]], Nurse[[#This Row],[CNA Hours]], Nurse[[#This Row],[NA TR Hours]], Nurse[[#This Row],[Med Aide/Tech Hours]])</f>
        <v>102.78846153846152</v>
      </c>
      <c r="K566" s="2">
        <f>SUM(Nurse[[#This Row],[RN Hours (excl. Admin, DON)]], Nurse[[#This Row],[LPN Hours (excl. Admin)]], Nurse[[#This Row],[CNA Hours]], Nurse[[#This Row],[NA TR Hours]], Nurse[[#This Row],[Med Aide/Tech Hours]])</f>
        <v>94.541758241758231</v>
      </c>
      <c r="L566" s="2">
        <f>SUM(Nurse[[#This Row],[RN Hours (excl. Admin, DON)]], Nurse[[#This Row],[RN Admin Hours]], Nurse[[#This Row],[RN DON Hours]])</f>
        <v>14.451648351648352</v>
      </c>
      <c r="M566" s="2">
        <v>6.5538461538461537</v>
      </c>
      <c r="N566" s="2">
        <v>2.4472527472527479</v>
      </c>
      <c r="O566" s="2">
        <v>5.4505494505494507</v>
      </c>
      <c r="P566" s="2">
        <f>SUM(Nurse[[#This Row],[LPN Hours (excl. Admin)]],Nurse[[#This Row],[LPN Admin Hours]])</f>
        <v>29.639010989010998</v>
      </c>
      <c r="Q566" s="2">
        <v>29.2901098901099</v>
      </c>
      <c r="R566" s="2">
        <v>0.34890109890109888</v>
      </c>
      <c r="S566" s="2">
        <f>SUM(Nurse[[#This Row],[CNA Hours]], Nurse[[#This Row],[NA TR Hours]], Nurse[[#This Row],[Med Aide/Tech Hours]])</f>
        <v>58.697802197802169</v>
      </c>
      <c r="T566" s="2">
        <v>58.697802197802169</v>
      </c>
      <c r="U566" s="2">
        <v>0</v>
      </c>
      <c r="V566" s="2">
        <v>0</v>
      </c>
      <c r="W5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9.8901098901098897E-2</v>
      </c>
      <c r="X566" s="2">
        <v>0</v>
      </c>
      <c r="Y566" s="2">
        <v>0</v>
      </c>
      <c r="Z566" s="2">
        <v>0</v>
      </c>
      <c r="AA566" s="2">
        <v>0</v>
      </c>
      <c r="AB566" s="2">
        <v>9.8901098901098897E-2</v>
      </c>
      <c r="AC566" s="2">
        <v>0</v>
      </c>
      <c r="AD566" s="2">
        <v>0</v>
      </c>
      <c r="AE566" s="2">
        <v>0</v>
      </c>
      <c r="AF566" t="s">
        <v>434</v>
      </c>
      <c r="AG566" s="6">
        <v>5</v>
      </c>
      <c r="AH566"/>
    </row>
    <row r="567" spans="1:34" x14ac:dyDescent="0.25">
      <c r="A567" t="s">
        <v>35</v>
      </c>
      <c r="B567" t="s">
        <v>1790</v>
      </c>
      <c r="C567" t="s">
        <v>1985</v>
      </c>
      <c r="D567" t="s">
        <v>2360</v>
      </c>
      <c r="E567" s="2">
        <v>35.274725274725277</v>
      </c>
      <c r="F567" s="2">
        <f>Nurse[[#This Row],[Total Nurse Staff Hours]]/Nurse[[#This Row],[MDS Census]]</f>
        <v>4.0680685358255451</v>
      </c>
      <c r="G567" s="2">
        <f>Nurse[[#This Row],[Total Direct Care Staff Hours]]/Nurse[[#This Row],[MDS Census]]</f>
        <v>3.5448598130841118</v>
      </c>
      <c r="H567" s="2">
        <f>Nurse[[#This Row],[Total RN Hours (w/ Admin, DON)]]/Nurse[[#This Row],[MDS Census]]</f>
        <v>1.0591401869158874</v>
      </c>
      <c r="I567" s="2">
        <f>Nurse[[#This Row],[RN Hours (excl. Admin, DON)]]/Nurse[[#This Row],[MDS Census]]</f>
        <v>0.67222429906542014</v>
      </c>
      <c r="J567" s="2">
        <f>SUM(Nurse[[#This Row],[RN Hours (excl. Admin, DON)]], Nurse[[#This Row],[RN Admin Hours]], Nurse[[#This Row],[RN DON Hours]], Nurse[[#This Row],[LPN Hours (excl. Admin)]], Nurse[[#This Row],[LPN Admin Hours]], Nurse[[#This Row],[CNA Hours]], Nurse[[#This Row],[NA TR Hours]], Nurse[[#This Row],[Med Aide/Tech Hours]])</f>
        <v>143.5</v>
      </c>
      <c r="K567" s="2">
        <f>SUM(Nurse[[#This Row],[RN Hours (excl. Admin, DON)]], Nurse[[#This Row],[LPN Hours (excl. Admin)]], Nurse[[#This Row],[CNA Hours]], Nurse[[#This Row],[NA TR Hours]], Nurse[[#This Row],[Med Aide/Tech Hours]])</f>
        <v>125.04395604395604</v>
      </c>
      <c r="L567" s="2">
        <f>SUM(Nurse[[#This Row],[RN Hours (excl. Admin, DON)]], Nurse[[#This Row],[RN Admin Hours]], Nurse[[#This Row],[RN DON Hours]])</f>
        <v>37.360879120879105</v>
      </c>
      <c r="M567" s="2">
        <v>23.712527472527459</v>
      </c>
      <c r="N567" s="2">
        <v>8.9120879120879124</v>
      </c>
      <c r="O567" s="2">
        <v>4.7362637362637363</v>
      </c>
      <c r="P567" s="2">
        <f>SUM(Nurse[[#This Row],[LPN Hours (excl. Admin)]],Nurse[[#This Row],[LPN Admin Hours]])</f>
        <v>21.117362637362639</v>
      </c>
      <c r="Q567" s="2">
        <v>16.309670329670332</v>
      </c>
      <c r="R567" s="2">
        <v>4.8076923076923075</v>
      </c>
      <c r="S567" s="2">
        <f>SUM(Nurse[[#This Row],[CNA Hours]], Nurse[[#This Row],[NA TR Hours]], Nurse[[#This Row],[Med Aide/Tech Hours]])</f>
        <v>85.021758241758249</v>
      </c>
      <c r="T567" s="2">
        <v>85.021758241758249</v>
      </c>
      <c r="U567" s="2">
        <v>0</v>
      </c>
      <c r="V567" s="2">
        <v>0</v>
      </c>
      <c r="W5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67" s="2">
        <v>0</v>
      </c>
      <c r="Y567" s="2">
        <v>0</v>
      </c>
      <c r="Z567" s="2">
        <v>0</v>
      </c>
      <c r="AA567" s="2">
        <v>0</v>
      </c>
      <c r="AB567" s="2">
        <v>0</v>
      </c>
      <c r="AC567" s="2">
        <v>0</v>
      </c>
      <c r="AD567" s="2">
        <v>0</v>
      </c>
      <c r="AE567" s="2">
        <v>0</v>
      </c>
      <c r="AF567" t="s">
        <v>857</v>
      </c>
      <c r="AG567" s="6">
        <v>5</v>
      </c>
      <c r="AH567"/>
    </row>
    <row r="568" spans="1:34" x14ac:dyDescent="0.25">
      <c r="A568" t="s">
        <v>35</v>
      </c>
      <c r="B568" t="s">
        <v>1651</v>
      </c>
      <c r="C568" t="s">
        <v>1965</v>
      </c>
      <c r="D568" t="s">
        <v>2282</v>
      </c>
      <c r="E568" s="2">
        <v>57.967032967032964</v>
      </c>
      <c r="F568" s="2">
        <f>Nurse[[#This Row],[Total Nurse Staff Hours]]/Nurse[[#This Row],[MDS Census]]</f>
        <v>4.3987829383886261</v>
      </c>
      <c r="G568" s="2">
        <f>Nurse[[#This Row],[Total Direct Care Staff Hours]]/Nurse[[#This Row],[MDS Census]]</f>
        <v>3.8479772511848345</v>
      </c>
      <c r="H568" s="2">
        <f>Nurse[[#This Row],[Total RN Hours (w/ Admin, DON)]]/Nurse[[#This Row],[MDS Census]]</f>
        <v>0.84436018957345982</v>
      </c>
      <c r="I568" s="2">
        <f>Nurse[[#This Row],[RN Hours (excl. Admin, DON)]]/Nurse[[#This Row],[MDS Census]]</f>
        <v>0.52142180094786739</v>
      </c>
      <c r="J568" s="2">
        <f>SUM(Nurse[[#This Row],[RN Hours (excl. Admin, DON)]], Nurse[[#This Row],[RN Admin Hours]], Nurse[[#This Row],[RN DON Hours]], Nurse[[#This Row],[LPN Hours (excl. Admin)]], Nurse[[#This Row],[LPN Admin Hours]], Nurse[[#This Row],[CNA Hours]], Nurse[[#This Row],[NA TR Hours]], Nurse[[#This Row],[Med Aide/Tech Hours]])</f>
        <v>254.98439560439562</v>
      </c>
      <c r="K568" s="2">
        <f>SUM(Nurse[[#This Row],[RN Hours (excl. Admin, DON)]], Nurse[[#This Row],[LPN Hours (excl. Admin)]], Nurse[[#This Row],[CNA Hours]], Nurse[[#This Row],[NA TR Hours]], Nurse[[#This Row],[Med Aide/Tech Hours]])</f>
        <v>223.05582417582417</v>
      </c>
      <c r="L568" s="2">
        <f>SUM(Nurse[[#This Row],[RN Hours (excl. Admin, DON)]], Nurse[[#This Row],[RN Admin Hours]], Nurse[[#This Row],[RN DON Hours]])</f>
        <v>48.945054945054949</v>
      </c>
      <c r="M568" s="2">
        <v>30.225274725274726</v>
      </c>
      <c r="N568" s="2">
        <v>13.505494505494505</v>
      </c>
      <c r="O568" s="2">
        <v>5.2142857142857144</v>
      </c>
      <c r="P568" s="2">
        <f>SUM(Nurse[[#This Row],[LPN Hours (excl. Admin)]],Nurse[[#This Row],[LPN Admin Hours]])</f>
        <v>62.060439560439562</v>
      </c>
      <c r="Q568" s="2">
        <v>48.85164835164835</v>
      </c>
      <c r="R568" s="2">
        <v>13.208791208791208</v>
      </c>
      <c r="S568" s="2">
        <f>SUM(Nurse[[#This Row],[CNA Hours]], Nurse[[#This Row],[NA TR Hours]], Nurse[[#This Row],[Med Aide/Tech Hours]])</f>
        <v>143.9789010989011</v>
      </c>
      <c r="T568" s="2">
        <v>143.9789010989011</v>
      </c>
      <c r="U568" s="2">
        <v>0</v>
      </c>
      <c r="V568" s="2">
        <v>0</v>
      </c>
      <c r="W5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43.401098901098905</v>
      </c>
      <c r="X568" s="2">
        <v>3.6153846153846154</v>
      </c>
      <c r="Y568" s="2">
        <v>0</v>
      </c>
      <c r="Z568" s="2">
        <v>0</v>
      </c>
      <c r="AA568" s="2">
        <v>8.0164835164835164</v>
      </c>
      <c r="AB568" s="2">
        <v>0</v>
      </c>
      <c r="AC568" s="2">
        <v>31.76923076923077</v>
      </c>
      <c r="AD568" s="2">
        <v>0</v>
      </c>
      <c r="AE568" s="2">
        <v>0</v>
      </c>
      <c r="AF568" t="s">
        <v>714</v>
      </c>
      <c r="AG568" s="6">
        <v>5</v>
      </c>
      <c r="AH568"/>
    </row>
    <row r="569" spans="1:34" x14ac:dyDescent="0.25">
      <c r="A569" t="s">
        <v>35</v>
      </c>
      <c r="B569" t="s">
        <v>1536</v>
      </c>
      <c r="C569" t="s">
        <v>1957</v>
      </c>
      <c r="D569" t="s">
        <v>2339</v>
      </c>
      <c r="E569" s="2">
        <v>57.175824175824175</v>
      </c>
      <c r="F569" s="2">
        <f>Nurse[[#This Row],[Total Nurse Staff Hours]]/Nurse[[#This Row],[MDS Census]]</f>
        <v>4.6682952142994427</v>
      </c>
      <c r="G569" s="2">
        <f>Nurse[[#This Row],[Total Direct Care Staff Hours]]/Nurse[[#This Row],[MDS Census]]</f>
        <v>4.4393888141456852</v>
      </c>
      <c r="H569" s="2">
        <f>Nurse[[#This Row],[Total RN Hours (w/ Admin, DON)]]/Nurse[[#This Row],[MDS Census]]</f>
        <v>0.85065346915241213</v>
      </c>
      <c r="I569" s="2">
        <f>Nurse[[#This Row],[RN Hours (excl. Admin, DON)]]/Nurse[[#This Row],[MDS Census]]</f>
        <v>0.62174706899865473</v>
      </c>
      <c r="J569" s="2">
        <f>SUM(Nurse[[#This Row],[RN Hours (excl. Admin, DON)]], Nurse[[#This Row],[RN Admin Hours]], Nurse[[#This Row],[RN DON Hours]], Nurse[[#This Row],[LPN Hours (excl. Admin)]], Nurse[[#This Row],[LPN Admin Hours]], Nurse[[#This Row],[CNA Hours]], Nurse[[#This Row],[NA TR Hours]], Nurse[[#This Row],[Med Aide/Tech Hours]])</f>
        <v>266.91362637362636</v>
      </c>
      <c r="K569" s="2">
        <f>SUM(Nurse[[#This Row],[RN Hours (excl. Admin, DON)]], Nurse[[#This Row],[LPN Hours (excl. Admin)]], Nurse[[#This Row],[CNA Hours]], Nurse[[#This Row],[NA TR Hours]], Nurse[[#This Row],[Med Aide/Tech Hours]])</f>
        <v>253.82571428571427</v>
      </c>
      <c r="L569" s="2">
        <f>SUM(Nurse[[#This Row],[RN Hours (excl. Admin, DON)]], Nurse[[#This Row],[RN Admin Hours]], Nurse[[#This Row],[RN DON Hours]])</f>
        <v>48.636813186813193</v>
      </c>
      <c r="M569" s="2">
        <v>35.548901098901105</v>
      </c>
      <c r="N569" s="2">
        <v>6.5659340659340657</v>
      </c>
      <c r="O569" s="2">
        <v>6.5219780219780219</v>
      </c>
      <c r="P569" s="2">
        <f>SUM(Nurse[[#This Row],[LPN Hours (excl. Admin)]],Nurse[[#This Row],[LPN Admin Hours]])</f>
        <v>55.469230769230755</v>
      </c>
      <c r="Q569" s="2">
        <v>55.469230769230755</v>
      </c>
      <c r="R569" s="2">
        <v>0</v>
      </c>
      <c r="S569" s="2">
        <f>SUM(Nurse[[#This Row],[CNA Hours]], Nurse[[#This Row],[NA TR Hours]], Nurse[[#This Row],[Med Aide/Tech Hours]])</f>
        <v>162.80758241758241</v>
      </c>
      <c r="T569" s="2">
        <v>162.80758241758241</v>
      </c>
      <c r="U569" s="2">
        <v>0</v>
      </c>
      <c r="V569" s="2">
        <v>0</v>
      </c>
      <c r="W5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68.047472527472536</v>
      </c>
      <c r="X569" s="2">
        <v>2.6703296703296702</v>
      </c>
      <c r="Y569" s="2">
        <v>4.8791208791208796</v>
      </c>
      <c r="Z569" s="2">
        <v>6.2967032967032965</v>
      </c>
      <c r="AA569" s="2">
        <v>3.9485714285714293</v>
      </c>
      <c r="AB569" s="2">
        <v>0</v>
      </c>
      <c r="AC569" s="2">
        <v>50.252747252747255</v>
      </c>
      <c r="AD569" s="2">
        <v>0</v>
      </c>
      <c r="AE569" s="2">
        <v>0</v>
      </c>
      <c r="AF569" t="s">
        <v>598</v>
      </c>
      <c r="AG569" s="6">
        <v>5</v>
      </c>
      <c r="AH569"/>
    </row>
    <row r="570" spans="1:34" x14ac:dyDescent="0.25">
      <c r="A570" t="s">
        <v>35</v>
      </c>
      <c r="B570" t="s">
        <v>1159</v>
      </c>
      <c r="C570" t="s">
        <v>1958</v>
      </c>
      <c r="D570" t="s">
        <v>2353</v>
      </c>
      <c r="E570" s="2">
        <v>91.087912087912088</v>
      </c>
      <c r="F570" s="2">
        <f>Nurse[[#This Row],[Total Nurse Staff Hours]]/Nurse[[#This Row],[MDS Census]]</f>
        <v>2.9967125105561583</v>
      </c>
      <c r="G570" s="2">
        <f>Nurse[[#This Row],[Total Direct Care Staff Hours]]/Nurse[[#This Row],[MDS Census]]</f>
        <v>2.7862830256967066</v>
      </c>
      <c r="H570" s="2">
        <f>Nurse[[#This Row],[Total RN Hours (w/ Admin, DON)]]/Nurse[[#This Row],[MDS Census]]</f>
        <v>0.28555917480998916</v>
      </c>
      <c r="I570" s="2">
        <f>Nurse[[#This Row],[RN Hours (excl. Admin, DON)]]/Nurse[[#This Row],[MDS Census]]</f>
        <v>0.1923633731451321</v>
      </c>
      <c r="J570" s="2">
        <f>SUM(Nurse[[#This Row],[RN Hours (excl. Admin, DON)]], Nurse[[#This Row],[RN Admin Hours]], Nurse[[#This Row],[RN DON Hours]], Nurse[[#This Row],[LPN Hours (excl. Admin)]], Nurse[[#This Row],[LPN Admin Hours]], Nurse[[#This Row],[CNA Hours]], Nurse[[#This Row],[NA TR Hours]], Nurse[[#This Row],[Med Aide/Tech Hours]])</f>
        <v>272.96428571428567</v>
      </c>
      <c r="K570" s="2">
        <f>SUM(Nurse[[#This Row],[RN Hours (excl. Admin, DON)]], Nurse[[#This Row],[LPN Hours (excl. Admin)]], Nurse[[#This Row],[CNA Hours]], Nurse[[#This Row],[NA TR Hours]], Nurse[[#This Row],[Med Aide/Tech Hours]])</f>
        <v>253.7967032967033</v>
      </c>
      <c r="L570" s="2">
        <f>SUM(Nurse[[#This Row],[RN Hours (excl. Admin, DON)]], Nurse[[#This Row],[RN Admin Hours]], Nurse[[#This Row],[RN DON Hours]])</f>
        <v>26.010989010989011</v>
      </c>
      <c r="M570" s="2">
        <v>17.521978021978022</v>
      </c>
      <c r="N570" s="2">
        <v>3.7087912087912089</v>
      </c>
      <c r="O570" s="2">
        <v>4.7802197802197801</v>
      </c>
      <c r="P570" s="2">
        <f>SUM(Nurse[[#This Row],[LPN Hours (excl. Admin)]],Nurse[[#This Row],[LPN Admin Hours]])</f>
        <v>78.068681318681314</v>
      </c>
      <c r="Q570" s="2">
        <v>67.390109890109883</v>
      </c>
      <c r="R570" s="2">
        <v>10.678571428571429</v>
      </c>
      <c r="S570" s="2">
        <f>SUM(Nurse[[#This Row],[CNA Hours]], Nurse[[#This Row],[NA TR Hours]], Nurse[[#This Row],[Med Aide/Tech Hours]])</f>
        <v>168.88461538461539</v>
      </c>
      <c r="T570" s="2">
        <v>167.13736263736263</v>
      </c>
      <c r="U570" s="2">
        <v>1.7472527472527473</v>
      </c>
      <c r="V570" s="2">
        <v>0</v>
      </c>
      <c r="W5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28.747252747252748</v>
      </c>
      <c r="X570" s="2">
        <v>1.2747252747252746</v>
      </c>
      <c r="Y570" s="2">
        <v>0</v>
      </c>
      <c r="Z570" s="2">
        <v>0</v>
      </c>
      <c r="AA570" s="2">
        <v>11.527472527472527</v>
      </c>
      <c r="AB570" s="2">
        <v>0</v>
      </c>
      <c r="AC570" s="2">
        <v>15.945054945054945</v>
      </c>
      <c r="AD570" s="2">
        <v>0</v>
      </c>
      <c r="AE570" s="2">
        <v>0</v>
      </c>
      <c r="AF570" t="s">
        <v>214</v>
      </c>
      <c r="AG570" s="6">
        <v>5</v>
      </c>
      <c r="AH570"/>
    </row>
    <row r="571" spans="1:34" x14ac:dyDescent="0.25">
      <c r="A571" t="s">
        <v>35</v>
      </c>
      <c r="B571" t="s">
        <v>1497</v>
      </c>
      <c r="C571" t="s">
        <v>2208</v>
      </c>
      <c r="D571" t="s">
        <v>2331</v>
      </c>
      <c r="E571" s="2">
        <v>76.252747252747255</v>
      </c>
      <c r="F571" s="2">
        <f>Nurse[[#This Row],[Total Nurse Staff Hours]]/Nurse[[#This Row],[MDS Census]]</f>
        <v>3.7655108805303357</v>
      </c>
      <c r="G571" s="2">
        <f>Nurse[[#This Row],[Total Direct Care Staff Hours]]/Nurse[[#This Row],[MDS Census]]</f>
        <v>3.1238838449344284</v>
      </c>
      <c r="H571" s="2">
        <f>Nurse[[#This Row],[Total RN Hours (w/ Admin, DON)]]/Nurse[[#This Row],[MDS Census]]</f>
        <v>0.71417351203343415</v>
      </c>
      <c r="I571" s="2">
        <f>Nurse[[#This Row],[RN Hours (excl. Admin, DON)]]/Nurse[[#This Row],[MDS Census]]</f>
        <v>0.44669981265312003</v>
      </c>
      <c r="J571" s="2">
        <f>SUM(Nurse[[#This Row],[RN Hours (excl. Admin, DON)]], Nurse[[#This Row],[RN Admin Hours]], Nurse[[#This Row],[RN DON Hours]], Nurse[[#This Row],[LPN Hours (excl. Admin)]], Nurse[[#This Row],[LPN Admin Hours]], Nurse[[#This Row],[CNA Hours]], Nurse[[#This Row],[NA TR Hours]], Nurse[[#This Row],[Med Aide/Tech Hours]])</f>
        <v>287.13054945054944</v>
      </c>
      <c r="K571" s="2">
        <f>SUM(Nurse[[#This Row],[RN Hours (excl. Admin, DON)]], Nurse[[#This Row],[LPN Hours (excl. Admin)]], Nurse[[#This Row],[CNA Hours]], Nurse[[#This Row],[NA TR Hours]], Nurse[[#This Row],[Med Aide/Tech Hours]])</f>
        <v>238.20472527472526</v>
      </c>
      <c r="L571" s="2">
        <f>SUM(Nurse[[#This Row],[RN Hours (excl. Admin, DON)]], Nurse[[#This Row],[RN Admin Hours]], Nurse[[#This Row],[RN DON Hours]])</f>
        <v>54.457692307692305</v>
      </c>
      <c r="M571" s="2">
        <v>34.062087912087911</v>
      </c>
      <c r="N571" s="2">
        <v>15.208791208791208</v>
      </c>
      <c r="O571" s="2">
        <v>5.186813186813187</v>
      </c>
      <c r="P571" s="2">
        <f>SUM(Nurse[[#This Row],[LPN Hours (excl. Admin)]],Nurse[[#This Row],[LPN Admin Hours]])</f>
        <v>78.208901098901094</v>
      </c>
      <c r="Q571" s="2">
        <v>49.678681318681321</v>
      </c>
      <c r="R571" s="2">
        <v>28.530219780219781</v>
      </c>
      <c r="S571" s="2">
        <f>SUM(Nurse[[#This Row],[CNA Hours]], Nurse[[#This Row],[NA TR Hours]], Nurse[[#This Row],[Med Aide/Tech Hours]])</f>
        <v>154.46395604395605</v>
      </c>
      <c r="T571" s="2">
        <v>154.46395604395605</v>
      </c>
      <c r="U571" s="2">
        <v>0</v>
      </c>
      <c r="V571" s="2">
        <v>0</v>
      </c>
      <c r="W5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56.225384615384606</v>
      </c>
      <c r="X571" s="2">
        <v>1.2307692307692308</v>
      </c>
      <c r="Y571" s="2">
        <v>0</v>
      </c>
      <c r="Z571" s="2">
        <v>0</v>
      </c>
      <c r="AA571" s="2">
        <v>20.1154945054945</v>
      </c>
      <c r="AB571" s="2">
        <v>0</v>
      </c>
      <c r="AC571" s="2">
        <v>34.879120879120876</v>
      </c>
      <c r="AD571" s="2">
        <v>0</v>
      </c>
      <c r="AE571" s="2">
        <v>0</v>
      </c>
      <c r="AF571" t="s">
        <v>559</v>
      </c>
      <c r="AG571" s="6">
        <v>5</v>
      </c>
      <c r="AH571"/>
    </row>
    <row r="572" spans="1:34" x14ac:dyDescent="0.25">
      <c r="A572" t="s">
        <v>35</v>
      </c>
      <c r="B572" t="s">
        <v>1088</v>
      </c>
      <c r="C572" t="s">
        <v>2098</v>
      </c>
      <c r="D572" t="s">
        <v>2331</v>
      </c>
      <c r="E572" s="2">
        <v>73.714285714285708</v>
      </c>
      <c r="F572" s="2">
        <f>Nurse[[#This Row],[Total Nurse Staff Hours]]/Nurse[[#This Row],[MDS Census]]</f>
        <v>3.3661583184257609</v>
      </c>
      <c r="G572" s="2">
        <f>Nurse[[#This Row],[Total Direct Care Staff Hours]]/Nurse[[#This Row],[MDS Census]]</f>
        <v>3.1048285629099586</v>
      </c>
      <c r="H572" s="2">
        <f>Nurse[[#This Row],[Total RN Hours (w/ Admin, DON)]]/Nurse[[#This Row],[MDS Census]]</f>
        <v>0.60816338700059647</v>
      </c>
      <c r="I572" s="2">
        <f>Nurse[[#This Row],[RN Hours (excl. Admin, DON)]]/Nurse[[#This Row],[MDS Census]]</f>
        <v>0.45059033989266561</v>
      </c>
      <c r="J572" s="2">
        <f>SUM(Nurse[[#This Row],[RN Hours (excl. Admin, DON)]], Nurse[[#This Row],[RN Admin Hours]], Nurse[[#This Row],[RN DON Hours]], Nurse[[#This Row],[LPN Hours (excl. Admin)]], Nurse[[#This Row],[LPN Admin Hours]], Nurse[[#This Row],[CNA Hours]], Nurse[[#This Row],[NA TR Hours]], Nurse[[#This Row],[Med Aide/Tech Hours]])</f>
        <v>248.13395604395606</v>
      </c>
      <c r="K572" s="2">
        <f>SUM(Nurse[[#This Row],[RN Hours (excl. Admin, DON)]], Nurse[[#This Row],[LPN Hours (excl. Admin)]], Nurse[[#This Row],[CNA Hours]], Nurse[[#This Row],[NA TR Hours]], Nurse[[#This Row],[Med Aide/Tech Hours]])</f>
        <v>228.8702197802198</v>
      </c>
      <c r="L572" s="2">
        <f>SUM(Nurse[[#This Row],[RN Hours (excl. Admin, DON)]], Nurse[[#This Row],[RN Admin Hours]], Nurse[[#This Row],[RN DON Hours]])</f>
        <v>44.830329670329682</v>
      </c>
      <c r="M572" s="2">
        <v>33.214945054945062</v>
      </c>
      <c r="N572" s="2">
        <v>5.9010989010989015</v>
      </c>
      <c r="O572" s="2">
        <v>5.7142857142857144</v>
      </c>
      <c r="P572" s="2">
        <f>SUM(Nurse[[#This Row],[LPN Hours (excl. Admin)]],Nurse[[#This Row],[LPN Admin Hours]])</f>
        <v>64.345384615384617</v>
      </c>
      <c r="Q572" s="2">
        <v>56.697032967032968</v>
      </c>
      <c r="R572" s="2">
        <v>7.6483516483516487</v>
      </c>
      <c r="S572" s="2">
        <f>SUM(Nurse[[#This Row],[CNA Hours]], Nurse[[#This Row],[NA TR Hours]], Nurse[[#This Row],[Med Aide/Tech Hours]])</f>
        <v>138.95824175824177</v>
      </c>
      <c r="T572" s="2">
        <v>138.95824175824177</v>
      </c>
      <c r="U572" s="2">
        <v>0</v>
      </c>
      <c r="V572" s="2">
        <v>0</v>
      </c>
      <c r="W5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72" s="2">
        <v>0</v>
      </c>
      <c r="Y572" s="2">
        <v>0</v>
      </c>
      <c r="Z572" s="2">
        <v>0</v>
      </c>
      <c r="AA572" s="2">
        <v>0</v>
      </c>
      <c r="AB572" s="2">
        <v>0</v>
      </c>
      <c r="AC572" s="2">
        <v>0</v>
      </c>
      <c r="AD572" s="2">
        <v>0</v>
      </c>
      <c r="AE572" s="2">
        <v>0</v>
      </c>
      <c r="AF572" t="s">
        <v>142</v>
      </c>
      <c r="AG572" s="6">
        <v>5</v>
      </c>
      <c r="AH572"/>
    </row>
    <row r="573" spans="1:34" x14ac:dyDescent="0.25">
      <c r="A573" t="s">
        <v>35</v>
      </c>
      <c r="B573" t="s">
        <v>1835</v>
      </c>
      <c r="C573" t="s">
        <v>2182</v>
      </c>
      <c r="D573" t="s">
        <v>2331</v>
      </c>
      <c r="E573" s="2">
        <v>29.318681318681318</v>
      </c>
      <c r="F573" s="2">
        <f>Nurse[[#This Row],[Total Nurse Staff Hours]]/Nurse[[#This Row],[MDS Census]]</f>
        <v>3.7471889055472265</v>
      </c>
      <c r="G573" s="2">
        <f>Nurse[[#This Row],[Total Direct Care Staff Hours]]/Nurse[[#This Row],[MDS Census]]</f>
        <v>3.1546101949025487</v>
      </c>
      <c r="H573" s="2">
        <f>Nurse[[#This Row],[Total RN Hours (w/ Admin, DON)]]/Nurse[[#This Row],[MDS Census]]</f>
        <v>0.54112818590704648</v>
      </c>
      <c r="I573" s="2">
        <f>Nurse[[#This Row],[RN Hours (excl. Admin, DON)]]/Nurse[[#This Row],[MDS Census]]</f>
        <v>0.33535607196401801</v>
      </c>
      <c r="J573" s="2">
        <f>SUM(Nurse[[#This Row],[RN Hours (excl. Admin, DON)]], Nurse[[#This Row],[RN Admin Hours]], Nurse[[#This Row],[RN DON Hours]], Nurse[[#This Row],[LPN Hours (excl. Admin)]], Nurse[[#This Row],[LPN Admin Hours]], Nurse[[#This Row],[CNA Hours]], Nurse[[#This Row],[NA TR Hours]], Nurse[[#This Row],[Med Aide/Tech Hours]])</f>
        <v>109.86263736263736</v>
      </c>
      <c r="K573" s="2">
        <f>SUM(Nurse[[#This Row],[RN Hours (excl. Admin, DON)]], Nurse[[#This Row],[LPN Hours (excl. Admin)]], Nurse[[#This Row],[CNA Hours]], Nurse[[#This Row],[NA TR Hours]], Nurse[[#This Row],[Med Aide/Tech Hours]])</f>
        <v>92.489010989010978</v>
      </c>
      <c r="L573" s="2">
        <f>SUM(Nurse[[#This Row],[RN Hours (excl. Admin, DON)]], Nurse[[#This Row],[RN Admin Hours]], Nurse[[#This Row],[RN DON Hours]])</f>
        <v>15.865164835164835</v>
      </c>
      <c r="M573" s="2">
        <v>9.8321978021978023</v>
      </c>
      <c r="N573" s="2">
        <v>0</v>
      </c>
      <c r="O573" s="2">
        <v>6.0329670329670328</v>
      </c>
      <c r="P573" s="2">
        <f>SUM(Nurse[[#This Row],[LPN Hours (excl. Admin)]],Nurse[[#This Row],[LPN Admin Hours]])</f>
        <v>40.555494505494494</v>
      </c>
      <c r="Q573" s="2">
        <v>29.214835164835151</v>
      </c>
      <c r="R573" s="2">
        <v>11.340659340659341</v>
      </c>
      <c r="S573" s="2">
        <f>SUM(Nurse[[#This Row],[CNA Hours]], Nurse[[#This Row],[NA TR Hours]], Nurse[[#This Row],[Med Aide/Tech Hours]])</f>
        <v>53.441978021978024</v>
      </c>
      <c r="T573" s="2">
        <v>30.607252747252755</v>
      </c>
      <c r="U573" s="2">
        <v>22.834725274725269</v>
      </c>
      <c r="V573" s="2">
        <v>0</v>
      </c>
      <c r="W5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73" s="2">
        <v>0</v>
      </c>
      <c r="Y573" s="2">
        <v>0</v>
      </c>
      <c r="Z573" s="2">
        <v>0</v>
      </c>
      <c r="AA573" s="2">
        <v>0</v>
      </c>
      <c r="AB573" s="2">
        <v>0</v>
      </c>
      <c r="AC573" s="2">
        <v>0</v>
      </c>
      <c r="AD573" s="2">
        <v>0</v>
      </c>
      <c r="AE573" s="2">
        <v>0</v>
      </c>
      <c r="AF573" t="s">
        <v>902</v>
      </c>
      <c r="AG573" s="6">
        <v>5</v>
      </c>
      <c r="AH573"/>
    </row>
    <row r="574" spans="1:34" x14ac:dyDescent="0.25">
      <c r="A574" t="s">
        <v>35</v>
      </c>
      <c r="B574" t="s">
        <v>1035</v>
      </c>
      <c r="C574" t="s">
        <v>2067</v>
      </c>
      <c r="D574" t="s">
        <v>2294</v>
      </c>
      <c r="E574" s="2">
        <v>60.846153846153847</v>
      </c>
      <c r="F574" s="2">
        <f>Nurse[[#This Row],[Total Nurse Staff Hours]]/Nurse[[#This Row],[MDS Census]]</f>
        <v>3.2968575040635719</v>
      </c>
      <c r="G574" s="2">
        <f>Nurse[[#This Row],[Total Direct Care Staff Hours]]/Nurse[[#This Row],[MDS Census]]</f>
        <v>3.0455481307567269</v>
      </c>
      <c r="H574" s="2">
        <f>Nurse[[#This Row],[Total RN Hours (w/ Admin, DON)]]/Nurse[[#This Row],[MDS Census]]</f>
        <v>0.61504424778761058</v>
      </c>
      <c r="I574" s="2">
        <f>Nurse[[#This Row],[RN Hours (excl. Admin, DON)]]/Nurse[[#This Row],[MDS Census]]</f>
        <v>0.4518692432725302</v>
      </c>
      <c r="J574" s="2">
        <f>SUM(Nurse[[#This Row],[RN Hours (excl. Admin, DON)]], Nurse[[#This Row],[RN Admin Hours]], Nurse[[#This Row],[RN DON Hours]], Nurse[[#This Row],[LPN Hours (excl. Admin)]], Nurse[[#This Row],[LPN Admin Hours]], Nurse[[#This Row],[CNA Hours]], Nurse[[#This Row],[NA TR Hours]], Nurse[[#This Row],[Med Aide/Tech Hours]])</f>
        <v>200.60109890109888</v>
      </c>
      <c r="K574" s="2">
        <f>SUM(Nurse[[#This Row],[RN Hours (excl. Admin, DON)]], Nurse[[#This Row],[LPN Hours (excl. Admin)]], Nurse[[#This Row],[CNA Hours]], Nurse[[#This Row],[NA TR Hours]], Nurse[[#This Row],[Med Aide/Tech Hours]])</f>
        <v>185.30989010989009</v>
      </c>
      <c r="L574" s="2">
        <f>SUM(Nurse[[#This Row],[RN Hours (excl. Admin, DON)]], Nurse[[#This Row],[RN Admin Hours]], Nurse[[#This Row],[RN DON Hours]])</f>
        <v>37.42307692307692</v>
      </c>
      <c r="M574" s="2">
        <v>27.494505494505493</v>
      </c>
      <c r="N574" s="2">
        <v>5.0934065934065931</v>
      </c>
      <c r="O574" s="2">
        <v>4.8351648351648349</v>
      </c>
      <c r="P574" s="2">
        <f>SUM(Nurse[[#This Row],[LPN Hours (excl. Admin)]],Nurse[[#This Row],[LPN Admin Hours]])</f>
        <v>53.043076923076924</v>
      </c>
      <c r="Q574" s="2">
        <v>47.680439560439559</v>
      </c>
      <c r="R574" s="2">
        <v>5.3626373626373622</v>
      </c>
      <c r="S574" s="2">
        <f>SUM(Nurse[[#This Row],[CNA Hours]], Nurse[[#This Row],[NA TR Hours]], Nurse[[#This Row],[Med Aide/Tech Hours]])</f>
        <v>110.13494505494505</v>
      </c>
      <c r="T574" s="2">
        <v>107.2365934065934</v>
      </c>
      <c r="U574" s="2">
        <v>2.8983516483516483</v>
      </c>
      <c r="V574" s="2">
        <v>0</v>
      </c>
      <c r="W5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42.076043956043961</v>
      </c>
      <c r="X574" s="2">
        <v>0.36263736263736263</v>
      </c>
      <c r="Y574" s="2">
        <v>0</v>
      </c>
      <c r="Z574" s="2">
        <v>0</v>
      </c>
      <c r="AA574" s="2">
        <v>12.889230769230769</v>
      </c>
      <c r="AB574" s="2">
        <v>0</v>
      </c>
      <c r="AC574" s="2">
        <v>28.824175824175825</v>
      </c>
      <c r="AD574" s="2">
        <v>0</v>
      </c>
      <c r="AE574" s="2">
        <v>0</v>
      </c>
      <c r="AF574" t="s">
        <v>88</v>
      </c>
      <c r="AG574" s="6">
        <v>5</v>
      </c>
      <c r="AH574"/>
    </row>
    <row r="575" spans="1:34" x14ac:dyDescent="0.25">
      <c r="A575" t="s">
        <v>35</v>
      </c>
      <c r="B575" t="s">
        <v>1744</v>
      </c>
      <c r="C575" t="s">
        <v>2052</v>
      </c>
      <c r="D575" t="s">
        <v>2333</v>
      </c>
      <c r="E575" s="2">
        <v>36.81318681318681</v>
      </c>
      <c r="F575" s="2">
        <f>Nurse[[#This Row],[Total Nurse Staff Hours]]/Nurse[[#This Row],[MDS Census]]</f>
        <v>3.9584328358208958</v>
      </c>
      <c r="G575" s="2">
        <f>Nurse[[#This Row],[Total Direct Care Staff Hours]]/Nurse[[#This Row],[MDS Census]]</f>
        <v>3.2310447761194032</v>
      </c>
      <c r="H575" s="2">
        <f>Nurse[[#This Row],[Total RN Hours (w/ Admin, DON)]]/Nurse[[#This Row],[MDS Census]]</f>
        <v>0.96925373134328363</v>
      </c>
      <c r="I575" s="2">
        <f>Nurse[[#This Row],[RN Hours (excl. Admin, DON)]]/Nurse[[#This Row],[MDS Census]]</f>
        <v>0.38</v>
      </c>
      <c r="J575" s="2">
        <f>SUM(Nurse[[#This Row],[RN Hours (excl. Admin, DON)]], Nurse[[#This Row],[RN Admin Hours]], Nurse[[#This Row],[RN DON Hours]], Nurse[[#This Row],[LPN Hours (excl. Admin)]], Nurse[[#This Row],[LPN Admin Hours]], Nurse[[#This Row],[CNA Hours]], Nurse[[#This Row],[NA TR Hours]], Nurse[[#This Row],[Med Aide/Tech Hours]])</f>
        <v>145.72252747252747</v>
      </c>
      <c r="K575" s="2">
        <f>SUM(Nurse[[#This Row],[RN Hours (excl. Admin, DON)]], Nurse[[#This Row],[LPN Hours (excl. Admin)]], Nurse[[#This Row],[CNA Hours]], Nurse[[#This Row],[NA TR Hours]], Nurse[[#This Row],[Med Aide/Tech Hours]])</f>
        <v>118.94505494505495</v>
      </c>
      <c r="L575" s="2">
        <f>SUM(Nurse[[#This Row],[RN Hours (excl. Admin, DON)]], Nurse[[#This Row],[RN Admin Hours]], Nurse[[#This Row],[RN DON Hours]])</f>
        <v>35.681318681318679</v>
      </c>
      <c r="M575" s="2">
        <v>13.989010989010989</v>
      </c>
      <c r="N575" s="2">
        <v>15.87912087912088</v>
      </c>
      <c r="O575" s="2">
        <v>5.813186813186813</v>
      </c>
      <c r="P575" s="2">
        <f>SUM(Nurse[[#This Row],[LPN Hours (excl. Admin)]],Nurse[[#This Row],[LPN Admin Hours]])</f>
        <v>36.052197802197803</v>
      </c>
      <c r="Q575" s="2">
        <v>30.967032967032967</v>
      </c>
      <c r="R575" s="2">
        <v>5.0851648351648349</v>
      </c>
      <c r="S575" s="2">
        <f>SUM(Nurse[[#This Row],[CNA Hours]], Nurse[[#This Row],[NA TR Hours]], Nurse[[#This Row],[Med Aide/Tech Hours]])</f>
        <v>73.989010989010993</v>
      </c>
      <c r="T575" s="2">
        <v>73.989010989010993</v>
      </c>
      <c r="U575" s="2">
        <v>0</v>
      </c>
      <c r="V575" s="2">
        <v>0</v>
      </c>
      <c r="W5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75" s="2">
        <v>0</v>
      </c>
      <c r="Y575" s="2">
        <v>0</v>
      </c>
      <c r="Z575" s="2">
        <v>0</v>
      </c>
      <c r="AA575" s="2">
        <v>0</v>
      </c>
      <c r="AB575" s="2">
        <v>0</v>
      </c>
      <c r="AC575" s="2">
        <v>0</v>
      </c>
      <c r="AD575" s="2">
        <v>0</v>
      </c>
      <c r="AE575" s="2">
        <v>0</v>
      </c>
      <c r="AF575" t="s">
        <v>810</v>
      </c>
      <c r="AG575" s="6">
        <v>5</v>
      </c>
      <c r="AH575"/>
    </row>
    <row r="576" spans="1:34" x14ac:dyDescent="0.25">
      <c r="A576" t="s">
        <v>35</v>
      </c>
      <c r="B576" t="s">
        <v>1308</v>
      </c>
      <c r="C576" t="s">
        <v>2166</v>
      </c>
      <c r="D576" t="s">
        <v>2340</v>
      </c>
      <c r="E576" s="2">
        <v>64.241758241758248</v>
      </c>
      <c r="F576" s="2">
        <f>Nurse[[#This Row],[Total Nurse Staff Hours]]/Nurse[[#This Row],[MDS Census]]</f>
        <v>3.0598905234348268</v>
      </c>
      <c r="G576" s="2">
        <f>Nurse[[#This Row],[Total Direct Care Staff Hours]]/Nurse[[#This Row],[MDS Census]]</f>
        <v>2.7891070817653087</v>
      </c>
      <c r="H576" s="2">
        <f>Nurse[[#This Row],[Total RN Hours (w/ Admin, DON)]]/Nurse[[#This Row],[MDS Census]]</f>
        <v>0.53285152240848443</v>
      </c>
      <c r="I576" s="2">
        <f>Nurse[[#This Row],[RN Hours (excl. Admin, DON)]]/Nurse[[#This Row],[MDS Census]]</f>
        <v>0.35392576120424224</v>
      </c>
      <c r="J576" s="2">
        <f>SUM(Nurse[[#This Row],[RN Hours (excl. Admin, DON)]], Nurse[[#This Row],[RN Admin Hours]], Nurse[[#This Row],[RN DON Hours]], Nurse[[#This Row],[LPN Hours (excl. Admin)]], Nurse[[#This Row],[LPN Admin Hours]], Nurse[[#This Row],[CNA Hours]], Nurse[[#This Row],[NA TR Hours]], Nurse[[#This Row],[Med Aide/Tech Hours]])</f>
        <v>196.57274725274723</v>
      </c>
      <c r="K576" s="2">
        <f>SUM(Nurse[[#This Row],[RN Hours (excl. Admin, DON)]], Nurse[[#This Row],[LPN Hours (excl. Admin)]], Nurse[[#This Row],[CNA Hours]], Nurse[[#This Row],[NA TR Hours]], Nurse[[#This Row],[Med Aide/Tech Hours]])</f>
        <v>179.17714285714283</v>
      </c>
      <c r="L576" s="2">
        <f>SUM(Nurse[[#This Row],[RN Hours (excl. Admin, DON)]], Nurse[[#This Row],[RN Admin Hours]], Nurse[[#This Row],[RN DON Hours]])</f>
        <v>34.231318681318683</v>
      </c>
      <c r="M576" s="2">
        <v>22.73681318681319</v>
      </c>
      <c r="N576" s="2">
        <v>5.8681318681318677</v>
      </c>
      <c r="O576" s="2">
        <v>5.6263736263736268</v>
      </c>
      <c r="P576" s="2">
        <f>SUM(Nurse[[#This Row],[LPN Hours (excl. Admin)]],Nurse[[#This Row],[LPN Admin Hours]])</f>
        <v>55.117692307692295</v>
      </c>
      <c r="Q576" s="2">
        <v>49.216593406593397</v>
      </c>
      <c r="R576" s="2">
        <v>5.9010989010989015</v>
      </c>
      <c r="S576" s="2">
        <f>SUM(Nurse[[#This Row],[CNA Hours]], Nurse[[#This Row],[NA TR Hours]], Nurse[[#This Row],[Med Aide/Tech Hours]])</f>
        <v>107.22373626373626</v>
      </c>
      <c r="T576" s="2">
        <v>107.22373626373626</v>
      </c>
      <c r="U576" s="2">
        <v>0</v>
      </c>
      <c r="V576" s="2">
        <v>0</v>
      </c>
      <c r="W5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0.73626373626373631</v>
      </c>
      <c r="X576" s="2">
        <v>0</v>
      </c>
      <c r="Y576" s="2">
        <v>0.4175824175824176</v>
      </c>
      <c r="Z576" s="2">
        <v>0</v>
      </c>
      <c r="AA576" s="2">
        <v>0</v>
      </c>
      <c r="AB576" s="2">
        <v>0</v>
      </c>
      <c r="AC576" s="2">
        <v>0.31868131868131866</v>
      </c>
      <c r="AD576" s="2">
        <v>0</v>
      </c>
      <c r="AE576" s="2">
        <v>0</v>
      </c>
      <c r="AF576" t="s">
        <v>365</v>
      </c>
      <c r="AG576" s="6">
        <v>5</v>
      </c>
      <c r="AH576"/>
    </row>
    <row r="577" spans="1:34" x14ac:dyDescent="0.25">
      <c r="A577" t="s">
        <v>35</v>
      </c>
      <c r="B577" t="s">
        <v>1426</v>
      </c>
      <c r="C577" t="s">
        <v>2031</v>
      </c>
      <c r="D577" t="s">
        <v>2331</v>
      </c>
      <c r="E577" s="2">
        <v>85.384615384615387</v>
      </c>
      <c r="F577" s="2">
        <f>Nurse[[#This Row],[Total Nurse Staff Hours]]/Nurse[[#This Row],[MDS Census]]</f>
        <v>2.9907773487773484</v>
      </c>
      <c r="G577" s="2">
        <f>Nurse[[#This Row],[Total Direct Care Staff Hours]]/Nurse[[#This Row],[MDS Census]]</f>
        <v>2.8697992277992275</v>
      </c>
      <c r="H577" s="2">
        <f>Nurse[[#This Row],[Total RN Hours (w/ Admin, DON)]]/Nurse[[#This Row],[MDS Census]]</f>
        <v>0.59410810810810799</v>
      </c>
      <c r="I577" s="2">
        <f>Nurse[[#This Row],[RN Hours (excl. Admin, DON)]]/Nurse[[#This Row],[MDS Census]]</f>
        <v>0.53136679536679521</v>
      </c>
      <c r="J577" s="2">
        <f>SUM(Nurse[[#This Row],[RN Hours (excl. Admin, DON)]], Nurse[[#This Row],[RN Admin Hours]], Nurse[[#This Row],[RN DON Hours]], Nurse[[#This Row],[LPN Hours (excl. Admin)]], Nurse[[#This Row],[LPN Admin Hours]], Nurse[[#This Row],[CNA Hours]], Nurse[[#This Row],[NA TR Hours]], Nurse[[#This Row],[Med Aide/Tech Hours]])</f>
        <v>255.36637362637362</v>
      </c>
      <c r="K577" s="2">
        <f>SUM(Nurse[[#This Row],[RN Hours (excl. Admin, DON)]], Nurse[[#This Row],[LPN Hours (excl. Admin)]], Nurse[[#This Row],[CNA Hours]], Nurse[[#This Row],[NA TR Hours]], Nurse[[#This Row],[Med Aide/Tech Hours]])</f>
        <v>245.03670329670328</v>
      </c>
      <c r="L577" s="2">
        <f>SUM(Nurse[[#This Row],[RN Hours (excl. Admin, DON)]], Nurse[[#This Row],[RN Admin Hours]], Nurse[[#This Row],[RN DON Hours]])</f>
        <v>50.727692307692301</v>
      </c>
      <c r="M577" s="2">
        <v>45.37054945054944</v>
      </c>
      <c r="N577" s="2">
        <v>0.36263736263736263</v>
      </c>
      <c r="O577" s="2">
        <v>4.9945054945054945</v>
      </c>
      <c r="P577" s="2">
        <f>SUM(Nurse[[#This Row],[LPN Hours (excl. Admin)]],Nurse[[#This Row],[LPN Admin Hours]])</f>
        <v>62.118131868131869</v>
      </c>
      <c r="Q577" s="2">
        <v>57.145604395604394</v>
      </c>
      <c r="R577" s="2">
        <v>4.9725274725274726</v>
      </c>
      <c r="S577" s="2">
        <f>SUM(Nurse[[#This Row],[CNA Hours]], Nurse[[#This Row],[NA TR Hours]], Nurse[[#This Row],[Med Aide/Tech Hours]])</f>
        <v>142.52054945054945</v>
      </c>
      <c r="T577" s="2">
        <v>142.52054945054945</v>
      </c>
      <c r="U577" s="2">
        <v>0</v>
      </c>
      <c r="V577" s="2">
        <v>0</v>
      </c>
      <c r="W5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7.1428571428571425E-2</v>
      </c>
      <c r="X577" s="2">
        <v>0</v>
      </c>
      <c r="Y577" s="2">
        <v>0</v>
      </c>
      <c r="Z577" s="2">
        <v>0</v>
      </c>
      <c r="AA577" s="2">
        <v>7.1428571428571425E-2</v>
      </c>
      <c r="AB577" s="2">
        <v>0</v>
      </c>
      <c r="AC577" s="2">
        <v>0</v>
      </c>
      <c r="AD577" s="2">
        <v>0</v>
      </c>
      <c r="AE577" s="2">
        <v>0</v>
      </c>
      <c r="AF577" t="s">
        <v>485</v>
      </c>
      <c r="AG577" s="6">
        <v>5</v>
      </c>
      <c r="AH577"/>
    </row>
    <row r="578" spans="1:34" x14ac:dyDescent="0.25">
      <c r="A578" t="s">
        <v>35</v>
      </c>
      <c r="B578" t="s">
        <v>1322</v>
      </c>
      <c r="C578" t="s">
        <v>1938</v>
      </c>
      <c r="D578" t="s">
        <v>2327</v>
      </c>
      <c r="E578" s="2">
        <v>53.395604395604394</v>
      </c>
      <c r="F578" s="2">
        <f>Nurse[[#This Row],[Total Nurse Staff Hours]]/Nurse[[#This Row],[MDS Census]]</f>
        <v>3.6828997736159712</v>
      </c>
      <c r="G578" s="2">
        <f>Nurse[[#This Row],[Total Direct Care Staff Hours]]/Nurse[[#This Row],[MDS Census]]</f>
        <v>3.3684317760856146</v>
      </c>
      <c r="H578" s="2">
        <f>Nurse[[#This Row],[Total RN Hours (w/ Admin, DON)]]/Nurse[[#This Row],[MDS Census]]</f>
        <v>0.7575118337106399</v>
      </c>
      <c r="I578" s="2">
        <f>Nurse[[#This Row],[RN Hours (excl. Admin, DON)]]/Nurse[[#This Row],[MDS Census]]</f>
        <v>0.44304383618028398</v>
      </c>
      <c r="J578" s="2">
        <f>SUM(Nurse[[#This Row],[RN Hours (excl. Admin, DON)]], Nurse[[#This Row],[RN Admin Hours]], Nurse[[#This Row],[RN DON Hours]], Nurse[[#This Row],[LPN Hours (excl. Admin)]], Nurse[[#This Row],[LPN Admin Hours]], Nurse[[#This Row],[CNA Hours]], Nurse[[#This Row],[NA TR Hours]], Nurse[[#This Row],[Med Aide/Tech Hours]])</f>
        <v>196.65065934065939</v>
      </c>
      <c r="K578" s="2">
        <f>SUM(Nurse[[#This Row],[RN Hours (excl. Admin, DON)]], Nurse[[#This Row],[LPN Hours (excl. Admin)]], Nurse[[#This Row],[CNA Hours]], Nurse[[#This Row],[NA TR Hours]], Nurse[[#This Row],[Med Aide/Tech Hours]])</f>
        <v>179.85945054945057</v>
      </c>
      <c r="L578" s="2">
        <f>SUM(Nurse[[#This Row],[RN Hours (excl. Admin, DON)]], Nurse[[#This Row],[RN Admin Hours]], Nurse[[#This Row],[RN DON Hours]])</f>
        <v>40.44780219780219</v>
      </c>
      <c r="M578" s="2">
        <v>23.656593406593405</v>
      </c>
      <c r="N578" s="2">
        <v>11.692307692307692</v>
      </c>
      <c r="O578" s="2">
        <v>5.0989010989010985</v>
      </c>
      <c r="P578" s="2">
        <f>SUM(Nurse[[#This Row],[LPN Hours (excl. Admin)]],Nurse[[#This Row],[LPN Admin Hours]])</f>
        <v>61.086923076923078</v>
      </c>
      <c r="Q578" s="2">
        <v>61.086923076923078</v>
      </c>
      <c r="R578" s="2">
        <v>0</v>
      </c>
      <c r="S578" s="2">
        <f>SUM(Nurse[[#This Row],[CNA Hours]], Nurse[[#This Row],[NA TR Hours]], Nurse[[#This Row],[Med Aide/Tech Hours]])</f>
        <v>95.115934065934098</v>
      </c>
      <c r="T578" s="2">
        <v>95.115934065934098</v>
      </c>
      <c r="U578" s="2">
        <v>0</v>
      </c>
      <c r="V578" s="2">
        <v>0</v>
      </c>
      <c r="W5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78" s="2">
        <v>0</v>
      </c>
      <c r="Y578" s="2">
        <v>0</v>
      </c>
      <c r="Z578" s="2">
        <v>0</v>
      </c>
      <c r="AA578" s="2">
        <v>0</v>
      </c>
      <c r="AB578" s="2">
        <v>0</v>
      </c>
      <c r="AC578" s="2">
        <v>0</v>
      </c>
      <c r="AD578" s="2">
        <v>0</v>
      </c>
      <c r="AE578" s="2">
        <v>0</v>
      </c>
      <c r="AF578" t="s">
        <v>379</v>
      </c>
      <c r="AG578" s="6">
        <v>5</v>
      </c>
      <c r="AH578"/>
    </row>
    <row r="579" spans="1:34" x14ac:dyDescent="0.25">
      <c r="A579" t="s">
        <v>35</v>
      </c>
      <c r="B579" t="s">
        <v>1712</v>
      </c>
      <c r="C579" t="s">
        <v>2068</v>
      </c>
      <c r="D579" t="s">
        <v>2307</v>
      </c>
      <c r="E579" s="2">
        <v>73.472527472527474</v>
      </c>
      <c r="F579" s="2">
        <f>Nurse[[#This Row],[Total Nurse Staff Hours]]/Nurse[[#This Row],[MDS Census]]</f>
        <v>2.8203544720311093</v>
      </c>
      <c r="G579" s="2">
        <f>Nurse[[#This Row],[Total Direct Care Staff Hours]]/Nurse[[#This Row],[MDS Census]]</f>
        <v>2.5620640143583606</v>
      </c>
      <c r="H579" s="2">
        <f>Nurse[[#This Row],[Total RN Hours (w/ Admin, DON)]]/Nurse[[#This Row],[MDS Census]]</f>
        <v>0.27141040981154646</v>
      </c>
      <c r="I579" s="2">
        <f>Nurse[[#This Row],[RN Hours (excl. Admin, DON)]]/Nurse[[#This Row],[MDS Census]]</f>
        <v>0.12184415195931794</v>
      </c>
      <c r="J579" s="2">
        <f>SUM(Nurse[[#This Row],[RN Hours (excl. Admin, DON)]], Nurse[[#This Row],[RN Admin Hours]], Nurse[[#This Row],[RN DON Hours]], Nurse[[#This Row],[LPN Hours (excl. Admin)]], Nurse[[#This Row],[LPN Admin Hours]], Nurse[[#This Row],[CNA Hours]], Nurse[[#This Row],[NA TR Hours]], Nurse[[#This Row],[Med Aide/Tech Hours]])</f>
        <v>207.21857142857141</v>
      </c>
      <c r="K579" s="2">
        <f>SUM(Nurse[[#This Row],[RN Hours (excl. Admin, DON)]], Nurse[[#This Row],[LPN Hours (excl. Admin)]], Nurse[[#This Row],[CNA Hours]], Nurse[[#This Row],[NA TR Hours]], Nurse[[#This Row],[Med Aide/Tech Hours]])</f>
        <v>188.24131868131869</v>
      </c>
      <c r="L579" s="2">
        <f>SUM(Nurse[[#This Row],[RN Hours (excl. Admin, DON)]], Nurse[[#This Row],[RN Admin Hours]], Nurse[[#This Row],[RN DON Hours]])</f>
        <v>19.941208791208787</v>
      </c>
      <c r="M579" s="2">
        <v>8.9521978021977997</v>
      </c>
      <c r="N579" s="2">
        <v>5.6263736263736268</v>
      </c>
      <c r="O579" s="2">
        <v>5.3626373626373622</v>
      </c>
      <c r="P579" s="2">
        <f>SUM(Nurse[[#This Row],[LPN Hours (excl. Admin)]],Nurse[[#This Row],[LPN Admin Hours]])</f>
        <v>75.81582417582419</v>
      </c>
      <c r="Q579" s="2">
        <v>67.827582417582434</v>
      </c>
      <c r="R579" s="2">
        <v>7.9882417582417604</v>
      </c>
      <c r="S579" s="2">
        <f>SUM(Nurse[[#This Row],[CNA Hours]], Nurse[[#This Row],[NA TR Hours]], Nurse[[#This Row],[Med Aide/Tech Hours]])</f>
        <v>111.46153846153845</v>
      </c>
      <c r="T579" s="2">
        <v>108.72593406593406</v>
      </c>
      <c r="U579" s="2">
        <v>2.7356043956043949</v>
      </c>
      <c r="V579" s="2">
        <v>0</v>
      </c>
      <c r="W5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8.9157142857142855</v>
      </c>
      <c r="X579" s="2">
        <v>0</v>
      </c>
      <c r="Y579" s="2">
        <v>0</v>
      </c>
      <c r="Z579" s="2">
        <v>0</v>
      </c>
      <c r="AA579" s="2">
        <v>5.0365934065934068</v>
      </c>
      <c r="AB579" s="2">
        <v>0</v>
      </c>
      <c r="AC579" s="2">
        <v>3.8791208791208791</v>
      </c>
      <c r="AD579" s="2">
        <v>0</v>
      </c>
      <c r="AE579" s="2">
        <v>0</v>
      </c>
      <c r="AF579" t="s">
        <v>778</v>
      </c>
      <c r="AG579" s="6">
        <v>5</v>
      </c>
      <c r="AH579"/>
    </row>
    <row r="580" spans="1:34" x14ac:dyDescent="0.25">
      <c r="A580" t="s">
        <v>35</v>
      </c>
      <c r="B580" t="s">
        <v>1487</v>
      </c>
      <c r="C580" t="s">
        <v>2101</v>
      </c>
      <c r="D580" t="s">
        <v>2281</v>
      </c>
      <c r="E580" s="2">
        <v>55.890109890109891</v>
      </c>
      <c r="F580" s="2">
        <f>Nurse[[#This Row],[Total Nurse Staff Hours]]/Nurse[[#This Row],[MDS Census]]</f>
        <v>3.877748721981912</v>
      </c>
      <c r="G580" s="2">
        <f>Nurse[[#This Row],[Total Direct Care Staff Hours]]/Nurse[[#This Row],[MDS Census]]</f>
        <v>3.6547935509241061</v>
      </c>
      <c r="H580" s="2">
        <f>Nurse[[#This Row],[Total RN Hours (w/ Admin, DON)]]/Nurse[[#This Row],[MDS Census]]</f>
        <v>0.38831301612268965</v>
      </c>
      <c r="I580" s="2">
        <f>Nurse[[#This Row],[RN Hours (excl. Admin, DON)]]/Nurse[[#This Row],[MDS Census]]</f>
        <v>0.24850176956350756</v>
      </c>
      <c r="J580" s="2">
        <f>SUM(Nurse[[#This Row],[RN Hours (excl. Admin, DON)]], Nurse[[#This Row],[RN Admin Hours]], Nurse[[#This Row],[RN DON Hours]], Nurse[[#This Row],[LPN Hours (excl. Admin)]], Nurse[[#This Row],[LPN Admin Hours]], Nurse[[#This Row],[CNA Hours]], Nurse[[#This Row],[NA TR Hours]], Nurse[[#This Row],[Med Aide/Tech Hours]])</f>
        <v>216.72780219780225</v>
      </c>
      <c r="K580" s="2">
        <f>SUM(Nurse[[#This Row],[RN Hours (excl. Admin, DON)]], Nurse[[#This Row],[LPN Hours (excl. Admin)]], Nurse[[#This Row],[CNA Hours]], Nurse[[#This Row],[NA TR Hours]], Nurse[[#This Row],[Med Aide/Tech Hours]])</f>
        <v>204.26681318681324</v>
      </c>
      <c r="L580" s="2">
        <f>SUM(Nurse[[#This Row],[RN Hours (excl. Admin, DON)]], Nurse[[#This Row],[RN Admin Hours]], Nurse[[#This Row],[RN DON Hours]])</f>
        <v>21.702857142857138</v>
      </c>
      <c r="M580" s="2">
        <v>13.888791208791202</v>
      </c>
      <c r="N580" s="2">
        <v>2.6272527472527472</v>
      </c>
      <c r="O580" s="2">
        <v>5.186813186813187</v>
      </c>
      <c r="P580" s="2">
        <f>SUM(Nurse[[#This Row],[LPN Hours (excl. Admin)]],Nurse[[#This Row],[LPN Admin Hours]])</f>
        <v>75.242307692307691</v>
      </c>
      <c r="Q580" s="2">
        <v>70.595384615384617</v>
      </c>
      <c r="R580" s="2">
        <v>4.646923076923076</v>
      </c>
      <c r="S580" s="2">
        <f>SUM(Nurse[[#This Row],[CNA Hours]], Nurse[[#This Row],[NA TR Hours]], Nurse[[#This Row],[Med Aide/Tech Hours]])</f>
        <v>119.78263736263742</v>
      </c>
      <c r="T580" s="2">
        <v>119.78263736263742</v>
      </c>
      <c r="U580" s="2">
        <v>0</v>
      </c>
      <c r="V580" s="2">
        <v>0</v>
      </c>
      <c r="W5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22.650989010989008</v>
      </c>
      <c r="X580" s="2">
        <v>0.12087912087912088</v>
      </c>
      <c r="Y580" s="2">
        <v>1.9890109890109891</v>
      </c>
      <c r="Z580" s="2">
        <v>0</v>
      </c>
      <c r="AA580" s="2">
        <v>1.4531868131868129</v>
      </c>
      <c r="AB580" s="2">
        <v>3.9340659340659339</v>
      </c>
      <c r="AC580" s="2">
        <v>15.153846153846153</v>
      </c>
      <c r="AD580" s="2">
        <v>0</v>
      </c>
      <c r="AE580" s="2">
        <v>0</v>
      </c>
      <c r="AF580" t="s">
        <v>547</v>
      </c>
      <c r="AG580" s="6">
        <v>5</v>
      </c>
      <c r="AH580"/>
    </row>
    <row r="581" spans="1:34" x14ac:dyDescent="0.25">
      <c r="A581" t="s">
        <v>35</v>
      </c>
      <c r="B581" t="s">
        <v>1447</v>
      </c>
      <c r="C581" t="s">
        <v>1955</v>
      </c>
      <c r="D581" t="s">
        <v>2313</v>
      </c>
      <c r="E581" s="2">
        <v>48.791208791208788</v>
      </c>
      <c r="F581" s="2">
        <f>Nurse[[#This Row],[Total Nurse Staff Hours]]/Nurse[[#This Row],[MDS Census]]</f>
        <v>3.4484797297297294</v>
      </c>
      <c r="G581" s="2">
        <f>Nurse[[#This Row],[Total Direct Care Staff Hours]]/Nurse[[#This Row],[MDS Census]]</f>
        <v>3.1890202702702704</v>
      </c>
      <c r="H581" s="2">
        <f>Nurse[[#This Row],[Total RN Hours (w/ Admin, DON)]]/Nurse[[#This Row],[MDS Census]]</f>
        <v>0.67319819819819826</v>
      </c>
      <c r="I581" s="2">
        <f>Nurse[[#This Row],[RN Hours (excl. Admin, DON)]]/Nurse[[#This Row],[MDS Census]]</f>
        <v>0.46762387387387389</v>
      </c>
      <c r="J581" s="2">
        <f>SUM(Nurse[[#This Row],[RN Hours (excl. Admin, DON)]], Nurse[[#This Row],[RN Admin Hours]], Nurse[[#This Row],[RN DON Hours]], Nurse[[#This Row],[LPN Hours (excl. Admin)]], Nurse[[#This Row],[LPN Admin Hours]], Nurse[[#This Row],[CNA Hours]], Nurse[[#This Row],[NA TR Hours]], Nurse[[#This Row],[Med Aide/Tech Hours]])</f>
        <v>168.25549450549448</v>
      </c>
      <c r="K581" s="2">
        <f>SUM(Nurse[[#This Row],[RN Hours (excl. Admin, DON)]], Nurse[[#This Row],[LPN Hours (excl. Admin)]], Nurse[[#This Row],[CNA Hours]], Nurse[[#This Row],[NA TR Hours]], Nurse[[#This Row],[Med Aide/Tech Hours]])</f>
        <v>155.59615384615384</v>
      </c>
      <c r="L581" s="2">
        <f>SUM(Nurse[[#This Row],[RN Hours (excl. Admin, DON)]], Nurse[[#This Row],[RN Admin Hours]], Nurse[[#This Row],[RN DON Hours]])</f>
        <v>32.846153846153847</v>
      </c>
      <c r="M581" s="2">
        <v>22.815934065934066</v>
      </c>
      <c r="N581" s="2">
        <v>7.0109890109890109</v>
      </c>
      <c r="O581" s="2">
        <v>3.0192307692307692</v>
      </c>
      <c r="P581" s="2">
        <f>SUM(Nurse[[#This Row],[LPN Hours (excl. Admin)]],Nurse[[#This Row],[LPN Admin Hours]])</f>
        <v>32.766483516483518</v>
      </c>
      <c r="Q581" s="2">
        <v>30.137362637362639</v>
      </c>
      <c r="R581" s="2">
        <v>2.6291208791208791</v>
      </c>
      <c r="S581" s="2">
        <f>SUM(Nurse[[#This Row],[CNA Hours]], Nurse[[#This Row],[NA TR Hours]], Nurse[[#This Row],[Med Aide/Tech Hours]])</f>
        <v>102.64285714285714</v>
      </c>
      <c r="T581" s="2">
        <v>102.64285714285714</v>
      </c>
      <c r="U581" s="2">
        <v>0</v>
      </c>
      <c r="V581" s="2">
        <v>0</v>
      </c>
      <c r="W5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14.703296703296703</v>
      </c>
      <c r="X581" s="2">
        <v>0</v>
      </c>
      <c r="Y581" s="2">
        <v>0</v>
      </c>
      <c r="Z581" s="2">
        <v>0</v>
      </c>
      <c r="AA581" s="2">
        <v>0</v>
      </c>
      <c r="AB581" s="2">
        <v>0</v>
      </c>
      <c r="AC581" s="2">
        <v>14.703296703296703</v>
      </c>
      <c r="AD581" s="2">
        <v>0</v>
      </c>
      <c r="AE581" s="2">
        <v>0</v>
      </c>
      <c r="AF581" t="s">
        <v>506</v>
      </c>
      <c r="AG581" s="6">
        <v>5</v>
      </c>
      <c r="AH581"/>
    </row>
    <row r="582" spans="1:34" x14ac:dyDescent="0.25">
      <c r="A582" t="s">
        <v>35</v>
      </c>
      <c r="B582" t="s">
        <v>1237</v>
      </c>
      <c r="C582" t="s">
        <v>2140</v>
      </c>
      <c r="D582" t="s">
        <v>2340</v>
      </c>
      <c r="E582" s="2">
        <v>57.868131868131869</v>
      </c>
      <c r="F582" s="2">
        <f>Nurse[[#This Row],[Total Nurse Staff Hours]]/Nurse[[#This Row],[MDS Census]]</f>
        <v>2.8873794151158365</v>
      </c>
      <c r="G582" s="2">
        <f>Nurse[[#This Row],[Total Direct Care Staff Hours]]/Nurse[[#This Row],[MDS Census]]</f>
        <v>2.7105374097987078</v>
      </c>
      <c r="H582" s="2">
        <f>Nurse[[#This Row],[Total RN Hours (w/ Admin, DON)]]/Nurse[[#This Row],[MDS Census]]</f>
        <v>0.4380022787694644</v>
      </c>
      <c r="I582" s="2">
        <f>Nurse[[#This Row],[RN Hours (excl. Admin, DON)]]/Nurse[[#This Row],[MDS Census]]</f>
        <v>0.35197873148499803</v>
      </c>
      <c r="J582" s="2">
        <f>SUM(Nurse[[#This Row],[RN Hours (excl. Admin, DON)]], Nurse[[#This Row],[RN Admin Hours]], Nurse[[#This Row],[RN DON Hours]], Nurse[[#This Row],[LPN Hours (excl. Admin)]], Nurse[[#This Row],[LPN Admin Hours]], Nurse[[#This Row],[CNA Hours]], Nurse[[#This Row],[NA TR Hours]], Nurse[[#This Row],[Med Aide/Tech Hours]])</f>
        <v>167.08725274725271</v>
      </c>
      <c r="K582" s="2">
        <f>SUM(Nurse[[#This Row],[RN Hours (excl. Admin, DON)]], Nurse[[#This Row],[LPN Hours (excl. Admin)]], Nurse[[#This Row],[CNA Hours]], Nurse[[#This Row],[NA TR Hours]], Nurse[[#This Row],[Med Aide/Tech Hours]])</f>
        <v>156.85373626373621</v>
      </c>
      <c r="L582" s="2">
        <f>SUM(Nurse[[#This Row],[RN Hours (excl. Admin, DON)]], Nurse[[#This Row],[RN Admin Hours]], Nurse[[#This Row],[RN DON Hours]])</f>
        <v>25.346373626373623</v>
      </c>
      <c r="M582" s="2">
        <v>20.368351648351645</v>
      </c>
      <c r="N582" s="2">
        <v>0.14285714285714285</v>
      </c>
      <c r="O582" s="2">
        <v>4.8351648351648349</v>
      </c>
      <c r="P582" s="2">
        <f>SUM(Nurse[[#This Row],[LPN Hours (excl. Admin)]],Nurse[[#This Row],[LPN Admin Hours]])</f>
        <v>37.635384615384609</v>
      </c>
      <c r="Q582" s="2">
        <v>32.379890109890106</v>
      </c>
      <c r="R582" s="2">
        <v>5.2554945054945055</v>
      </c>
      <c r="S582" s="2">
        <f>SUM(Nurse[[#This Row],[CNA Hours]], Nurse[[#This Row],[NA TR Hours]], Nurse[[#This Row],[Med Aide/Tech Hours]])</f>
        <v>104.10549450549446</v>
      </c>
      <c r="T582" s="2">
        <v>104.10549450549446</v>
      </c>
      <c r="U582" s="2">
        <v>0</v>
      </c>
      <c r="V582" s="2">
        <v>0</v>
      </c>
      <c r="W5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2" s="2">
        <v>0</v>
      </c>
      <c r="Y582" s="2">
        <v>0</v>
      </c>
      <c r="Z582" s="2">
        <v>0</v>
      </c>
      <c r="AA582" s="2">
        <v>0</v>
      </c>
      <c r="AB582" s="2">
        <v>0</v>
      </c>
      <c r="AC582" s="2">
        <v>0</v>
      </c>
      <c r="AD582" s="2">
        <v>0</v>
      </c>
      <c r="AE582" s="2">
        <v>0</v>
      </c>
      <c r="AF582" t="s">
        <v>293</v>
      </c>
      <c r="AG582" s="6">
        <v>5</v>
      </c>
      <c r="AH582"/>
    </row>
    <row r="583" spans="1:34" x14ac:dyDescent="0.25">
      <c r="A583" t="s">
        <v>35</v>
      </c>
      <c r="B583" t="s">
        <v>1031</v>
      </c>
      <c r="C583" t="s">
        <v>2068</v>
      </c>
      <c r="D583" t="s">
        <v>2307</v>
      </c>
      <c r="E583" s="2">
        <v>80.098901098901095</v>
      </c>
      <c r="F583" s="2">
        <f>Nurse[[#This Row],[Total Nurse Staff Hours]]/Nurse[[#This Row],[MDS Census]]</f>
        <v>3.3843462752092193</v>
      </c>
      <c r="G583" s="2">
        <f>Nurse[[#This Row],[Total Direct Care Staff Hours]]/Nurse[[#This Row],[MDS Census]]</f>
        <v>2.9915626286184662</v>
      </c>
      <c r="H583" s="2">
        <f>Nurse[[#This Row],[Total RN Hours (w/ Admin, DON)]]/Nurse[[#This Row],[MDS Census]]</f>
        <v>0.33310467828234325</v>
      </c>
      <c r="I583" s="2">
        <f>Nurse[[#This Row],[RN Hours (excl. Admin, DON)]]/Nurse[[#This Row],[MDS Census]]</f>
        <v>0</v>
      </c>
      <c r="J583" s="2">
        <f>SUM(Nurse[[#This Row],[RN Hours (excl. Admin, DON)]], Nurse[[#This Row],[RN Admin Hours]], Nurse[[#This Row],[RN DON Hours]], Nurse[[#This Row],[LPN Hours (excl. Admin)]], Nurse[[#This Row],[LPN Admin Hours]], Nurse[[#This Row],[CNA Hours]], Nurse[[#This Row],[NA TR Hours]], Nurse[[#This Row],[Med Aide/Tech Hours]])</f>
        <v>271.08241758241758</v>
      </c>
      <c r="K583" s="2">
        <f>SUM(Nurse[[#This Row],[RN Hours (excl. Admin, DON)]], Nurse[[#This Row],[LPN Hours (excl. Admin)]], Nurse[[#This Row],[CNA Hours]], Nurse[[#This Row],[NA TR Hours]], Nurse[[#This Row],[Med Aide/Tech Hours]])</f>
        <v>239.62087912087912</v>
      </c>
      <c r="L583" s="2">
        <f>SUM(Nurse[[#This Row],[RN Hours (excl. Admin, DON)]], Nurse[[#This Row],[RN Admin Hours]], Nurse[[#This Row],[RN DON Hours]])</f>
        <v>26.681318681318679</v>
      </c>
      <c r="M583" s="2">
        <v>0</v>
      </c>
      <c r="N583" s="2">
        <v>21.653846153846153</v>
      </c>
      <c r="O583" s="2">
        <v>5.0274725274725274</v>
      </c>
      <c r="P583" s="2">
        <f>SUM(Nurse[[#This Row],[LPN Hours (excl. Admin)]],Nurse[[#This Row],[LPN Admin Hours]])</f>
        <v>90.667582417582423</v>
      </c>
      <c r="Q583" s="2">
        <v>85.887362637362642</v>
      </c>
      <c r="R583" s="2">
        <v>4.7802197802197801</v>
      </c>
      <c r="S583" s="2">
        <f>SUM(Nurse[[#This Row],[CNA Hours]], Nurse[[#This Row],[NA TR Hours]], Nurse[[#This Row],[Med Aide/Tech Hours]])</f>
        <v>153.7335164835165</v>
      </c>
      <c r="T583" s="2">
        <v>148.58516483516485</v>
      </c>
      <c r="U583" s="2">
        <v>5.1483516483516487</v>
      </c>
      <c r="V583" s="2">
        <v>0</v>
      </c>
      <c r="W5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3" s="2">
        <v>0</v>
      </c>
      <c r="Y583" s="2">
        <v>0</v>
      </c>
      <c r="Z583" s="2">
        <v>0</v>
      </c>
      <c r="AA583" s="2">
        <v>0</v>
      </c>
      <c r="AB583" s="2">
        <v>0</v>
      </c>
      <c r="AC583" s="2">
        <v>0</v>
      </c>
      <c r="AD583" s="2">
        <v>0</v>
      </c>
      <c r="AE583" s="2">
        <v>0</v>
      </c>
      <c r="AF583" t="s">
        <v>84</v>
      </c>
      <c r="AG583" s="6">
        <v>5</v>
      </c>
      <c r="AH583"/>
    </row>
    <row r="584" spans="1:34" x14ac:dyDescent="0.25">
      <c r="A584" t="s">
        <v>35</v>
      </c>
      <c r="B584" t="s">
        <v>1727</v>
      </c>
      <c r="C584" t="s">
        <v>2245</v>
      </c>
      <c r="D584" t="s">
        <v>2305</v>
      </c>
      <c r="E584" s="2">
        <v>77.868131868131869</v>
      </c>
      <c r="F584" s="2">
        <f>Nurse[[#This Row],[Total Nurse Staff Hours]]/Nurse[[#This Row],[MDS Census]]</f>
        <v>3.5398419418571829</v>
      </c>
      <c r="G584" s="2">
        <f>Nurse[[#This Row],[Total Direct Care Staff Hours]]/Nurse[[#This Row],[MDS Census]]</f>
        <v>3.3414225232853516</v>
      </c>
      <c r="H584" s="2">
        <f>Nurse[[#This Row],[Total RN Hours (w/ Admin, DON)]]/Nurse[[#This Row],[MDS Census]]</f>
        <v>0.34919136325148181</v>
      </c>
      <c r="I584" s="2">
        <f>Nurse[[#This Row],[RN Hours (excl. Admin, DON)]]/Nurse[[#This Row],[MDS Census]]</f>
        <v>0.15077194467965002</v>
      </c>
      <c r="J584" s="2">
        <f>SUM(Nurse[[#This Row],[RN Hours (excl. Admin, DON)]], Nurse[[#This Row],[RN Admin Hours]], Nurse[[#This Row],[RN DON Hours]], Nurse[[#This Row],[LPN Hours (excl. Admin)]], Nurse[[#This Row],[LPN Admin Hours]], Nurse[[#This Row],[CNA Hours]], Nurse[[#This Row],[NA TR Hours]], Nurse[[#This Row],[Med Aide/Tech Hours]])</f>
        <v>275.64087912087911</v>
      </c>
      <c r="K584" s="2">
        <f>SUM(Nurse[[#This Row],[RN Hours (excl. Admin, DON)]], Nurse[[#This Row],[LPN Hours (excl. Admin)]], Nurse[[#This Row],[CNA Hours]], Nurse[[#This Row],[NA TR Hours]], Nurse[[#This Row],[Med Aide/Tech Hours]])</f>
        <v>260.19032967032967</v>
      </c>
      <c r="L584" s="2">
        <f>SUM(Nurse[[#This Row],[RN Hours (excl. Admin, DON)]], Nurse[[#This Row],[RN Admin Hours]], Nurse[[#This Row],[RN DON Hours]])</f>
        <v>27.190879120879121</v>
      </c>
      <c r="M584" s="2">
        <v>11.740329670329672</v>
      </c>
      <c r="N584" s="2">
        <v>10.461538461538462</v>
      </c>
      <c r="O584" s="2">
        <v>4.9890109890109891</v>
      </c>
      <c r="P584" s="2">
        <f>SUM(Nurse[[#This Row],[LPN Hours (excl. Admin)]],Nurse[[#This Row],[LPN Admin Hours]])</f>
        <v>68.992637362637382</v>
      </c>
      <c r="Q584" s="2">
        <v>68.992637362637382</v>
      </c>
      <c r="R584" s="2">
        <v>0</v>
      </c>
      <c r="S584" s="2">
        <f>SUM(Nurse[[#This Row],[CNA Hours]], Nurse[[#This Row],[NA TR Hours]], Nurse[[#This Row],[Med Aide/Tech Hours]])</f>
        <v>179.45736263736259</v>
      </c>
      <c r="T584" s="2">
        <v>177.61120879120875</v>
      </c>
      <c r="U584" s="2">
        <v>1.8461538461538463</v>
      </c>
      <c r="V584" s="2">
        <v>0</v>
      </c>
      <c r="W5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4" s="2">
        <v>0</v>
      </c>
      <c r="Y584" s="2">
        <v>0</v>
      </c>
      <c r="Z584" s="2">
        <v>0</v>
      </c>
      <c r="AA584" s="2">
        <v>0</v>
      </c>
      <c r="AB584" s="2">
        <v>0</v>
      </c>
      <c r="AC584" s="2">
        <v>0</v>
      </c>
      <c r="AD584" s="2">
        <v>0</v>
      </c>
      <c r="AE584" s="2">
        <v>0</v>
      </c>
      <c r="AF584" t="s">
        <v>793</v>
      </c>
      <c r="AG584" s="6">
        <v>5</v>
      </c>
      <c r="AH584"/>
    </row>
    <row r="585" spans="1:34" x14ac:dyDescent="0.25">
      <c r="A585" t="s">
        <v>35</v>
      </c>
      <c r="B585" t="s">
        <v>1856</v>
      </c>
      <c r="C585" t="s">
        <v>2114</v>
      </c>
      <c r="D585" t="s">
        <v>2352</v>
      </c>
      <c r="E585" s="2">
        <v>43.35164835164835</v>
      </c>
      <c r="F585" s="2">
        <f>Nurse[[#This Row],[Total Nurse Staff Hours]]/Nurse[[#This Row],[MDS Census]]</f>
        <v>3.21687452471483</v>
      </c>
      <c r="G585" s="2">
        <f>Nurse[[#This Row],[Total Direct Care Staff Hours]]/Nurse[[#This Row],[MDS Census]]</f>
        <v>2.8396172370088735</v>
      </c>
      <c r="H585" s="2">
        <f>Nurse[[#This Row],[Total RN Hours (w/ Admin, DON)]]/Nurse[[#This Row],[MDS Census]]</f>
        <v>0.54475792141951829</v>
      </c>
      <c r="I585" s="2">
        <f>Nurse[[#This Row],[RN Hours (excl. Admin, DON)]]/Nurse[[#This Row],[MDS Census]]</f>
        <v>0.22774904942965765</v>
      </c>
      <c r="J585" s="2">
        <f>SUM(Nurse[[#This Row],[RN Hours (excl. Admin, DON)]], Nurse[[#This Row],[RN Admin Hours]], Nurse[[#This Row],[RN DON Hours]], Nurse[[#This Row],[LPN Hours (excl. Admin)]], Nurse[[#This Row],[LPN Admin Hours]], Nurse[[#This Row],[CNA Hours]], Nurse[[#This Row],[NA TR Hours]], Nurse[[#This Row],[Med Aide/Tech Hours]])</f>
        <v>139.45681318681324</v>
      </c>
      <c r="K585" s="2">
        <f>SUM(Nurse[[#This Row],[RN Hours (excl. Admin, DON)]], Nurse[[#This Row],[LPN Hours (excl. Admin)]], Nurse[[#This Row],[CNA Hours]], Nurse[[#This Row],[NA TR Hours]], Nurse[[#This Row],[Med Aide/Tech Hours]])</f>
        <v>123.10208791208797</v>
      </c>
      <c r="L585" s="2">
        <f>SUM(Nurse[[#This Row],[RN Hours (excl. Admin, DON)]], Nurse[[#This Row],[RN Admin Hours]], Nurse[[#This Row],[RN DON Hours]])</f>
        <v>23.616153846153843</v>
      </c>
      <c r="M585" s="2">
        <v>9.8732967032966972</v>
      </c>
      <c r="N585" s="2">
        <v>8.5945054945054942</v>
      </c>
      <c r="O585" s="2">
        <v>5.1483516483516487</v>
      </c>
      <c r="P585" s="2">
        <f>SUM(Nurse[[#This Row],[LPN Hours (excl. Admin)]],Nurse[[#This Row],[LPN Admin Hours]])</f>
        <v>50.184285714285721</v>
      </c>
      <c r="Q585" s="2">
        <v>47.572417582417586</v>
      </c>
      <c r="R585" s="2">
        <v>2.6118681318681318</v>
      </c>
      <c r="S585" s="2">
        <f>SUM(Nurse[[#This Row],[CNA Hours]], Nurse[[#This Row],[NA TR Hours]], Nurse[[#This Row],[Med Aide/Tech Hours]])</f>
        <v>65.656373626373679</v>
      </c>
      <c r="T585" s="2">
        <v>65.656373626373679</v>
      </c>
      <c r="U585" s="2">
        <v>0</v>
      </c>
      <c r="V585" s="2">
        <v>0</v>
      </c>
      <c r="W5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5" s="2">
        <v>0</v>
      </c>
      <c r="Y585" s="2">
        <v>0</v>
      </c>
      <c r="Z585" s="2">
        <v>0</v>
      </c>
      <c r="AA585" s="2">
        <v>0</v>
      </c>
      <c r="AB585" s="2">
        <v>0</v>
      </c>
      <c r="AC585" s="2">
        <v>0</v>
      </c>
      <c r="AD585" s="2">
        <v>0</v>
      </c>
      <c r="AE585" s="2">
        <v>0</v>
      </c>
      <c r="AF585" t="s">
        <v>923</v>
      </c>
      <c r="AG585" s="6">
        <v>5</v>
      </c>
      <c r="AH585"/>
    </row>
    <row r="586" spans="1:34" x14ac:dyDescent="0.25">
      <c r="A586" t="s">
        <v>35</v>
      </c>
      <c r="B586" t="s">
        <v>1582</v>
      </c>
      <c r="C586" t="s">
        <v>2114</v>
      </c>
      <c r="D586" t="s">
        <v>2352</v>
      </c>
      <c r="E586" s="2">
        <v>68.692307692307693</v>
      </c>
      <c r="F586" s="2">
        <f>Nurse[[#This Row],[Total Nurse Staff Hours]]/Nurse[[#This Row],[MDS Census]]</f>
        <v>3.0824492081267003</v>
      </c>
      <c r="G586" s="2">
        <f>Nurse[[#This Row],[Total Direct Care Staff Hours]]/Nurse[[#This Row],[MDS Census]]</f>
        <v>2.7811566149416103</v>
      </c>
      <c r="H586" s="2">
        <f>Nurse[[#This Row],[Total RN Hours (w/ Admin, DON)]]/Nurse[[#This Row],[MDS Census]]</f>
        <v>0.33977923532234838</v>
      </c>
      <c r="I586" s="2">
        <f>Nurse[[#This Row],[RN Hours (excl. Admin, DON)]]/Nurse[[#This Row],[MDS Census]]</f>
        <v>0.11511118221084624</v>
      </c>
      <c r="J586" s="2">
        <f>SUM(Nurse[[#This Row],[RN Hours (excl. Admin, DON)]], Nurse[[#This Row],[RN Admin Hours]], Nurse[[#This Row],[RN DON Hours]], Nurse[[#This Row],[LPN Hours (excl. Admin)]], Nurse[[#This Row],[LPN Admin Hours]], Nurse[[#This Row],[CNA Hours]], Nurse[[#This Row],[NA TR Hours]], Nurse[[#This Row],[Med Aide/Tech Hours]])</f>
        <v>211.74054945054951</v>
      </c>
      <c r="K586" s="2">
        <f>SUM(Nurse[[#This Row],[RN Hours (excl. Admin, DON)]], Nurse[[#This Row],[LPN Hours (excl. Admin)]], Nurse[[#This Row],[CNA Hours]], Nurse[[#This Row],[NA TR Hours]], Nurse[[#This Row],[Med Aide/Tech Hours]])</f>
        <v>191.044065934066</v>
      </c>
      <c r="L586" s="2">
        <f>SUM(Nurse[[#This Row],[RN Hours (excl. Admin, DON)]], Nurse[[#This Row],[RN Admin Hours]], Nurse[[#This Row],[RN DON Hours]])</f>
        <v>23.340219780219776</v>
      </c>
      <c r="M586" s="2">
        <v>7.9072527472527456</v>
      </c>
      <c r="N586" s="2">
        <v>11.559340659340657</v>
      </c>
      <c r="O586" s="2">
        <v>3.8736263736263736</v>
      </c>
      <c r="P586" s="2">
        <f>SUM(Nurse[[#This Row],[LPN Hours (excl. Admin)]],Nurse[[#This Row],[LPN Admin Hours]])</f>
        <v>64.815384615384616</v>
      </c>
      <c r="Q586" s="2">
        <v>59.551868131868133</v>
      </c>
      <c r="R586" s="2">
        <v>5.263516483516482</v>
      </c>
      <c r="S586" s="2">
        <f>SUM(Nurse[[#This Row],[CNA Hours]], Nurse[[#This Row],[NA TR Hours]], Nurse[[#This Row],[Med Aide/Tech Hours]])</f>
        <v>123.58494505494515</v>
      </c>
      <c r="T586" s="2">
        <v>114.17285714285724</v>
      </c>
      <c r="U586" s="2">
        <v>0.45604395604395603</v>
      </c>
      <c r="V586" s="2">
        <v>8.9560439560439562</v>
      </c>
      <c r="W5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6" s="2">
        <v>0</v>
      </c>
      <c r="Y586" s="2">
        <v>0</v>
      </c>
      <c r="Z586" s="2">
        <v>0</v>
      </c>
      <c r="AA586" s="2">
        <v>0</v>
      </c>
      <c r="AB586" s="2">
        <v>0</v>
      </c>
      <c r="AC586" s="2">
        <v>0</v>
      </c>
      <c r="AD586" s="2">
        <v>0</v>
      </c>
      <c r="AE586" s="2">
        <v>0</v>
      </c>
      <c r="AF586" t="s">
        <v>644</v>
      </c>
      <c r="AG586" s="6">
        <v>5</v>
      </c>
      <c r="AH586"/>
    </row>
    <row r="587" spans="1:34" x14ac:dyDescent="0.25">
      <c r="A587" t="s">
        <v>35</v>
      </c>
      <c r="B587" t="s">
        <v>1840</v>
      </c>
      <c r="C587" t="s">
        <v>2268</v>
      </c>
      <c r="D587" t="s">
        <v>2331</v>
      </c>
      <c r="E587" s="2">
        <v>62.626373626373628</v>
      </c>
      <c r="F587" s="2">
        <f>Nurse[[#This Row],[Total Nurse Staff Hours]]/Nurse[[#This Row],[MDS Census]]</f>
        <v>3.6026495876469551</v>
      </c>
      <c r="G587" s="2">
        <f>Nurse[[#This Row],[Total Direct Care Staff Hours]]/Nurse[[#This Row],[MDS Census]]</f>
        <v>3.2288120722933846</v>
      </c>
      <c r="H587" s="2">
        <f>Nurse[[#This Row],[Total RN Hours (w/ Admin, DON)]]/Nurse[[#This Row],[MDS Census]]</f>
        <v>0.59308650640463245</v>
      </c>
      <c r="I587" s="2">
        <f>Nurse[[#This Row],[RN Hours (excl. Admin, DON)]]/Nurse[[#This Row],[MDS Census]]</f>
        <v>0.41533602386383572</v>
      </c>
      <c r="J587" s="2">
        <f>SUM(Nurse[[#This Row],[RN Hours (excl. Admin, DON)]], Nurse[[#This Row],[RN Admin Hours]], Nurse[[#This Row],[RN DON Hours]], Nurse[[#This Row],[LPN Hours (excl. Admin)]], Nurse[[#This Row],[LPN Admin Hours]], Nurse[[#This Row],[CNA Hours]], Nurse[[#This Row],[NA TR Hours]], Nurse[[#This Row],[Med Aide/Tech Hours]])</f>
        <v>225.6208791208791</v>
      </c>
      <c r="K587" s="2">
        <f>SUM(Nurse[[#This Row],[RN Hours (excl. Admin, DON)]], Nurse[[#This Row],[LPN Hours (excl. Admin)]], Nurse[[#This Row],[CNA Hours]], Nurse[[#This Row],[NA TR Hours]], Nurse[[#This Row],[Med Aide/Tech Hours]])</f>
        <v>202.20879120879121</v>
      </c>
      <c r="L587" s="2">
        <f>SUM(Nurse[[#This Row],[RN Hours (excl. Admin, DON)]], Nurse[[#This Row],[RN Admin Hours]], Nurse[[#This Row],[RN DON Hours]])</f>
        <v>37.142857142857146</v>
      </c>
      <c r="M587" s="2">
        <v>26.010989010989011</v>
      </c>
      <c r="N587" s="2">
        <v>5.4175824175824179</v>
      </c>
      <c r="O587" s="2">
        <v>5.7142857142857144</v>
      </c>
      <c r="P587" s="2">
        <f>SUM(Nurse[[#This Row],[LPN Hours (excl. Admin)]],Nurse[[#This Row],[LPN Admin Hours]])</f>
        <v>62.535714285714285</v>
      </c>
      <c r="Q587" s="2">
        <v>50.255494505494504</v>
      </c>
      <c r="R587" s="2">
        <v>12.280219780219781</v>
      </c>
      <c r="S587" s="2">
        <f>SUM(Nurse[[#This Row],[CNA Hours]], Nurse[[#This Row],[NA TR Hours]], Nurse[[#This Row],[Med Aide/Tech Hours]])</f>
        <v>125.94230769230768</v>
      </c>
      <c r="T587" s="2">
        <v>88.494505494505489</v>
      </c>
      <c r="U587" s="2">
        <v>37.447802197802197</v>
      </c>
      <c r="V587" s="2">
        <v>0</v>
      </c>
      <c r="W5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87" s="2">
        <v>0</v>
      </c>
      <c r="Y587" s="2">
        <v>0</v>
      </c>
      <c r="Z587" s="2">
        <v>0</v>
      </c>
      <c r="AA587" s="2">
        <v>0</v>
      </c>
      <c r="AB587" s="2">
        <v>0</v>
      </c>
      <c r="AC587" s="2">
        <v>0</v>
      </c>
      <c r="AD587" s="2">
        <v>0</v>
      </c>
      <c r="AE587" s="2">
        <v>0</v>
      </c>
      <c r="AF587" t="s">
        <v>907</v>
      </c>
      <c r="AG587" s="6">
        <v>5</v>
      </c>
      <c r="AH587"/>
    </row>
    <row r="588" spans="1:34" x14ac:dyDescent="0.25">
      <c r="A588" t="s">
        <v>35</v>
      </c>
      <c r="B588" t="s">
        <v>1095</v>
      </c>
      <c r="C588" t="s">
        <v>2101</v>
      </c>
      <c r="D588" t="s">
        <v>2281</v>
      </c>
      <c r="E588" s="2">
        <v>91.791208791208788</v>
      </c>
      <c r="F588" s="2">
        <f>Nurse[[#This Row],[Total Nurse Staff Hours]]/Nurse[[#This Row],[MDS Census]]</f>
        <v>3.0415120316054121</v>
      </c>
      <c r="G588" s="2">
        <f>Nurse[[#This Row],[Total Direct Care Staff Hours]]/Nurse[[#This Row],[MDS Census]]</f>
        <v>2.901350413025261</v>
      </c>
      <c r="H588" s="2">
        <f>Nurse[[#This Row],[Total RN Hours (w/ Admin, DON)]]/Nurse[[#This Row],[MDS Census]]</f>
        <v>0.27916676643122235</v>
      </c>
      <c r="I588" s="2">
        <f>Nurse[[#This Row],[RN Hours (excl. Admin, DON)]]/Nurse[[#This Row],[MDS Census]]</f>
        <v>0.13900514785107146</v>
      </c>
      <c r="J588" s="2">
        <f>SUM(Nurse[[#This Row],[RN Hours (excl. Admin, DON)]], Nurse[[#This Row],[RN Admin Hours]], Nurse[[#This Row],[RN DON Hours]], Nurse[[#This Row],[LPN Hours (excl. Admin)]], Nurse[[#This Row],[LPN Admin Hours]], Nurse[[#This Row],[CNA Hours]], Nurse[[#This Row],[NA TR Hours]], Nurse[[#This Row],[Med Aide/Tech Hours]])</f>
        <v>279.18406593406598</v>
      </c>
      <c r="K588" s="2">
        <f>SUM(Nurse[[#This Row],[RN Hours (excl. Admin, DON)]], Nurse[[#This Row],[LPN Hours (excl. Admin)]], Nurse[[#This Row],[CNA Hours]], Nurse[[#This Row],[NA TR Hours]], Nurse[[#This Row],[Med Aide/Tech Hours]])</f>
        <v>266.31846153846158</v>
      </c>
      <c r="L588" s="2">
        <f>SUM(Nurse[[#This Row],[RN Hours (excl. Admin, DON)]], Nurse[[#This Row],[RN Admin Hours]], Nurse[[#This Row],[RN DON Hours]])</f>
        <v>25.625054945054949</v>
      </c>
      <c r="M588" s="2">
        <v>12.759450549450548</v>
      </c>
      <c r="N588" s="2">
        <v>7.3271428571428583</v>
      </c>
      <c r="O588" s="2">
        <v>5.5384615384615383</v>
      </c>
      <c r="P588" s="2">
        <f>SUM(Nurse[[#This Row],[LPN Hours (excl. Admin)]],Nurse[[#This Row],[LPN Admin Hours]])</f>
        <v>82.113846153846154</v>
      </c>
      <c r="Q588" s="2">
        <v>82.113846153846154</v>
      </c>
      <c r="R588" s="2">
        <v>0</v>
      </c>
      <c r="S588" s="2">
        <f>SUM(Nurse[[#This Row],[CNA Hours]], Nurse[[#This Row],[NA TR Hours]], Nurse[[#This Row],[Med Aide/Tech Hours]])</f>
        <v>171.44516483516489</v>
      </c>
      <c r="T588" s="2">
        <v>171.44516483516489</v>
      </c>
      <c r="U588" s="2">
        <v>0</v>
      </c>
      <c r="V588" s="2">
        <v>0</v>
      </c>
      <c r="W5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47.651868131868127</v>
      </c>
      <c r="X588" s="2">
        <v>1.0659340659340659</v>
      </c>
      <c r="Y588" s="2">
        <v>0</v>
      </c>
      <c r="Z588" s="2">
        <v>0</v>
      </c>
      <c r="AA588" s="2">
        <v>11.75076923076923</v>
      </c>
      <c r="AB588" s="2">
        <v>0</v>
      </c>
      <c r="AC588" s="2">
        <v>34.835164835164832</v>
      </c>
      <c r="AD588" s="2">
        <v>0</v>
      </c>
      <c r="AE588" s="2">
        <v>0</v>
      </c>
      <c r="AF588" t="s">
        <v>149</v>
      </c>
      <c r="AG588" s="6">
        <v>5</v>
      </c>
      <c r="AH588"/>
    </row>
    <row r="589" spans="1:34" x14ac:dyDescent="0.25">
      <c r="A589" t="s">
        <v>35</v>
      </c>
      <c r="B589" t="s">
        <v>1493</v>
      </c>
      <c r="C589" t="s">
        <v>1949</v>
      </c>
      <c r="D589" t="s">
        <v>2298</v>
      </c>
      <c r="E589" s="2">
        <v>76.538461538461533</v>
      </c>
      <c r="F589" s="2">
        <f>Nurse[[#This Row],[Total Nurse Staff Hours]]/Nurse[[#This Row],[MDS Census]]</f>
        <v>4.5628930366116309</v>
      </c>
      <c r="G589" s="2">
        <f>Nurse[[#This Row],[Total Direct Care Staff Hours]]/Nurse[[#This Row],[MDS Census]]</f>
        <v>4.1745585068198157</v>
      </c>
      <c r="H589" s="2">
        <f>Nurse[[#This Row],[Total RN Hours (w/ Admin, DON)]]/Nurse[[#This Row],[MDS Census]]</f>
        <v>1.1430150753768851</v>
      </c>
      <c r="I589" s="2">
        <f>Nurse[[#This Row],[RN Hours (excl. Admin, DON)]]/Nurse[[#This Row],[MDS Census]]</f>
        <v>0.7546805455850687</v>
      </c>
      <c r="J589" s="2">
        <f>SUM(Nurse[[#This Row],[RN Hours (excl. Admin, DON)]], Nurse[[#This Row],[RN Admin Hours]], Nurse[[#This Row],[RN DON Hours]], Nurse[[#This Row],[LPN Hours (excl. Admin)]], Nurse[[#This Row],[LPN Admin Hours]], Nurse[[#This Row],[CNA Hours]], Nurse[[#This Row],[NA TR Hours]], Nurse[[#This Row],[Med Aide/Tech Hours]])</f>
        <v>349.23681318681327</v>
      </c>
      <c r="K589" s="2">
        <f>SUM(Nurse[[#This Row],[RN Hours (excl. Admin, DON)]], Nurse[[#This Row],[LPN Hours (excl. Admin)]], Nurse[[#This Row],[CNA Hours]], Nurse[[#This Row],[NA TR Hours]], Nurse[[#This Row],[Med Aide/Tech Hours]])</f>
        <v>319.51428571428585</v>
      </c>
      <c r="L589" s="2">
        <f>SUM(Nurse[[#This Row],[RN Hours (excl. Admin, DON)]], Nurse[[#This Row],[RN Admin Hours]], Nurse[[#This Row],[RN DON Hours]])</f>
        <v>87.484615384615424</v>
      </c>
      <c r="M589" s="2">
        <v>57.762087912087949</v>
      </c>
      <c r="N589" s="2">
        <v>24.887362637362639</v>
      </c>
      <c r="O589" s="2">
        <v>4.8351648351648349</v>
      </c>
      <c r="P589" s="2">
        <f>SUM(Nurse[[#This Row],[LPN Hours (excl. Admin)]],Nurse[[#This Row],[LPN Admin Hours]])</f>
        <v>71.193956043956106</v>
      </c>
      <c r="Q589" s="2">
        <v>71.193956043956106</v>
      </c>
      <c r="R589" s="2">
        <v>0</v>
      </c>
      <c r="S589" s="2">
        <f>SUM(Nurse[[#This Row],[CNA Hours]], Nurse[[#This Row],[NA TR Hours]], Nurse[[#This Row],[Med Aide/Tech Hours]])</f>
        <v>190.55824175824176</v>
      </c>
      <c r="T589" s="2">
        <v>190.55824175824176</v>
      </c>
      <c r="U589" s="2">
        <v>0</v>
      </c>
      <c r="V589" s="2">
        <v>0</v>
      </c>
      <c r="W5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15.479670329670325</v>
      </c>
      <c r="X589" s="2">
        <v>2.802197802197802</v>
      </c>
      <c r="Y589" s="2">
        <v>0.21978021978021978</v>
      </c>
      <c r="Z589" s="2">
        <v>0</v>
      </c>
      <c r="AA589" s="2">
        <v>11.117032967032962</v>
      </c>
      <c r="AB589" s="2">
        <v>0</v>
      </c>
      <c r="AC589" s="2">
        <v>1.3406593406593406</v>
      </c>
      <c r="AD589" s="2">
        <v>0</v>
      </c>
      <c r="AE589" s="2">
        <v>0</v>
      </c>
      <c r="AF589" t="s">
        <v>554</v>
      </c>
      <c r="AG589" s="6">
        <v>5</v>
      </c>
      <c r="AH589"/>
    </row>
    <row r="590" spans="1:34" x14ac:dyDescent="0.25">
      <c r="A590" t="s">
        <v>35</v>
      </c>
      <c r="B590" t="s">
        <v>1417</v>
      </c>
      <c r="C590" t="s">
        <v>2077</v>
      </c>
      <c r="D590" t="s">
        <v>2338</v>
      </c>
      <c r="E590" s="2">
        <v>89.010989010989007</v>
      </c>
      <c r="F590" s="2">
        <f>Nurse[[#This Row],[Total Nurse Staff Hours]]/Nurse[[#This Row],[MDS Census]]</f>
        <v>3.1482641975308643</v>
      </c>
      <c r="G590" s="2">
        <f>Nurse[[#This Row],[Total Direct Care Staff Hours]]/Nurse[[#This Row],[MDS Census]]</f>
        <v>2.9989419753086421</v>
      </c>
      <c r="H590" s="2">
        <f>Nurse[[#This Row],[Total RN Hours (w/ Admin, DON)]]/Nurse[[#This Row],[MDS Census]]</f>
        <v>0.86906666666666665</v>
      </c>
      <c r="I590" s="2">
        <f>Nurse[[#This Row],[RN Hours (excl. Admin, DON)]]/Nurse[[#This Row],[MDS Census]]</f>
        <v>0.7197444444444443</v>
      </c>
      <c r="J590" s="2">
        <f>SUM(Nurse[[#This Row],[RN Hours (excl. Admin, DON)]], Nurse[[#This Row],[RN Admin Hours]], Nurse[[#This Row],[RN DON Hours]], Nurse[[#This Row],[LPN Hours (excl. Admin)]], Nurse[[#This Row],[LPN Admin Hours]], Nurse[[#This Row],[CNA Hours]], Nurse[[#This Row],[NA TR Hours]], Nurse[[#This Row],[Med Aide/Tech Hours]])</f>
        <v>280.23010989010987</v>
      </c>
      <c r="K590" s="2">
        <f>SUM(Nurse[[#This Row],[RN Hours (excl. Admin, DON)]], Nurse[[#This Row],[LPN Hours (excl. Admin)]], Nurse[[#This Row],[CNA Hours]], Nurse[[#This Row],[NA TR Hours]], Nurse[[#This Row],[Med Aide/Tech Hours]])</f>
        <v>266.9387912087912</v>
      </c>
      <c r="L590" s="2">
        <f>SUM(Nurse[[#This Row],[RN Hours (excl. Admin, DON)]], Nurse[[#This Row],[RN Admin Hours]], Nurse[[#This Row],[RN DON Hours]])</f>
        <v>77.356483516483507</v>
      </c>
      <c r="M590" s="2">
        <v>64.065164835164822</v>
      </c>
      <c r="N590" s="2">
        <v>5.2032967032967035</v>
      </c>
      <c r="O590" s="2">
        <v>8.0880219780219775</v>
      </c>
      <c r="P590" s="2">
        <f>SUM(Nurse[[#This Row],[LPN Hours (excl. Admin)]],Nurse[[#This Row],[LPN Admin Hours]])</f>
        <v>39.969780219780219</v>
      </c>
      <c r="Q590" s="2">
        <v>39.969780219780219</v>
      </c>
      <c r="R590" s="2">
        <v>0</v>
      </c>
      <c r="S590" s="2">
        <f>SUM(Nurse[[#This Row],[CNA Hours]], Nurse[[#This Row],[NA TR Hours]], Nurse[[#This Row],[Med Aide/Tech Hours]])</f>
        <v>162.90384615384616</v>
      </c>
      <c r="T590" s="2">
        <v>162.90384615384616</v>
      </c>
      <c r="U590" s="2">
        <v>0</v>
      </c>
      <c r="V590" s="2">
        <v>0</v>
      </c>
      <c r="W5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73.656593406593402</v>
      </c>
      <c r="X590" s="2">
        <v>34.065934065934066</v>
      </c>
      <c r="Y590" s="2">
        <v>0</v>
      </c>
      <c r="Z590" s="2">
        <v>0</v>
      </c>
      <c r="AA590" s="2">
        <v>1.9752747252747254</v>
      </c>
      <c r="AB590" s="2">
        <v>0</v>
      </c>
      <c r="AC590" s="2">
        <v>37.615384615384613</v>
      </c>
      <c r="AD590" s="2">
        <v>0</v>
      </c>
      <c r="AE590" s="2">
        <v>0</v>
      </c>
      <c r="AF590" t="s">
        <v>476</v>
      </c>
      <c r="AG590" s="6">
        <v>5</v>
      </c>
      <c r="AH590"/>
    </row>
    <row r="591" spans="1:34" x14ac:dyDescent="0.25">
      <c r="A591" t="s">
        <v>35</v>
      </c>
      <c r="B591" t="s">
        <v>1241</v>
      </c>
      <c r="C591" t="s">
        <v>2142</v>
      </c>
      <c r="D591" t="s">
        <v>2346</v>
      </c>
      <c r="E591" s="2">
        <v>58.318681318681321</v>
      </c>
      <c r="F591" s="2">
        <f>Nurse[[#This Row],[Total Nurse Staff Hours]]/Nurse[[#This Row],[MDS Census]]</f>
        <v>3.3012530619935934</v>
      </c>
      <c r="G591" s="2">
        <f>Nurse[[#This Row],[Total Direct Care Staff Hours]]/Nurse[[#This Row],[MDS Census]]</f>
        <v>3.1154607122668172</v>
      </c>
      <c r="H591" s="2">
        <f>Nurse[[#This Row],[Total RN Hours (w/ Admin, DON)]]/Nurse[[#This Row],[MDS Census]]</f>
        <v>0.31990766911626151</v>
      </c>
      <c r="I591" s="2">
        <f>Nurse[[#This Row],[RN Hours (excl. Admin, DON)]]/Nurse[[#This Row],[MDS Census]]</f>
        <v>0.26554550593555681</v>
      </c>
      <c r="J591" s="2">
        <f>SUM(Nurse[[#This Row],[RN Hours (excl. Admin, DON)]], Nurse[[#This Row],[RN Admin Hours]], Nurse[[#This Row],[RN DON Hours]], Nurse[[#This Row],[LPN Hours (excl. Admin)]], Nurse[[#This Row],[LPN Admin Hours]], Nurse[[#This Row],[CNA Hours]], Nurse[[#This Row],[NA TR Hours]], Nurse[[#This Row],[Med Aide/Tech Hours]])</f>
        <v>192.52472527472528</v>
      </c>
      <c r="K591" s="2">
        <f>SUM(Nurse[[#This Row],[RN Hours (excl. Admin, DON)]], Nurse[[#This Row],[LPN Hours (excl. Admin)]], Nurse[[#This Row],[CNA Hours]], Nurse[[#This Row],[NA TR Hours]], Nurse[[#This Row],[Med Aide/Tech Hours]])</f>
        <v>181.68956043956044</v>
      </c>
      <c r="L591" s="2">
        <f>SUM(Nurse[[#This Row],[RN Hours (excl. Admin, DON)]], Nurse[[#This Row],[RN Admin Hours]], Nurse[[#This Row],[RN DON Hours]])</f>
        <v>18.656593406593405</v>
      </c>
      <c r="M591" s="2">
        <v>15.486263736263735</v>
      </c>
      <c r="N591" s="2">
        <v>3.1703296703296702</v>
      </c>
      <c r="O591" s="2">
        <v>0</v>
      </c>
      <c r="P591" s="2">
        <f>SUM(Nurse[[#This Row],[LPN Hours (excl. Admin)]],Nurse[[#This Row],[LPN Admin Hours]])</f>
        <v>45.395604395604401</v>
      </c>
      <c r="Q591" s="2">
        <v>37.730769230769234</v>
      </c>
      <c r="R591" s="2">
        <v>7.6648351648351651</v>
      </c>
      <c r="S591" s="2">
        <f>SUM(Nurse[[#This Row],[CNA Hours]], Nurse[[#This Row],[NA TR Hours]], Nurse[[#This Row],[Med Aide/Tech Hours]])</f>
        <v>128.47252747252747</v>
      </c>
      <c r="T591" s="2">
        <v>128.47252747252747</v>
      </c>
      <c r="U591" s="2">
        <v>0</v>
      </c>
      <c r="V591" s="2">
        <v>0</v>
      </c>
      <c r="W5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91" s="2">
        <v>0</v>
      </c>
      <c r="Y591" s="2">
        <v>0</v>
      </c>
      <c r="Z591" s="2">
        <v>0</v>
      </c>
      <c r="AA591" s="2">
        <v>0</v>
      </c>
      <c r="AB591" s="2">
        <v>0</v>
      </c>
      <c r="AC591" s="2">
        <v>0</v>
      </c>
      <c r="AD591" s="2">
        <v>0</v>
      </c>
      <c r="AE591" s="2">
        <v>0</v>
      </c>
      <c r="AF591" t="s">
        <v>297</v>
      </c>
      <c r="AG591" s="6">
        <v>5</v>
      </c>
      <c r="AH591"/>
    </row>
    <row r="592" spans="1:34" x14ac:dyDescent="0.25">
      <c r="A592" t="s">
        <v>35</v>
      </c>
      <c r="B592" t="s">
        <v>1596</v>
      </c>
      <c r="C592" t="s">
        <v>1994</v>
      </c>
      <c r="D592" t="s">
        <v>2312</v>
      </c>
      <c r="E592" s="2">
        <v>74.692307692307693</v>
      </c>
      <c r="F592" s="2">
        <f>Nurse[[#This Row],[Total Nurse Staff Hours]]/Nurse[[#This Row],[MDS Census]]</f>
        <v>5.2037472414300439</v>
      </c>
      <c r="G592" s="2">
        <f>Nurse[[#This Row],[Total Direct Care Staff Hours]]/Nurse[[#This Row],[MDS Census]]</f>
        <v>4.7349845520082399</v>
      </c>
      <c r="H592" s="2">
        <f>Nurse[[#This Row],[Total RN Hours (w/ Admin, DON)]]/Nurse[[#This Row],[MDS Census]]</f>
        <v>0.73662351037222296</v>
      </c>
      <c r="I592" s="2">
        <f>Nurse[[#This Row],[RN Hours (excl. Admin, DON)]]/Nurse[[#This Row],[MDS Census]]</f>
        <v>0.41934824187141384</v>
      </c>
      <c r="J592" s="2">
        <f>SUM(Nurse[[#This Row],[RN Hours (excl. Admin, DON)]], Nurse[[#This Row],[RN Admin Hours]], Nurse[[#This Row],[RN DON Hours]], Nurse[[#This Row],[LPN Hours (excl. Admin)]], Nurse[[#This Row],[LPN Admin Hours]], Nurse[[#This Row],[CNA Hours]], Nurse[[#This Row],[NA TR Hours]], Nurse[[#This Row],[Med Aide/Tech Hours]])</f>
        <v>388.67989010989021</v>
      </c>
      <c r="K592" s="2">
        <f>SUM(Nurse[[#This Row],[RN Hours (excl. Admin, DON)]], Nurse[[#This Row],[LPN Hours (excl. Admin)]], Nurse[[#This Row],[CNA Hours]], Nurse[[#This Row],[NA TR Hours]], Nurse[[#This Row],[Med Aide/Tech Hours]])</f>
        <v>353.66692307692313</v>
      </c>
      <c r="L592" s="2">
        <f>SUM(Nurse[[#This Row],[RN Hours (excl. Admin, DON)]], Nurse[[#This Row],[RN Admin Hours]], Nurse[[#This Row],[RN DON Hours]])</f>
        <v>55.020109890109886</v>
      </c>
      <c r="M592" s="2">
        <v>31.322087912087913</v>
      </c>
      <c r="N592" s="2">
        <v>18.4232967032967</v>
      </c>
      <c r="O592" s="2">
        <v>5.2747252747252746</v>
      </c>
      <c r="P592" s="2">
        <f>SUM(Nurse[[#This Row],[LPN Hours (excl. Admin)]],Nurse[[#This Row],[LPN Admin Hours]])</f>
        <v>104.02527472527474</v>
      </c>
      <c r="Q592" s="2">
        <v>92.710329670329685</v>
      </c>
      <c r="R592" s="2">
        <v>11.314945054945056</v>
      </c>
      <c r="S592" s="2">
        <f>SUM(Nurse[[#This Row],[CNA Hours]], Nurse[[#This Row],[NA TR Hours]], Nurse[[#This Row],[Med Aide/Tech Hours]])</f>
        <v>229.63450549450556</v>
      </c>
      <c r="T592" s="2">
        <v>213.18054945054951</v>
      </c>
      <c r="U592" s="2">
        <v>16.453956043956044</v>
      </c>
      <c r="V592" s="2">
        <v>0</v>
      </c>
      <c r="W5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92" s="2">
        <v>0</v>
      </c>
      <c r="Y592" s="2">
        <v>0</v>
      </c>
      <c r="Z592" s="2">
        <v>0</v>
      </c>
      <c r="AA592" s="2">
        <v>0</v>
      </c>
      <c r="AB592" s="2">
        <v>0</v>
      </c>
      <c r="AC592" s="2">
        <v>0</v>
      </c>
      <c r="AD592" s="2">
        <v>0</v>
      </c>
      <c r="AE592" s="2">
        <v>0</v>
      </c>
      <c r="AF592" t="s">
        <v>658</v>
      </c>
      <c r="AG592" s="6">
        <v>5</v>
      </c>
      <c r="AH592"/>
    </row>
    <row r="593" spans="1:34" x14ac:dyDescent="0.25">
      <c r="A593" t="s">
        <v>35</v>
      </c>
      <c r="B593" t="s">
        <v>1262</v>
      </c>
      <c r="C593" t="s">
        <v>2097</v>
      </c>
      <c r="D593" t="s">
        <v>2302</v>
      </c>
      <c r="E593" s="2">
        <v>89.978021978021971</v>
      </c>
      <c r="F593" s="2">
        <f>Nurse[[#This Row],[Total Nurse Staff Hours]]/Nurse[[#This Row],[MDS Census]]</f>
        <v>4.3671275036638999</v>
      </c>
      <c r="G593" s="2">
        <f>Nurse[[#This Row],[Total Direct Care Staff Hours]]/Nurse[[#This Row],[MDS Census]]</f>
        <v>3.9264350268685897</v>
      </c>
      <c r="H593" s="2">
        <f>Nurse[[#This Row],[Total RN Hours (w/ Admin, DON)]]/Nurse[[#This Row],[MDS Census]]</f>
        <v>0.94429408891060096</v>
      </c>
      <c r="I593" s="2">
        <f>Nurse[[#This Row],[RN Hours (excl. Admin, DON)]]/Nurse[[#This Row],[MDS Census]]</f>
        <v>0.51612603810454327</v>
      </c>
      <c r="J593" s="2">
        <f>SUM(Nurse[[#This Row],[RN Hours (excl. Admin, DON)]], Nurse[[#This Row],[RN Admin Hours]], Nurse[[#This Row],[RN DON Hours]], Nurse[[#This Row],[LPN Hours (excl. Admin)]], Nurse[[#This Row],[LPN Admin Hours]], Nurse[[#This Row],[CNA Hours]], Nurse[[#This Row],[NA TR Hours]], Nurse[[#This Row],[Med Aide/Tech Hours]])</f>
        <v>392.94549450549459</v>
      </c>
      <c r="K593" s="2">
        <f>SUM(Nurse[[#This Row],[RN Hours (excl. Admin, DON)]], Nurse[[#This Row],[LPN Hours (excl. Admin)]], Nurse[[#This Row],[CNA Hours]], Nurse[[#This Row],[NA TR Hours]], Nurse[[#This Row],[Med Aide/Tech Hours]])</f>
        <v>353.29285714285726</v>
      </c>
      <c r="L593" s="2">
        <f>SUM(Nurse[[#This Row],[RN Hours (excl. Admin, DON)]], Nurse[[#This Row],[RN Admin Hours]], Nurse[[#This Row],[RN DON Hours]])</f>
        <v>84.965714285714284</v>
      </c>
      <c r="M593" s="2">
        <v>46.44</v>
      </c>
      <c r="N593" s="2">
        <v>33.514725274725279</v>
      </c>
      <c r="O593" s="2">
        <v>5.0109890109890109</v>
      </c>
      <c r="P593" s="2">
        <f>SUM(Nurse[[#This Row],[LPN Hours (excl. Admin)]],Nurse[[#This Row],[LPN Admin Hours]])</f>
        <v>108.177032967033</v>
      </c>
      <c r="Q593" s="2">
        <v>107.05010989010992</v>
      </c>
      <c r="R593" s="2">
        <v>1.1269230769230769</v>
      </c>
      <c r="S593" s="2">
        <f>SUM(Nurse[[#This Row],[CNA Hours]], Nurse[[#This Row],[NA TR Hours]], Nurse[[#This Row],[Med Aide/Tech Hours]])</f>
        <v>199.80274725274734</v>
      </c>
      <c r="T593" s="2">
        <v>199.80274725274734</v>
      </c>
      <c r="U593" s="2">
        <v>0</v>
      </c>
      <c r="V593" s="2">
        <v>0</v>
      </c>
      <c r="W5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56.268351648351647</v>
      </c>
      <c r="X593" s="2">
        <v>6.5934065934065936E-2</v>
      </c>
      <c r="Y593" s="2">
        <v>0</v>
      </c>
      <c r="Z593" s="2">
        <v>0</v>
      </c>
      <c r="AA593" s="2">
        <v>5.5760439560439554</v>
      </c>
      <c r="AB593" s="2">
        <v>1.1318681318681318</v>
      </c>
      <c r="AC593" s="2">
        <v>49.494505494505496</v>
      </c>
      <c r="AD593" s="2">
        <v>0</v>
      </c>
      <c r="AE593" s="2">
        <v>0</v>
      </c>
      <c r="AF593" t="s">
        <v>318</v>
      </c>
      <c r="AG593" s="6">
        <v>5</v>
      </c>
      <c r="AH593"/>
    </row>
    <row r="594" spans="1:34" x14ac:dyDescent="0.25">
      <c r="A594" t="s">
        <v>35</v>
      </c>
      <c r="B594" t="s">
        <v>1857</v>
      </c>
      <c r="C594" t="s">
        <v>1956</v>
      </c>
      <c r="D594" t="s">
        <v>2315</v>
      </c>
      <c r="E594" s="2">
        <v>23.747252747252748</v>
      </c>
      <c r="F594" s="2">
        <f>Nurse[[#This Row],[Total Nurse Staff Hours]]/Nurse[[#This Row],[MDS Census]]</f>
        <v>5.8711846367422487</v>
      </c>
      <c r="G594" s="2">
        <f>Nurse[[#This Row],[Total Direct Care Staff Hours]]/Nurse[[#This Row],[MDS Census]]</f>
        <v>5.2320129569643674</v>
      </c>
      <c r="H594" s="2">
        <f>Nurse[[#This Row],[Total RN Hours (w/ Admin, DON)]]/Nurse[[#This Row],[MDS Census]]</f>
        <v>1.8683479870430351</v>
      </c>
      <c r="I594" s="2">
        <f>Nurse[[#This Row],[RN Hours (excl. Admin, DON)]]/Nurse[[#This Row],[MDS Census]]</f>
        <v>1.2291763072651547</v>
      </c>
      <c r="J594" s="2">
        <f>SUM(Nurse[[#This Row],[RN Hours (excl. Admin, DON)]], Nurse[[#This Row],[RN Admin Hours]], Nurse[[#This Row],[RN DON Hours]], Nurse[[#This Row],[LPN Hours (excl. Admin)]], Nurse[[#This Row],[LPN Admin Hours]], Nurse[[#This Row],[CNA Hours]], Nurse[[#This Row],[NA TR Hours]], Nurse[[#This Row],[Med Aide/Tech Hours]])</f>
        <v>139.4245054945055</v>
      </c>
      <c r="K594" s="2">
        <f>SUM(Nurse[[#This Row],[RN Hours (excl. Admin, DON)]], Nurse[[#This Row],[LPN Hours (excl. Admin)]], Nurse[[#This Row],[CNA Hours]], Nurse[[#This Row],[NA TR Hours]], Nurse[[#This Row],[Med Aide/Tech Hours]])</f>
        <v>124.24593406593405</v>
      </c>
      <c r="L594" s="2">
        <f>SUM(Nurse[[#This Row],[RN Hours (excl. Admin, DON)]], Nurse[[#This Row],[RN Admin Hours]], Nurse[[#This Row],[RN DON Hours]])</f>
        <v>44.368131868131854</v>
      </c>
      <c r="M594" s="2">
        <v>29.189560439560431</v>
      </c>
      <c r="N594" s="2">
        <v>10.549450549450549</v>
      </c>
      <c r="O594" s="2">
        <v>4.6291208791208796</v>
      </c>
      <c r="P594" s="2">
        <f>SUM(Nurse[[#This Row],[LPN Hours (excl. Admin)]],Nurse[[#This Row],[LPN Admin Hours]])</f>
        <v>21.196483516483518</v>
      </c>
      <c r="Q594" s="2">
        <v>21.196483516483518</v>
      </c>
      <c r="R594" s="2">
        <v>0</v>
      </c>
      <c r="S594" s="2">
        <f>SUM(Nurse[[#This Row],[CNA Hours]], Nurse[[#This Row],[NA TR Hours]], Nurse[[#This Row],[Med Aide/Tech Hours]])</f>
        <v>73.859890109890102</v>
      </c>
      <c r="T594" s="2">
        <v>73.474945054945053</v>
      </c>
      <c r="U594" s="2">
        <v>0.38494505494505493</v>
      </c>
      <c r="V594" s="2">
        <v>0</v>
      </c>
      <c r="W5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47.392307692307696</v>
      </c>
      <c r="X594" s="2">
        <v>0.42857142857142855</v>
      </c>
      <c r="Y594" s="2">
        <v>0</v>
      </c>
      <c r="Z594" s="2">
        <v>4.6263736263736268</v>
      </c>
      <c r="AA594" s="2">
        <v>5.7549450549450558</v>
      </c>
      <c r="AB594" s="2">
        <v>0</v>
      </c>
      <c r="AC594" s="2">
        <v>36.582417582417584</v>
      </c>
      <c r="AD594" s="2">
        <v>0</v>
      </c>
      <c r="AE594" s="2">
        <v>0</v>
      </c>
      <c r="AF594" t="s">
        <v>924</v>
      </c>
      <c r="AG594" s="6">
        <v>5</v>
      </c>
      <c r="AH594"/>
    </row>
    <row r="595" spans="1:34" x14ac:dyDescent="0.25">
      <c r="A595" t="s">
        <v>35</v>
      </c>
      <c r="B595" t="s">
        <v>1215</v>
      </c>
      <c r="C595" t="s">
        <v>2017</v>
      </c>
      <c r="D595" t="s">
        <v>2288</v>
      </c>
      <c r="E595" s="2">
        <v>100.39560439560439</v>
      </c>
      <c r="F595" s="2">
        <f>Nurse[[#This Row],[Total Nurse Staff Hours]]/Nurse[[#This Row],[MDS Census]]</f>
        <v>4.3408701838879153</v>
      </c>
      <c r="G595" s="2">
        <f>Nurse[[#This Row],[Total Direct Care Staff Hours]]/Nurse[[#This Row],[MDS Census]]</f>
        <v>3.9709708844133091</v>
      </c>
      <c r="H595" s="2">
        <f>Nurse[[#This Row],[Total RN Hours (w/ Admin, DON)]]/Nurse[[#This Row],[MDS Census]]</f>
        <v>0.96578152364273184</v>
      </c>
      <c r="I595" s="2">
        <f>Nurse[[#This Row],[RN Hours (excl. Admin, DON)]]/Nurse[[#This Row],[MDS Census]]</f>
        <v>0.59588222416812608</v>
      </c>
      <c r="J595" s="2">
        <f>SUM(Nurse[[#This Row],[RN Hours (excl. Admin, DON)]], Nurse[[#This Row],[RN Admin Hours]], Nurse[[#This Row],[RN DON Hours]], Nurse[[#This Row],[LPN Hours (excl. Admin)]], Nurse[[#This Row],[LPN Admin Hours]], Nurse[[#This Row],[CNA Hours]], Nurse[[#This Row],[NA TR Hours]], Nurse[[#This Row],[Med Aide/Tech Hours]])</f>
        <v>435.80428571428564</v>
      </c>
      <c r="K595" s="2">
        <f>SUM(Nurse[[#This Row],[RN Hours (excl. Admin, DON)]], Nurse[[#This Row],[LPN Hours (excl. Admin)]], Nurse[[#This Row],[CNA Hours]], Nurse[[#This Row],[NA TR Hours]], Nurse[[#This Row],[Med Aide/Tech Hours]])</f>
        <v>398.6680219780219</v>
      </c>
      <c r="L595" s="2">
        <f>SUM(Nurse[[#This Row],[RN Hours (excl. Admin, DON)]], Nurse[[#This Row],[RN Admin Hours]], Nurse[[#This Row],[RN DON Hours]])</f>
        <v>96.960219780219759</v>
      </c>
      <c r="M595" s="2">
        <v>59.823956043956038</v>
      </c>
      <c r="N595" s="2">
        <v>32.257142857142846</v>
      </c>
      <c r="O595" s="2">
        <v>4.8791208791208796</v>
      </c>
      <c r="P595" s="2">
        <f>SUM(Nurse[[#This Row],[LPN Hours (excl. Admin)]],Nurse[[#This Row],[LPN Admin Hours]])</f>
        <v>82.90142857142861</v>
      </c>
      <c r="Q595" s="2">
        <v>82.90142857142861</v>
      </c>
      <c r="R595" s="2">
        <v>0</v>
      </c>
      <c r="S595" s="2">
        <f>SUM(Nurse[[#This Row],[CNA Hours]], Nurse[[#This Row],[NA TR Hours]], Nurse[[#This Row],[Med Aide/Tech Hours]])</f>
        <v>255.9426373626373</v>
      </c>
      <c r="T595" s="2">
        <v>245.65021978021971</v>
      </c>
      <c r="U595" s="2">
        <v>10.292417582417583</v>
      </c>
      <c r="V595" s="2">
        <v>0</v>
      </c>
      <c r="W5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4.9587912087912089</v>
      </c>
      <c r="X595" s="2">
        <v>0</v>
      </c>
      <c r="Y595" s="2">
        <v>0</v>
      </c>
      <c r="Z595" s="2">
        <v>0</v>
      </c>
      <c r="AA595" s="2">
        <v>0.39835164835164832</v>
      </c>
      <c r="AB595" s="2">
        <v>0</v>
      </c>
      <c r="AC595" s="2">
        <v>4.5604395604395602</v>
      </c>
      <c r="AD595" s="2">
        <v>0</v>
      </c>
      <c r="AE595" s="2">
        <v>0</v>
      </c>
      <c r="AF595" t="s">
        <v>271</v>
      </c>
      <c r="AG595" s="6">
        <v>5</v>
      </c>
      <c r="AH595"/>
    </row>
    <row r="596" spans="1:34" x14ac:dyDescent="0.25">
      <c r="A596" t="s">
        <v>35</v>
      </c>
      <c r="B596" t="s">
        <v>1791</v>
      </c>
      <c r="C596" t="s">
        <v>2064</v>
      </c>
      <c r="D596" t="s">
        <v>2346</v>
      </c>
      <c r="E596" s="2">
        <v>45.978021978021978</v>
      </c>
      <c r="F596" s="2">
        <f>Nurse[[#This Row],[Total Nurse Staff Hours]]/Nurse[[#This Row],[MDS Census]]</f>
        <v>4.9122514340344159</v>
      </c>
      <c r="G596" s="2">
        <f>Nurse[[#This Row],[Total Direct Care Staff Hours]]/Nurse[[#This Row],[MDS Census]]</f>
        <v>4.5054326003824086</v>
      </c>
      <c r="H596" s="2">
        <f>Nurse[[#This Row],[Total RN Hours (w/ Admin, DON)]]/Nurse[[#This Row],[MDS Census]]</f>
        <v>0.69254302103250487</v>
      </c>
      <c r="I596" s="2">
        <f>Nurse[[#This Row],[RN Hours (excl. Admin, DON)]]/Nurse[[#This Row],[MDS Census]]</f>
        <v>0.44158699808795415</v>
      </c>
      <c r="J596" s="2">
        <f>SUM(Nurse[[#This Row],[RN Hours (excl. Admin, DON)]], Nurse[[#This Row],[RN Admin Hours]], Nurse[[#This Row],[RN DON Hours]], Nurse[[#This Row],[LPN Hours (excl. Admin)]], Nurse[[#This Row],[LPN Admin Hours]], Nurse[[#This Row],[CNA Hours]], Nurse[[#This Row],[NA TR Hours]], Nurse[[#This Row],[Med Aide/Tech Hours]])</f>
        <v>225.85560439560436</v>
      </c>
      <c r="K596" s="2">
        <f>SUM(Nurse[[#This Row],[RN Hours (excl. Admin, DON)]], Nurse[[#This Row],[LPN Hours (excl. Admin)]], Nurse[[#This Row],[CNA Hours]], Nurse[[#This Row],[NA TR Hours]], Nurse[[#This Row],[Med Aide/Tech Hours]])</f>
        <v>207.1508791208791</v>
      </c>
      <c r="L596" s="2">
        <f>SUM(Nurse[[#This Row],[RN Hours (excl. Admin, DON)]], Nurse[[#This Row],[RN Admin Hours]], Nurse[[#This Row],[RN DON Hours]])</f>
        <v>31.841758241758246</v>
      </c>
      <c r="M596" s="2">
        <v>20.303296703296706</v>
      </c>
      <c r="N596" s="2">
        <v>6.4395604395604398</v>
      </c>
      <c r="O596" s="2">
        <v>5.0989010989010985</v>
      </c>
      <c r="P596" s="2">
        <f>SUM(Nurse[[#This Row],[LPN Hours (excl. Admin)]],Nurse[[#This Row],[LPN Admin Hours]])</f>
        <v>52.214065934065935</v>
      </c>
      <c r="Q596" s="2">
        <v>45.047802197802199</v>
      </c>
      <c r="R596" s="2">
        <v>7.1662637362637378</v>
      </c>
      <c r="S596" s="2">
        <f>SUM(Nurse[[#This Row],[CNA Hours]], Nurse[[#This Row],[NA TR Hours]], Nurse[[#This Row],[Med Aide/Tech Hours]])</f>
        <v>141.79978021978019</v>
      </c>
      <c r="T596" s="2">
        <v>132.84505494505493</v>
      </c>
      <c r="U596" s="2">
        <v>8.954725274725277</v>
      </c>
      <c r="V596" s="2">
        <v>0</v>
      </c>
      <c r="W5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38.503956043956052</v>
      </c>
      <c r="X596" s="2">
        <v>1.6703296703296704</v>
      </c>
      <c r="Y596" s="2">
        <v>0</v>
      </c>
      <c r="Z596" s="2">
        <v>0</v>
      </c>
      <c r="AA596" s="2">
        <v>7.2292307692307718</v>
      </c>
      <c r="AB596" s="2">
        <v>9.8901098901098897E-2</v>
      </c>
      <c r="AC596" s="2">
        <v>29.505494505494507</v>
      </c>
      <c r="AD596" s="2">
        <v>0</v>
      </c>
      <c r="AE596" s="2">
        <v>0</v>
      </c>
      <c r="AF596" t="s">
        <v>858</v>
      </c>
      <c r="AG596" s="6">
        <v>5</v>
      </c>
      <c r="AH596"/>
    </row>
    <row r="597" spans="1:34" x14ac:dyDescent="0.25">
      <c r="A597" t="s">
        <v>35</v>
      </c>
      <c r="B597" t="s">
        <v>1193</v>
      </c>
      <c r="C597" t="s">
        <v>2068</v>
      </c>
      <c r="D597" t="s">
        <v>2307</v>
      </c>
      <c r="E597" s="2">
        <v>58.81318681318681</v>
      </c>
      <c r="F597" s="2">
        <f>Nurse[[#This Row],[Total Nurse Staff Hours]]/Nurse[[#This Row],[MDS Census]]</f>
        <v>4.6412257100149485</v>
      </c>
      <c r="G597" s="2">
        <f>Nurse[[#This Row],[Total Direct Care Staff Hours]]/Nurse[[#This Row],[MDS Census]]</f>
        <v>4.3858501494768323</v>
      </c>
      <c r="H597" s="2">
        <f>Nurse[[#This Row],[Total RN Hours (w/ Admin, DON)]]/Nurse[[#This Row],[MDS Census]]</f>
        <v>0.55437406576980575</v>
      </c>
      <c r="I597" s="2">
        <f>Nurse[[#This Row],[RN Hours (excl. Admin, DON)]]/Nurse[[#This Row],[MDS Census]]</f>
        <v>0.31782698056801201</v>
      </c>
      <c r="J597" s="2">
        <f>SUM(Nurse[[#This Row],[RN Hours (excl. Admin, DON)]], Nurse[[#This Row],[RN Admin Hours]], Nurse[[#This Row],[RN DON Hours]], Nurse[[#This Row],[LPN Hours (excl. Admin)]], Nurse[[#This Row],[LPN Admin Hours]], Nurse[[#This Row],[CNA Hours]], Nurse[[#This Row],[NA TR Hours]], Nurse[[#This Row],[Med Aide/Tech Hours]])</f>
        <v>272.96527472527475</v>
      </c>
      <c r="K597" s="2">
        <f>SUM(Nurse[[#This Row],[RN Hours (excl. Admin, DON)]], Nurse[[#This Row],[LPN Hours (excl. Admin)]], Nurse[[#This Row],[CNA Hours]], Nurse[[#This Row],[NA TR Hours]], Nurse[[#This Row],[Med Aide/Tech Hours]])</f>
        <v>257.94582417582421</v>
      </c>
      <c r="L597" s="2">
        <f>SUM(Nurse[[#This Row],[RN Hours (excl. Admin, DON)]], Nurse[[#This Row],[RN Admin Hours]], Nurse[[#This Row],[RN DON Hours]])</f>
        <v>32.604505494505496</v>
      </c>
      <c r="M597" s="2">
        <v>18.692417582417583</v>
      </c>
      <c r="N597" s="2">
        <v>10.923076923076923</v>
      </c>
      <c r="O597" s="2">
        <v>2.9890109890109891</v>
      </c>
      <c r="P597" s="2">
        <f>SUM(Nurse[[#This Row],[LPN Hours (excl. Admin)]],Nurse[[#This Row],[LPN Admin Hours]])</f>
        <v>77.376153846153855</v>
      </c>
      <c r="Q597" s="2">
        <v>76.268791208791214</v>
      </c>
      <c r="R597" s="2">
        <v>1.1073626373626377</v>
      </c>
      <c r="S597" s="2">
        <f>SUM(Nurse[[#This Row],[CNA Hours]], Nurse[[#This Row],[NA TR Hours]], Nurse[[#This Row],[Med Aide/Tech Hours]])</f>
        <v>162.98461538461538</v>
      </c>
      <c r="T597" s="2">
        <v>162.6967032967033</v>
      </c>
      <c r="U597" s="2">
        <v>0.28791208791208794</v>
      </c>
      <c r="V597" s="2">
        <v>0</v>
      </c>
      <c r="W5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73.139890109890118</v>
      </c>
      <c r="X597" s="2">
        <v>6.197802197802198</v>
      </c>
      <c r="Y597" s="2">
        <v>0</v>
      </c>
      <c r="Z597" s="2">
        <v>0</v>
      </c>
      <c r="AA597" s="2">
        <v>22.260769230769231</v>
      </c>
      <c r="AB597" s="2">
        <v>0</v>
      </c>
      <c r="AC597" s="2">
        <v>44.395604395604394</v>
      </c>
      <c r="AD597" s="2">
        <v>0.2857142857142857</v>
      </c>
      <c r="AE597" s="2">
        <v>0</v>
      </c>
      <c r="AF597" t="s">
        <v>248</v>
      </c>
      <c r="AG597" s="6">
        <v>5</v>
      </c>
      <c r="AH597"/>
    </row>
    <row r="598" spans="1:34" x14ac:dyDescent="0.25">
      <c r="A598" t="s">
        <v>35</v>
      </c>
      <c r="B598" t="s">
        <v>1119</v>
      </c>
      <c r="C598" t="s">
        <v>1964</v>
      </c>
      <c r="D598" t="s">
        <v>2291</v>
      </c>
      <c r="E598" s="2">
        <v>77.120879120879124</v>
      </c>
      <c r="F598" s="2">
        <f>Nurse[[#This Row],[Total Nurse Staff Hours]]/Nurse[[#This Row],[MDS Census]]</f>
        <v>4.254373040752351</v>
      </c>
      <c r="G598" s="2">
        <f>Nurse[[#This Row],[Total Direct Care Staff Hours]]/Nurse[[#This Row],[MDS Census]]</f>
        <v>3.7797777144485609</v>
      </c>
      <c r="H598" s="2">
        <f>Nurse[[#This Row],[Total RN Hours (w/ Admin, DON)]]/Nurse[[#This Row],[MDS Census]]</f>
        <v>1.146265317754346</v>
      </c>
      <c r="I598" s="2">
        <f>Nurse[[#This Row],[RN Hours (excl. Admin, DON)]]/Nurse[[#This Row],[MDS Census]]</f>
        <v>0.67166999145055573</v>
      </c>
      <c r="J598" s="2">
        <f>SUM(Nurse[[#This Row],[RN Hours (excl. Admin, DON)]], Nurse[[#This Row],[RN Admin Hours]], Nurse[[#This Row],[RN DON Hours]], Nurse[[#This Row],[LPN Hours (excl. Admin)]], Nurse[[#This Row],[LPN Admin Hours]], Nurse[[#This Row],[CNA Hours]], Nurse[[#This Row],[NA TR Hours]], Nurse[[#This Row],[Med Aide/Tech Hours]])</f>
        <v>328.100989010989</v>
      </c>
      <c r="K598" s="2">
        <f>SUM(Nurse[[#This Row],[RN Hours (excl. Admin, DON)]], Nurse[[#This Row],[LPN Hours (excl. Admin)]], Nurse[[#This Row],[CNA Hours]], Nurse[[#This Row],[NA TR Hours]], Nurse[[#This Row],[Med Aide/Tech Hours]])</f>
        <v>291.49978021978023</v>
      </c>
      <c r="L598" s="2">
        <f>SUM(Nurse[[#This Row],[RN Hours (excl. Admin, DON)]], Nurse[[#This Row],[RN Admin Hours]], Nurse[[#This Row],[RN DON Hours]])</f>
        <v>88.400989010989022</v>
      </c>
      <c r="M598" s="2">
        <v>51.799780219780224</v>
      </c>
      <c r="N598" s="2">
        <v>31.062747252747258</v>
      </c>
      <c r="O598" s="2">
        <v>5.5384615384615383</v>
      </c>
      <c r="P598" s="2">
        <f>SUM(Nurse[[#This Row],[LPN Hours (excl. Admin)]],Nurse[[#This Row],[LPN Admin Hours]])</f>
        <v>81.123956043956028</v>
      </c>
      <c r="Q598" s="2">
        <v>81.123956043956028</v>
      </c>
      <c r="R598" s="2">
        <v>0</v>
      </c>
      <c r="S598" s="2">
        <f>SUM(Nurse[[#This Row],[CNA Hours]], Nurse[[#This Row],[NA TR Hours]], Nurse[[#This Row],[Med Aide/Tech Hours]])</f>
        <v>158.57604395604395</v>
      </c>
      <c r="T598" s="2">
        <v>157.87010989010989</v>
      </c>
      <c r="U598" s="2">
        <v>0.70593406593406582</v>
      </c>
      <c r="V598" s="2">
        <v>0</v>
      </c>
      <c r="W5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598" s="2">
        <v>0</v>
      </c>
      <c r="Y598" s="2">
        <v>0</v>
      </c>
      <c r="Z598" s="2">
        <v>0</v>
      </c>
      <c r="AA598" s="2">
        <v>0</v>
      </c>
      <c r="AB598" s="2">
        <v>0</v>
      </c>
      <c r="AC598" s="2">
        <v>0</v>
      </c>
      <c r="AD598" s="2">
        <v>0</v>
      </c>
      <c r="AE598" s="2">
        <v>0</v>
      </c>
      <c r="AF598" t="s">
        <v>173</v>
      </c>
      <c r="AG598" s="6">
        <v>5</v>
      </c>
      <c r="AH598"/>
    </row>
    <row r="599" spans="1:34" x14ac:dyDescent="0.25">
      <c r="A599" t="s">
        <v>35</v>
      </c>
      <c r="B599" t="s">
        <v>1012</v>
      </c>
      <c r="C599" t="s">
        <v>1947</v>
      </c>
      <c r="D599" t="s">
        <v>2333</v>
      </c>
      <c r="E599" s="2">
        <v>60.087912087912088</v>
      </c>
      <c r="F599" s="2">
        <f>Nurse[[#This Row],[Total Nurse Staff Hours]]/Nurse[[#This Row],[MDS Census]]</f>
        <v>4.3118050475493792</v>
      </c>
      <c r="G599" s="2">
        <f>Nurse[[#This Row],[Total Direct Care Staff Hours]]/Nurse[[#This Row],[MDS Census]]</f>
        <v>3.9684893928310179</v>
      </c>
      <c r="H599" s="2">
        <f>Nurse[[#This Row],[Total RN Hours (w/ Admin, DON)]]/Nurse[[#This Row],[MDS Census]]</f>
        <v>0.9763441843452817</v>
      </c>
      <c r="I599" s="2">
        <f>Nurse[[#This Row],[RN Hours (excl. Admin, DON)]]/Nurse[[#This Row],[MDS Census]]</f>
        <v>0.63545171909290421</v>
      </c>
      <c r="J599" s="2">
        <f>SUM(Nurse[[#This Row],[RN Hours (excl. Admin, DON)]], Nurse[[#This Row],[RN Admin Hours]], Nurse[[#This Row],[RN DON Hours]], Nurse[[#This Row],[LPN Hours (excl. Admin)]], Nurse[[#This Row],[LPN Admin Hours]], Nurse[[#This Row],[CNA Hours]], Nurse[[#This Row],[NA TR Hours]], Nurse[[#This Row],[Med Aide/Tech Hours]])</f>
        <v>259.08736263736267</v>
      </c>
      <c r="K599" s="2">
        <f>SUM(Nurse[[#This Row],[RN Hours (excl. Admin, DON)]], Nurse[[#This Row],[LPN Hours (excl. Admin)]], Nurse[[#This Row],[CNA Hours]], Nurse[[#This Row],[NA TR Hours]], Nurse[[#This Row],[Med Aide/Tech Hours]])</f>
        <v>238.45824175824183</v>
      </c>
      <c r="L599" s="2">
        <f>SUM(Nurse[[#This Row],[RN Hours (excl. Admin, DON)]], Nurse[[#This Row],[RN Admin Hours]], Nurse[[#This Row],[RN DON Hours]])</f>
        <v>58.666483516483517</v>
      </c>
      <c r="M599" s="2">
        <v>38.182967032967035</v>
      </c>
      <c r="N599" s="2">
        <v>15.736263736263735</v>
      </c>
      <c r="O599" s="2">
        <v>4.7472527472527473</v>
      </c>
      <c r="P599" s="2">
        <f>SUM(Nurse[[#This Row],[LPN Hours (excl. Admin)]],Nurse[[#This Row],[LPN Admin Hours]])</f>
        <v>47.86</v>
      </c>
      <c r="Q599" s="2">
        <v>47.714395604395605</v>
      </c>
      <c r="R599" s="2">
        <v>0.14560439560439561</v>
      </c>
      <c r="S599" s="2">
        <f>SUM(Nurse[[#This Row],[CNA Hours]], Nurse[[#This Row],[NA TR Hours]], Nurse[[#This Row],[Med Aide/Tech Hours]])</f>
        <v>152.56087912087918</v>
      </c>
      <c r="T599" s="2">
        <v>151.41164835164841</v>
      </c>
      <c r="U599" s="2">
        <v>1.1492307692307693</v>
      </c>
      <c r="V599" s="2">
        <v>0</v>
      </c>
      <c r="W5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76.794835164835163</v>
      </c>
      <c r="X599" s="2">
        <v>9.3186813186813193</v>
      </c>
      <c r="Y599" s="2">
        <v>0</v>
      </c>
      <c r="Z599" s="2">
        <v>0</v>
      </c>
      <c r="AA599" s="2">
        <v>12.454175824175826</v>
      </c>
      <c r="AB599" s="2">
        <v>0.14285714285714285</v>
      </c>
      <c r="AC599" s="2">
        <v>54.791208791208788</v>
      </c>
      <c r="AD599" s="2">
        <v>8.7912087912087919E-2</v>
      </c>
      <c r="AE599" s="2">
        <v>0</v>
      </c>
      <c r="AF599" t="s">
        <v>65</v>
      </c>
      <c r="AG599" s="6">
        <v>5</v>
      </c>
      <c r="AH599"/>
    </row>
    <row r="600" spans="1:34" x14ac:dyDescent="0.25">
      <c r="A600" t="s">
        <v>35</v>
      </c>
      <c r="B600" t="s">
        <v>1772</v>
      </c>
      <c r="C600" t="s">
        <v>2118</v>
      </c>
      <c r="D600" t="s">
        <v>2320</v>
      </c>
      <c r="E600" s="2">
        <v>37.505494505494504</v>
      </c>
      <c r="F600" s="2">
        <f>Nurse[[#This Row],[Total Nurse Staff Hours]]/Nurse[[#This Row],[MDS Census]]</f>
        <v>4.8749809551714041</v>
      </c>
      <c r="G600" s="2">
        <f>Nurse[[#This Row],[Total Direct Care Staff Hours]]/Nurse[[#This Row],[MDS Census]]</f>
        <v>4.4753911514796378</v>
      </c>
      <c r="H600" s="2">
        <f>Nurse[[#This Row],[Total RN Hours (w/ Admin, DON)]]/Nurse[[#This Row],[MDS Census]]</f>
        <v>1.276331673014943</v>
      </c>
      <c r="I600" s="2">
        <f>Nurse[[#This Row],[RN Hours (excl. Admin, DON)]]/Nurse[[#This Row],[MDS Census]]</f>
        <v>0.87908584822736613</v>
      </c>
      <c r="J600" s="2">
        <f>SUM(Nurse[[#This Row],[RN Hours (excl. Admin, DON)]], Nurse[[#This Row],[RN Admin Hours]], Nurse[[#This Row],[RN DON Hours]], Nurse[[#This Row],[LPN Hours (excl. Admin)]], Nurse[[#This Row],[LPN Admin Hours]], Nurse[[#This Row],[CNA Hours]], Nurse[[#This Row],[NA TR Hours]], Nurse[[#This Row],[Med Aide/Tech Hours]])</f>
        <v>182.83857142857144</v>
      </c>
      <c r="K600" s="2">
        <f>SUM(Nurse[[#This Row],[RN Hours (excl. Admin, DON)]], Nurse[[#This Row],[LPN Hours (excl. Admin)]], Nurse[[#This Row],[CNA Hours]], Nurse[[#This Row],[NA TR Hours]], Nurse[[#This Row],[Med Aide/Tech Hours]])</f>
        <v>167.85175824175826</v>
      </c>
      <c r="L600" s="2">
        <f>SUM(Nurse[[#This Row],[RN Hours (excl. Admin, DON)]], Nurse[[#This Row],[RN Admin Hours]], Nurse[[#This Row],[RN DON Hours]])</f>
        <v>47.869450549450555</v>
      </c>
      <c r="M600" s="2">
        <v>32.970549450549456</v>
      </c>
      <c r="N600" s="2">
        <v>9.6241758241758237</v>
      </c>
      <c r="O600" s="2">
        <v>5.2747252747252746</v>
      </c>
      <c r="P600" s="2">
        <f>SUM(Nurse[[#This Row],[LPN Hours (excl. Admin)]],Nurse[[#This Row],[LPN Admin Hours]])</f>
        <v>34.567472527472532</v>
      </c>
      <c r="Q600" s="2">
        <v>34.479560439560444</v>
      </c>
      <c r="R600" s="2">
        <v>8.7912087912087919E-2</v>
      </c>
      <c r="S600" s="2">
        <f>SUM(Nurse[[#This Row],[CNA Hours]], Nurse[[#This Row],[NA TR Hours]], Nurse[[#This Row],[Med Aide/Tech Hours]])</f>
        <v>100.40164835164836</v>
      </c>
      <c r="T600" s="2">
        <v>100.40164835164836</v>
      </c>
      <c r="U600" s="2">
        <v>0</v>
      </c>
      <c r="V600" s="2">
        <v>0</v>
      </c>
      <c r="W6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8.3296703296703285</v>
      </c>
      <c r="X600" s="2">
        <v>0</v>
      </c>
      <c r="Y600" s="2">
        <v>0</v>
      </c>
      <c r="Z600" s="2">
        <v>0</v>
      </c>
      <c r="AA600" s="2">
        <v>0</v>
      </c>
      <c r="AB600" s="2">
        <v>8.7912087912087919E-2</v>
      </c>
      <c r="AC600" s="2">
        <v>8.2417582417582409</v>
      </c>
      <c r="AD600" s="2">
        <v>0</v>
      </c>
      <c r="AE600" s="2">
        <v>0</v>
      </c>
      <c r="AF600" t="s">
        <v>838</v>
      </c>
      <c r="AG600" s="6">
        <v>5</v>
      </c>
      <c r="AH600"/>
    </row>
    <row r="601" spans="1:34" x14ac:dyDescent="0.25">
      <c r="A601" t="s">
        <v>35</v>
      </c>
      <c r="B601" t="s">
        <v>1541</v>
      </c>
      <c r="C601" t="s">
        <v>2016</v>
      </c>
      <c r="D601" t="s">
        <v>2325</v>
      </c>
      <c r="E601" s="2">
        <v>31.868131868131869</v>
      </c>
      <c r="F601" s="2">
        <f>Nurse[[#This Row],[Total Nurse Staff Hours]]/Nurse[[#This Row],[MDS Census]]</f>
        <v>5.2653275862068956</v>
      </c>
      <c r="G601" s="2">
        <f>Nurse[[#This Row],[Total Direct Care Staff Hours]]/Nurse[[#This Row],[MDS Census]]</f>
        <v>4.446699999999999</v>
      </c>
      <c r="H601" s="2">
        <f>Nurse[[#This Row],[Total RN Hours (w/ Admin, DON)]]/Nurse[[#This Row],[MDS Census]]</f>
        <v>0.80110000000000003</v>
      </c>
      <c r="I601" s="2">
        <f>Nurse[[#This Row],[RN Hours (excl. Admin, DON)]]/Nurse[[#This Row],[MDS Census]]</f>
        <v>0.32920344827586207</v>
      </c>
      <c r="J601" s="2">
        <f>SUM(Nurse[[#This Row],[RN Hours (excl. Admin, DON)]], Nurse[[#This Row],[RN Admin Hours]], Nurse[[#This Row],[RN DON Hours]], Nurse[[#This Row],[LPN Hours (excl. Admin)]], Nurse[[#This Row],[LPN Admin Hours]], Nurse[[#This Row],[CNA Hours]], Nurse[[#This Row],[NA TR Hours]], Nurse[[#This Row],[Med Aide/Tech Hours]])</f>
        <v>167.79615384615383</v>
      </c>
      <c r="K601" s="2">
        <f>SUM(Nurse[[#This Row],[RN Hours (excl. Admin, DON)]], Nurse[[#This Row],[LPN Hours (excl. Admin)]], Nurse[[#This Row],[CNA Hours]], Nurse[[#This Row],[NA TR Hours]], Nurse[[#This Row],[Med Aide/Tech Hours]])</f>
        <v>141.70802197802195</v>
      </c>
      <c r="L601" s="2">
        <f>SUM(Nurse[[#This Row],[RN Hours (excl. Admin, DON)]], Nurse[[#This Row],[RN Admin Hours]], Nurse[[#This Row],[RN DON Hours]])</f>
        <v>25.529560439560441</v>
      </c>
      <c r="M601" s="2">
        <v>10.491098901098901</v>
      </c>
      <c r="N601" s="2">
        <v>9.4945054945054945</v>
      </c>
      <c r="O601" s="2">
        <v>5.5439560439560438</v>
      </c>
      <c r="P601" s="2">
        <f>SUM(Nurse[[#This Row],[LPN Hours (excl. Admin)]],Nurse[[#This Row],[LPN Admin Hours]])</f>
        <v>53.195384615384633</v>
      </c>
      <c r="Q601" s="2">
        <v>42.145714285714298</v>
      </c>
      <c r="R601" s="2">
        <v>11.049670329670336</v>
      </c>
      <c r="S601" s="2">
        <f>SUM(Nurse[[#This Row],[CNA Hours]], Nurse[[#This Row],[NA TR Hours]], Nurse[[#This Row],[Med Aide/Tech Hours]])</f>
        <v>89.071208791208761</v>
      </c>
      <c r="T601" s="2">
        <v>78.166263736263716</v>
      </c>
      <c r="U601" s="2">
        <v>10.904945054945051</v>
      </c>
      <c r="V601" s="2">
        <v>0</v>
      </c>
      <c r="W6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13.835164835164836</v>
      </c>
      <c r="X601" s="2">
        <v>0</v>
      </c>
      <c r="Y601" s="2">
        <v>0</v>
      </c>
      <c r="Z601" s="2">
        <v>0</v>
      </c>
      <c r="AA601" s="2">
        <v>0</v>
      </c>
      <c r="AB601" s="2">
        <v>6.5934065934065936E-2</v>
      </c>
      <c r="AC601" s="2">
        <v>13.76923076923077</v>
      </c>
      <c r="AD601" s="2">
        <v>0</v>
      </c>
      <c r="AE601" s="2">
        <v>0</v>
      </c>
      <c r="AF601" t="s">
        <v>603</v>
      </c>
      <c r="AG601" s="6">
        <v>5</v>
      </c>
      <c r="AH601"/>
    </row>
    <row r="602" spans="1:34" x14ac:dyDescent="0.25">
      <c r="A602" t="s">
        <v>35</v>
      </c>
      <c r="B602" t="s">
        <v>1153</v>
      </c>
      <c r="C602" t="s">
        <v>1965</v>
      </c>
      <c r="D602" t="s">
        <v>2282</v>
      </c>
      <c r="E602" s="2">
        <v>103.52747252747253</v>
      </c>
      <c r="F602" s="2">
        <f>Nurse[[#This Row],[Total Nurse Staff Hours]]/Nurse[[#This Row],[MDS Census]]</f>
        <v>4.7144443265046165</v>
      </c>
      <c r="G602" s="2">
        <f>Nurse[[#This Row],[Total Direct Care Staff Hours]]/Nurse[[#This Row],[MDS Census]]</f>
        <v>4.3180203800021228</v>
      </c>
      <c r="H602" s="2">
        <f>Nurse[[#This Row],[Total RN Hours (w/ Admin, DON)]]/Nurse[[#This Row],[MDS Census]]</f>
        <v>0.96069100944698038</v>
      </c>
      <c r="I602" s="2">
        <f>Nurse[[#This Row],[RN Hours (excl. Admin, DON)]]/Nurse[[#This Row],[MDS Census]]</f>
        <v>0.5674514382761916</v>
      </c>
      <c r="J602" s="2">
        <f>SUM(Nurse[[#This Row],[RN Hours (excl. Admin, DON)]], Nurse[[#This Row],[RN Admin Hours]], Nurse[[#This Row],[RN DON Hours]], Nurse[[#This Row],[LPN Hours (excl. Admin)]], Nurse[[#This Row],[LPN Admin Hours]], Nurse[[#This Row],[CNA Hours]], Nurse[[#This Row],[NA TR Hours]], Nurse[[#This Row],[Med Aide/Tech Hours]])</f>
        <v>488.07450549450544</v>
      </c>
      <c r="K602" s="2">
        <f>SUM(Nurse[[#This Row],[RN Hours (excl. Admin, DON)]], Nurse[[#This Row],[LPN Hours (excl. Admin)]], Nurse[[#This Row],[CNA Hours]], Nurse[[#This Row],[NA TR Hours]], Nurse[[#This Row],[Med Aide/Tech Hours]])</f>
        <v>447.03373626373622</v>
      </c>
      <c r="L602" s="2">
        <f>SUM(Nurse[[#This Row],[RN Hours (excl. Admin, DON)]], Nurse[[#This Row],[RN Admin Hours]], Nurse[[#This Row],[RN DON Hours]])</f>
        <v>99.457912087912106</v>
      </c>
      <c r="M602" s="2">
        <v>58.746813186813199</v>
      </c>
      <c r="N602" s="2">
        <v>36.05175824175825</v>
      </c>
      <c r="O602" s="2">
        <v>4.6593406593406597</v>
      </c>
      <c r="P602" s="2">
        <f>SUM(Nurse[[#This Row],[LPN Hours (excl. Admin)]],Nurse[[#This Row],[LPN Admin Hours]])</f>
        <v>93.521538461538455</v>
      </c>
      <c r="Q602" s="2">
        <v>93.191868131868119</v>
      </c>
      <c r="R602" s="2">
        <v>0.32967032967032966</v>
      </c>
      <c r="S602" s="2">
        <f>SUM(Nurse[[#This Row],[CNA Hours]], Nurse[[#This Row],[NA TR Hours]], Nurse[[#This Row],[Med Aide/Tech Hours]])</f>
        <v>295.09505494505493</v>
      </c>
      <c r="T602" s="2">
        <v>295.03384615384613</v>
      </c>
      <c r="U602" s="2">
        <v>6.1208791208791212E-2</v>
      </c>
      <c r="V602" s="2">
        <v>0</v>
      </c>
      <c r="W6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02" s="2">
        <v>0</v>
      </c>
      <c r="Y602" s="2">
        <v>0</v>
      </c>
      <c r="Z602" s="2">
        <v>0</v>
      </c>
      <c r="AA602" s="2">
        <v>0</v>
      </c>
      <c r="AB602" s="2">
        <v>0</v>
      </c>
      <c r="AC602" s="2">
        <v>0</v>
      </c>
      <c r="AD602" s="2">
        <v>0</v>
      </c>
      <c r="AE602" s="2">
        <v>0</v>
      </c>
      <c r="AF602" t="s">
        <v>208</v>
      </c>
      <c r="AG602" s="6">
        <v>5</v>
      </c>
      <c r="AH602"/>
    </row>
    <row r="603" spans="1:34" x14ac:dyDescent="0.25">
      <c r="A603" t="s">
        <v>35</v>
      </c>
      <c r="B603" t="s">
        <v>1128</v>
      </c>
      <c r="C603" t="s">
        <v>2053</v>
      </c>
      <c r="D603" t="s">
        <v>2318</v>
      </c>
      <c r="E603" s="2">
        <v>130.01098901098902</v>
      </c>
      <c r="F603" s="2">
        <f>Nurse[[#This Row],[Total Nurse Staff Hours]]/Nurse[[#This Row],[MDS Census]]</f>
        <v>3.7591742033640423</v>
      </c>
      <c r="G603" s="2">
        <f>Nurse[[#This Row],[Total Direct Care Staff Hours]]/Nurse[[#This Row],[MDS Census]]</f>
        <v>3.6800600118333184</v>
      </c>
      <c r="H603" s="2">
        <f>Nurse[[#This Row],[Total RN Hours (w/ Admin, DON)]]/Nurse[[#This Row],[MDS Census]]</f>
        <v>0.5182917758431238</v>
      </c>
      <c r="I603" s="2">
        <f>Nurse[[#This Row],[RN Hours (excl. Admin, DON)]]/Nurse[[#This Row],[MDS Census]]</f>
        <v>0.4391775843123995</v>
      </c>
      <c r="J603" s="2">
        <f>SUM(Nurse[[#This Row],[RN Hours (excl. Admin, DON)]], Nurse[[#This Row],[RN Admin Hours]], Nurse[[#This Row],[RN DON Hours]], Nurse[[#This Row],[LPN Hours (excl. Admin)]], Nurse[[#This Row],[LPN Admin Hours]], Nurse[[#This Row],[CNA Hours]], Nurse[[#This Row],[NA TR Hours]], Nurse[[#This Row],[Med Aide/Tech Hours]])</f>
        <v>488.73395604395591</v>
      </c>
      <c r="K603" s="2">
        <f>SUM(Nurse[[#This Row],[RN Hours (excl. Admin, DON)]], Nurse[[#This Row],[LPN Hours (excl. Admin)]], Nurse[[#This Row],[CNA Hours]], Nurse[[#This Row],[NA TR Hours]], Nurse[[#This Row],[Med Aide/Tech Hours]])</f>
        <v>478.44824175824169</v>
      </c>
      <c r="L603" s="2">
        <f>SUM(Nurse[[#This Row],[RN Hours (excl. Admin, DON)]], Nurse[[#This Row],[RN Admin Hours]], Nurse[[#This Row],[RN DON Hours]])</f>
        <v>67.383626373626356</v>
      </c>
      <c r="M603" s="2">
        <v>57.097912087912079</v>
      </c>
      <c r="N603" s="2">
        <v>5.0989010989010985</v>
      </c>
      <c r="O603" s="2">
        <v>5.186813186813187</v>
      </c>
      <c r="P603" s="2">
        <f>SUM(Nurse[[#This Row],[LPN Hours (excl. Admin)]],Nurse[[#This Row],[LPN Admin Hours]])</f>
        <v>142.4886813186813</v>
      </c>
      <c r="Q603" s="2">
        <v>142.4886813186813</v>
      </c>
      <c r="R603" s="2">
        <v>0</v>
      </c>
      <c r="S603" s="2">
        <f>SUM(Nurse[[#This Row],[CNA Hours]], Nurse[[#This Row],[NA TR Hours]], Nurse[[#This Row],[Med Aide/Tech Hours]])</f>
        <v>278.86164835164828</v>
      </c>
      <c r="T603" s="2">
        <v>278.86164835164828</v>
      </c>
      <c r="U603" s="2">
        <v>0</v>
      </c>
      <c r="V603" s="2">
        <v>0</v>
      </c>
      <c r="W6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03" s="2">
        <v>0</v>
      </c>
      <c r="Y603" s="2">
        <v>0</v>
      </c>
      <c r="Z603" s="2">
        <v>0</v>
      </c>
      <c r="AA603" s="2">
        <v>0</v>
      </c>
      <c r="AB603" s="2">
        <v>0</v>
      </c>
      <c r="AC603" s="2">
        <v>0</v>
      </c>
      <c r="AD603" s="2">
        <v>0</v>
      </c>
      <c r="AE603" s="2">
        <v>0</v>
      </c>
      <c r="AF603" t="s">
        <v>183</v>
      </c>
      <c r="AG603" s="6">
        <v>5</v>
      </c>
      <c r="AH603"/>
    </row>
    <row r="604" spans="1:34" x14ac:dyDescent="0.25">
      <c r="A604" t="s">
        <v>35</v>
      </c>
      <c r="B604" t="s">
        <v>1781</v>
      </c>
      <c r="C604" t="s">
        <v>2045</v>
      </c>
      <c r="D604" t="s">
        <v>2328</v>
      </c>
      <c r="E604" s="2">
        <v>236.16483516483515</v>
      </c>
      <c r="F604" s="2">
        <f>Nurse[[#This Row],[Total Nurse Staff Hours]]/Nurse[[#This Row],[MDS Census]]</f>
        <v>4.5268577544088222</v>
      </c>
      <c r="G604" s="2">
        <f>Nurse[[#This Row],[Total Direct Care Staff Hours]]/Nurse[[#This Row],[MDS Census]]</f>
        <v>4.0212926341259125</v>
      </c>
      <c r="H604" s="2">
        <f>Nurse[[#This Row],[Total RN Hours (w/ Admin, DON)]]/Nurse[[#This Row],[MDS Census]]</f>
        <v>0.66643711321018084</v>
      </c>
      <c r="I604" s="2">
        <f>Nurse[[#This Row],[RN Hours (excl. Admin, DON)]]/Nurse[[#This Row],[MDS Census]]</f>
        <v>0.35664696849844119</v>
      </c>
      <c r="J604" s="2">
        <f>SUM(Nurse[[#This Row],[RN Hours (excl. Admin, DON)]], Nurse[[#This Row],[RN Admin Hours]], Nurse[[#This Row],[RN DON Hours]], Nurse[[#This Row],[LPN Hours (excl. Admin)]], Nurse[[#This Row],[LPN Admin Hours]], Nurse[[#This Row],[CNA Hours]], Nurse[[#This Row],[NA TR Hours]], Nurse[[#This Row],[Med Aide/Tech Hours]])</f>
        <v>1069.0846153846153</v>
      </c>
      <c r="K604" s="2">
        <f>SUM(Nurse[[#This Row],[RN Hours (excl. Admin, DON)]], Nurse[[#This Row],[LPN Hours (excl. Admin)]], Nurse[[#This Row],[CNA Hours]], Nurse[[#This Row],[NA TR Hours]], Nurse[[#This Row],[Med Aide/Tech Hours]])</f>
        <v>949.68791208791197</v>
      </c>
      <c r="L604" s="2">
        <f>SUM(Nurse[[#This Row],[RN Hours (excl. Admin, DON)]], Nurse[[#This Row],[RN Admin Hours]], Nurse[[#This Row],[RN DON Hours]])</f>
        <v>157.38901098901096</v>
      </c>
      <c r="M604" s="2">
        <v>84.227472527472514</v>
      </c>
      <c r="N604" s="2">
        <v>69.040659340659332</v>
      </c>
      <c r="O604" s="2">
        <v>4.1208791208791213</v>
      </c>
      <c r="P604" s="2">
        <f>SUM(Nurse[[#This Row],[LPN Hours (excl. Admin)]],Nurse[[#This Row],[LPN Admin Hours]])</f>
        <v>400.25714285714281</v>
      </c>
      <c r="Q604" s="2">
        <v>354.02197802197799</v>
      </c>
      <c r="R604" s="2">
        <v>46.235164835164838</v>
      </c>
      <c r="S604" s="2">
        <f>SUM(Nurse[[#This Row],[CNA Hours]], Nurse[[#This Row],[NA TR Hours]], Nurse[[#This Row],[Med Aide/Tech Hours]])</f>
        <v>511.43846153846147</v>
      </c>
      <c r="T604" s="2">
        <v>511.43846153846147</v>
      </c>
      <c r="U604" s="2">
        <v>0</v>
      </c>
      <c r="V604" s="2">
        <v>0</v>
      </c>
      <c r="W6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04" s="2">
        <v>0</v>
      </c>
      <c r="Y604" s="2">
        <v>0</v>
      </c>
      <c r="Z604" s="2">
        <v>0</v>
      </c>
      <c r="AA604" s="2">
        <v>0</v>
      </c>
      <c r="AB604" s="2">
        <v>0</v>
      </c>
      <c r="AC604" s="2">
        <v>0</v>
      </c>
      <c r="AD604" s="2">
        <v>0</v>
      </c>
      <c r="AE604" s="2">
        <v>0</v>
      </c>
      <c r="AF604" t="s">
        <v>847</v>
      </c>
      <c r="AG604" s="6">
        <v>5</v>
      </c>
      <c r="AH604"/>
    </row>
    <row r="605" spans="1:34" x14ac:dyDescent="0.25">
      <c r="A605" t="s">
        <v>35</v>
      </c>
      <c r="B605" t="s">
        <v>1800</v>
      </c>
      <c r="C605" t="s">
        <v>1959</v>
      </c>
      <c r="D605" t="s">
        <v>2318</v>
      </c>
      <c r="E605" s="2">
        <v>84.736263736263737</v>
      </c>
      <c r="F605" s="2">
        <f>Nurse[[#This Row],[Total Nurse Staff Hours]]/Nurse[[#This Row],[MDS Census]]</f>
        <v>5.5325638697963937</v>
      </c>
      <c r="G605" s="2">
        <f>Nurse[[#This Row],[Total Direct Care Staff Hours]]/Nurse[[#This Row],[MDS Census]]</f>
        <v>4.9639605758008036</v>
      </c>
      <c r="H605" s="2">
        <f>Nurse[[#This Row],[Total RN Hours (w/ Admin, DON)]]/Nurse[[#This Row],[MDS Census]]</f>
        <v>0.63246012190377376</v>
      </c>
      <c r="I605" s="2">
        <f>Nurse[[#This Row],[RN Hours (excl. Admin, DON)]]/Nurse[[#This Row],[MDS Census]]</f>
        <v>0.23188950849435866</v>
      </c>
      <c r="J605" s="2">
        <f>SUM(Nurse[[#This Row],[RN Hours (excl. Admin, DON)]], Nurse[[#This Row],[RN Admin Hours]], Nurse[[#This Row],[RN DON Hours]], Nurse[[#This Row],[LPN Hours (excl. Admin)]], Nurse[[#This Row],[LPN Admin Hours]], Nurse[[#This Row],[CNA Hours]], Nurse[[#This Row],[NA TR Hours]], Nurse[[#This Row],[Med Aide/Tech Hours]])</f>
        <v>468.80879120879115</v>
      </c>
      <c r="K605" s="2">
        <f>SUM(Nurse[[#This Row],[RN Hours (excl. Admin, DON)]], Nurse[[#This Row],[LPN Hours (excl. Admin)]], Nurse[[#This Row],[CNA Hours]], Nurse[[#This Row],[NA TR Hours]], Nurse[[#This Row],[Med Aide/Tech Hours]])</f>
        <v>420.62747252747249</v>
      </c>
      <c r="L605" s="2">
        <f>SUM(Nurse[[#This Row],[RN Hours (excl. Admin, DON)]], Nurse[[#This Row],[RN Admin Hours]], Nurse[[#This Row],[RN DON Hours]])</f>
        <v>53.592307692307685</v>
      </c>
      <c r="M605" s="2">
        <v>19.649450549450545</v>
      </c>
      <c r="N605" s="2">
        <v>29.189010989010981</v>
      </c>
      <c r="O605" s="2">
        <v>4.7538461538461538</v>
      </c>
      <c r="P605" s="2">
        <f>SUM(Nurse[[#This Row],[LPN Hours (excl. Admin)]],Nurse[[#This Row],[LPN Admin Hours]])</f>
        <v>146.23846153846151</v>
      </c>
      <c r="Q605" s="2">
        <v>131.99999999999997</v>
      </c>
      <c r="R605" s="2">
        <v>14.238461538461539</v>
      </c>
      <c r="S605" s="2">
        <f>SUM(Nurse[[#This Row],[CNA Hours]], Nurse[[#This Row],[NA TR Hours]], Nurse[[#This Row],[Med Aide/Tech Hours]])</f>
        <v>268.97802197802196</v>
      </c>
      <c r="T605" s="2">
        <v>268.97802197802196</v>
      </c>
      <c r="U605" s="2">
        <v>0</v>
      </c>
      <c r="V605" s="2">
        <v>0</v>
      </c>
      <c r="W6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05" s="2">
        <v>0</v>
      </c>
      <c r="Y605" s="2">
        <v>0</v>
      </c>
      <c r="Z605" s="2">
        <v>0</v>
      </c>
      <c r="AA605" s="2">
        <v>0</v>
      </c>
      <c r="AB605" s="2">
        <v>0</v>
      </c>
      <c r="AC605" s="2">
        <v>0</v>
      </c>
      <c r="AD605" s="2">
        <v>0</v>
      </c>
      <c r="AE605" s="2">
        <v>0</v>
      </c>
      <c r="AF605" t="s">
        <v>867</v>
      </c>
      <c r="AG605" s="6">
        <v>5</v>
      </c>
      <c r="AH605"/>
    </row>
    <row r="606" spans="1:34" x14ac:dyDescent="0.25">
      <c r="A606" t="s">
        <v>35</v>
      </c>
      <c r="B606" t="s">
        <v>1632</v>
      </c>
      <c r="C606" t="s">
        <v>2235</v>
      </c>
      <c r="D606" t="s">
        <v>2362</v>
      </c>
      <c r="E606" s="2">
        <v>45.747252747252745</v>
      </c>
      <c r="F606" s="2">
        <f>Nurse[[#This Row],[Total Nurse Staff Hours]]/Nurse[[#This Row],[MDS Census]]</f>
        <v>4.9841628633197219</v>
      </c>
      <c r="G606" s="2">
        <f>Nurse[[#This Row],[Total Direct Care Staff Hours]]/Nurse[[#This Row],[MDS Census]]</f>
        <v>4.9654263752101864</v>
      </c>
      <c r="H606" s="2">
        <f>Nurse[[#This Row],[Total RN Hours (w/ Admin, DON)]]/Nurse[[#This Row],[MDS Census]]</f>
        <v>1.2685034830650974</v>
      </c>
      <c r="I606" s="2">
        <f>Nurse[[#This Row],[RN Hours (excl. Admin, DON)]]/Nurse[[#This Row],[MDS Census]]</f>
        <v>1.2497669949555612</v>
      </c>
      <c r="J606" s="2">
        <f>SUM(Nurse[[#This Row],[RN Hours (excl. Admin, DON)]], Nurse[[#This Row],[RN Admin Hours]], Nurse[[#This Row],[RN DON Hours]], Nurse[[#This Row],[LPN Hours (excl. Admin)]], Nurse[[#This Row],[LPN Admin Hours]], Nurse[[#This Row],[CNA Hours]], Nurse[[#This Row],[NA TR Hours]], Nurse[[#This Row],[Med Aide/Tech Hours]])</f>
        <v>228.01175824175826</v>
      </c>
      <c r="K606" s="2">
        <f>SUM(Nurse[[#This Row],[RN Hours (excl. Admin, DON)]], Nurse[[#This Row],[LPN Hours (excl. Admin)]], Nurse[[#This Row],[CNA Hours]], Nurse[[#This Row],[NA TR Hours]], Nurse[[#This Row],[Med Aide/Tech Hours]])</f>
        <v>227.15461538461543</v>
      </c>
      <c r="L606" s="2">
        <f>SUM(Nurse[[#This Row],[RN Hours (excl. Admin, DON)]], Nurse[[#This Row],[RN Admin Hours]], Nurse[[#This Row],[RN DON Hours]])</f>
        <v>58.030549450549458</v>
      </c>
      <c r="M606" s="2">
        <v>57.173406593406604</v>
      </c>
      <c r="N606" s="2">
        <v>0</v>
      </c>
      <c r="O606" s="2">
        <v>0.8571428571428571</v>
      </c>
      <c r="P606" s="2">
        <f>SUM(Nurse[[#This Row],[LPN Hours (excl. Admin)]],Nurse[[#This Row],[LPN Admin Hours]])</f>
        <v>46.287802197802193</v>
      </c>
      <c r="Q606" s="2">
        <v>46.287802197802193</v>
      </c>
      <c r="R606" s="2">
        <v>0</v>
      </c>
      <c r="S606" s="2">
        <f>SUM(Nurse[[#This Row],[CNA Hours]], Nurse[[#This Row],[NA TR Hours]], Nurse[[#This Row],[Med Aide/Tech Hours]])</f>
        <v>123.69340659340662</v>
      </c>
      <c r="T606" s="2">
        <v>123.25384615384618</v>
      </c>
      <c r="U606" s="2">
        <v>0.43956043956043955</v>
      </c>
      <c r="V606" s="2">
        <v>0</v>
      </c>
      <c r="W6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21.845494505494507</v>
      </c>
      <c r="X606" s="2">
        <v>0.13186813186813187</v>
      </c>
      <c r="Y606" s="2">
        <v>0</v>
      </c>
      <c r="Z606" s="2">
        <v>0</v>
      </c>
      <c r="AA606" s="2">
        <v>2.0762637362637362</v>
      </c>
      <c r="AB606" s="2">
        <v>0</v>
      </c>
      <c r="AC606" s="2">
        <v>19.637362637362639</v>
      </c>
      <c r="AD606" s="2">
        <v>0</v>
      </c>
      <c r="AE606" s="2">
        <v>0</v>
      </c>
      <c r="AF606" t="s">
        <v>695</v>
      </c>
      <c r="AG606" s="6">
        <v>5</v>
      </c>
      <c r="AH606"/>
    </row>
    <row r="607" spans="1:34" x14ac:dyDescent="0.25">
      <c r="A607" t="s">
        <v>35</v>
      </c>
      <c r="B607" t="s">
        <v>1505</v>
      </c>
      <c r="C607" t="s">
        <v>2209</v>
      </c>
      <c r="D607" t="s">
        <v>2362</v>
      </c>
      <c r="E607" s="2">
        <v>77.065934065934073</v>
      </c>
      <c r="F607" s="2">
        <f>Nurse[[#This Row],[Total Nurse Staff Hours]]/Nurse[[#This Row],[MDS Census]]</f>
        <v>3.898655354341936</v>
      </c>
      <c r="G607" s="2">
        <f>Nurse[[#This Row],[Total Direct Care Staff Hours]]/Nurse[[#This Row],[MDS Census]]</f>
        <v>3.6827962355625261</v>
      </c>
      <c r="H607" s="2">
        <f>Nurse[[#This Row],[Total RN Hours (w/ Admin, DON)]]/Nurse[[#This Row],[MDS Census]]</f>
        <v>0.3325823470697275</v>
      </c>
      <c r="I607" s="2">
        <f>Nurse[[#This Row],[RN Hours (excl. Admin, DON)]]/Nurse[[#This Row],[MDS Census]]</f>
        <v>0.3325823470697275</v>
      </c>
      <c r="J607" s="2">
        <f>SUM(Nurse[[#This Row],[RN Hours (excl. Admin, DON)]], Nurse[[#This Row],[RN Admin Hours]], Nurse[[#This Row],[RN DON Hours]], Nurse[[#This Row],[LPN Hours (excl. Admin)]], Nurse[[#This Row],[LPN Admin Hours]], Nurse[[#This Row],[CNA Hours]], Nurse[[#This Row],[NA TR Hours]], Nurse[[#This Row],[Med Aide/Tech Hours]])</f>
        <v>300.45351648351647</v>
      </c>
      <c r="K607" s="2">
        <f>SUM(Nurse[[#This Row],[RN Hours (excl. Admin, DON)]], Nurse[[#This Row],[LPN Hours (excl. Admin)]], Nurse[[#This Row],[CNA Hours]], Nurse[[#This Row],[NA TR Hours]], Nurse[[#This Row],[Med Aide/Tech Hours]])</f>
        <v>283.81813186813184</v>
      </c>
      <c r="L607" s="2">
        <f>SUM(Nurse[[#This Row],[RN Hours (excl. Admin, DON)]], Nurse[[#This Row],[RN Admin Hours]], Nurse[[#This Row],[RN DON Hours]])</f>
        <v>25.630769230769221</v>
      </c>
      <c r="M607" s="2">
        <v>25.630769230769221</v>
      </c>
      <c r="N607" s="2">
        <v>0</v>
      </c>
      <c r="O607" s="2">
        <v>0</v>
      </c>
      <c r="P607" s="2">
        <f>SUM(Nurse[[#This Row],[LPN Hours (excl. Admin)]],Nurse[[#This Row],[LPN Admin Hours]])</f>
        <v>104.70362637362638</v>
      </c>
      <c r="Q607" s="2">
        <v>88.068241758241754</v>
      </c>
      <c r="R607" s="2">
        <v>16.635384615384616</v>
      </c>
      <c r="S607" s="2">
        <f>SUM(Nurse[[#This Row],[CNA Hours]], Nurse[[#This Row],[NA TR Hours]], Nurse[[#This Row],[Med Aide/Tech Hours]])</f>
        <v>170.11912087912089</v>
      </c>
      <c r="T607" s="2">
        <v>152.529010989011</v>
      </c>
      <c r="U607" s="2">
        <v>17.59010989010989</v>
      </c>
      <c r="V607" s="2">
        <v>0</v>
      </c>
      <c r="W6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40.510549450549448</v>
      </c>
      <c r="X607" s="2">
        <v>4.1208791208791204</v>
      </c>
      <c r="Y607" s="2">
        <v>0</v>
      </c>
      <c r="Z607" s="2">
        <v>0</v>
      </c>
      <c r="AA607" s="2">
        <v>11.719340659340659</v>
      </c>
      <c r="AB607" s="2">
        <v>0.67032967032967028</v>
      </c>
      <c r="AC607" s="2">
        <v>24</v>
      </c>
      <c r="AD607" s="2">
        <v>0</v>
      </c>
      <c r="AE607" s="2">
        <v>0</v>
      </c>
      <c r="AF607" t="s">
        <v>567</v>
      </c>
      <c r="AG607" s="6">
        <v>5</v>
      </c>
      <c r="AH607"/>
    </row>
    <row r="608" spans="1:34" x14ac:dyDescent="0.25">
      <c r="A608" t="s">
        <v>35</v>
      </c>
      <c r="B608" t="s">
        <v>1511</v>
      </c>
      <c r="C608" t="s">
        <v>2210</v>
      </c>
      <c r="D608" t="s">
        <v>2362</v>
      </c>
      <c r="E608" s="2">
        <v>73.714285714285708</v>
      </c>
      <c r="F608" s="2">
        <f>Nurse[[#This Row],[Total Nurse Staff Hours]]/Nurse[[#This Row],[MDS Census]]</f>
        <v>4.3926997614788306</v>
      </c>
      <c r="G608" s="2">
        <f>Nurse[[#This Row],[Total Direct Care Staff Hours]]/Nurse[[#This Row],[MDS Census]]</f>
        <v>4.2945706618962429</v>
      </c>
      <c r="H608" s="2">
        <f>Nurse[[#This Row],[Total RN Hours (w/ Admin, DON)]]/Nurse[[#This Row],[MDS Census]]</f>
        <v>0.8939400715563508</v>
      </c>
      <c r="I608" s="2">
        <f>Nurse[[#This Row],[RN Hours (excl. Admin, DON)]]/Nurse[[#This Row],[MDS Census]]</f>
        <v>0.79581097197376272</v>
      </c>
      <c r="J608" s="2">
        <f>SUM(Nurse[[#This Row],[RN Hours (excl. Admin, DON)]], Nurse[[#This Row],[RN Admin Hours]], Nurse[[#This Row],[RN DON Hours]], Nurse[[#This Row],[LPN Hours (excl. Admin)]], Nurse[[#This Row],[LPN Admin Hours]], Nurse[[#This Row],[CNA Hours]], Nurse[[#This Row],[NA TR Hours]], Nurse[[#This Row],[Med Aide/Tech Hours]])</f>
        <v>323.80472527472523</v>
      </c>
      <c r="K608" s="2">
        <f>SUM(Nurse[[#This Row],[RN Hours (excl. Admin, DON)]], Nurse[[#This Row],[LPN Hours (excl. Admin)]], Nurse[[#This Row],[CNA Hours]], Nurse[[#This Row],[NA TR Hours]], Nurse[[#This Row],[Med Aide/Tech Hours]])</f>
        <v>316.57120879120873</v>
      </c>
      <c r="L608" s="2">
        <f>SUM(Nurse[[#This Row],[RN Hours (excl. Admin, DON)]], Nurse[[#This Row],[RN Admin Hours]], Nurse[[#This Row],[RN DON Hours]])</f>
        <v>65.896153846153851</v>
      </c>
      <c r="M608" s="2">
        <v>58.662637362637362</v>
      </c>
      <c r="N608" s="2">
        <v>7.2335164835164836</v>
      </c>
      <c r="O608" s="2">
        <v>0</v>
      </c>
      <c r="P608" s="2">
        <f>SUM(Nurse[[#This Row],[LPN Hours (excl. Admin)]],Nurse[[#This Row],[LPN Admin Hours]])</f>
        <v>69.956373626373633</v>
      </c>
      <c r="Q608" s="2">
        <v>69.956373626373633</v>
      </c>
      <c r="R608" s="2">
        <v>0</v>
      </c>
      <c r="S608" s="2">
        <f>SUM(Nurse[[#This Row],[CNA Hours]], Nurse[[#This Row],[NA TR Hours]], Nurse[[#This Row],[Med Aide/Tech Hours]])</f>
        <v>187.95219780219776</v>
      </c>
      <c r="T608" s="2">
        <v>165.57582417582412</v>
      </c>
      <c r="U608" s="2">
        <v>22.376373626373628</v>
      </c>
      <c r="V608" s="2">
        <v>0</v>
      </c>
      <c r="W6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70.755824175824173</v>
      </c>
      <c r="X608" s="2">
        <v>3.0439560439560438</v>
      </c>
      <c r="Y608" s="2">
        <v>0</v>
      </c>
      <c r="Z608" s="2">
        <v>0</v>
      </c>
      <c r="AA608" s="2">
        <v>22.129450549450549</v>
      </c>
      <c r="AB608" s="2">
        <v>0</v>
      </c>
      <c r="AC608" s="2">
        <v>45.582417582417584</v>
      </c>
      <c r="AD608" s="2">
        <v>0</v>
      </c>
      <c r="AE608" s="2">
        <v>0</v>
      </c>
      <c r="AF608" t="s">
        <v>573</v>
      </c>
      <c r="AG608" s="6">
        <v>5</v>
      </c>
      <c r="AH608"/>
    </row>
    <row r="609" spans="1:34" x14ac:dyDescent="0.25">
      <c r="A609" t="s">
        <v>35</v>
      </c>
      <c r="B609" t="s">
        <v>1167</v>
      </c>
      <c r="C609" t="s">
        <v>2077</v>
      </c>
      <c r="D609" t="s">
        <v>2338</v>
      </c>
      <c r="E609" s="2">
        <v>101.24175824175825</v>
      </c>
      <c r="F609" s="2">
        <f>Nurse[[#This Row],[Total Nurse Staff Hours]]/Nurse[[#This Row],[MDS Census]]</f>
        <v>3.6657342885053734</v>
      </c>
      <c r="G609" s="2">
        <f>Nurse[[#This Row],[Total Direct Care Staff Hours]]/Nurse[[#This Row],[MDS Census]]</f>
        <v>3.2571540214913717</v>
      </c>
      <c r="H609" s="2">
        <f>Nurse[[#This Row],[Total RN Hours (w/ Admin, DON)]]/Nurse[[#This Row],[MDS Census]]</f>
        <v>0.63183219363942256</v>
      </c>
      <c r="I609" s="2">
        <f>Nurse[[#This Row],[RN Hours (excl. Admin, DON)]]/Nurse[[#This Row],[MDS Census]]</f>
        <v>0.32446760013025072</v>
      </c>
      <c r="J609" s="2">
        <f>SUM(Nurse[[#This Row],[RN Hours (excl. Admin, DON)]], Nurse[[#This Row],[RN Admin Hours]], Nurse[[#This Row],[RN DON Hours]], Nurse[[#This Row],[LPN Hours (excl. Admin)]], Nurse[[#This Row],[LPN Admin Hours]], Nurse[[#This Row],[CNA Hours]], Nurse[[#This Row],[NA TR Hours]], Nurse[[#This Row],[Med Aide/Tech Hours]])</f>
        <v>371.12538461538469</v>
      </c>
      <c r="K609" s="2">
        <f>SUM(Nurse[[#This Row],[RN Hours (excl. Admin, DON)]], Nurse[[#This Row],[LPN Hours (excl. Admin)]], Nurse[[#This Row],[CNA Hours]], Nurse[[#This Row],[NA TR Hours]], Nurse[[#This Row],[Med Aide/Tech Hours]])</f>
        <v>329.7600000000001</v>
      </c>
      <c r="L609" s="2">
        <f>SUM(Nurse[[#This Row],[RN Hours (excl. Admin, DON)]], Nurse[[#This Row],[RN Admin Hours]], Nurse[[#This Row],[RN DON Hours]])</f>
        <v>63.9678021978022</v>
      </c>
      <c r="M609" s="2">
        <v>32.849670329670332</v>
      </c>
      <c r="N609" s="2">
        <v>25.403846153846153</v>
      </c>
      <c r="O609" s="2">
        <v>5.7142857142857144</v>
      </c>
      <c r="P609" s="2">
        <f>SUM(Nurse[[#This Row],[LPN Hours (excl. Admin)]],Nurse[[#This Row],[LPN Admin Hours]])</f>
        <v>86.134615384615387</v>
      </c>
      <c r="Q609" s="2">
        <v>75.887362637362642</v>
      </c>
      <c r="R609" s="2">
        <v>10.247252747252746</v>
      </c>
      <c r="S609" s="2">
        <f>SUM(Nurse[[#This Row],[CNA Hours]], Nurse[[#This Row],[NA TR Hours]], Nurse[[#This Row],[Med Aide/Tech Hours]])</f>
        <v>221.0229670329671</v>
      </c>
      <c r="T609" s="2">
        <v>221.0229670329671</v>
      </c>
      <c r="U609" s="2">
        <v>0</v>
      </c>
      <c r="V609" s="2">
        <v>0</v>
      </c>
      <c r="W6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88.34615384615384</v>
      </c>
      <c r="X609" s="2">
        <v>3.4065934065934065</v>
      </c>
      <c r="Y609" s="2">
        <v>0</v>
      </c>
      <c r="Z609" s="2">
        <v>0</v>
      </c>
      <c r="AA609" s="2">
        <v>24.807692307692307</v>
      </c>
      <c r="AB609" s="2">
        <v>0</v>
      </c>
      <c r="AC609" s="2">
        <v>60.131868131868131</v>
      </c>
      <c r="AD609" s="2">
        <v>0</v>
      </c>
      <c r="AE609" s="2">
        <v>0</v>
      </c>
      <c r="AF609" t="s">
        <v>222</v>
      </c>
      <c r="AG609" s="6">
        <v>5</v>
      </c>
      <c r="AH609"/>
    </row>
    <row r="610" spans="1:34" x14ac:dyDescent="0.25">
      <c r="A610" t="s">
        <v>35</v>
      </c>
      <c r="B610" t="s">
        <v>1061</v>
      </c>
      <c r="C610" t="s">
        <v>2087</v>
      </c>
      <c r="D610" t="s">
        <v>2331</v>
      </c>
      <c r="E610" s="2">
        <v>87.84615384615384</v>
      </c>
      <c r="F610" s="2">
        <f>Nurse[[#This Row],[Total Nurse Staff Hours]]/Nurse[[#This Row],[MDS Census]]</f>
        <v>2.80147610708031</v>
      </c>
      <c r="G610" s="2">
        <f>Nurse[[#This Row],[Total Direct Care Staff Hours]]/Nurse[[#This Row],[MDS Census]]</f>
        <v>2.4558418814110583</v>
      </c>
      <c r="H610" s="2">
        <f>Nurse[[#This Row],[Total RN Hours (w/ Admin, DON)]]/Nurse[[#This Row],[MDS Census]]</f>
        <v>0.72488741556167136</v>
      </c>
      <c r="I610" s="2">
        <f>Nurse[[#This Row],[RN Hours (excl. Admin, DON)]]/Nurse[[#This Row],[MDS Census]]</f>
        <v>0.45024393294971232</v>
      </c>
      <c r="J610" s="2">
        <f>SUM(Nurse[[#This Row],[RN Hours (excl. Admin, DON)]], Nurse[[#This Row],[RN Admin Hours]], Nurse[[#This Row],[RN DON Hours]], Nurse[[#This Row],[LPN Hours (excl. Admin)]], Nurse[[#This Row],[LPN Admin Hours]], Nurse[[#This Row],[CNA Hours]], Nurse[[#This Row],[NA TR Hours]], Nurse[[#This Row],[Med Aide/Tech Hours]])</f>
        <v>246.09890109890108</v>
      </c>
      <c r="K610" s="2">
        <f>SUM(Nurse[[#This Row],[RN Hours (excl. Admin, DON)]], Nurse[[#This Row],[LPN Hours (excl. Admin)]], Nurse[[#This Row],[CNA Hours]], Nurse[[#This Row],[NA TR Hours]], Nurse[[#This Row],[Med Aide/Tech Hours]])</f>
        <v>215.73626373626374</v>
      </c>
      <c r="L610" s="2">
        <f>SUM(Nurse[[#This Row],[RN Hours (excl. Admin, DON)]], Nurse[[#This Row],[RN Admin Hours]], Nurse[[#This Row],[RN DON Hours]])</f>
        <v>63.678571428571431</v>
      </c>
      <c r="M610" s="2">
        <v>39.552197802197803</v>
      </c>
      <c r="N610" s="2">
        <v>18.403846153846153</v>
      </c>
      <c r="O610" s="2">
        <v>5.7225274725274726</v>
      </c>
      <c r="P610" s="2">
        <f>SUM(Nurse[[#This Row],[LPN Hours (excl. Admin)]],Nurse[[#This Row],[LPN Admin Hours]])</f>
        <v>55.43681318681319</v>
      </c>
      <c r="Q610" s="2">
        <v>49.200549450549453</v>
      </c>
      <c r="R610" s="2">
        <v>6.2362637362637363</v>
      </c>
      <c r="S610" s="2">
        <f>SUM(Nurse[[#This Row],[CNA Hours]], Nurse[[#This Row],[NA TR Hours]], Nurse[[#This Row],[Med Aide/Tech Hours]])</f>
        <v>126.9835164835165</v>
      </c>
      <c r="T610" s="2">
        <v>122.52197802197803</v>
      </c>
      <c r="U610" s="2">
        <v>0</v>
      </c>
      <c r="V610" s="2">
        <v>4.4615384615384617</v>
      </c>
      <c r="W6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21.010989010989011</v>
      </c>
      <c r="X610" s="2">
        <v>0</v>
      </c>
      <c r="Y610" s="2">
        <v>0</v>
      </c>
      <c r="Z610" s="2">
        <v>0</v>
      </c>
      <c r="AA610" s="2">
        <v>2.3626373626373627</v>
      </c>
      <c r="AB610" s="2">
        <v>0.19780219780219779</v>
      </c>
      <c r="AC610" s="2">
        <v>18.450549450549449</v>
      </c>
      <c r="AD610" s="2">
        <v>0</v>
      </c>
      <c r="AE610" s="2">
        <v>0</v>
      </c>
      <c r="AF610" t="s">
        <v>114</v>
      </c>
      <c r="AG610" s="6">
        <v>5</v>
      </c>
      <c r="AH610"/>
    </row>
    <row r="611" spans="1:34" x14ac:dyDescent="0.25">
      <c r="A611" t="s">
        <v>35</v>
      </c>
      <c r="B611" t="s">
        <v>1869</v>
      </c>
      <c r="C611" t="s">
        <v>2271</v>
      </c>
      <c r="D611" t="s">
        <v>2331</v>
      </c>
      <c r="E611" s="2">
        <v>56.549450549450547</v>
      </c>
      <c r="F611" s="2">
        <f>Nurse[[#This Row],[Total Nurse Staff Hours]]/Nurse[[#This Row],[MDS Census]]</f>
        <v>4.4076952973183063</v>
      </c>
      <c r="G611" s="2">
        <f>Nurse[[#This Row],[Total Direct Care Staff Hours]]/Nurse[[#This Row],[MDS Census]]</f>
        <v>4.0250194325689863</v>
      </c>
      <c r="H611" s="2">
        <f>Nurse[[#This Row],[Total RN Hours (w/ Admin, DON)]]/Nurse[[#This Row],[MDS Census]]</f>
        <v>0.24635639331519626</v>
      </c>
      <c r="I611" s="2">
        <f>Nurse[[#This Row],[RN Hours (excl. Admin, DON)]]/Nurse[[#This Row],[MDS Census]]</f>
        <v>7.7341624562767192E-2</v>
      </c>
      <c r="J611" s="2">
        <f>SUM(Nurse[[#This Row],[RN Hours (excl. Admin, DON)]], Nurse[[#This Row],[RN Admin Hours]], Nurse[[#This Row],[RN DON Hours]], Nurse[[#This Row],[LPN Hours (excl. Admin)]], Nurse[[#This Row],[LPN Admin Hours]], Nurse[[#This Row],[CNA Hours]], Nurse[[#This Row],[NA TR Hours]], Nurse[[#This Row],[Med Aide/Tech Hours]])</f>
        <v>249.25274725274727</v>
      </c>
      <c r="K611" s="2">
        <f>SUM(Nurse[[#This Row],[RN Hours (excl. Admin, DON)]], Nurse[[#This Row],[LPN Hours (excl. Admin)]], Nurse[[#This Row],[CNA Hours]], Nurse[[#This Row],[NA TR Hours]], Nurse[[#This Row],[Med Aide/Tech Hours]])</f>
        <v>227.61263736263737</v>
      </c>
      <c r="L611" s="2">
        <f>SUM(Nurse[[#This Row],[RN Hours (excl. Admin, DON)]], Nurse[[#This Row],[RN Admin Hours]], Nurse[[#This Row],[RN DON Hours]])</f>
        <v>13.931318681318681</v>
      </c>
      <c r="M611" s="2">
        <v>4.3736263736263732</v>
      </c>
      <c r="N611" s="2">
        <v>4.0796703296703294</v>
      </c>
      <c r="O611" s="2">
        <v>5.4780219780219781</v>
      </c>
      <c r="P611" s="2">
        <f>SUM(Nurse[[#This Row],[LPN Hours (excl. Admin)]],Nurse[[#This Row],[LPN Admin Hours]])</f>
        <v>83.835164835164832</v>
      </c>
      <c r="Q611" s="2">
        <v>71.752747252747255</v>
      </c>
      <c r="R611" s="2">
        <v>12.082417582417582</v>
      </c>
      <c r="S611" s="2">
        <f>SUM(Nurse[[#This Row],[CNA Hours]], Nurse[[#This Row],[NA TR Hours]], Nurse[[#This Row],[Med Aide/Tech Hours]])</f>
        <v>151.48626373626374</v>
      </c>
      <c r="T611" s="2">
        <v>151.48626373626374</v>
      </c>
      <c r="U611" s="2">
        <v>0</v>
      </c>
      <c r="V611" s="2">
        <v>0</v>
      </c>
      <c r="W6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35.873626373626379</v>
      </c>
      <c r="X611" s="2">
        <v>0</v>
      </c>
      <c r="Y611" s="2">
        <v>0</v>
      </c>
      <c r="Z611" s="2">
        <v>0</v>
      </c>
      <c r="AA611" s="2">
        <v>6.7857142857142856</v>
      </c>
      <c r="AB611" s="2">
        <v>3.5714285714285716</v>
      </c>
      <c r="AC611" s="2">
        <v>25.516483516483518</v>
      </c>
      <c r="AD611" s="2">
        <v>0</v>
      </c>
      <c r="AE611" s="2">
        <v>0</v>
      </c>
      <c r="AF611" t="s">
        <v>936</v>
      </c>
      <c r="AG611" s="6">
        <v>5</v>
      </c>
      <c r="AH611"/>
    </row>
    <row r="612" spans="1:34" x14ac:dyDescent="0.25">
      <c r="A612" t="s">
        <v>35</v>
      </c>
      <c r="B612" t="s">
        <v>1063</v>
      </c>
      <c r="C612" t="s">
        <v>1945</v>
      </c>
      <c r="D612" t="s">
        <v>2331</v>
      </c>
      <c r="E612" s="2">
        <v>80.219780219780219</v>
      </c>
      <c r="F612" s="2">
        <f>Nurse[[#This Row],[Total Nurse Staff Hours]]/Nurse[[#This Row],[MDS Census]]</f>
        <v>3.7133904109589047</v>
      </c>
      <c r="G612" s="2">
        <f>Nurse[[#This Row],[Total Direct Care Staff Hours]]/Nurse[[#This Row],[MDS Census]]</f>
        <v>3.4901369863013696</v>
      </c>
      <c r="H612" s="2">
        <f>Nurse[[#This Row],[Total RN Hours (w/ Admin, DON)]]/Nurse[[#This Row],[MDS Census]]</f>
        <v>0.56486301369863023</v>
      </c>
      <c r="I612" s="2">
        <f>Nurse[[#This Row],[RN Hours (excl. Admin, DON)]]/Nurse[[#This Row],[MDS Census]]</f>
        <v>0.3491095890410959</v>
      </c>
      <c r="J612" s="2">
        <f>SUM(Nurse[[#This Row],[RN Hours (excl. Admin, DON)]], Nurse[[#This Row],[RN Admin Hours]], Nurse[[#This Row],[RN DON Hours]], Nurse[[#This Row],[LPN Hours (excl. Admin)]], Nurse[[#This Row],[LPN Admin Hours]], Nurse[[#This Row],[CNA Hours]], Nurse[[#This Row],[NA TR Hours]], Nurse[[#This Row],[Med Aide/Tech Hours]])</f>
        <v>297.88736263736268</v>
      </c>
      <c r="K612" s="2">
        <f>SUM(Nurse[[#This Row],[RN Hours (excl. Admin, DON)]], Nurse[[#This Row],[LPN Hours (excl. Admin)]], Nurse[[#This Row],[CNA Hours]], Nurse[[#This Row],[NA TR Hours]], Nurse[[#This Row],[Med Aide/Tech Hours]])</f>
        <v>279.97802197802196</v>
      </c>
      <c r="L612" s="2">
        <f>SUM(Nurse[[#This Row],[RN Hours (excl. Admin, DON)]], Nurse[[#This Row],[RN Admin Hours]], Nurse[[#This Row],[RN DON Hours]])</f>
        <v>45.313186813186817</v>
      </c>
      <c r="M612" s="2">
        <v>28.005494505494507</v>
      </c>
      <c r="N612" s="2">
        <v>11.945054945054945</v>
      </c>
      <c r="O612" s="2">
        <v>5.3626373626373622</v>
      </c>
      <c r="P612" s="2">
        <f>SUM(Nurse[[#This Row],[LPN Hours (excl. Admin)]],Nurse[[#This Row],[LPN Admin Hours]])</f>
        <v>68.664835164835168</v>
      </c>
      <c r="Q612" s="2">
        <v>68.063186813186817</v>
      </c>
      <c r="R612" s="2">
        <v>0.60164835164835162</v>
      </c>
      <c r="S612" s="2">
        <f>SUM(Nurse[[#This Row],[CNA Hours]], Nurse[[#This Row],[NA TR Hours]], Nurse[[#This Row],[Med Aide/Tech Hours]])</f>
        <v>183.90934065934067</v>
      </c>
      <c r="T612" s="2">
        <v>164.21978021978023</v>
      </c>
      <c r="U612" s="2">
        <v>19.689560439560438</v>
      </c>
      <c r="V612" s="2">
        <v>0</v>
      </c>
      <c r="W6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0.15384615384615385</v>
      </c>
      <c r="X612" s="2">
        <v>0</v>
      </c>
      <c r="Y612" s="2">
        <v>8.7912087912087919E-2</v>
      </c>
      <c r="Z612" s="2">
        <v>0</v>
      </c>
      <c r="AA612" s="2">
        <v>0</v>
      </c>
      <c r="AB612" s="2">
        <v>6.5934065934065936E-2</v>
      </c>
      <c r="AC612" s="2">
        <v>0</v>
      </c>
      <c r="AD612" s="2">
        <v>0</v>
      </c>
      <c r="AE612" s="2">
        <v>0</v>
      </c>
      <c r="AF612" t="s">
        <v>116</v>
      </c>
      <c r="AG612" s="6">
        <v>5</v>
      </c>
      <c r="AH612"/>
    </row>
    <row r="613" spans="1:34" x14ac:dyDescent="0.25">
      <c r="A613" t="s">
        <v>35</v>
      </c>
      <c r="B613" t="s">
        <v>1346</v>
      </c>
      <c r="C613" t="s">
        <v>2175</v>
      </c>
      <c r="D613" t="s">
        <v>2331</v>
      </c>
      <c r="E613" s="2">
        <v>36.318681318681321</v>
      </c>
      <c r="F613" s="2">
        <f>Nurse[[#This Row],[Total Nurse Staff Hours]]/Nurse[[#This Row],[MDS Census]]</f>
        <v>3.9356278366111952</v>
      </c>
      <c r="G613" s="2">
        <f>Nurse[[#This Row],[Total Direct Care Staff Hours]]/Nurse[[#This Row],[MDS Census]]</f>
        <v>3.4406202723146744</v>
      </c>
      <c r="H613" s="2">
        <f>Nurse[[#This Row],[Total RN Hours (w/ Admin, DON)]]/Nurse[[#This Row],[MDS Census]]</f>
        <v>0.99583963691376687</v>
      </c>
      <c r="I613" s="2">
        <f>Nurse[[#This Row],[RN Hours (excl. Admin, DON)]]/Nurse[[#This Row],[MDS Census]]</f>
        <v>0.69531013615733728</v>
      </c>
      <c r="J613" s="2">
        <f>SUM(Nurse[[#This Row],[RN Hours (excl. Admin, DON)]], Nurse[[#This Row],[RN Admin Hours]], Nurse[[#This Row],[RN DON Hours]], Nurse[[#This Row],[LPN Hours (excl. Admin)]], Nurse[[#This Row],[LPN Admin Hours]], Nurse[[#This Row],[CNA Hours]], Nurse[[#This Row],[NA TR Hours]], Nurse[[#This Row],[Med Aide/Tech Hours]])</f>
        <v>142.9368131868132</v>
      </c>
      <c r="K613" s="2">
        <f>SUM(Nurse[[#This Row],[RN Hours (excl. Admin, DON)]], Nurse[[#This Row],[LPN Hours (excl. Admin)]], Nurse[[#This Row],[CNA Hours]], Nurse[[#This Row],[NA TR Hours]], Nurse[[#This Row],[Med Aide/Tech Hours]])</f>
        <v>124.95879120879121</v>
      </c>
      <c r="L613" s="2">
        <f>SUM(Nurse[[#This Row],[RN Hours (excl. Admin, DON)]], Nurse[[#This Row],[RN Admin Hours]], Nurse[[#This Row],[RN DON Hours]])</f>
        <v>36.167582417582416</v>
      </c>
      <c r="M613" s="2">
        <v>25.252747252747252</v>
      </c>
      <c r="N613" s="2">
        <v>5.2884615384615383</v>
      </c>
      <c r="O613" s="2">
        <v>5.6263736263736268</v>
      </c>
      <c r="P613" s="2">
        <f>SUM(Nurse[[#This Row],[LPN Hours (excl. Admin)]],Nurse[[#This Row],[LPN Admin Hours]])</f>
        <v>30.815934065934066</v>
      </c>
      <c r="Q613" s="2">
        <v>23.752747252747252</v>
      </c>
      <c r="R613" s="2">
        <v>7.063186813186813</v>
      </c>
      <c r="S613" s="2">
        <f>SUM(Nurse[[#This Row],[CNA Hours]], Nurse[[#This Row],[NA TR Hours]], Nurse[[#This Row],[Med Aide/Tech Hours]])</f>
        <v>75.953296703296701</v>
      </c>
      <c r="T613" s="2">
        <v>75.953296703296701</v>
      </c>
      <c r="U613" s="2">
        <v>0</v>
      </c>
      <c r="V613" s="2">
        <v>0</v>
      </c>
      <c r="W6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37.769230769230774</v>
      </c>
      <c r="X613" s="2">
        <v>10.835164835164836</v>
      </c>
      <c r="Y613" s="2">
        <v>0</v>
      </c>
      <c r="Z613" s="2">
        <v>0</v>
      </c>
      <c r="AA613" s="2">
        <v>9.0109890109890109</v>
      </c>
      <c r="AB613" s="2">
        <v>0.5494505494505495</v>
      </c>
      <c r="AC613" s="2">
        <v>17.373626373626372</v>
      </c>
      <c r="AD613" s="2">
        <v>0</v>
      </c>
      <c r="AE613" s="2">
        <v>0</v>
      </c>
      <c r="AF613" t="s">
        <v>403</v>
      </c>
      <c r="AG613" s="6">
        <v>5</v>
      </c>
      <c r="AH613"/>
    </row>
    <row r="614" spans="1:34" x14ac:dyDescent="0.25">
      <c r="A614" t="s">
        <v>35</v>
      </c>
      <c r="B614" t="s">
        <v>1741</v>
      </c>
      <c r="C614" t="s">
        <v>2098</v>
      </c>
      <c r="D614" t="s">
        <v>2331</v>
      </c>
      <c r="E614" s="2">
        <v>52.505494505494504</v>
      </c>
      <c r="F614" s="2">
        <f>Nurse[[#This Row],[Total Nurse Staff Hours]]/Nurse[[#This Row],[MDS Census]]</f>
        <v>3.152103390539974</v>
      </c>
      <c r="G614" s="2">
        <f>Nurse[[#This Row],[Total Direct Care Staff Hours]]/Nurse[[#This Row],[MDS Census]]</f>
        <v>2.9678212641272492</v>
      </c>
      <c r="H614" s="2">
        <f>Nurse[[#This Row],[Total RN Hours (w/ Admin, DON)]]/Nurse[[#This Row],[MDS Census]]</f>
        <v>0.4838321473419841</v>
      </c>
      <c r="I614" s="2">
        <f>Nurse[[#This Row],[RN Hours (excl. Admin, DON)]]/Nurse[[#This Row],[MDS Census]]</f>
        <v>0.39090623691921306</v>
      </c>
      <c r="J614" s="2">
        <f>SUM(Nurse[[#This Row],[RN Hours (excl. Admin, DON)]], Nurse[[#This Row],[RN Admin Hours]], Nurse[[#This Row],[RN DON Hours]], Nurse[[#This Row],[LPN Hours (excl. Admin)]], Nurse[[#This Row],[LPN Admin Hours]], Nurse[[#This Row],[CNA Hours]], Nurse[[#This Row],[NA TR Hours]], Nurse[[#This Row],[Med Aide/Tech Hours]])</f>
        <v>165.50274725274721</v>
      </c>
      <c r="K614" s="2">
        <f>SUM(Nurse[[#This Row],[RN Hours (excl. Admin, DON)]], Nurse[[#This Row],[LPN Hours (excl. Admin)]], Nurse[[#This Row],[CNA Hours]], Nurse[[#This Row],[NA TR Hours]], Nurse[[#This Row],[Med Aide/Tech Hours]])</f>
        <v>155.82692307692304</v>
      </c>
      <c r="L614" s="2">
        <f>SUM(Nurse[[#This Row],[RN Hours (excl. Admin, DON)]], Nurse[[#This Row],[RN Admin Hours]], Nurse[[#This Row],[RN DON Hours]])</f>
        <v>25.403846153846153</v>
      </c>
      <c r="M614" s="2">
        <v>20.524725274725274</v>
      </c>
      <c r="N614" s="2">
        <v>1.3186813186813187</v>
      </c>
      <c r="O614" s="2">
        <v>3.5604395604395602</v>
      </c>
      <c r="P614" s="2">
        <f>SUM(Nurse[[#This Row],[LPN Hours (excl. Admin)]],Nurse[[#This Row],[LPN Admin Hours]])</f>
        <v>58.118131868131869</v>
      </c>
      <c r="Q614" s="2">
        <v>53.321428571428569</v>
      </c>
      <c r="R614" s="2">
        <v>4.7967032967032965</v>
      </c>
      <c r="S614" s="2">
        <f>SUM(Nurse[[#This Row],[CNA Hours]], Nurse[[#This Row],[NA TR Hours]], Nurse[[#This Row],[Med Aide/Tech Hours]])</f>
        <v>81.980769230769226</v>
      </c>
      <c r="T614" s="2">
        <v>75.112637362637358</v>
      </c>
      <c r="U614" s="2">
        <v>6.8681318681318677</v>
      </c>
      <c r="V614" s="2">
        <v>0</v>
      </c>
      <c r="W6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27.928571428571431</v>
      </c>
      <c r="X614" s="2">
        <v>3.0549450549450547</v>
      </c>
      <c r="Y614" s="2">
        <v>1.1758241758241759</v>
      </c>
      <c r="Z614" s="2">
        <v>0</v>
      </c>
      <c r="AA614" s="2">
        <v>11.917582417582418</v>
      </c>
      <c r="AB614" s="2">
        <v>1.2747252747252746</v>
      </c>
      <c r="AC614" s="2">
        <v>10.505494505494505</v>
      </c>
      <c r="AD614" s="2">
        <v>0</v>
      </c>
      <c r="AE614" s="2">
        <v>0</v>
      </c>
      <c r="AF614" t="s">
        <v>807</v>
      </c>
      <c r="AG614" s="6">
        <v>5</v>
      </c>
      <c r="AH614"/>
    </row>
    <row r="615" spans="1:34" x14ac:dyDescent="0.25">
      <c r="A615" t="s">
        <v>35</v>
      </c>
      <c r="B615" t="s">
        <v>1335</v>
      </c>
      <c r="C615" t="s">
        <v>2166</v>
      </c>
      <c r="D615" t="s">
        <v>2340</v>
      </c>
      <c r="E615" s="2">
        <v>113.31868131868131</v>
      </c>
      <c r="F615" s="2">
        <f>Nurse[[#This Row],[Total Nurse Staff Hours]]/Nurse[[#This Row],[MDS Census]]</f>
        <v>3.7097808378588057</v>
      </c>
      <c r="G615" s="2">
        <f>Nurse[[#This Row],[Total Direct Care Staff Hours]]/Nurse[[#This Row],[MDS Census]]</f>
        <v>3.3452783165244382</v>
      </c>
      <c r="H615" s="2">
        <f>Nurse[[#This Row],[Total RN Hours (w/ Admin, DON)]]/Nurse[[#This Row],[MDS Census]]</f>
        <v>0.58579809930178439</v>
      </c>
      <c r="I615" s="2">
        <f>Nurse[[#This Row],[RN Hours (excl. Admin, DON)]]/Nurse[[#This Row],[MDS Census]]</f>
        <v>0.36988460046547716</v>
      </c>
      <c r="J615" s="2">
        <f>SUM(Nurse[[#This Row],[RN Hours (excl. Admin, DON)]], Nurse[[#This Row],[RN Admin Hours]], Nurse[[#This Row],[RN DON Hours]], Nurse[[#This Row],[LPN Hours (excl. Admin)]], Nurse[[#This Row],[LPN Admin Hours]], Nurse[[#This Row],[CNA Hours]], Nurse[[#This Row],[NA TR Hours]], Nurse[[#This Row],[Med Aide/Tech Hours]])</f>
        <v>420.38747252747254</v>
      </c>
      <c r="K615" s="2">
        <f>SUM(Nurse[[#This Row],[RN Hours (excl. Admin, DON)]], Nurse[[#This Row],[LPN Hours (excl. Admin)]], Nurse[[#This Row],[CNA Hours]], Nurse[[#This Row],[NA TR Hours]], Nurse[[#This Row],[Med Aide/Tech Hours]])</f>
        <v>379.08252747252754</v>
      </c>
      <c r="L615" s="2">
        <f>SUM(Nurse[[#This Row],[RN Hours (excl. Admin, DON)]], Nurse[[#This Row],[RN Admin Hours]], Nurse[[#This Row],[RN DON Hours]])</f>
        <v>66.381868131868131</v>
      </c>
      <c r="M615" s="2">
        <v>41.914835164835168</v>
      </c>
      <c r="N615" s="2">
        <v>19.291208791208792</v>
      </c>
      <c r="O615" s="2">
        <v>5.1758241758241761</v>
      </c>
      <c r="P615" s="2">
        <f>SUM(Nurse[[#This Row],[LPN Hours (excl. Admin)]],Nurse[[#This Row],[LPN Admin Hours]])</f>
        <v>124.73076923076923</v>
      </c>
      <c r="Q615" s="2">
        <v>107.89285714285714</v>
      </c>
      <c r="R615" s="2">
        <v>16.837912087912088</v>
      </c>
      <c r="S615" s="2">
        <f>SUM(Nurse[[#This Row],[CNA Hours]], Nurse[[#This Row],[NA TR Hours]], Nurse[[#This Row],[Med Aide/Tech Hours]])</f>
        <v>229.27483516483514</v>
      </c>
      <c r="T615" s="2">
        <v>221.59615384615384</v>
      </c>
      <c r="U615" s="2">
        <v>2.7775824175824173</v>
      </c>
      <c r="V615" s="2">
        <v>4.9010989010989015</v>
      </c>
      <c r="W6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93.420329670329679</v>
      </c>
      <c r="X615" s="2">
        <v>16.12087912087912</v>
      </c>
      <c r="Y615" s="2">
        <v>0</v>
      </c>
      <c r="Z615" s="2">
        <v>0.79120879120879117</v>
      </c>
      <c r="AA615" s="2">
        <v>26.354395604395606</v>
      </c>
      <c r="AB615" s="2">
        <v>0.25274725274725274</v>
      </c>
      <c r="AC615" s="2">
        <v>49.747252747252745</v>
      </c>
      <c r="AD615" s="2">
        <v>0.15384615384615385</v>
      </c>
      <c r="AE615" s="2">
        <v>0</v>
      </c>
      <c r="AF615" t="s">
        <v>392</v>
      </c>
      <c r="AG615" s="6">
        <v>5</v>
      </c>
      <c r="AH615"/>
    </row>
    <row r="616" spans="1:34" x14ac:dyDescent="0.25">
      <c r="A616" t="s">
        <v>35</v>
      </c>
      <c r="B616" t="s">
        <v>1590</v>
      </c>
      <c r="C616" t="s">
        <v>1991</v>
      </c>
      <c r="D616" t="s">
        <v>2325</v>
      </c>
      <c r="E616" s="2">
        <v>103.94505494505495</v>
      </c>
      <c r="F616" s="2">
        <f>Nurse[[#This Row],[Total Nurse Staff Hours]]/Nurse[[#This Row],[MDS Census]]</f>
        <v>4.0546178242943229</v>
      </c>
      <c r="G616" s="2">
        <f>Nurse[[#This Row],[Total Direct Care Staff Hours]]/Nurse[[#This Row],[MDS Census]]</f>
        <v>3.6006480600486315</v>
      </c>
      <c r="H616" s="2">
        <f>Nurse[[#This Row],[Total RN Hours (w/ Admin, DON)]]/Nurse[[#This Row],[MDS Census]]</f>
        <v>0.76742996088381443</v>
      </c>
      <c r="I616" s="2">
        <f>Nurse[[#This Row],[RN Hours (excl. Admin, DON)]]/Nurse[[#This Row],[MDS Census]]</f>
        <v>0.35474785918173163</v>
      </c>
      <c r="J616" s="2">
        <f>SUM(Nurse[[#This Row],[RN Hours (excl. Admin, DON)]], Nurse[[#This Row],[RN Admin Hours]], Nurse[[#This Row],[RN DON Hours]], Nurse[[#This Row],[LPN Hours (excl. Admin)]], Nurse[[#This Row],[LPN Admin Hours]], Nurse[[#This Row],[CNA Hours]], Nurse[[#This Row],[NA TR Hours]], Nurse[[#This Row],[Med Aide/Tech Hours]])</f>
        <v>421.45747252747259</v>
      </c>
      <c r="K616" s="2">
        <f>SUM(Nurse[[#This Row],[RN Hours (excl. Admin, DON)]], Nurse[[#This Row],[LPN Hours (excl. Admin)]], Nurse[[#This Row],[CNA Hours]], Nurse[[#This Row],[NA TR Hours]], Nurse[[#This Row],[Med Aide/Tech Hours]])</f>
        <v>374.26956043956051</v>
      </c>
      <c r="L616" s="2">
        <f>SUM(Nurse[[#This Row],[RN Hours (excl. Admin, DON)]], Nurse[[#This Row],[RN Admin Hours]], Nurse[[#This Row],[RN DON Hours]])</f>
        <v>79.770549450549467</v>
      </c>
      <c r="M616" s="2">
        <v>36.874285714285712</v>
      </c>
      <c r="N616" s="2">
        <v>35.709450549450565</v>
      </c>
      <c r="O616" s="2">
        <v>7.1868131868131835</v>
      </c>
      <c r="P616" s="2">
        <f>SUM(Nurse[[#This Row],[LPN Hours (excl. Admin)]],Nurse[[#This Row],[LPN Admin Hours]])</f>
        <v>125.9083516483517</v>
      </c>
      <c r="Q616" s="2">
        <v>121.61670329670335</v>
      </c>
      <c r="R616" s="2">
        <v>4.2916483516483517</v>
      </c>
      <c r="S616" s="2">
        <f>SUM(Nurse[[#This Row],[CNA Hours]], Nurse[[#This Row],[NA TR Hours]], Nurse[[#This Row],[Med Aide/Tech Hours]])</f>
        <v>215.77857142857141</v>
      </c>
      <c r="T616" s="2">
        <v>204.06428571428569</v>
      </c>
      <c r="U616" s="2">
        <v>0</v>
      </c>
      <c r="V616" s="2">
        <v>11.714285714285714</v>
      </c>
      <c r="W6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12.586483516483515</v>
      </c>
      <c r="X616" s="2">
        <v>5.3296703296703294</v>
      </c>
      <c r="Y616" s="2">
        <v>3.7142857142857144</v>
      </c>
      <c r="Z616" s="2">
        <v>0</v>
      </c>
      <c r="AA616" s="2">
        <v>3.5425274725274711</v>
      </c>
      <c r="AB616" s="2">
        <v>0</v>
      </c>
      <c r="AC616" s="2">
        <v>0</v>
      </c>
      <c r="AD616" s="2">
        <v>0</v>
      </c>
      <c r="AE616" s="2">
        <v>0</v>
      </c>
      <c r="AF616" t="s">
        <v>652</v>
      </c>
      <c r="AG616" s="6">
        <v>5</v>
      </c>
      <c r="AH616"/>
    </row>
    <row r="617" spans="1:34" x14ac:dyDescent="0.25">
      <c r="A617" t="s">
        <v>35</v>
      </c>
      <c r="B617" t="s">
        <v>1771</v>
      </c>
      <c r="C617" t="s">
        <v>2258</v>
      </c>
      <c r="D617" t="s">
        <v>2363</v>
      </c>
      <c r="E617" s="2">
        <v>20.12087912087912</v>
      </c>
      <c r="F617" s="2">
        <f>Nurse[[#This Row],[Total Nurse Staff Hours]]/Nurse[[#This Row],[MDS Census]]</f>
        <v>8.4860567995630785</v>
      </c>
      <c r="G617" s="2">
        <f>Nurse[[#This Row],[Total Direct Care Staff Hours]]/Nurse[[#This Row],[MDS Census]]</f>
        <v>7.6340196613872182</v>
      </c>
      <c r="H617" s="2">
        <f>Nurse[[#This Row],[Total RN Hours (w/ Admin, DON)]]/Nurse[[#This Row],[MDS Census]]</f>
        <v>2.0496231567449481</v>
      </c>
      <c r="I617" s="2">
        <f>Nurse[[#This Row],[RN Hours (excl. Admin, DON)]]/Nurse[[#This Row],[MDS Census]]</f>
        <v>1.3985417804478428</v>
      </c>
      <c r="J617" s="2">
        <f>SUM(Nurse[[#This Row],[RN Hours (excl. Admin, DON)]], Nurse[[#This Row],[RN Admin Hours]], Nurse[[#This Row],[RN DON Hours]], Nurse[[#This Row],[LPN Hours (excl. Admin)]], Nurse[[#This Row],[LPN Admin Hours]], Nurse[[#This Row],[CNA Hours]], Nurse[[#This Row],[NA TR Hours]], Nurse[[#This Row],[Med Aide/Tech Hours]])</f>
        <v>170.74692307692305</v>
      </c>
      <c r="K617" s="2">
        <f>SUM(Nurse[[#This Row],[RN Hours (excl. Admin, DON)]], Nurse[[#This Row],[LPN Hours (excl. Admin)]], Nurse[[#This Row],[CNA Hours]], Nurse[[#This Row],[NA TR Hours]], Nurse[[#This Row],[Med Aide/Tech Hours]])</f>
        <v>153.60318681318677</v>
      </c>
      <c r="L617" s="2">
        <f>SUM(Nurse[[#This Row],[RN Hours (excl. Admin, DON)]], Nurse[[#This Row],[RN Admin Hours]], Nurse[[#This Row],[RN DON Hours]])</f>
        <v>41.240219780219782</v>
      </c>
      <c r="M617" s="2">
        <v>28.139890109890111</v>
      </c>
      <c r="N617" s="2">
        <v>1.285714285714286</v>
      </c>
      <c r="O617" s="2">
        <v>11.814615384615387</v>
      </c>
      <c r="P617" s="2">
        <f>SUM(Nurse[[#This Row],[LPN Hours (excl. Admin)]],Nurse[[#This Row],[LPN Admin Hours]])</f>
        <v>38.881208791208785</v>
      </c>
      <c r="Q617" s="2">
        <v>34.837802197802191</v>
      </c>
      <c r="R617" s="2">
        <v>4.0434065934065941</v>
      </c>
      <c r="S617" s="2">
        <f>SUM(Nurse[[#This Row],[CNA Hours]], Nurse[[#This Row],[NA TR Hours]], Nurse[[#This Row],[Med Aide/Tech Hours]])</f>
        <v>90.625494505494473</v>
      </c>
      <c r="T617" s="2">
        <v>90.625494505494473</v>
      </c>
      <c r="U617" s="2">
        <v>0</v>
      </c>
      <c r="V617" s="2">
        <v>0</v>
      </c>
      <c r="W6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17" s="2">
        <v>0</v>
      </c>
      <c r="Y617" s="2">
        <v>0</v>
      </c>
      <c r="Z617" s="2">
        <v>0</v>
      </c>
      <c r="AA617" s="2">
        <v>0</v>
      </c>
      <c r="AB617" s="2">
        <v>0</v>
      </c>
      <c r="AC617" s="2">
        <v>0</v>
      </c>
      <c r="AD617" s="2">
        <v>0</v>
      </c>
      <c r="AE617" s="2">
        <v>0</v>
      </c>
      <c r="AF617" t="s">
        <v>837</v>
      </c>
      <c r="AG617" s="6">
        <v>5</v>
      </c>
      <c r="AH617"/>
    </row>
    <row r="618" spans="1:34" x14ac:dyDescent="0.25">
      <c r="A618" t="s">
        <v>35</v>
      </c>
      <c r="B618" t="s">
        <v>1182</v>
      </c>
      <c r="C618" t="s">
        <v>1991</v>
      </c>
      <c r="D618" t="s">
        <v>2325</v>
      </c>
      <c r="E618" s="2">
        <v>67.901098901098905</v>
      </c>
      <c r="F618" s="2">
        <f>Nurse[[#This Row],[Total Nurse Staff Hours]]/Nurse[[#This Row],[MDS Census]]</f>
        <v>3.1654296811781846</v>
      </c>
      <c r="G618" s="2">
        <f>Nurse[[#This Row],[Total Direct Care Staff Hours]]/Nurse[[#This Row],[MDS Census]]</f>
        <v>2.9817446188703673</v>
      </c>
      <c r="H618" s="2">
        <f>Nurse[[#This Row],[Total RN Hours (w/ Admin, DON)]]/Nurse[[#This Row],[MDS Census]]</f>
        <v>0.40578572584560607</v>
      </c>
      <c r="I618" s="2">
        <f>Nurse[[#This Row],[RN Hours (excl. Admin, DON)]]/Nurse[[#This Row],[MDS Census]]</f>
        <v>0.22210066353778934</v>
      </c>
      <c r="J618" s="2">
        <f>SUM(Nurse[[#This Row],[RN Hours (excl. Admin, DON)]], Nurse[[#This Row],[RN Admin Hours]], Nurse[[#This Row],[RN DON Hours]], Nurse[[#This Row],[LPN Hours (excl. Admin)]], Nurse[[#This Row],[LPN Admin Hours]], Nurse[[#This Row],[CNA Hours]], Nurse[[#This Row],[NA TR Hours]], Nurse[[#This Row],[Med Aide/Tech Hours]])</f>
        <v>214.93615384615387</v>
      </c>
      <c r="K618" s="2">
        <f>SUM(Nurse[[#This Row],[RN Hours (excl. Admin, DON)]], Nurse[[#This Row],[LPN Hours (excl. Admin)]], Nurse[[#This Row],[CNA Hours]], Nurse[[#This Row],[NA TR Hours]], Nurse[[#This Row],[Med Aide/Tech Hours]])</f>
        <v>202.46373626373628</v>
      </c>
      <c r="L618" s="2">
        <f>SUM(Nurse[[#This Row],[RN Hours (excl. Admin, DON)]], Nurse[[#This Row],[RN Admin Hours]], Nurse[[#This Row],[RN DON Hours]])</f>
        <v>27.553296703296706</v>
      </c>
      <c r="M618" s="2">
        <v>15.080879120879125</v>
      </c>
      <c r="N618" s="2">
        <v>5.686813186813187</v>
      </c>
      <c r="O618" s="2">
        <v>6.7856043956043957</v>
      </c>
      <c r="P618" s="2">
        <f>SUM(Nurse[[#This Row],[LPN Hours (excl. Admin)]],Nurse[[#This Row],[LPN Admin Hours]])</f>
        <v>63.342307692307699</v>
      </c>
      <c r="Q618" s="2">
        <v>63.342307692307699</v>
      </c>
      <c r="R618" s="2">
        <v>0</v>
      </c>
      <c r="S618" s="2">
        <f>SUM(Nurse[[#This Row],[CNA Hours]], Nurse[[#This Row],[NA TR Hours]], Nurse[[#This Row],[Med Aide/Tech Hours]])</f>
        <v>124.04054945054946</v>
      </c>
      <c r="T618" s="2">
        <v>124.04054945054946</v>
      </c>
      <c r="U618" s="2">
        <v>0</v>
      </c>
      <c r="V618" s="2">
        <v>0</v>
      </c>
      <c r="W6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0.12087912087912088</v>
      </c>
      <c r="X618" s="2">
        <v>0</v>
      </c>
      <c r="Y618" s="2">
        <v>0.12087912087912088</v>
      </c>
      <c r="Z618" s="2">
        <v>0</v>
      </c>
      <c r="AA618" s="2">
        <v>0</v>
      </c>
      <c r="AB618" s="2">
        <v>0</v>
      </c>
      <c r="AC618" s="2">
        <v>0</v>
      </c>
      <c r="AD618" s="2">
        <v>0</v>
      </c>
      <c r="AE618" s="2">
        <v>0</v>
      </c>
      <c r="AF618" t="s">
        <v>237</v>
      </c>
      <c r="AG618" s="6">
        <v>5</v>
      </c>
      <c r="AH618"/>
    </row>
    <row r="619" spans="1:34" x14ac:dyDescent="0.25">
      <c r="A619" t="s">
        <v>35</v>
      </c>
      <c r="B619" t="s">
        <v>1689</v>
      </c>
      <c r="C619" t="s">
        <v>2234</v>
      </c>
      <c r="D619" t="s">
        <v>2311</v>
      </c>
      <c r="E619" s="2">
        <v>36.318681318681321</v>
      </c>
      <c r="F619" s="2">
        <f>Nurse[[#This Row],[Total Nurse Staff Hours]]/Nurse[[#This Row],[MDS Census]]</f>
        <v>4.0589258698940984</v>
      </c>
      <c r="G619" s="2">
        <f>Nurse[[#This Row],[Total Direct Care Staff Hours]]/Nurse[[#This Row],[MDS Census]]</f>
        <v>3.7490922844175483</v>
      </c>
      <c r="H619" s="2">
        <f>Nurse[[#This Row],[Total RN Hours (w/ Admin, DON)]]/Nurse[[#This Row],[MDS Census]]</f>
        <v>0.58381240544629354</v>
      </c>
      <c r="I619" s="2">
        <f>Nurse[[#This Row],[RN Hours (excl. Admin, DON)]]/Nurse[[#This Row],[MDS Census]]</f>
        <v>0.42889561270801813</v>
      </c>
      <c r="J619" s="2">
        <f>SUM(Nurse[[#This Row],[RN Hours (excl. Admin, DON)]], Nurse[[#This Row],[RN Admin Hours]], Nurse[[#This Row],[RN DON Hours]], Nurse[[#This Row],[LPN Hours (excl. Admin)]], Nurse[[#This Row],[LPN Admin Hours]], Nurse[[#This Row],[CNA Hours]], Nurse[[#This Row],[NA TR Hours]], Nurse[[#This Row],[Med Aide/Tech Hours]])</f>
        <v>147.41483516483513</v>
      </c>
      <c r="K619" s="2">
        <f>SUM(Nurse[[#This Row],[RN Hours (excl. Admin, DON)]], Nurse[[#This Row],[LPN Hours (excl. Admin)]], Nurse[[#This Row],[CNA Hours]], Nurse[[#This Row],[NA TR Hours]], Nurse[[#This Row],[Med Aide/Tech Hours]])</f>
        <v>136.16208791208788</v>
      </c>
      <c r="L619" s="2">
        <f>SUM(Nurse[[#This Row],[RN Hours (excl. Admin, DON)]], Nurse[[#This Row],[RN Admin Hours]], Nurse[[#This Row],[RN DON Hours]])</f>
        <v>21.203296703296704</v>
      </c>
      <c r="M619" s="2">
        <v>15.576923076923077</v>
      </c>
      <c r="N619" s="2">
        <v>0</v>
      </c>
      <c r="O619" s="2">
        <v>5.6263736263736268</v>
      </c>
      <c r="P619" s="2">
        <f>SUM(Nurse[[#This Row],[LPN Hours (excl. Admin)]],Nurse[[#This Row],[LPN Admin Hours]])</f>
        <v>52.648901098901099</v>
      </c>
      <c r="Q619" s="2">
        <v>47.022527472527472</v>
      </c>
      <c r="R619" s="2">
        <v>5.6263736263736268</v>
      </c>
      <c r="S619" s="2">
        <f>SUM(Nurse[[#This Row],[CNA Hours]], Nurse[[#This Row],[NA TR Hours]], Nurse[[#This Row],[Med Aide/Tech Hours]])</f>
        <v>73.562637362637346</v>
      </c>
      <c r="T619" s="2">
        <v>62.309890109890098</v>
      </c>
      <c r="U619" s="2">
        <v>11.252747252747254</v>
      </c>
      <c r="V619" s="2">
        <v>0</v>
      </c>
      <c r="W6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19" s="2">
        <v>0</v>
      </c>
      <c r="Y619" s="2">
        <v>0</v>
      </c>
      <c r="Z619" s="2">
        <v>0</v>
      </c>
      <c r="AA619" s="2">
        <v>0</v>
      </c>
      <c r="AB619" s="2">
        <v>0</v>
      </c>
      <c r="AC619" s="2">
        <v>0</v>
      </c>
      <c r="AD619" s="2">
        <v>0</v>
      </c>
      <c r="AE619" s="2">
        <v>0</v>
      </c>
      <c r="AF619" t="s">
        <v>753</v>
      </c>
      <c r="AG619" s="6">
        <v>5</v>
      </c>
      <c r="AH619"/>
    </row>
    <row r="620" spans="1:34" x14ac:dyDescent="0.25">
      <c r="A620" t="s">
        <v>35</v>
      </c>
      <c r="B620" t="s">
        <v>1211</v>
      </c>
      <c r="C620" t="s">
        <v>2134</v>
      </c>
      <c r="D620" t="s">
        <v>2326</v>
      </c>
      <c r="E620" s="2">
        <v>72.681318681318686</v>
      </c>
      <c r="F620" s="2">
        <f>Nurse[[#This Row],[Total Nurse Staff Hours]]/Nurse[[#This Row],[MDS Census]]</f>
        <v>3.8980934381614745</v>
      </c>
      <c r="G620" s="2">
        <f>Nurse[[#This Row],[Total Direct Care Staff Hours]]/Nurse[[#This Row],[MDS Census]]</f>
        <v>3.5915845176897481</v>
      </c>
      <c r="H620" s="2">
        <f>Nurse[[#This Row],[Total RN Hours (w/ Admin, DON)]]/Nurse[[#This Row],[MDS Census]]</f>
        <v>0.75993952222558203</v>
      </c>
      <c r="I620" s="2">
        <f>Nurse[[#This Row],[RN Hours (excl. Admin, DON)]]/Nurse[[#This Row],[MDS Census]]</f>
        <v>0.50141215603265787</v>
      </c>
      <c r="J620" s="2">
        <f>SUM(Nurse[[#This Row],[RN Hours (excl. Admin, DON)]], Nurse[[#This Row],[RN Admin Hours]], Nurse[[#This Row],[RN DON Hours]], Nurse[[#This Row],[LPN Hours (excl. Admin)]], Nurse[[#This Row],[LPN Admin Hours]], Nurse[[#This Row],[CNA Hours]], Nurse[[#This Row],[NA TR Hours]], Nurse[[#This Row],[Med Aide/Tech Hours]])</f>
        <v>283.31857142857137</v>
      </c>
      <c r="K620" s="2">
        <f>SUM(Nurse[[#This Row],[RN Hours (excl. Admin, DON)]], Nurse[[#This Row],[LPN Hours (excl. Admin)]], Nurse[[#This Row],[CNA Hours]], Nurse[[#This Row],[NA TR Hours]], Nurse[[#This Row],[Med Aide/Tech Hours]])</f>
        <v>261.04109890109885</v>
      </c>
      <c r="L620" s="2">
        <f>SUM(Nurse[[#This Row],[RN Hours (excl. Admin, DON)]], Nurse[[#This Row],[RN Admin Hours]], Nurse[[#This Row],[RN DON Hours]])</f>
        <v>55.233406593406592</v>
      </c>
      <c r="M620" s="2">
        <v>36.443296703296696</v>
      </c>
      <c r="N620" s="2">
        <v>14.432197802197802</v>
      </c>
      <c r="O620" s="2">
        <v>4.3579120879120881</v>
      </c>
      <c r="P620" s="2">
        <f>SUM(Nurse[[#This Row],[LPN Hours (excl. Admin)]],Nurse[[#This Row],[LPN Admin Hours]])</f>
        <v>68.471318681318664</v>
      </c>
      <c r="Q620" s="2">
        <v>64.983956043956027</v>
      </c>
      <c r="R620" s="2">
        <v>3.4873626373626374</v>
      </c>
      <c r="S620" s="2">
        <f>SUM(Nurse[[#This Row],[CNA Hours]], Nurse[[#This Row],[NA TR Hours]], Nurse[[#This Row],[Med Aide/Tech Hours]])</f>
        <v>159.61384615384614</v>
      </c>
      <c r="T620" s="2">
        <v>152.1297802197802</v>
      </c>
      <c r="U620" s="2">
        <v>7.4840659340659323</v>
      </c>
      <c r="V620" s="2">
        <v>0</v>
      </c>
      <c r="W6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25.593406593406595</v>
      </c>
      <c r="X620" s="2">
        <v>0</v>
      </c>
      <c r="Y620" s="2">
        <v>0</v>
      </c>
      <c r="Z620" s="2">
        <v>0</v>
      </c>
      <c r="AA620" s="2">
        <v>0</v>
      </c>
      <c r="AB620" s="2">
        <v>0</v>
      </c>
      <c r="AC620" s="2">
        <v>25.593406593406595</v>
      </c>
      <c r="AD620" s="2">
        <v>0</v>
      </c>
      <c r="AE620" s="2">
        <v>0</v>
      </c>
      <c r="AF620" t="s">
        <v>267</v>
      </c>
      <c r="AG620" s="6">
        <v>5</v>
      </c>
      <c r="AH620"/>
    </row>
    <row r="621" spans="1:34" x14ac:dyDescent="0.25">
      <c r="A621" t="s">
        <v>35</v>
      </c>
      <c r="B621" t="s">
        <v>1838</v>
      </c>
      <c r="C621" t="s">
        <v>2266</v>
      </c>
      <c r="D621" t="s">
        <v>2309</v>
      </c>
      <c r="E621" s="2">
        <v>41.670329670329672</v>
      </c>
      <c r="F621" s="2">
        <f>Nurse[[#This Row],[Total Nurse Staff Hours]]/Nurse[[#This Row],[MDS Census]]</f>
        <v>6.0388185654008444</v>
      </c>
      <c r="G621" s="2">
        <f>Nurse[[#This Row],[Total Direct Care Staff Hours]]/Nurse[[#This Row],[MDS Census]]</f>
        <v>5.7918670886075958</v>
      </c>
      <c r="H621" s="2">
        <f>Nurse[[#This Row],[Total RN Hours (w/ Admin, DON)]]/Nurse[[#This Row],[MDS Census]]</f>
        <v>0.72617352320675099</v>
      </c>
      <c r="I621" s="2">
        <f>Nurse[[#This Row],[RN Hours (excl. Admin, DON)]]/Nurse[[#This Row],[MDS Census]]</f>
        <v>0.47922204641350208</v>
      </c>
      <c r="J621" s="2">
        <f>SUM(Nurse[[#This Row],[RN Hours (excl. Admin, DON)]], Nurse[[#This Row],[RN Admin Hours]], Nurse[[#This Row],[RN DON Hours]], Nurse[[#This Row],[LPN Hours (excl. Admin)]], Nurse[[#This Row],[LPN Admin Hours]], Nurse[[#This Row],[CNA Hours]], Nurse[[#This Row],[NA TR Hours]], Nurse[[#This Row],[Med Aide/Tech Hours]])</f>
        <v>251.63956043956048</v>
      </c>
      <c r="K621" s="2">
        <f>SUM(Nurse[[#This Row],[RN Hours (excl. Admin, DON)]], Nurse[[#This Row],[LPN Hours (excl. Admin)]], Nurse[[#This Row],[CNA Hours]], Nurse[[#This Row],[NA TR Hours]], Nurse[[#This Row],[Med Aide/Tech Hours]])</f>
        <v>241.34901098901102</v>
      </c>
      <c r="L621" s="2">
        <f>SUM(Nurse[[#This Row],[RN Hours (excl. Admin, DON)]], Nurse[[#This Row],[RN Admin Hours]], Nurse[[#This Row],[RN DON Hours]])</f>
        <v>30.259890109890108</v>
      </c>
      <c r="M621" s="2">
        <v>19.969340659340659</v>
      </c>
      <c r="N621" s="2">
        <v>4.2630769230769241</v>
      </c>
      <c r="O621" s="2">
        <v>6.0274725274725274</v>
      </c>
      <c r="P621" s="2">
        <f>SUM(Nurse[[#This Row],[LPN Hours (excl. Admin)]],Nurse[[#This Row],[LPN Admin Hours]])</f>
        <v>31.869890109890115</v>
      </c>
      <c r="Q621" s="2">
        <v>31.869890109890115</v>
      </c>
      <c r="R621" s="2">
        <v>0</v>
      </c>
      <c r="S621" s="2">
        <f>SUM(Nurse[[#This Row],[CNA Hours]], Nurse[[#This Row],[NA TR Hours]], Nurse[[#This Row],[Med Aide/Tech Hours]])</f>
        <v>189.50978021978025</v>
      </c>
      <c r="T621" s="2">
        <v>189.50978021978025</v>
      </c>
      <c r="U621" s="2">
        <v>0</v>
      </c>
      <c r="V621" s="2">
        <v>0</v>
      </c>
      <c r="W6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64.361648351648356</v>
      </c>
      <c r="X621" s="2">
        <v>4.0549450549450547</v>
      </c>
      <c r="Y621" s="2">
        <v>2.6153846153846154</v>
      </c>
      <c r="Z621" s="2">
        <v>2.0109890109890109</v>
      </c>
      <c r="AA621" s="2">
        <v>3.1198901098901102</v>
      </c>
      <c r="AB621" s="2">
        <v>0</v>
      </c>
      <c r="AC621" s="2">
        <v>52.560439560439562</v>
      </c>
      <c r="AD621" s="2">
        <v>0</v>
      </c>
      <c r="AE621" s="2">
        <v>0</v>
      </c>
      <c r="AF621" t="s">
        <v>905</v>
      </c>
      <c r="AG621" s="6">
        <v>5</v>
      </c>
      <c r="AH621"/>
    </row>
    <row r="622" spans="1:34" x14ac:dyDescent="0.25">
      <c r="A622" t="s">
        <v>35</v>
      </c>
      <c r="B622" t="s">
        <v>1871</v>
      </c>
      <c r="C622" t="s">
        <v>2230</v>
      </c>
      <c r="D622" t="s">
        <v>2282</v>
      </c>
      <c r="E622" s="2">
        <v>43.637362637362635</v>
      </c>
      <c r="F622" s="2">
        <f>Nurse[[#This Row],[Total Nurse Staff Hours]]/Nurse[[#This Row],[MDS Census]]</f>
        <v>5.1595517501888697</v>
      </c>
      <c r="G622" s="2">
        <f>Nurse[[#This Row],[Total Direct Care Staff Hours]]/Nurse[[#This Row],[MDS Census]]</f>
        <v>4.9150289599597077</v>
      </c>
      <c r="H622" s="2">
        <f>Nurse[[#This Row],[Total RN Hours (w/ Admin, DON)]]/Nurse[[#This Row],[MDS Census]]</f>
        <v>0.64863510450768069</v>
      </c>
      <c r="I622" s="2">
        <f>Nurse[[#This Row],[RN Hours (excl. Admin, DON)]]/Nurse[[#This Row],[MDS Census]]</f>
        <v>0.40411231427851924</v>
      </c>
      <c r="J622" s="2">
        <f>SUM(Nurse[[#This Row],[RN Hours (excl. Admin, DON)]], Nurse[[#This Row],[RN Admin Hours]], Nurse[[#This Row],[RN DON Hours]], Nurse[[#This Row],[LPN Hours (excl. Admin)]], Nurse[[#This Row],[LPN Admin Hours]], Nurse[[#This Row],[CNA Hours]], Nurse[[#This Row],[NA TR Hours]], Nurse[[#This Row],[Med Aide/Tech Hours]])</f>
        <v>225.14923076923077</v>
      </c>
      <c r="K622" s="2">
        <f>SUM(Nurse[[#This Row],[RN Hours (excl. Admin, DON)]], Nurse[[#This Row],[LPN Hours (excl. Admin)]], Nurse[[#This Row],[CNA Hours]], Nurse[[#This Row],[NA TR Hours]], Nurse[[#This Row],[Med Aide/Tech Hours]])</f>
        <v>214.47890109890108</v>
      </c>
      <c r="L622" s="2">
        <f>SUM(Nurse[[#This Row],[RN Hours (excl. Admin, DON)]], Nurse[[#This Row],[RN Admin Hours]], Nurse[[#This Row],[RN DON Hours]])</f>
        <v>28.304725274725275</v>
      </c>
      <c r="M622" s="2">
        <v>17.634395604395603</v>
      </c>
      <c r="N622" s="2">
        <v>4.7362637362637363</v>
      </c>
      <c r="O622" s="2">
        <v>5.9340659340659343</v>
      </c>
      <c r="P622" s="2">
        <f>SUM(Nurse[[#This Row],[LPN Hours (excl. Admin)]],Nurse[[#This Row],[LPN Admin Hours]])</f>
        <v>31.136043956043956</v>
      </c>
      <c r="Q622" s="2">
        <v>31.136043956043956</v>
      </c>
      <c r="R622" s="2">
        <v>0</v>
      </c>
      <c r="S622" s="2">
        <f>SUM(Nurse[[#This Row],[CNA Hours]], Nurse[[#This Row],[NA TR Hours]], Nurse[[#This Row],[Med Aide/Tech Hours]])</f>
        <v>165.70846153846153</v>
      </c>
      <c r="T622" s="2">
        <v>165.70846153846153</v>
      </c>
      <c r="U622" s="2">
        <v>0</v>
      </c>
      <c r="V622" s="2">
        <v>0</v>
      </c>
      <c r="W6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28.252747252747255</v>
      </c>
      <c r="X622" s="2">
        <v>3.3736263736263736</v>
      </c>
      <c r="Y622" s="2">
        <v>4.0989010989010985</v>
      </c>
      <c r="Z622" s="2">
        <v>0</v>
      </c>
      <c r="AA622" s="2">
        <v>6.186813186813187</v>
      </c>
      <c r="AB622" s="2">
        <v>0</v>
      </c>
      <c r="AC622" s="2">
        <v>14.593406593406593</v>
      </c>
      <c r="AD622" s="2">
        <v>0</v>
      </c>
      <c r="AE622" s="2">
        <v>0</v>
      </c>
      <c r="AF622" t="s">
        <v>938</v>
      </c>
      <c r="AG622" s="6">
        <v>5</v>
      </c>
      <c r="AH622"/>
    </row>
    <row r="623" spans="1:34" x14ac:dyDescent="0.25">
      <c r="A623" t="s">
        <v>35</v>
      </c>
      <c r="B623" t="s">
        <v>1112</v>
      </c>
      <c r="C623" t="s">
        <v>1995</v>
      </c>
      <c r="D623" t="s">
        <v>2309</v>
      </c>
      <c r="E623" s="2">
        <v>138.2967032967033</v>
      </c>
      <c r="F623" s="2">
        <f>Nurse[[#This Row],[Total Nurse Staff Hours]]/Nurse[[#This Row],[MDS Census]]</f>
        <v>3.9421215733015491</v>
      </c>
      <c r="G623" s="2">
        <f>Nurse[[#This Row],[Total Direct Care Staff Hours]]/Nurse[[#This Row],[MDS Census]]</f>
        <v>3.6587389749702024</v>
      </c>
      <c r="H623" s="2">
        <f>Nurse[[#This Row],[Total RN Hours (w/ Admin, DON)]]/Nurse[[#This Row],[MDS Census]]</f>
        <v>0.81547874453714719</v>
      </c>
      <c r="I623" s="2">
        <f>Nurse[[#This Row],[RN Hours (excl. Admin, DON)]]/Nurse[[#This Row],[MDS Census]]</f>
        <v>0.56399920540325765</v>
      </c>
      <c r="J623" s="2">
        <f>SUM(Nurse[[#This Row],[RN Hours (excl. Admin, DON)]], Nurse[[#This Row],[RN Admin Hours]], Nurse[[#This Row],[RN DON Hours]], Nurse[[#This Row],[LPN Hours (excl. Admin)]], Nurse[[#This Row],[LPN Admin Hours]], Nurse[[#This Row],[CNA Hours]], Nurse[[#This Row],[NA TR Hours]], Nurse[[#This Row],[Med Aide/Tech Hours]])</f>
        <v>545.18241758241754</v>
      </c>
      <c r="K623" s="2">
        <f>SUM(Nurse[[#This Row],[RN Hours (excl. Admin, DON)]], Nurse[[#This Row],[LPN Hours (excl. Admin)]], Nurse[[#This Row],[CNA Hours]], Nurse[[#This Row],[NA TR Hours]], Nurse[[#This Row],[Med Aide/Tech Hours]])</f>
        <v>505.99153846153843</v>
      </c>
      <c r="L623" s="2">
        <f>SUM(Nurse[[#This Row],[RN Hours (excl. Admin, DON)]], Nurse[[#This Row],[RN Admin Hours]], Nurse[[#This Row],[RN DON Hours]])</f>
        <v>112.77802197802195</v>
      </c>
      <c r="M623" s="2">
        <v>77.999230769230749</v>
      </c>
      <c r="N623" s="2">
        <v>29.152417582417581</v>
      </c>
      <c r="O623" s="2">
        <v>5.6263736263736268</v>
      </c>
      <c r="P623" s="2">
        <f>SUM(Nurse[[#This Row],[LPN Hours (excl. Admin)]],Nurse[[#This Row],[LPN Admin Hours]])</f>
        <v>133.77307692307693</v>
      </c>
      <c r="Q623" s="2">
        <v>129.36098901098902</v>
      </c>
      <c r="R623" s="2">
        <v>4.4120879120879124</v>
      </c>
      <c r="S623" s="2">
        <f>SUM(Nurse[[#This Row],[CNA Hours]], Nurse[[#This Row],[NA TR Hours]], Nurse[[#This Row],[Med Aide/Tech Hours]])</f>
        <v>298.63131868131865</v>
      </c>
      <c r="T623" s="2">
        <v>298.63131868131865</v>
      </c>
      <c r="U623" s="2">
        <v>0</v>
      </c>
      <c r="V623" s="2">
        <v>0</v>
      </c>
      <c r="W6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36.417582417582416</v>
      </c>
      <c r="X623" s="2">
        <v>0</v>
      </c>
      <c r="Y623" s="2">
        <v>0</v>
      </c>
      <c r="Z623" s="2">
        <v>0</v>
      </c>
      <c r="AA623" s="2">
        <v>0</v>
      </c>
      <c r="AB623" s="2">
        <v>0</v>
      </c>
      <c r="AC623" s="2">
        <v>36.417582417582416</v>
      </c>
      <c r="AD623" s="2">
        <v>0</v>
      </c>
      <c r="AE623" s="2">
        <v>0</v>
      </c>
      <c r="AF623" t="s">
        <v>166</v>
      </c>
      <c r="AG623" s="6">
        <v>5</v>
      </c>
      <c r="AH623"/>
    </row>
    <row r="624" spans="1:34" x14ac:dyDescent="0.25">
      <c r="A624" t="s">
        <v>35</v>
      </c>
      <c r="B624" t="s">
        <v>1886</v>
      </c>
      <c r="C624" t="s">
        <v>1946</v>
      </c>
      <c r="D624" t="s">
        <v>2355</v>
      </c>
      <c r="E624" s="2">
        <v>43.296703296703299</v>
      </c>
      <c r="F624" s="2">
        <f>Nurse[[#This Row],[Total Nurse Staff Hours]]/Nurse[[#This Row],[MDS Census]]</f>
        <v>5.3991065989847726</v>
      </c>
      <c r="G624" s="2">
        <f>Nurse[[#This Row],[Total Direct Care Staff Hours]]/Nurse[[#This Row],[MDS Census]]</f>
        <v>5.1440939086294426</v>
      </c>
      <c r="H624" s="2">
        <f>Nurse[[#This Row],[Total RN Hours (w/ Admin, DON)]]/Nurse[[#This Row],[MDS Census]]</f>
        <v>0.76815736040609128</v>
      </c>
      <c r="I624" s="2">
        <f>Nurse[[#This Row],[RN Hours (excl. Admin, DON)]]/Nurse[[#This Row],[MDS Census]]</f>
        <v>0.51314467005076136</v>
      </c>
      <c r="J624" s="2">
        <f>SUM(Nurse[[#This Row],[RN Hours (excl. Admin, DON)]], Nurse[[#This Row],[RN Admin Hours]], Nurse[[#This Row],[RN DON Hours]], Nurse[[#This Row],[LPN Hours (excl. Admin)]], Nurse[[#This Row],[LPN Admin Hours]], Nurse[[#This Row],[CNA Hours]], Nurse[[#This Row],[NA TR Hours]], Nurse[[#This Row],[Med Aide/Tech Hours]])</f>
        <v>233.76351648351653</v>
      </c>
      <c r="K624" s="2">
        <f>SUM(Nurse[[#This Row],[RN Hours (excl. Admin, DON)]], Nurse[[#This Row],[LPN Hours (excl. Admin)]], Nurse[[#This Row],[CNA Hours]], Nurse[[#This Row],[NA TR Hours]], Nurse[[#This Row],[Med Aide/Tech Hours]])</f>
        <v>222.72230769230777</v>
      </c>
      <c r="L624" s="2">
        <f>SUM(Nurse[[#This Row],[RN Hours (excl. Admin, DON)]], Nurse[[#This Row],[RN Admin Hours]], Nurse[[#This Row],[RN DON Hours]])</f>
        <v>33.258681318681319</v>
      </c>
      <c r="M624" s="2">
        <v>22.217472527472527</v>
      </c>
      <c r="N624" s="2">
        <v>5.7582417582417582</v>
      </c>
      <c r="O624" s="2">
        <v>5.2829670329670328</v>
      </c>
      <c r="P624" s="2">
        <f>SUM(Nurse[[#This Row],[LPN Hours (excl. Admin)]],Nurse[[#This Row],[LPN Admin Hours]])</f>
        <v>29.236373626373627</v>
      </c>
      <c r="Q624" s="2">
        <v>29.236373626373627</v>
      </c>
      <c r="R624" s="2">
        <v>0</v>
      </c>
      <c r="S624" s="2">
        <f>SUM(Nurse[[#This Row],[CNA Hours]], Nurse[[#This Row],[NA TR Hours]], Nurse[[#This Row],[Med Aide/Tech Hours]])</f>
        <v>171.26846153846159</v>
      </c>
      <c r="T624" s="2">
        <v>171.26846153846159</v>
      </c>
      <c r="U624" s="2">
        <v>0</v>
      </c>
      <c r="V624" s="2">
        <v>0</v>
      </c>
      <c r="W6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32.824285714285715</v>
      </c>
      <c r="X624" s="2">
        <v>13.780219780219781</v>
      </c>
      <c r="Y624" s="2">
        <v>1.7032967032967032</v>
      </c>
      <c r="Z624" s="2">
        <v>9.8901098901098897E-2</v>
      </c>
      <c r="AA624" s="2">
        <v>14.703406593406596</v>
      </c>
      <c r="AB624" s="2">
        <v>0</v>
      </c>
      <c r="AC624" s="2">
        <v>2.5384615384615383</v>
      </c>
      <c r="AD624" s="2">
        <v>0</v>
      </c>
      <c r="AE624" s="2">
        <v>0</v>
      </c>
      <c r="AF624" t="s">
        <v>953</v>
      </c>
      <c r="AG624" s="6">
        <v>5</v>
      </c>
      <c r="AH624"/>
    </row>
    <row r="625" spans="1:34" x14ac:dyDescent="0.25">
      <c r="A625" t="s">
        <v>35</v>
      </c>
      <c r="B625" t="s">
        <v>1822</v>
      </c>
      <c r="C625" t="s">
        <v>1980</v>
      </c>
      <c r="D625" t="s">
        <v>2309</v>
      </c>
      <c r="E625" s="2">
        <v>44.142857142857146</v>
      </c>
      <c r="F625" s="2">
        <f>Nurse[[#This Row],[Total Nurse Staff Hours]]/Nurse[[#This Row],[MDS Census]]</f>
        <v>4.9245307443365691</v>
      </c>
      <c r="G625" s="2">
        <f>Nurse[[#This Row],[Total Direct Care Staff Hours]]/Nurse[[#This Row],[MDS Census]]</f>
        <v>4.5776300721931786</v>
      </c>
      <c r="H625" s="2">
        <f>Nurse[[#This Row],[Total RN Hours (w/ Admin, DON)]]/Nurse[[#This Row],[MDS Census]]</f>
        <v>0.59099327856609407</v>
      </c>
      <c r="I625" s="2">
        <f>Nurse[[#This Row],[RN Hours (excl. Admin, DON)]]/Nurse[[#This Row],[MDS Census]]</f>
        <v>0.34254916604431157</v>
      </c>
      <c r="J625" s="2">
        <f>SUM(Nurse[[#This Row],[RN Hours (excl. Admin, DON)]], Nurse[[#This Row],[RN Admin Hours]], Nurse[[#This Row],[RN DON Hours]], Nurse[[#This Row],[LPN Hours (excl. Admin)]], Nurse[[#This Row],[LPN Admin Hours]], Nurse[[#This Row],[CNA Hours]], Nurse[[#This Row],[NA TR Hours]], Nurse[[#This Row],[Med Aide/Tech Hours]])</f>
        <v>217.38285714285712</v>
      </c>
      <c r="K625" s="2">
        <f>SUM(Nurse[[#This Row],[RN Hours (excl. Admin, DON)]], Nurse[[#This Row],[LPN Hours (excl. Admin)]], Nurse[[#This Row],[CNA Hours]], Nurse[[#This Row],[NA TR Hours]], Nurse[[#This Row],[Med Aide/Tech Hours]])</f>
        <v>202.06967032967032</v>
      </c>
      <c r="L625" s="2">
        <f>SUM(Nurse[[#This Row],[RN Hours (excl. Admin, DON)]], Nurse[[#This Row],[RN Admin Hours]], Nurse[[#This Row],[RN DON Hours]])</f>
        <v>26.088131868131867</v>
      </c>
      <c r="M625" s="2">
        <v>15.121098901098899</v>
      </c>
      <c r="N625" s="2">
        <v>7.4505494505494507</v>
      </c>
      <c r="O625" s="2">
        <v>3.5164835164835164</v>
      </c>
      <c r="P625" s="2">
        <f>SUM(Nurse[[#This Row],[LPN Hours (excl. Admin)]],Nurse[[#This Row],[LPN Admin Hours]])</f>
        <v>43.771428571428572</v>
      </c>
      <c r="Q625" s="2">
        <v>39.425274725274726</v>
      </c>
      <c r="R625" s="2">
        <v>4.3461538461538458</v>
      </c>
      <c r="S625" s="2">
        <f>SUM(Nurse[[#This Row],[CNA Hours]], Nurse[[#This Row],[NA TR Hours]], Nurse[[#This Row],[Med Aide/Tech Hours]])</f>
        <v>147.52329670329669</v>
      </c>
      <c r="T625" s="2">
        <v>147.52329670329669</v>
      </c>
      <c r="U625" s="2">
        <v>0</v>
      </c>
      <c r="V625" s="2">
        <v>0</v>
      </c>
      <c r="W6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13.326373626373627</v>
      </c>
      <c r="X625" s="2">
        <v>2.802197802197802</v>
      </c>
      <c r="Y625" s="2">
        <v>0</v>
      </c>
      <c r="Z625" s="2">
        <v>0</v>
      </c>
      <c r="AA625" s="2">
        <v>2.2714285714285714</v>
      </c>
      <c r="AB625" s="2">
        <v>0</v>
      </c>
      <c r="AC625" s="2">
        <v>8.2527472527472536</v>
      </c>
      <c r="AD625" s="2">
        <v>0</v>
      </c>
      <c r="AE625" s="2">
        <v>0</v>
      </c>
      <c r="AF625" t="s">
        <v>889</v>
      </c>
      <c r="AG625" s="6">
        <v>5</v>
      </c>
      <c r="AH625"/>
    </row>
    <row r="626" spans="1:34" x14ac:dyDescent="0.25">
      <c r="A626" t="s">
        <v>35</v>
      </c>
      <c r="B626" t="s">
        <v>1808</v>
      </c>
      <c r="C626" t="s">
        <v>2262</v>
      </c>
      <c r="D626" t="s">
        <v>2325</v>
      </c>
      <c r="E626" s="2">
        <v>47.428571428571431</v>
      </c>
      <c r="F626" s="2">
        <f>Nurse[[#This Row],[Total Nurse Staff Hours]]/Nurse[[#This Row],[MDS Census]]</f>
        <v>4.2386492122335495</v>
      </c>
      <c r="G626" s="2">
        <f>Nurse[[#This Row],[Total Direct Care Staff Hours]]/Nurse[[#This Row],[MDS Census]]</f>
        <v>3.9693605189990735</v>
      </c>
      <c r="H626" s="2">
        <f>Nurse[[#This Row],[Total RN Hours (w/ Admin, DON)]]/Nurse[[#This Row],[MDS Census]]</f>
        <v>0.38996987951807227</v>
      </c>
      <c r="I626" s="2">
        <f>Nurse[[#This Row],[RN Hours (excl. Admin, DON)]]/Nurse[[#This Row],[MDS Census]]</f>
        <v>0.12068118628359592</v>
      </c>
      <c r="J626" s="2">
        <f>SUM(Nurse[[#This Row],[RN Hours (excl. Admin, DON)]], Nurse[[#This Row],[RN Admin Hours]], Nurse[[#This Row],[RN DON Hours]], Nurse[[#This Row],[LPN Hours (excl. Admin)]], Nurse[[#This Row],[LPN Admin Hours]], Nurse[[#This Row],[CNA Hours]], Nurse[[#This Row],[NA TR Hours]], Nurse[[#This Row],[Med Aide/Tech Hours]])</f>
        <v>201.03307692307695</v>
      </c>
      <c r="K626" s="2">
        <f>SUM(Nurse[[#This Row],[RN Hours (excl. Admin, DON)]], Nurse[[#This Row],[LPN Hours (excl. Admin)]], Nurse[[#This Row],[CNA Hours]], Nurse[[#This Row],[NA TR Hours]], Nurse[[#This Row],[Med Aide/Tech Hours]])</f>
        <v>188.26109890109893</v>
      </c>
      <c r="L626" s="2">
        <f>SUM(Nurse[[#This Row],[RN Hours (excl. Admin, DON)]], Nurse[[#This Row],[RN Admin Hours]], Nurse[[#This Row],[RN DON Hours]])</f>
        <v>18.495714285714286</v>
      </c>
      <c r="M626" s="2">
        <v>5.7237362637362637</v>
      </c>
      <c r="N626" s="2">
        <v>6.7390109890109891</v>
      </c>
      <c r="O626" s="2">
        <v>6.0329670329670328</v>
      </c>
      <c r="P626" s="2">
        <f>SUM(Nurse[[#This Row],[LPN Hours (excl. Admin)]],Nurse[[#This Row],[LPN Admin Hours]])</f>
        <v>35.146373626373645</v>
      </c>
      <c r="Q626" s="2">
        <v>35.146373626373645</v>
      </c>
      <c r="R626" s="2">
        <v>0</v>
      </c>
      <c r="S626" s="2">
        <f>SUM(Nurse[[#This Row],[CNA Hours]], Nurse[[#This Row],[NA TR Hours]], Nurse[[#This Row],[Med Aide/Tech Hours]])</f>
        <v>147.39098901098902</v>
      </c>
      <c r="T626" s="2">
        <v>147.39098901098902</v>
      </c>
      <c r="U626" s="2">
        <v>0</v>
      </c>
      <c r="V626" s="2">
        <v>0</v>
      </c>
      <c r="W6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25.640879120879113</v>
      </c>
      <c r="X626" s="2">
        <v>1.4175824175824177</v>
      </c>
      <c r="Y626" s="2">
        <v>0</v>
      </c>
      <c r="Z626" s="2">
        <v>0.5714285714285714</v>
      </c>
      <c r="AA626" s="2">
        <v>10.596923076923071</v>
      </c>
      <c r="AB626" s="2">
        <v>0</v>
      </c>
      <c r="AC626" s="2">
        <v>13.054945054945055</v>
      </c>
      <c r="AD626" s="2">
        <v>0</v>
      </c>
      <c r="AE626" s="2">
        <v>0</v>
      </c>
      <c r="AF626" t="s">
        <v>875</v>
      </c>
      <c r="AG626" s="6">
        <v>5</v>
      </c>
      <c r="AH626"/>
    </row>
    <row r="627" spans="1:34" x14ac:dyDescent="0.25">
      <c r="A627" t="s">
        <v>35</v>
      </c>
      <c r="B627" t="s">
        <v>1865</v>
      </c>
      <c r="C627" t="s">
        <v>1998</v>
      </c>
      <c r="D627" t="s">
        <v>2282</v>
      </c>
      <c r="E627" s="2">
        <v>42.659340659340657</v>
      </c>
      <c r="F627" s="2">
        <f>Nurse[[#This Row],[Total Nurse Staff Hours]]/Nurse[[#This Row],[MDS Census]]</f>
        <v>5.8514219474497704</v>
      </c>
      <c r="G627" s="2">
        <f>Nurse[[#This Row],[Total Direct Care Staff Hours]]/Nurse[[#This Row],[MDS Census]]</f>
        <v>5.6054791344667718</v>
      </c>
      <c r="H627" s="2">
        <f>Nurse[[#This Row],[Total RN Hours (w/ Admin, DON)]]/Nurse[[#This Row],[MDS Census]]</f>
        <v>0.7623003606388461</v>
      </c>
      <c r="I627" s="2">
        <f>Nurse[[#This Row],[RN Hours (excl. Admin, DON)]]/Nurse[[#This Row],[MDS Census]]</f>
        <v>0.51635754765584752</v>
      </c>
      <c r="J627" s="2">
        <f>SUM(Nurse[[#This Row],[RN Hours (excl. Admin, DON)]], Nurse[[#This Row],[RN Admin Hours]], Nurse[[#This Row],[RN DON Hours]], Nurse[[#This Row],[LPN Hours (excl. Admin)]], Nurse[[#This Row],[LPN Admin Hours]], Nurse[[#This Row],[CNA Hours]], Nurse[[#This Row],[NA TR Hours]], Nurse[[#This Row],[Med Aide/Tech Hours]])</f>
        <v>249.61780219780226</v>
      </c>
      <c r="K627" s="2">
        <f>SUM(Nurse[[#This Row],[RN Hours (excl. Admin, DON)]], Nurse[[#This Row],[LPN Hours (excl. Admin)]], Nurse[[#This Row],[CNA Hours]], Nurse[[#This Row],[NA TR Hours]], Nurse[[#This Row],[Med Aide/Tech Hours]])</f>
        <v>239.12604395604401</v>
      </c>
      <c r="L627" s="2">
        <f>SUM(Nurse[[#This Row],[RN Hours (excl. Admin, DON)]], Nurse[[#This Row],[RN Admin Hours]], Nurse[[#This Row],[RN DON Hours]])</f>
        <v>32.519230769230774</v>
      </c>
      <c r="M627" s="2">
        <v>22.027472527472529</v>
      </c>
      <c r="N627" s="2">
        <v>4.865384615384615</v>
      </c>
      <c r="O627" s="2">
        <v>5.6263736263736268</v>
      </c>
      <c r="P627" s="2">
        <f>SUM(Nurse[[#This Row],[LPN Hours (excl. Admin)]],Nurse[[#This Row],[LPN Admin Hours]])</f>
        <v>28.757692307692306</v>
      </c>
      <c r="Q627" s="2">
        <v>28.757692307692306</v>
      </c>
      <c r="R627" s="2">
        <v>0</v>
      </c>
      <c r="S627" s="2">
        <f>SUM(Nurse[[#This Row],[CNA Hours]], Nurse[[#This Row],[NA TR Hours]], Nurse[[#This Row],[Med Aide/Tech Hours]])</f>
        <v>188.34087912087918</v>
      </c>
      <c r="T627" s="2">
        <v>188.34087912087918</v>
      </c>
      <c r="U627" s="2">
        <v>0</v>
      </c>
      <c r="V627" s="2">
        <v>0</v>
      </c>
      <c r="W6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17.826373626373627</v>
      </c>
      <c r="X627" s="2">
        <v>1.5164835164835164</v>
      </c>
      <c r="Y627" s="2">
        <v>0.73626373626373631</v>
      </c>
      <c r="Z627" s="2">
        <v>0</v>
      </c>
      <c r="AA627" s="2">
        <v>0.80439560439560442</v>
      </c>
      <c r="AB627" s="2">
        <v>0</v>
      </c>
      <c r="AC627" s="2">
        <v>14.76923076923077</v>
      </c>
      <c r="AD627" s="2">
        <v>0</v>
      </c>
      <c r="AE627" s="2">
        <v>0</v>
      </c>
      <c r="AF627" t="s">
        <v>932</v>
      </c>
      <c r="AG627" s="6">
        <v>5</v>
      </c>
      <c r="AH627"/>
    </row>
    <row r="628" spans="1:34" x14ac:dyDescent="0.25">
      <c r="A628" t="s">
        <v>35</v>
      </c>
      <c r="B628" t="s">
        <v>1805</v>
      </c>
      <c r="C628" t="s">
        <v>1930</v>
      </c>
      <c r="D628" t="s">
        <v>2326</v>
      </c>
      <c r="E628" s="2">
        <v>17.241758241758241</v>
      </c>
      <c r="F628" s="2">
        <f>Nurse[[#This Row],[Total Nurse Staff Hours]]/Nurse[[#This Row],[MDS Census]]</f>
        <v>5.0765838113448059</v>
      </c>
      <c r="G628" s="2">
        <f>Nurse[[#This Row],[Total Direct Care Staff Hours]]/Nurse[[#This Row],[MDS Census]]</f>
        <v>4.5423900573613771</v>
      </c>
      <c r="H628" s="2">
        <f>Nurse[[#This Row],[Total RN Hours (w/ Admin, DON)]]/Nurse[[#This Row],[MDS Census]]</f>
        <v>1.1718865519439134</v>
      </c>
      <c r="I628" s="2">
        <f>Nurse[[#This Row],[RN Hours (excl. Admin, DON)]]/Nurse[[#This Row],[MDS Census]]</f>
        <v>0.6376927979604845</v>
      </c>
      <c r="J628" s="2">
        <f>SUM(Nurse[[#This Row],[RN Hours (excl. Admin, DON)]], Nurse[[#This Row],[RN Admin Hours]], Nurse[[#This Row],[RN DON Hours]], Nurse[[#This Row],[LPN Hours (excl. Admin)]], Nurse[[#This Row],[LPN Admin Hours]], Nurse[[#This Row],[CNA Hours]], Nurse[[#This Row],[NA TR Hours]], Nurse[[#This Row],[Med Aide/Tech Hours]])</f>
        <v>87.529230769230765</v>
      </c>
      <c r="K628" s="2">
        <f>SUM(Nurse[[#This Row],[RN Hours (excl. Admin, DON)]], Nurse[[#This Row],[LPN Hours (excl. Admin)]], Nurse[[#This Row],[CNA Hours]], Nurse[[#This Row],[NA TR Hours]], Nurse[[#This Row],[Med Aide/Tech Hours]])</f>
        <v>78.318791208791211</v>
      </c>
      <c r="L628" s="2">
        <f>SUM(Nurse[[#This Row],[RN Hours (excl. Admin, DON)]], Nurse[[#This Row],[RN Admin Hours]], Nurse[[#This Row],[RN DON Hours]])</f>
        <v>20.205384615384617</v>
      </c>
      <c r="M628" s="2">
        <v>10.994945054945056</v>
      </c>
      <c r="N628" s="2">
        <v>3.197802197802198</v>
      </c>
      <c r="O628" s="2">
        <v>6.0126373626373626</v>
      </c>
      <c r="P628" s="2">
        <f>SUM(Nurse[[#This Row],[LPN Hours (excl. Admin)]],Nurse[[#This Row],[LPN Admin Hours]])</f>
        <v>12.315164835164833</v>
      </c>
      <c r="Q628" s="2">
        <v>12.315164835164833</v>
      </c>
      <c r="R628" s="2">
        <v>0</v>
      </c>
      <c r="S628" s="2">
        <f>SUM(Nurse[[#This Row],[CNA Hours]], Nurse[[#This Row],[NA TR Hours]], Nurse[[#This Row],[Med Aide/Tech Hours]])</f>
        <v>55.008681318681319</v>
      </c>
      <c r="T628" s="2">
        <v>55.008681318681319</v>
      </c>
      <c r="U628" s="2">
        <v>0</v>
      </c>
      <c r="V628" s="2">
        <v>0</v>
      </c>
      <c r="W6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20.131098901098902</v>
      </c>
      <c r="X628" s="2">
        <v>0.8571428571428571</v>
      </c>
      <c r="Y628" s="2">
        <v>6.5934065934065936E-2</v>
      </c>
      <c r="Z628" s="2">
        <v>4.7142857142857144</v>
      </c>
      <c r="AA628" s="2">
        <v>3.8014285714285707</v>
      </c>
      <c r="AB628" s="2">
        <v>0</v>
      </c>
      <c r="AC628" s="2">
        <v>10.692307692307692</v>
      </c>
      <c r="AD628" s="2">
        <v>0</v>
      </c>
      <c r="AE628" s="2">
        <v>0</v>
      </c>
      <c r="AF628" t="s">
        <v>872</v>
      </c>
      <c r="AG628" s="6">
        <v>5</v>
      </c>
      <c r="AH628"/>
    </row>
    <row r="629" spans="1:34" x14ac:dyDescent="0.25">
      <c r="A629" t="s">
        <v>35</v>
      </c>
      <c r="B629" t="s">
        <v>1253</v>
      </c>
      <c r="C629" t="s">
        <v>2147</v>
      </c>
      <c r="D629" t="s">
        <v>2348</v>
      </c>
      <c r="E629" s="2">
        <v>45.417582417582416</v>
      </c>
      <c r="F629" s="2">
        <f>Nurse[[#This Row],[Total Nurse Staff Hours]]/Nurse[[#This Row],[MDS Census]]</f>
        <v>3.5810525042342127</v>
      </c>
      <c r="G629" s="2">
        <f>Nurse[[#This Row],[Total Direct Care Staff Hours]]/Nurse[[#This Row],[MDS Census]]</f>
        <v>3.2695354464069686</v>
      </c>
      <c r="H629" s="2">
        <f>Nurse[[#This Row],[Total RN Hours (w/ Admin, DON)]]/Nurse[[#This Row],[MDS Census]]</f>
        <v>0.90057827244132582</v>
      </c>
      <c r="I629" s="2">
        <f>Nurse[[#This Row],[RN Hours (excl. Admin, DON)]]/Nurse[[#This Row],[MDS Census]]</f>
        <v>0.58906121461408179</v>
      </c>
      <c r="J629" s="2">
        <f>SUM(Nurse[[#This Row],[RN Hours (excl. Admin, DON)]], Nurse[[#This Row],[RN Admin Hours]], Nurse[[#This Row],[RN DON Hours]], Nurse[[#This Row],[LPN Hours (excl. Admin)]], Nurse[[#This Row],[LPN Admin Hours]], Nurse[[#This Row],[CNA Hours]], Nurse[[#This Row],[NA TR Hours]], Nurse[[#This Row],[Med Aide/Tech Hours]])</f>
        <v>162.64274725274726</v>
      </c>
      <c r="K629" s="2">
        <f>SUM(Nurse[[#This Row],[RN Hours (excl. Admin, DON)]], Nurse[[#This Row],[LPN Hours (excl. Admin)]], Nurse[[#This Row],[CNA Hours]], Nurse[[#This Row],[NA TR Hours]], Nurse[[#This Row],[Med Aide/Tech Hours]])</f>
        <v>148.49439560439561</v>
      </c>
      <c r="L629" s="2">
        <f>SUM(Nurse[[#This Row],[RN Hours (excl. Admin, DON)]], Nurse[[#This Row],[RN Admin Hours]], Nurse[[#This Row],[RN DON Hours]])</f>
        <v>40.902087912087907</v>
      </c>
      <c r="M629" s="2">
        <v>26.753736263736265</v>
      </c>
      <c r="N629" s="2">
        <v>9.0494505494505493</v>
      </c>
      <c r="O629" s="2">
        <v>5.0989010989010985</v>
      </c>
      <c r="P629" s="2">
        <f>SUM(Nurse[[#This Row],[LPN Hours (excl. Admin)]],Nurse[[#This Row],[LPN Admin Hours]])</f>
        <v>34.800329670329667</v>
      </c>
      <c r="Q629" s="2">
        <v>34.800329670329667</v>
      </c>
      <c r="R629" s="2">
        <v>0</v>
      </c>
      <c r="S629" s="2">
        <f>SUM(Nurse[[#This Row],[CNA Hours]], Nurse[[#This Row],[NA TR Hours]], Nurse[[#This Row],[Med Aide/Tech Hours]])</f>
        <v>86.940329670329675</v>
      </c>
      <c r="T629" s="2">
        <v>86.940329670329675</v>
      </c>
      <c r="U629" s="2">
        <v>0</v>
      </c>
      <c r="V629" s="2">
        <v>0</v>
      </c>
      <c r="W6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51.863516483516484</v>
      </c>
      <c r="X629" s="2">
        <v>4.5714285714285712</v>
      </c>
      <c r="Y629" s="2">
        <v>0</v>
      </c>
      <c r="Z629" s="2">
        <v>0</v>
      </c>
      <c r="AA629" s="2">
        <v>6.9843956043956048</v>
      </c>
      <c r="AB629" s="2">
        <v>0</v>
      </c>
      <c r="AC629" s="2">
        <v>40.307692307692307</v>
      </c>
      <c r="AD629" s="2">
        <v>0</v>
      </c>
      <c r="AE629" s="2">
        <v>0</v>
      </c>
      <c r="AF629" t="s">
        <v>309</v>
      </c>
      <c r="AG629" s="6">
        <v>5</v>
      </c>
      <c r="AH629"/>
    </row>
    <row r="630" spans="1:34" x14ac:dyDescent="0.25">
      <c r="A630" t="s">
        <v>35</v>
      </c>
      <c r="B630" t="s">
        <v>1815</v>
      </c>
      <c r="C630" t="s">
        <v>2003</v>
      </c>
      <c r="D630" t="s">
        <v>2309</v>
      </c>
      <c r="E630" s="2">
        <v>39.296703296703299</v>
      </c>
      <c r="F630" s="2">
        <f>Nurse[[#This Row],[Total Nurse Staff Hours]]/Nurse[[#This Row],[MDS Census]]</f>
        <v>5.3307718120805365</v>
      </c>
      <c r="G630" s="2">
        <f>Nurse[[#This Row],[Total Direct Care Staff Hours]]/Nurse[[#This Row],[MDS Census]]</f>
        <v>5.1081767337807609</v>
      </c>
      <c r="H630" s="2">
        <f>Nurse[[#This Row],[Total RN Hours (w/ Admin, DON)]]/Nurse[[#This Row],[MDS Census]]</f>
        <v>0.69552572706935123</v>
      </c>
      <c r="I630" s="2">
        <f>Nurse[[#This Row],[RN Hours (excl. Admin, DON)]]/Nurse[[#This Row],[MDS Census]]</f>
        <v>0.47293064876957497</v>
      </c>
      <c r="J630" s="2">
        <f>SUM(Nurse[[#This Row],[RN Hours (excl. Admin, DON)]], Nurse[[#This Row],[RN Admin Hours]], Nurse[[#This Row],[RN DON Hours]], Nurse[[#This Row],[LPN Hours (excl. Admin)]], Nurse[[#This Row],[LPN Admin Hours]], Nurse[[#This Row],[CNA Hours]], Nurse[[#This Row],[NA TR Hours]], Nurse[[#This Row],[Med Aide/Tech Hours]])</f>
        <v>209.48175824175826</v>
      </c>
      <c r="K630" s="2">
        <f>SUM(Nurse[[#This Row],[RN Hours (excl. Admin, DON)]], Nurse[[#This Row],[LPN Hours (excl. Admin)]], Nurse[[#This Row],[CNA Hours]], Nurse[[#This Row],[NA TR Hours]], Nurse[[#This Row],[Med Aide/Tech Hours]])</f>
        <v>200.73450549450553</v>
      </c>
      <c r="L630" s="2">
        <f>SUM(Nurse[[#This Row],[RN Hours (excl. Admin, DON)]], Nurse[[#This Row],[RN Admin Hours]], Nurse[[#This Row],[RN DON Hours]])</f>
        <v>27.331868131868134</v>
      </c>
      <c r="M630" s="2">
        <v>18.584615384615386</v>
      </c>
      <c r="N630" s="2">
        <v>3.2967032967032965</v>
      </c>
      <c r="O630" s="2">
        <v>5.4505494505494507</v>
      </c>
      <c r="P630" s="2">
        <f>SUM(Nurse[[#This Row],[LPN Hours (excl. Admin)]],Nurse[[#This Row],[LPN Admin Hours]])</f>
        <v>26.754285714285718</v>
      </c>
      <c r="Q630" s="2">
        <v>26.754285714285718</v>
      </c>
      <c r="R630" s="2">
        <v>0</v>
      </c>
      <c r="S630" s="2">
        <f>SUM(Nurse[[#This Row],[CNA Hours]], Nurse[[#This Row],[NA TR Hours]], Nurse[[#This Row],[Med Aide/Tech Hours]])</f>
        <v>155.39560439560441</v>
      </c>
      <c r="T630" s="2">
        <v>155.39560439560441</v>
      </c>
      <c r="U630" s="2">
        <v>0</v>
      </c>
      <c r="V630" s="2">
        <v>0</v>
      </c>
      <c r="W6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15.00021978021978</v>
      </c>
      <c r="X630" s="2">
        <v>1.5054945054945055</v>
      </c>
      <c r="Y630" s="2">
        <v>0</v>
      </c>
      <c r="Z630" s="2">
        <v>0</v>
      </c>
      <c r="AA630" s="2">
        <v>0.52769230769230768</v>
      </c>
      <c r="AB630" s="2">
        <v>0</v>
      </c>
      <c r="AC630" s="2">
        <v>12.967032967032967</v>
      </c>
      <c r="AD630" s="2">
        <v>0</v>
      </c>
      <c r="AE630" s="2">
        <v>0</v>
      </c>
      <c r="AF630" t="s">
        <v>882</v>
      </c>
      <c r="AG630" s="6">
        <v>5</v>
      </c>
      <c r="AH630"/>
    </row>
    <row r="631" spans="1:34" x14ac:dyDescent="0.25">
      <c r="A631" t="s">
        <v>35</v>
      </c>
      <c r="B631" t="s">
        <v>1515</v>
      </c>
      <c r="C631" t="s">
        <v>2026</v>
      </c>
      <c r="D631" t="s">
        <v>2342</v>
      </c>
      <c r="E631" s="2">
        <v>42.164835164835168</v>
      </c>
      <c r="F631" s="2">
        <f>Nurse[[#This Row],[Total Nurse Staff Hours]]/Nurse[[#This Row],[MDS Census]]</f>
        <v>3.286257492832942</v>
      </c>
      <c r="G631" s="2">
        <f>Nurse[[#This Row],[Total Direct Care Staff Hours]]/Nurse[[#This Row],[MDS Census]]</f>
        <v>2.8781261402137086</v>
      </c>
      <c r="H631" s="2">
        <f>Nurse[[#This Row],[Total RN Hours (w/ Admin, DON)]]/Nurse[[#This Row],[MDS Census]]</f>
        <v>0.90031274433150887</v>
      </c>
      <c r="I631" s="2">
        <f>Nurse[[#This Row],[RN Hours (excl. Admin, DON)]]/Nurse[[#This Row],[MDS Census]]</f>
        <v>0.49218139171227515</v>
      </c>
      <c r="J631" s="2">
        <f>SUM(Nurse[[#This Row],[RN Hours (excl. Admin, DON)]], Nurse[[#This Row],[RN Admin Hours]], Nurse[[#This Row],[RN DON Hours]], Nurse[[#This Row],[LPN Hours (excl. Admin)]], Nurse[[#This Row],[LPN Admin Hours]], Nurse[[#This Row],[CNA Hours]], Nurse[[#This Row],[NA TR Hours]], Nurse[[#This Row],[Med Aide/Tech Hours]])</f>
        <v>138.56450549450548</v>
      </c>
      <c r="K631" s="2">
        <f>SUM(Nurse[[#This Row],[RN Hours (excl. Admin, DON)]], Nurse[[#This Row],[LPN Hours (excl. Admin)]], Nurse[[#This Row],[CNA Hours]], Nurse[[#This Row],[NA TR Hours]], Nurse[[#This Row],[Med Aide/Tech Hours]])</f>
        <v>121.35571428571428</v>
      </c>
      <c r="L631" s="2">
        <f>SUM(Nurse[[#This Row],[RN Hours (excl. Admin, DON)]], Nurse[[#This Row],[RN Admin Hours]], Nurse[[#This Row],[RN DON Hours]])</f>
        <v>37.96153846153846</v>
      </c>
      <c r="M631" s="2">
        <v>20.752747252747252</v>
      </c>
      <c r="N631" s="2">
        <v>11.758241758241759</v>
      </c>
      <c r="O631" s="2">
        <v>5.4505494505494507</v>
      </c>
      <c r="P631" s="2">
        <f>SUM(Nurse[[#This Row],[LPN Hours (excl. Admin)]],Nurse[[#This Row],[LPN Admin Hours]])</f>
        <v>31.152417582417581</v>
      </c>
      <c r="Q631" s="2">
        <v>31.152417582417581</v>
      </c>
      <c r="R631" s="2">
        <v>0</v>
      </c>
      <c r="S631" s="2">
        <f>SUM(Nurse[[#This Row],[CNA Hours]], Nurse[[#This Row],[NA TR Hours]], Nurse[[#This Row],[Med Aide/Tech Hours]])</f>
        <v>69.45054945054946</v>
      </c>
      <c r="T631" s="2">
        <v>68.021978021978029</v>
      </c>
      <c r="U631" s="2">
        <v>1.4285714285714286</v>
      </c>
      <c r="V631" s="2">
        <v>0</v>
      </c>
      <c r="W6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31" s="2">
        <v>0</v>
      </c>
      <c r="Y631" s="2">
        <v>0</v>
      </c>
      <c r="Z631" s="2">
        <v>0</v>
      </c>
      <c r="AA631" s="2">
        <v>0</v>
      </c>
      <c r="AB631" s="2">
        <v>0</v>
      </c>
      <c r="AC631" s="2">
        <v>0</v>
      </c>
      <c r="AD631" s="2">
        <v>0</v>
      </c>
      <c r="AE631" s="2">
        <v>0</v>
      </c>
      <c r="AF631" t="s">
        <v>577</v>
      </c>
      <c r="AG631" s="6">
        <v>5</v>
      </c>
      <c r="AH631"/>
    </row>
    <row r="632" spans="1:34" x14ac:dyDescent="0.25">
      <c r="A632" t="s">
        <v>35</v>
      </c>
      <c r="B632" t="s">
        <v>1646</v>
      </c>
      <c r="C632" t="s">
        <v>2016</v>
      </c>
      <c r="D632" t="s">
        <v>2325</v>
      </c>
      <c r="E632" s="2">
        <v>17.890109890109891</v>
      </c>
      <c r="F632" s="2">
        <f>Nurse[[#This Row],[Total Nurse Staff Hours]]/Nurse[[#This Row],[MDS Census]]</f>
        <v>5.1684582309582314</v>
      </c>
      <c r="G632" s="2">
        <f>Nurse[[#This Row],[Total Direct Care Staff Hours]]/Nurse[[#This Row],[MDS Census]]</f>
        <v>4.7088452088452089</v>
      </c>
      <c r="H632" s="2">
        <f>Nurse[[#This Row],[Total RN Hours (w/ Admin, DON)]]/Nurse[[#This Row],[MDS Census]]</f>
        <v>1.3266277641277642</v>
      </c>
      <c r="I632" s="2">
        <f>Nurse[[#This Row],[RN Hours (excl. Admin, DON)]]/Nurse[[#This Row],[MDS Census]]</f>
        <v>0.86701474201474205</v>
      </c>
      <c r="J632" s="2">
        <f>SUM(Nurse[[#This Row],[RN Hours (excl. Admin, DON)]], Nurse[[#This Row],[RN Admin Hours]], Nurse[[#This Row],[RN DON Hours]], Nurse[[#This Row],[LPN Hours (excl. Admin)]], Nurse[[#This Row],[LPN Admin Hours]], Nurse[[#This Row],[CNA Hours]], Nurse[[#This Row],[NA TR Hours]], Nurse[[#This Row],[Med Aide/Tech Hours]])</f>
        <v>92.464285714285722</v>
      </c>
      <c r="K632" s="2">
        <f>SUM(Nurse[[#This Row],[RN Hours (excl. Admin, DON)]], Nurse[[#This Row],[LPN Hours (excl. Admin)]], Nurse[[#This Row],[CNA Hours]], Nurse[[#This Row],[NA TR Hours]], Nurse[[#This Row],[Med Aide/Tech Hours]])</f>
        <v>84.241758241758248</v>
      </c>
      <c r="L632" s="2">
        <f>SUM(Nurse[[#This Row],[RN Hours (excl. Admin, DON)]], Nurse[[#This Row],[RN Admin Hours]], Nurse[[#This Row],[RN DON Hours]])</f>
        <v>23.733516483516485</v>
      </c>
      <c r="M632" s="2">
        <v>15.510989010989011</v>
      </c>
      <c r="N632" s="2">
        <v>3.2115384615384617</v>
      </c>
      <c r="O632" s="2">
        <v>5.0109890109890109</v>
      </c>
      <c r="P632" s="2">
        <f>SUM(Nurse[[#This Row],[LPN Hours (excl. Admin)]],Nurse[[#This Row],[LPN Admin Hours]])</f>
        <v>8.9340659340659343</v>
      </c>
      <c r="Q632" s="2">
        <v>8.9340659340659343</v>
      </c>
      <c r="R632" s="2">
        <v>0</v>
      </c>
      <c r="S632" s="2">
        <f>SUM(Nurse[[#This Row],[CNA Hours]], Nurse[[#This Row],[NA TR Hours]], Nurse[[#This Row],[Med Aide/Tech Hours]])</f>
        <v>59.796703296703299</v>
      </c>
      <c r="T632" s="2">
        <v>59.796703296703299</v>
      </c>
      <c r="U632" s="2">
        <v>0</v>
      </c>
      <c r="V632" s="2">
        <v>0</v>
      </c>
      <c r="W6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1.1401098901098901</v>
      </c>
      <c r="X632" s="2">
        <v>0</v>
      </c>
      <c r="Y632" s="2">
        <v>0.87912087912087911</v>
      </c>
      <c r="Z632" s="2">
        <v>0</v>
      </c>
      <c r="AA632" s="2">
        <v>0.26098901098901101</v>
      </c>
      <c r="AB632" s="2">
        <v>0</v>
      </c>
      <c r="AC632" s="2">
        <v>0</v>
      </c>
      <c r="AD632" s="2">
        <v>0</v>
      </c>
      <c r="AE632" s="2">
        <v>0</v>
      </c>
      <c r="AF632" t="s">
        <v>709</v>
      </c>
      <c r="AG632" s="6">
        <v>5</v>
      </c>
      <c r="AH632"/>
    </row>
    <row r="633" spans="1:34" x14ac:dyDescent="0.25">
      <c r="A633" t="s">
        <v>35</v>
      </c>
      <c r="B633" t="s">
        <v>1880</v>
      </c>
      <c r="C633" t="s">
        <v>1989</v>
      </c>
      <c r="D633" t="s">
        <v>2355</v>
      </c>
      <c r="E633" s="2">
        <v>48.318681318681321</v>
      </c>
      <c r="F633" s="2">
        <f>Nurse[[#This Row],[Total Nurse Staff Hours]]/Nurse[[#This Row],[MDS Census]]</f>
        <v>5.0715283147600632</v>
      </c>
      <c r="G633" s="2">
        <f>Nurse[[#This Row],[Total Direct Care Staff Hours]]/Nurse[[#This Row],[MDS Census]]</f>
        <v>4.873324994314304</v>
      </c>
      <c r="H633" s="2">
        <f>Nurse[[#This Row],[Total RN Hours (w/ Admin, DON)]]/Nurse[[#This Row],[MDS Census]]</f>
        <v>0.77556743234023195</v>
      </c>
      <c r="I633" s="2">
        <f>Nurse[[#This Row],[RN Hours (excl. Admin, DON)]]/Nurse[[#This Row],[MDS Census]]</f>
        <v>0.57736411189447345</v>
      </c>
      <c r="J633" s="2">
        <f>SUM(Nurse[[#This Row],[RN Hours (excl. Admin, DON)]], Nurse[[#This Row],[RN Admin Hours]], Nurse[[#This Row],[RN DON Hours]], Nurse[[#This Row],[LPN Hours (excl. Admin)]], Nurse[[#This Row],[LPN Admin Hours]], Nurse[[#This Row],[CNA Hours]], Nurse[[#This Row],[NA TR Hours]], Nurse[[#This Row],[Med Aide/Tech Hours]])</f>
        <v>245.04956043956042</v>
      </c>
      <c r="K633" s="2">
        <f>SUM(Nurse[[#This Row],[RN Hours (excl. Admin, DON)]], Nurse[[#This Row],[LPN Hours (excl. Admin)]], Nurse[[#This Row],[CNA Hours]], Nurse[[#This Row],[NA TR Hours]], Nurse[[#This Row],[Med Aide/Tech Hours]])</f>
        <v>235.47263736263733</v>
      </c>
      <c r="L633" s="2">
        <f>SUM(Nurse[[#This Row],[RN Hours (excl. Admin, DON)]], Nurse[[#This Row],[RN Admin Hours]], Nurse[[#This Row],[RN DON Hours]])</f>
        <v>37.474395604395603</v>
      </c>
      <c r="M633" s="2">
        <v>27.897472527472527</v>
      </c>
      <c r="N633" s="2">
        <v>2.1923076923076925</v>
      </c>
      <c r="O633" s="2">
        <v>7.384615384615385</v>
      </c>
      <c r="P633" s="2">
        <f>SUM(Nurse[[#This Row],[LPN Hours (excl. Admin)]],Nurse[[#This Row],[LPN Admin Hours]])</f>
        <v>21.881538461538458</v>
      </c>
      <c r="Q633" s="2">
        <v>21.881538461538458</v>
      </c>
      <c r="R633" s="2">
        <v>0</v>
      </c>
      <c r="S633" s="2">
        <f>SUM(Nurse[[#This Row],[CNA Hours]], Nurse[[#This Row],[NA TR Hours]], Nurse[[#This Row],[Med Aide/Tech Hours]])</f>
        <v>185.69362637362636</v>
      </c>
      <c r="T633" s="2">
        <v>185.69362637362636</v>
      </c>
      <c r="U633" s="2">
        <v>0</v>
      </c>
      <c r="V633" s="2">
        <v>0</v>
      </c>
      <c r="W6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12.202967032967033</v>
      </c>
      <c r="X633" s="2">
        <v>6.802197802197802</v>
      </c>
      <c r="Y633" s="2">
        <v>0.7142857142857143</v>
      </c>
      <c r="Z633" s="2">
        <v>0</v>
      </c>
      <c r="AA633" s="2">
        <v>1.3458241758241756</v>
      </c>
      <c r="AB633" s="2">
        <v>0</v>
      </c>
      <c r="AC633" s="2">
        <v>3.3406593406593408</v>
      </c>
      <c r="AD633" s="2">
        <v>0</v>
      </c>
      <c r="AE633" s="2">
        <v>0</v>
      </c>
      <c r="AF633" t="s">
        <v>947</v>
      </c>
      <c r="AG633" s="6">
        <v>5</v>
      </c>
      <c r="AH633"/>
    </row>
    <row r="634" spans="1:34" x14ac:dyDescent="0.25">
      <c r="A634" t="s">
        <v>35</v>
      </c>
      <c r="B634" t="s">
        <v>1581</v>
      </c>
      <c r="C634" t="s">
        <v>2224</v>
      </c>
      <c r="D634" t="s">
        <v>2342</v>
      </c>
      <c r="E634" s="2">
        <v>37.340659340659343</v>
      </c>
      <c r="F634" s="2">
        <f>Nurse[[#This Row],[Total Nurse Staff Hours]]/Nurse[[#This Row],[MDS Census]]</f>
        <v>3.5532783990582701</v>
      </c>
      <c r="G634" s="2">
        <f>Nurse[[#This Row],[Total Direct Care Staff Hours]]/Nurse[[#This Row],[MDS Census]]</f>
        <v>3.1879164214243669</v>
      </c>
      <c r="H634" s="2">
        <f>Nurse[[#This Row],[Total RN Hours (w/ Admin, DON)]]/Nurse[[#This Row],[MDS Census]]</f>
        <v>0.62082989994114179</v>
      </c>
      <c r="I634" s="2">
        <f>Nurse[[#This Row],[RN Hours (excl. Admin, DON)]]/Nurse[[#This Row],[MDS Census]]</f>
        <v>0.25546792230723953</v>
      </c>
      <c r="J634" s="2">
        <f>SUM(Nurse[[#This Row],[RN Hours (excl. Admin, DON)]], Nurse[[#This Row],[RN Admin Hours]], Nurse[[#This Row],[RN DON Hours]], Nurse[[#This Row],[LPN Hours (excl. Admin)]], Nurse[[#This Row],[LPN Admin Hours]], Nurse[[#This Row],[CNA Hours]], Nurse[[#This Row],[NA TR Hours]], Nurse[[#This Row],[Med Aide/Tech Hours]])</f>
        <v>132.68175824175827</v>
      </c>
      <c r="K634" s="2">
        <f>SUM(Nurse[[#This Row],[RN Hours (excl. Admin, DON)]], Nurse[[#This Row],[LPN Hours (excl. Admin)]], Nurse[[#This Row],[CNA Hours]], Nurse[[#This Row],[NA TR Hours]], Nurse[[#This Row],[Med Aide/Tech Hours]])</f>
        <v>119.03890109890109</v>
      </c>
      <c r="L634" s="2">
        <f>SUM(Nurse[[#This Row],[RN Hours (excl. Admin, DON)]], Nurse[[#This Row],[RN Admin Hours]], Nurse[[#This Row],[RN DON Hours]])</f>
        <v>23.182197802197802</v>
      </c>
      <c r="M634" s="2">
        <v>9.5393406593406596</v>
      </c>
      <c r="N634" s="2">
        <v>7.2087912087912089</v>
      </c>
      <c r="O634" s="2">
        <v>6.4340659340659343</v>
      </c>
      <c r="P634" s="2">
        <f>SUM(Nurse[[#This Row],[LPN Hours (excl. Admin)]],Nurse[[#This Row],[LPN Admin Hours]])</f>
        <v>40.017252747252755</v>
      </c>
      <c r="Q634" s="2">
        <v>40.017252747252755</v>
      </c>
      <c r="R634" s="2">
        <v>0</v>
      </c>
      <c r="S634" s="2">
        <f>SUM(Nurse[[#This Row],[CNA Hours]], Nurse[[#This Row],[NA TR Hours]], Nurse[[#This Row],[Med Aide/Tech Hours]])</f>
        <v>69.482307692307685</v>
      </c>
      <c r="T634" s="2">
        <v>68.43010989010989</v>
      </c>
      <c r="U634" s="2">
        <v>1.0521978021978022</v>
      </c>
      <c r="V634" s="2">
        <v>0</v>
      </c>
      <c r="W6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27.892307692307689</v>
      </c>
      <c r="X634" s="2">
        <v>1.2197802197802199</v>
      </c>
      <c r="Y634" s="2">
        <v>0</v>
      </c>
      <c r="Z634" s="2">
        <v>2.1208791208791209</v>
      </c>
      <c r="AA634" s="2">
        <v>11.727472527472525</v>
      </c>
      <c r="AB634" s="2">
        <v>0</v>
      </c>
      <c r="AC634" s="2">
        <v>12.824175824175825</v>
      </c>
      <c r="AD634" s="2">
        <v>0</v>
      </c>
      <c r="AE634" s="2">
        <v>0</v>
      </c>
      <c r="AF634" t="s">
        <v>643</v>
      </c>
      <c r="AG634" s="6">
        <v>5</v>
      </c>
      <c r="AH634"/>
    </row>
    <row r="635" spans="1:34" x14ac:dyDescent="0.25">
      <c r="A635" t="s">
        <v>35</v>
      </c>
      <c r="B635" t="s">
        <v>1361</v>
      </c>
      <c r="C635" t="s">
        <v>2181</v>
      </c>
      <c r="D635" t="s">
        <v>2356</v>
      </c>
      <c r="E635" s="2">
        <v>69.703296703296701</v>
      </c>
      <c r="F635" s="2">
        <f>Nurse[[#This Row],[Total Nurse Staff Hours]]/Nurse[[#This Row],[MDS Census]]</f>
        <v>3.4983793157811762</v>
      </c>
      <c r="G635" s="2">
        <f>Nurse[[#This Row],[Total Direct Care Staff Hours]]/Nurse[[#This Row],[MDS Census]]</f>
        <v>3.0570266435440643</v>
      </c>
      <c r="H635" s="2">
        <f>Nurse[[#This Row],[Total RN Hours (w/ Admin, DON)]]/Nurse[[#This Row],[MDS Census]]</f>
        <v>0.80616427557937886</v>
      </c>
      <c r="I635" s="2">
        <f>Nurse[[#This Row],[RN Hours (excl. Admin, DON)]]/Nurse[[#This Row],[MDS Census]]</f>
        <v>0.40658994166798046</v>
      </c>
      <c r="J635" s="2">
        <f>SUM(Nurse[[#This Row],[RN Hours (excl. Admin, DON)]], Nurse[[#This Row],[RN Admin Hours]], Nurse[[#This Row],[RN DON Hours]], Nurse[[#This Row],[LPN Hours (excl. Admin)]], Nurse[[#This Row],[LPN Admin Hours]], Nurse[[#This Row],[CNA Hours]], Nurse[[#This Row],[NA TR Hours]], Nurse[[#This Row],[Med Aide/Tech Hours]])</f>
        <v>243.84857142857143</v>
      </c>
      <c r="K635" s="2">
        <f>SUM(Nurse[[#This Row],[RN Hours (excl. Admin, DON)]], Nurse[[#This Row],[LPN Hours (excl. Admin)]], Nurse[[#This Row],[CNA Hours]], Nurse[[#This Row],[NA TR Hours]], Nurse[[#This Row],[Med Aide/Tech Hours]])</f>
        <v>213.08483516483517</v>
      </c>
      <c r="L635" s="2">
        <f>SUM(Nurse[[#This Row],[RN Hours (excl. Admin, DON)]], Nurse[[#This Row],[RN Admin Hours]], Nurse[[#This Row],[RN DON Hours]])</f>
        <v>56.192307692307693</v>
      </c>
      <c r="M635" s="2">
        <v>28.340659340659339</v>
      </c>
      <c r="N635" s="2">
        <v>22.576923076923077</v>
      </c>
      <c r="O635" s="2">
        <v>5.2747252747252746</v>
      </c>
      <c r="P635" s="2">
        <f>SUM(Nurse[[#This Row],[LPN Hours (excl. Admin)]],Nurse[[#This Row],[LPN Admin Hours]])</f>
        <v>45.241758241758241</v>
      </c>
      <c r="Q635" s="2">
        <v>42.329670329670328</v>
      </c>
      <c r="R635" s="2">
        <v>2.912087912087912</v>
      </c>
      <c r="S635" s="2">
        <f>SUM(Nurse[[#This Row],[CNA Hours]], Nurse[[#This Row],[NA TR Hours]], Nurse[[#This Row],[Med Aide/Tech Hours]])</f>
        <v>142.41450549450551</v>
      </c>
      <c r="T635" s="2">
        <v>142.41450549450551</v>
      </c>
      <c r="U635" s="2">
        <v>0</v>
      </c>
      <c r="V635" s="2">
        <v>0</v>
      </c>
      <c r="W6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26.428571428571427</v>
      </c>
      <c r="X635" s="2">
        <v>2.4615384615384617</v>
      </c>
      <c r="Y635" s="2">
        <v>0</v>
      </c>
      <c r="Z635" s="2">
        <v>0</v>
      </c>
      <c r="AA635" s="2">
        <v>1.5714285714285714</v>
      </c>
      <c r="AB635" s="2">
        <v>0</v>
      </c>
      <c r="AC635" s="2">
        <v>22.395604395604394</v>
      </c>
      <c r="AD635" s="2">
        <v>0</v>
      </c>
      <c r="AE635" s="2">
        <v>0</v>
      </c>
      <c r="AF635" t="s">
        <v>418</v>
      </c>
      <c r="AG635" s="6">
        <v>5</v>
      </c>
      <c r="AH635"/>
    </row>
    <row r="636" spans="1:34" x14ac:dyDescent="0.25">
      <c r="A636" t="s">
        <v>35</v>
      </c>
      <c r="B636" t="s">
        <v>1059</v>
      </c>
      <c r="C636" t="s">
        <v>1920</v>
      </c>
      <c r="D636" t="s">
        <v>2291</v>
      </c>
      <c r="E636" s="2">
        <v>46.021978021978022</v>
      </c>
      <c r="F636" s="2">
        <f>Nurse[[#This Row],[Total Nurse Staff Hours]]/Nurse[[#This Row],[MDS Census]]</f>
        <v>2.2882449856733524</v>
      </c>
      <c r="G636" s="2">
        <f>Nurse[[#This Row],[Total Direct Care Staff Hours]]/Nurse[[#This Row],[MDS Census]]</f>
        <v>2.1557234957020057</v>
      </c>
      <c r="H636" s="2">
        <f>Nurse[[#This Row],[Total RN Hours (w/ Admin, DON)]]/Nurse[[#This Row],[MDS Census]]</f>
        <v>0.51279369627507165</v>
      </c>
      <c r="I636" s="2">
        <f>Nurse[[#This Row],[RN Hours (excl. Admin, DON)]]/Nurse[[#This Row],[MDS Census]]</f>
        <v>0.38027220630372499</v>
      </c>
      <c r="J636" s="2">
        <f>SUM(Nurse[[#This Row],[RN Hours (excl. Admin, DON)]], Nurse[[#This Row],[RN Admin Hours]], Nurse[[#This Row],[RN DON Hours]], Nurse[[#This Row],[LPN Hours (excl. Admin)]], Nurse[[#This Row],[LPN Admin Hours]], Nurse[[#This Row],[CNA Hours]], Nurse[[#This Row],[NA TR Hours]], Nurse[[#This Row],[Med Aide/Tech Hours]])</f>
        <v>105.30956043956044</v>
      </c>
      <c r="K636" s="2">
        <f>SUM(Nurse[[#This Row],[RN Hours (excl. Admin, DON)]], Nurse[[#This Row],[LPN Hours (excl. Admin)]], Nurse[[#This Row],[CNA Hours]], Nurse[[#This Row],[NA TR Hours]], Nurse[[#This Row],[Med Aide/Tech Hours]])</f>
        <v>99.210659340659333</v>
      </c>
      <c r="L636" s="2">
        <f>SUM(Nurse[[#This Row],[RN Hours (excl. Admin, DON)]], Nurse[[#This Row],[RN Admin Hours]], Nurse[[#This Row],[RN DON Hours]])</f>
        <v>23.599780219780222</v>
      </c>
      <c r="M636" s="2">
        <v>17.500879120879123</v>
      </c>
      <c r="N636" s="2">
        <v>0.2857142857142857</v>
      </c>
      <c r="O636" s="2">
        <v>5.813186813186813</v>
      </c>
      <c r="P636" s="2">
        <f>SUM(Nurse[[#This Row],[LPN Hours (excl. Admin)]],Nurse[[#This Row],[LPN Admin Hours]])</f>
        <v>26.803846153846148</v>
      </c>
      <c r="Q636" s="2">
        <v>26.803846153846148</v>
      </c>
      <c r="R636" s="2">
        <v>0</v>
      </c>
      <c r="S636" s="2">
        <f>SUM(Nurse[[#This Row],[CNA Hours]], Nurse[[#This Row],[NA TR Hours]], Nurse[[#This Row],[Med Aide/Tech Hours]])</f>
        <v>54.905934065934069</v>
      </c>
      <c r="T636" s="2">
        <v>54.905934065934069</v>
      </c>
      <c r="U636" s="2">
        <v>0</v>
      </c>
      <c r="V636" s="2">
        <v>0</v>
      </c>
      <c r="W6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57.345054945054947</v>
      </c>
      <c r="X636" s="2">
        <v>10.032967032967033</v>
      </c>
      <c r="Y636" s="2">
        <v>0</v>
      </c>
      <c r="Z636" s="2">
        <v>0</v>
      </c>
      <c r="AA636" s="2">
        <v>11.180219780219781</v>
      </c>
      <c r="AB636" s="2">
        <v>0</v>
      </c>
      <c r="AC636" s="2">
        <v>36.131868131868131</v>
      </c>
      <c r="AD636" s="2">
        <v>0</v>
      </c>
      <c r="AE636" s="2">
        <v>0</v>
      </c>
      <c r="AF636" t="s">
        <v>112</v>
      </c>
      <c r="AG636" s="6">
        <v>5</v>
      </c>
      <c r="AH636"/>
    </row>
    <row r="637" spans="1:34" x14ac:dyDescent="0.25">
      <c r="A637" t="s">
        <v>35</v>
      </c>
      <c r="B637" t="s">
        <v>1038</v>
      </c>
      <c r="C637" t="s">
        <v>2077</v>
      </c>
      <c r="D637" t="s">
        <v>2338</v>
      </c>
      <c r="E637" s="2">
        <v>68.64835164835165</v>
      </c>
      <c r="F637" s="2">
        <f>Nurse[[#This Row],[Total Nurse Staff Hours]]/Nurse[[#This Row],[MDS Census]]</f>
        <v>3.2248231150952456</v>
      </c>
      <c r="G637" s="2">
        <f>Nurse[[#This Row],[Total Direct Care Staff Hours]]/Nurse[[#This Row],[MDS Census]]</f>
        <v>2.7752665279334079</v>
      </c>
      <c r="H637" s="2">
        <f>Nurse[[#This Row],[Total RN Hours (w/ Admin, DON)]]/Nurse[[#This Row],[MDS Census]]</f>
        <v>0.63100528253561716</v>
      </c>
      <c r="I637" s="2">
        <f>Nurse[[#This Row],[RN Hours (excl. Admin, DON)]]/Nurse[[#This Row],[MDS Census]]</f>
        <v>0.42636145349767895</v>
      </c>
      <c r="J637" s="2">
        <f>SUM(Nurse[[#This Row],[RN Hours (excl. Admin, DON)]], Nurse[[#This Row],[RN Admin Hours]], Nurse[[#This Row],[RN DON Hours]], Nurse[[#This Row],[LPN Hours (excl. Admin)]], Nurse[[#This Row],[LPN Admin Hours]], Nurse[[#This Row],[CNA Hours]], Nurse[[#This Row],[NA TR Hours]], Nurse[[#This Row],[Med Aide/Tech Hours]])</f>
        <v>221.3787912087912</v>
      </c>
      <c r="K637" s="2">
        <f>SUM(Nurse[[#This Row],[RN Hours (excl. Admin, DON)]], Nurse[[#This Row],[LPN Hours (excl. Admin)]], Nurse[[#This Row],[CNA Hours]], Nurse[[#This Row],[NA TR Hours]], Nurse[[#This Row],[Med Aide/Tech Hours]])</f>
        <v>190.51747252747251</v>
      </c>
      <c r="L637" s="2">
        <f>SUM(Nurse[[#This Row],[RN Hours (excl. Admin, DON)]], Nurse[[#This Row],[RN Admin Hours]], Nurse[[#This Row],[RN DON Hours]])</f>
        <v>43.317472527472532</v>
      </c>
      <c r="M637" s="2">
        <v>29.269010989010994</v>
      </c>
      <c r="N637" s="2">
        <v>8.9520879120879133</v>
      </c>
      <c r="O637" s="2">
        <v>5.0963736263736266</v>
      </c>
      <c r="P637" s="2">
        <f>SUM(Nurse[[#This Row],[LPN Hours (excl. Admin)]],Nurse[[#This Row],[LPN Admin Hours]])</f>
        <v>39.768241758241743</v>
      </c>
      <c r="Q637" s="2">
        <v>22.95538461538461</v>
      </c>
      <c r="R637" s="2">
        <v>16.812857142857137</v>
      </c>
      <c r="S637" s="2">
        <f>SUM(Nurse[[#This Row],[CNA Hours]], Nurse[[#This Row],[NA TR Hours]], Nurse[[#This Row],[Med Aide/Tech Hours]])</f>
        <v>138.29307692307691</v>
      </c>
      <c r="T637" s="2">
        <v>138.29307692307691</v>
      </c>
      <c r="U637" s="2">
        <v>0</v>
      </c>
      <c r="V637" s="2">
        <v>0</v>
      </c>
      <c r="W6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107.17527472527473</v>
      </c>
      <c r="X637" s="2">
        <v>14.989010989010989</v>
      </c>
      <c r="Y637" s="2">
        <v>3.7802197802197801</v>
      </c>
      <c r="Z637" s="2">
        <v>0</v>
      </c>
      <c r="AA637" s="2">
        <v>14.252197802197802</v>
      </c>
      <c r="AB637" s="2">
        <v>0</v>
      </c>
      <c r="AC637" s="2">
        <v>74.15384615384616</v>
      </c>
      <c r="AD637" s="2">
        <v>0</v>
      </c>
      <c r="AE637" s="2">
        <v>0</v>
      </c>
      <c r="AF637" t="s">
        <v>91</v>
      </c>
      <c r="AG637" s="6">
        <v>5</v>
      </c>
      <c r="AH637"/>
    </row>
    <row r="638" spans="1:34" x14ac:dyDescent="0.25">
      <c r="A638" t="s">
        <v>35</v>
      </c>
      <c r="B638" t="s">
        <v>1526</v>
      </c>
      <c r="C638" t="s">
        <v>2174</v>
      </c>
      <c r="D638" t="s">
        <v>2359</v>
      </c>
      <c r="E638" s="2">
        <v>80.472527472527474</v>
      </c>
      <c r="F638" s="2">
        <f>Nurse[[#This Row],[Total Nurse Staff Hours]]/Nurse[[#This Row],[MDS Census]]</f>
        <v>3.4252696982111157</v>
      </c>
      <c r="G638" s="2">
        <f>Nurse[[#This Row],[Total Direct Care Staff Hours]]/Nurse[[#This Row],[MDS Census]]</f>
        <v>3.1580636351222173</v>
      </c>
      <c r="H638" s="2">
        <f>Nurse[[#This Row],[Total RN Hours (w/ Admin, DON)]]/Nurse[[#This Row],[MDS Census]]</f>
        <v>0.74491328690427416</v>
      </c>
      <c r="I638" s="2">
        <f>Nurse[[#This Row],[RN Hours (excl. Admin, DON)]]/Nurse[[#This Row],[MDS Census]]</f>
        <v>0.53779188857025806</v>
      </c>
      <c r="J638" s="2">
        <f>SUM(Nurse[[#This Row],[RN Hours (excl. Admin, DON)]], Nurse[[#This Row],[RN Admin Hours]], Nurse[[#This Row],[RN DON Hours]], Nurse[[#This Row],[LPN Hours (excl. Admin)]], Nurse[[#This Row],[LPN Admin Hours]], Nurse[[#This Row],[CNA Hours]], Nurse[[#This Row],[NA TR Hours]], Nurse[[#This Row],[Med Aide/Tech Hours]])</f>
        <v>275.6401098901099</v>
      </c>
      <c r="K638" s="2">
        <f>SUM(Nurse[[#This Row],[RN Hours (excl. Admin, DON)]], Nurse[[#This Row],[LPN Hours (excl. Admin)]], Nurse[[#This Row],[CNA Hours]], Nurse[[#This Row],[NA TR Hours]], Nurse[[#This Row],[Med Aide/Tech Hours]])</f>
        <v>254.13736263736263</v>
      </c>
      <c r="L638" s="2">
        <f>SUM(Nurse[[#This Row],[RN Hours (excl. Admin, DON)]], Nurse[[#This Row],[RN Admin Hours]], Nurse[[#This Row],[RN DON Hours]])</f>
        <v>59.945054945054942</v>
      </c>
      <c r="M638" s="2">
        <v>43.277472527472526</v>
      </c>
      <c r="N638" s="2">
        <v>11.832417582417582</v>
      </c>
      <c r="O638" s="2">
        <v>4.8351648351648349</v>
      </c>
      <c r="P638" s="2">
        <f>SUM(Nurse[[#This Row],[LPN Hours (excl. Admin)]],Nurse[[#This Row],[LPN Admin Hours]])</f>
        <v>66.991758241758248</v>
      </c>
      <c r="Q638" s="2">
        <v>62.156593406593409</v>
      </c>
      <c r="R638" s="2">
        <v>4.8351648351648349</v>
      </c>
      <c r="S638" s="2">
        <f>SUM(Nurse[[#This Row],[CNA Hours]], Nurse[[#This Row],[NA TR Hours]], Nurse[[#This Row],[Med Aide/Tech Hours]])</f>
        <v>148.7032967032967</v>
      </c>
      <c r="T638" s="2">
        <v>138.7967032967033</v>
      </c>
      <c r="U638" s="2">
        <v>9.9065934065934069</v>
      </c>
      <c r="V638" s="2">
        <v>0</v>
      </c>
      <c r="W6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0.39560439560439564</v>
      </c>
      <c r="X638" s="2">
        <v>0.13186813186813187</v>
      </c>
      <c r="Y638" s="2">
        <v>0</v>
      </c>
      <c r="Z638" s="2">
        <v>0</v>
      </c>
      <c r="AA638" s="2">
        <v>0.26373626373626374</v>
      </c>
      <c r="AB638" s="2">
        <v>0</v>
      </c>
      <c r="AC638" s="2">
        <v>0</v>
      </c>
      <c r="AD638" s="2">
        <v>0</v>
      </c>
      <c r="AE638" s="2">
        <v>0</v>
      </c>
      <c r="AF638" t="s">
        <v>588</v>
      </c>
      <c r="AG638" s="6">
        <v>5</v>
      </c>
      <c r="AH638"/>
    </row>
    <row r="639" spans="1:34" x14ac:dyDescent="0.25">
      <c r="A639" t="s">
        <v>35</v>
      </c>
      <c r="B639" t="s">
        <v>1106</v>
      </c>
      <c r="C639" t="s">
        <v>2016</v>
      </c>
      <c r="D639" t="s">
        <v>2325</v>
      </c>
      <c r="E639" s="2">
        <v>76.340659340659343</v>
      </c>
      <c r="F639" s="2">
        <f>Nurse[[#This Row],[Total Nurse Staff Hours]]/Nurse[[#This Row],[MDS Census]]</f>
        <v>2.8132373686483367</v>
      </c>
      <c r="G639" s="2">
        <f>Nurse[[#This Row],[Total Direct Care Staff Hours]]/Nurse[[#This Row],[MDS Census]]</f>
        <v>2.6312883258960698</v>
      </c>
      <c r="H639" s="2">
        <f>Nurse[[#This Row],[Total RN Hours (w/ Admin, DON)]]/Nurse[[#This Row],[MDS Census]]</f>
        <v>0.49051245141787814</v>
      </c>
      <c r="I639" s="2">
        <f>Nurse[[#This Row],[RN Hours (excl. Admin, DON)]]/Nurse[[#This Row],[MDS Census]]</f>
        <v>0.30856340866561105</v>
      </c>
      <c r="J639" s="2">
        <f>SUM(Nurse[[#This Row],[RN Hours (excl. Admin, DON)]], Nurse[[#This Row],[RN Admin Hours]], Nurse[[#This Row],[RN DON Hours]], Nurse[[#This Row],[LPN Hours (excl. Admin)]], Nurse[[#This Row],[LPN Admin Hours]], Nurse[[#This Row],[CNA Hours]], Nurse[[#This Row],[NA TR Hours]], Nurse[[#This Row],[Med Aide/Tech Hours]])</f>
        <v>214.76439560439556</v>
      </c>
      <c r="K639" s="2">
        <f>SUM(Nurse[[#This Row],[RN Hours (excl. Admin, DON)]], Nurse[[#This Row],[LPN Hours (excl. Admin)]], Nurse[[#This Row],[CNA Hours]], Nurse[[#This Row],[NA TR Hours]], Nurse[[#This Row],[Med Aide/Tech Hours]])</f>
        <v>200.87428571428569</v>
      </c>
      <c r="L639" s="2">
        <f>SUM(Nurse[[#This Row],[RN Hours (excl. Admin, DON)]], Nurse[[#This Row],[RN Admin Hours]], Nurse[[#This Row],[RN DON Hours]])</f>
        <v>37.446043956043951</v>
      </c>
      <c r="M639" s="2">
        <v>23.555934065934068</v>
      </c>
      <c r="N639" s="2">
        <v>12.923076923076923</v>
      </c>
      <c r="O639" s="2">
        <v>0.96703296703296704</v>
      </c>
      <c r="P639" s="2">
        <f>SUM(Nurse[[#This Row],[LPN Hours (excl. Admin)]],Nurse[[#This Row],[LPN Admin Hours]])</f>
        <v>53.374065934065925</v>
      </c>
      <c r="Q639" s="2">
        <v>53.374065934065925</v>
      </c>
      <c r="R639" s="2">
        <v>0</v>
      </c>
      <c r="S639" s="2">
        <f>SUM(Nurse[[#This Row],[CNA Hours]], Nurse[[#This Row],[NA TR Hours]], Nurse[[#This Row],[Med Aide/Tech Hours]])</f>
        <v>123.94428571428571</v>
      </c>
      <c r="T639" s="2">
        <v>111.83989010989011</v>
      </c>
      <c r="U639" s="2">
        <v>12.104395604395604</v>
      </c>
      <c r="V639" s="2">
        <v>0</v>
      </c>
      <c r="W6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30.200989010989016</v>
      </c>
      <c r="X639" s="2">
        <v>11.494505494505495</v>
      </c>
      <c r="Y639" s="2">
        <v>0</v>
      </c>
      <c r="Z639" s="2">
        <v>0</v>
      </c>
      <c r="AA639" s="2">
        <v>11.805384615384618</v>
      </c>
      <c r="AB639" s="2">
        <v>0</v>
      </c>
      <c r="AC639" s="2">
        <v>6.9010989010989015</v>
      </c>
      <c r="AD639" s="2">
        <v>0</v>
      </c>
      <c r="AE639" s="2">
        <v>0</v>
      </c>
      <c r="AF639" t="s">
        <v>160</v>
      </c>
      <c r="AG639" s="6">
        <v>5</v>
      </c>
      <c r="AH639"/>
    </row>
    <row r="640" spans="1:34" x14ac:dyDescent="0.25">
      <c r="A640" t="s">
        <v>35</v>
      </c>
      <c r="B640" t="s">
        <v>1252</v>
      </c>
      <c r="C640" t="s">
        <v>2051</v>
      </c>
      <c r="D640" t="s">
        <v>2330</v>
      </c>
      <c r="E640" s="2">
        <v>59.054945054945058</v>
      </c>
      <c r="F640" s="2">
        <f>Nurse[[#This Row],[Total Nurse Staff Hours]]/Nurse[[#This Row],[MDS Census]]</f>
        <v>2.6666486788239672</v>
      </c>
      <c r="G640" s="2">
        <f>Nurse[[#This Row],[Total Direct Care Staff Hours]]/Nurse[[#This Row],[MDS Census]]</f>
        <v>2.380548939337551</v>
      </c>
      <c r="H640" s="2">
        <f>Nurse[[#This Row],[Total RN Hours (w/ Admin, DON)]]/Nurse[[#This Row],[MDS Census]]</f>
        <v>0.3685802009676219</v>
      </c>
      <c r="I640" s="2">
        <f>Nurse[[#This Row],[RN Hours (excl. Admin, DON)]]/Nurse[[#This Row],[MDS Census]]</f>
        <v>0.20957387420915516</v>
      </c>
      <c r="J640" s="2">
        <f>SUM(Nurse[[#This Row],[RN Hours (excl. Admin, DON)]], Nurse[[#This Row],[RN Admin Hours]], Nurse[[#This Row],[RN DON Hours]], Nurse[[#This Row],[LPN Hours (excl. Admin)]], Nurse[[#This Row],[LPN Admin Hours]], Nurse[[#This Row],[CNA Hours]], Nurse[[#This Row],[NA TR Hours]], Nurse[[#This Row],[Med Aide/Tech Hours]])</f>
        <v>157.47879120879122</v>
      </c>
      <c r="K640" s="2">
        <f>SUM(Nurse[[#This Row],[RN Hours (excl. Admin, DON)]], Nurse[[#This Row],[LPN Hours (excl. Admin)]], Nurse[[#This Row],[CNA Hours]], Nurse[[#This Row],[NA TR Hours]], Nurse[[#This Row],[Med Aide/Tech Hours]])</f>
        <v>140.58318681318681</v>
      </c>
      <c r="L640" s="2">
        <f>SUM(Nurse[[#This Row],[RN Hours (excl. Admin, DON)]], Nurse[[#This Row],[RN Admin Hours]], Nurse[[#This Row],[RN DON Hours]])</f>
        <v>21.766483516483518</v>
      </c>
      <c r="M640" s="2">
        <v>12.376373626373626</v>
      </c>
      <c r="N640" s="2">
        <v>3.4615384615384617</v>
      </c>
      <c r="O640" s="2">
        <v>5.9285714285714288</v>
      </c>
      <c r="P640" s="2">
        <f>SUM(Nurse[[#This Row],[LPN Hours (excl. Admin)]],Nurse[[#This Row],[LPN Admin Hours]])</f>
        <v>41.379120879120876</v>
      </c>
      <c r="Q640" s="2">
        <v>33.873626373626372</v>
      </c>
      <c r="R640" s="2">
        <v>7.5054945054945055</v>
      </c>
      <c r="S640" s="2">
        <f>SUM(Nurse[[#This Row],[CNA Hours]], Nurse[[#This Row],[NA TR Hours]], Nurse[[#This Row],[Med Aide/Tech Hours]])</f>
        <v>94.333186813186813</v>
      </c>
      <c r="T640" s="2">
        <v>94.333186813186813</v>
      </c>
      <c r="U640" s="2">
        <v>0</v>
      </c>
      <c r="V640" s="2">
        <v>0</v>
      </c>
      <c r="W6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0" s="2">
        <v>0</v>
      </c>
      <c r="Y640" s="2">
        <v>0</v>
      </c>
      <c r="Z640" s="2">
        <v>0</v>
      </c>
      <c r="AA640" s="2">
        <v>0</v>
      </c>
      <c r="AB640" s="2">
        <v>0</v>
      </c>
      <c r="AC640" s="2">
        <v>0</v>
      </c>
      <c r="AD640" s="2">
        <v>0</v>
      </c>
      <c r="AE640" s="2">
        <v>0</v>
      </c>
      <c r="AF640" t="s">
        <v>308</v>
      </c>
      <c r="AG640" s="6">
        <v>5</v>
      </c>
      <c r="AH640"/>
    </row>
    <row r="641" spans="1:34" x14ac:dyDescent="0.25">
      <c r="A641" t="s">
        <v>35</v>
      </c>
      <c r="B641" t="s">
        <v>1890</v>
      </c>
      <c r="C641" t="s">
        <v>2079</v>
      </c>
      <c r="D641" t="s">
        <v>2339</v>
      </c>
      <c r="E641" s="2">
        <v>38.109890109890109</v>
      </c>
      <c r="F641" s="2">
        <f>Nurse[[#This Row],[Total Nurse Staff Hours]]/Nurse[[#This Row],[MDS Census]]</f>
        <v>3.5459573241061131</v>
      </c>
      <c r="G641" s="2">
        <f>Nurse[[#This Row],[Total Direct Care Staff Hours]]/Nurse[[#This Row],[MDS Census]]</f>
        <v>3.3236389850057666</v>
      </c>
      <c r="H641" s="2">
        <f>Nurse[[#This Row],[Total RN Hours (w/ Admin, DON)]]/Nurse[[#This Row],[MDS Census]]</f>
        <v>0.9390426758938869</v>
      </c>
      <c r="I641" s="2">
        <f>Nurse[[#This Row],[RN Hours (excl. Admin, DON)]]/Nurse[[#This Row],[MDS Census]]</f>
        <v>0.71672433679354086</v>
      </c>
      <c r="J641" s="2">
        <f>SUM(Nurse[[#This Row],[RN Hours (excl. Admin, DON)]], Nurse[[#This Row],[RN Admin Hours]], Nurse[[#This Row],[RN DON Hours]], Nurse[[#This Row],[LPN Hours (excl. Admin)]], Nurse[[#This Row],[LPN Admin Hours]], Nurse[[#This Row],[CNA Hours]], Nurse[[#This Row],[NA TR Hours]], Nurse[[#This Row],[Med Aide/Tech Hours]])</f>
        <v>135.13604395604395</v>
      </c>
      <c r="K641" s="2">
        <f>SUM(Nurse[[#This Row],[RN Hours (excl. Admin, DON)]], Nurse[[#This Row],[LPN Hours (excl. Admin)]], Nurse[[#This Row],[CNA Hours]], Nurse[[#This Row],[NA TR Hours]], Nurse[[#This Row],[Med Aide/Tech Hours]])</f>
        <v>126.66351648351647</v>
      </c>
      <c r="L641" s="2">
        <f>SUM(Nurse[[#This Row],[RN Hours (excl. Admin, DON)]], Nurse[[#This Row],[RN Admin Hours]], Nurse[[#This Row],[RN DON Hours]])</f>
        <v>35.786813186813184</v>
      </c>
      <c r="M641" s="2">
        <v>27.31428571428571</v>
      </c>
      <c r="N641" s="2">
        <v>2.8461538461538463</v>
      </c>
      <c r="O641" s="2">
        <v>5.6263736263736268</v>
      </c>
      <c r="P641" s="2">
        <f>SUM(Nurse[[#This Row],[LPN Hours (excl. Admin)]],Nurse[[#This Row],[LPN Admin Hours]])</f>
        <v>20.307802197802204</v>
      </c>
      <c r="Q641" s="2">
        <v>20.307802197802204</v>
      </c>
      <c r="R641" s="2">
        <v>0</v>
      </c>
      <c r="S641" s="2">
        <f>SUM(Nurse[[#This Row],[CNA Hours]], Nurse[[#This Row],[NA TR Hours]], Nurse[[#This Row],[Med Aide/Tech Hours]])</f>
        <v>79.041428571428568</v>
      </c>
      <c r="T641" s="2">
        <v>72.323516483516485</v>
      </c>
      <c r="U641" s="2">
        <v>6.7179120879120875</v>
      </c>
      <c r="V641" s="2">
        <v>0</v>
      </c>
      <c r="W6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1" s="2">
        <v>0</v>
      </c>
      <c r="Y641" s="2">
        <v>0</v>
      </c>
      <c r="Z641" s="2">
        <v>0</v>
      </c>
      <c r="AA641" s="2">
        <v>0</v>
      </c>
      <c r="AB641" s="2">
        <v>0</v>
      </c>
      <c r="AC641" s="2">
        <v>0</v>
      </c>
      <c r="AD641" s="2">
        <v>0</v>
      </c>
      <c r="AE641" s="2">
        <v>0</v>
      </c>
      <c r="AF641" t="s">
        <v>957</v>
      </c>
      <c r="AG641" s="6">
        <v>5</v>
      </c>
      <c r="AH641"/>
    </row>
    <row r="642" spans="1:34" x14ac:dyDescent="0.25">
      <c r="A642" t="s">
        <v>35</v>
      </c>
      <c r="B642" t="s">
        <v>1606</v>
      </c>
      <c r="C642" t="s">
        <v>1957</v>
      </c>
      <c r="D642" t="s">
        <v>2339</v>
      </c>
      <c r="E642" s="2">
        <v>70.967032967032964</v>
      </c>
      <c r="F642" s="2">
        <f>Nurse[[#This Row],[Total Nurse Staff Hours]]/Nurse[[#This Row],[MDS Census]]</f>
        <v>3.7446949519975221</v>
      </c>
      <c r="G642" s="2">
        <f>Nurse[[#This Row],[Total Direct Care Staff Hours]]/Nurse[[#This Row],[MDS Census]]</f>
        <v>3.3420935274078665</v>
      </c>
      <c r="H642" s="2">
        <f>Nurse[[#This Row],[Total RN Hours (w/ Admin, DON)]]/Nurse[[#This Row],[MDS Census]]</f>
        <v>0.87856147414060104</v>
      </c>
      <c r="I642" s="2">
        <f>Nurse[[#This Row],[RN Hours (excl. Admin, DON)]]/Nurse[[#This Row],[MDS Census]]</f>
        <v>0.47596004955094479</v>
      </c>
      <c r="J642" s="2">
        <f>SUM(Nurse[[#This Row],[RN Hours (excl. Admin, DON)]], Nurse[[#This Row],[RN Admin Hours]], Nurse[[#This Row],[RN DON Hours]], Nurse[[#This Row],[LPN Hours (excl. Admin)]], Nurse[[#This Row],[LPN Admin Hours]], Nurse[[#This Row],[CNA Hours]], Nurse[[#This Row],[NA TR Hours]], Nurse[[#This Row],[Med Aide/Tech Hours]])</f>
        <v>265.74989010989009</v>
      </c>
      <c r="K642" s="2">
        <f>SUM(Nurse[[#This Row],[RN Hours (excl. Admin, DON)]], Nurse[[#This Row],[LPN Hours (excl. Admin)]], Nurse[[#This Row],[CNA Hours]], Nurse[[#This Row],[NA TR Hours]], Nurse[[#This Row],[Med Aide/Tech Hours]])</f>
        <v>237.17846153846153</v>
      </c>
      <c r="L642" s="2">
        <f>SUM(Nurse[[#This Row],[RN Hours (excl. Admin, DON)]], Nurse[[#This Row],[RN Admin Hours]], Nurse[[#This Row],[RN DON Hours]])</f>
        <v>62.348901098901116</v>
      </c>
      <c r="M642" s="2">
        <v>33.77747252747254</v>
      </c>
      <c r="N642" s="2">
        <v>22.857142857142858</v>
      </c>
      <c r="O642" s="2">
        <v>5.7142857142857144</v>
      </c>
      <c r="P642" s="2">
        <f>SUM(Nurse[[#This Row],[LPN Hours (excl. Admin)]],Nurse[[#This Row],[LPN Admin Hours]])</f>
        <v>48.678571428571431</v>
      </c>
      <c r="Q642" s="2">
        <v>48.678571428571431</v>
      </c>
      <c r="R642" s="2">
        <v>0</v>
      </c>
      <c r="S642" s="2">
        <f>SUM(Nurse[[#This Row],[CNA Hours]], Nurse[[#This Row],[NA TR Hours]], Nurse[[#This Row],[Med Aide/Tech Hours]])</f>
        <v>154.72241758241756</v>
      </c>
      <c r="T642" s="2">
        <v>138.26637362637359</v>
      </c>
      <c r="U642" s="2">
        <v>16.456043956043956</v>
      </c>
      <c r="V642" s="2">
        <v>0</v>
      </c>
      <c r="W6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2" s="2">
        <v>0</v>
      </c>
      <c r="Y642" s="2">
        <v>0</v>
      </c>
      <c r="Z642" s="2">
        <v>0</v>
      </c>
      <c r="AA642" s="2">
        <v>0</v>
      </c>
      <c r="AB642" s="2">
        <v>0</v>
      </c>
      <c r="AC642" s="2">
        <v>0</v>
      </c>
      <c r="AD642" s="2">
        <v>0</v>
      </c>
      <c r="AE642" s="2">
        <v>0</v>
      </c>
      <c r="AF642" t="s">
        <v>669</v>
      </c>
      <c r="AG642" s="6">
        <v>5</v>
      </c>
      <c r="AH642"/>
    </row>
    <row r="643" spans="1:34" x14ac:dyDescent="0.25">
      <c r="A643" t="s">
        <v>35</v>
      </c>
      <c r="B643" t="s">
        <v>1068</v>
      </c>
      <c r="C643" t="s">
        <v>2077</v>
      </c>
      <c r="D643" t="s">
        <v>2338</v>
      </c>
      <c r="E643" s="2">
        <v>73.824175824175825</v>
      </c>
      <c r="F643" s="2">
        <f>Nurse[[#This Row],[Total Nurse Staff Hours]]/Nurse[[#This Row],[MDS Census]]</f>
        <v>4.1556490026793682</v>
      </c>
      <c r="G643" s="2">
        <f>Nurse[[#This Row],[Total Direct Care Staff Hours]]/Nurse[[#This Row],[MDS Census]]</f>
        <v>3.4312593033640955</v>
      </c>
      <c r="H643" s="2">
        <f>Nurse[[#This Row],[Total RN Hours (w/ Admin, DON)]]/Nurse[[#This Row],[MDS Census]]</f>
        <v>0.57278207799940462</v>
      </c>
      <c r="I643" s="2">
        <f>Nurse[[#This Row],[RN Hours (excl. Admin, DON)]]/Nurse[[#This Row],[MDS Census]]</f>
        <v>6.0389997022923476E-2</v>
      </c>
      <c r="J643" s="2">
        <f>SUM(Nurse[[#This Row],[RN Hours (excl. Admin, DON)]], Nurse[[#This Row],[RN Admin Hours]], Nurse[[#This Row],[RN DON Hours]], Nurse[[#This Row],[LPN Hours (excl. Admin)]], Nurse[[#This Row],[LPN Admin Hours]], Nurse[[#This Row],[CNA Hours]], Nurse[[#This Row],[NA TR Hours]], Nurse[[#This Row],[Med Aide/Tech Hours]])</f>
        <v>306.78736263736261</v>
      </c>
      <c r="K643" s="2">
        <f>SUM(Nurse[[#This Row],[RN Hours (excl. Admin, DON)]], Nurse[[#This Row],[LPN Hours (excl. Admin)]], Nurse[[#This Row],[CNA Hours]], Nurse[[#This Row],[NA TR Hours]], Nurse[[#This Row],[Med Aide/Tech Hours]])</f>
        <v>253.30989010989003</v>
      </c>
      <c r="L643" s="2">
        <f>SUM(Nurse[[#This Row],[RN Hours (excl. Admin, DON)]], Nurse[[#This Row],[RN Admin Hours]], Nurse[[#This Row],[RN DON Hours]])</f>
        <v>42.285164835164835</v>
      </c>
      <c r="M643" s="2">
        <v>4.4582417582417575</v>
      </c>
      <c r="N643" s="2">
        <v>35.980769230769234</v>
      </c>
      <c r="O643" s="2">
        <v>1.8461538461538463</v>
      </c>
      <c r="P643" s="2">
        <f>SUM(Nurse[[#This Row],[LPN Hours (excl. Admin)]],Nurse[[#This Row],[LPN Admin Hours]])</f>
        <v>103.75274725274723</v>
      </c>
      <c r="Q643" s="2">
        <v>88.102197802197779</v>
      </c>
      <c r="R643" s="2">
        <v>15.650549450549454</v>
      </c>
      <c r="S643" s="2">
        <f>SUM(Nurse[[#This Row],[CNA Hours]], Nurse[[#This Row],[NA TR Hours]], Nurse[[#This Row],[Med Aide/Tech Hours]])</f>
        <v>160.7494505494505</v>
      </c>
      <c r="T643" s="2">
        <v>158.55164835164831</v>
      </c>
      <c r="U643" s="2">
        <v>0</v>
      </c>
      <c r="V643" s="2">
        <v>2.197802197802198</v>
      </c>
      <c r="W6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74.093406593406598</v>
      </c>
      <c r="X643" s="2">
        <v>0.92307692307692313</v>
      </c>
      <c r="Y643" s="2">
        <v>10.901098901098901</v>
      </c>
      <c r="Z643" s="2">
        <v>0</v>
      </c>
      <c r="AA643" s="2">
        <v>26.664835164835164</v>
      </c>
      <c r="AB643" s="2">
        <v>0</v>
      </c>
      <c r="AC643" s="2">
        <v>35.604395604395606</v>
      </c>
      <c r="AD643" s="2">
        <v>0</v>
      </c>
      <c r="AE643" s="2">
        <v>0</v>
      </c>
      <c r="AF643" t="s">
        <v>121</v>
      </c>
      <c r="AG643" s="6">
        <v>5</v>
      </c>
      <c r="AH643"/>
    </row>
    <row r="644" spans="1:34" x14ac:dyDescent="0.25">
      <c r="A644" t="s">
        <v>35</v>
      </c>
      <c r="B644" t="s">
        <v>1395</v>
      </c>
      <c r="C644" t="s">
        <v>1928</v>
      </c>
      <c r="D644" t="s">
        <v>2363</v>
      </c>
      <c r="E644" s="2">
        <v>53.549450549450547</v>
      </c>
      <c r="F644" s="2">
        <f>Nurse[[#This Row],[Total Nurse Staff Hours]]/Nurse[[#This Row],[MDS Census]]</f>
        <v>3.818387030576647</v>
      </c>
      <c r="G644" s="2">
        <f>Nurse[[#This Row],[Total Direct Care Staff Hours]]/Nurse[[#This Row],[MDS Census]]</f>
        <v>3.1700697722142421</v>
      </c>
      <c r="H644" s="2">
        <f>Nurse[[#This Row],[Total RN Hours (w/ Admin, DON)]]/Nurse[[#This Row],[MDS Census]]</f>
        <v>0.672070593063821</v>
      </c>
      <c r="I644" s="2">
        <f>Nurse[[#This Row],[RN Hours (excl. Admin, DON)]]/Nurse[[#This Row],[MDS Census]]</f>
        <v>0.21644777344551613</v>
      </c>
      <c r="J644" s="2">
        <f>SUM(Nurse[[#This Row],[RN Hours (excl. Admin, DON)]], Nurse[[#This Row],[RN Admin Hours]], Nurse[[#This Row],[RN DON Hours]], Nurse[[#This Row],[LPN Hours (excl. Admin)]], Nurse[[#This Row],[LPN Admin Hours]], Nurse[[#This Row],[CNA Hours]], Nurse[[#This Row],[NA TR Hours]], Nurse[[#This Row],[Med Aide/Tech Hours]])</f>
        <v>204.47252747252747</v>
      </c>
      <c r="K644" s="2">
        <f>SUM(Nurse[[#This Row],[RN Hours (excl. Admin, DON)]], Nurse[[#This Row],[LPN Hours (excl. Admin)]], Nurse[[#This Row],[CNA Hours]], Nurse[[#This Row],[NA TR Hours]], Nurse[[#This Row],[Med Aide/Tech Hours]])</f>
        <v>169.75549450549451</v>
      </c>
      <c r="L644" s="2">
        <f>SUM(Nurse[[#This Row],[RN Hours (excl. Admin, DON)]], Nurse[[#This Row],[RN Admin Hours]], Nurse[[#This Row],[RN DON Hours]])</f>
        <v>35.989010989010985</v>
      </c>
      <c r="M644" s="2">
        <v>11.590659340659341</v>
      </c>
      <c r="N644" s="2">
        <v>19.826923076923077</v>
      </c>
      <c r="O644" s="2">
        <v>4.5714285714285712</v>
      </c>
      <c r="P644" s="2">
        <f>SUM(Nurse[[#This Row],[LPN Hours (excl. Admin)]],Nurse[[#This Row],[LPN Admin Hours]])</f>
        <v>51.587912087912088</v>
      </c>
      <c r="Q644" s="2">
        <v>41.269230769230766</v>
      </c>
      <c r="R644" s="2">
        <v>10.318681318681319</v>
      </c>
      <c r="S644" s="2">
        <f>SUM(Nurse[[#This Row],[CNA Hours]], Nurse[[#This Row],[NA TR Hours]], Nurse[[#This Row],[Med Aide/Tech Hours]])</f>
        <v>116.89560439560439</v>
      </c>
      <c r="T644" s="2">
        <v>116.89560439560439</v>
      </c>
      <c r="U644" s="2">
        <v>0</v>
      </c>
      <c r="V644" s="2">
        <v>0</v>
      </c>
      <c r="W6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4" s="2">
        <v>0</v>
      </c>
      <c r="Y644" s="2">
        <v>0</v>
      </c>
      <c r="Z644" s="2">
        <v>0</v>
      </c>
      <c r="AA644" s="2">
        <v>0</v>
      </c>
      <c r="AB644" s="2">
        <v>0</v>
      </c>
      <c r="AC644" s="2">
        <v>0</v>
      </c>
      <c r="AD644" s="2">
        <v>0</v>
      </c>
      <c r="AE644" s="2">
        <v>0</v>
      </c>
      <c r="AF644" t="s">
        <v>453</v>
      </c>
      <c r="AG644" s="6">
        <v>5</v>
      </c>
      <c r="AH644"/>
    </row>
    <row r="645" spans="1:34" x14ac:dyDescent="0.25">
      <c r="A645" t="s">
        <v>35</v>
      </c>
      <c r="B645" t="s">
        <v>1122</v>
      </c>
      <c r="C645" t="s">
        <v>1935</v>
      </c>
      <c r="D645" t="s">
        <v>2291</v>
      </c>
      <c r="E645" s="2">
        <v>51.406593406593409</v>
      </c>
      <c r="F645" s="2">
        <f>Nurse[[#This Row],[Total Nurse Staff Hours]]/Nurse[[#This Row],[MDS Census]]</f>
        <v>4.5582984181274036</v>
      </c>
      <c r="G645" s="2">
        <f>Nurse[[#This Row],[Total Direct Care Staff Hours]]/Nurse[[#This Row],[MDS Census]]</f>
        <v>4.2117828131680195</v>
      </c>
      <c r="H645" s="2">
        <f>Nurse[[#This Row],[Total RN Hours (w/ Admin, DON)]]/Nurse[[#This Row],[MDS Census]]</f>
        <v>1.0142988456605386</v>
      </c>
      <c r="I645" s="2">
        <f>Nurse[[#This Row],[RN Hours (excl. Admin, DON)]]/Nurse[[#This Row],[MDS Census]]</f>
        <v>0.66778324070115436</v>
      </c>
      <c r="J645" s="2">
        <f>SUM(Nurse[[#This Row],[RN Hours (excl. Admin, DON)]], Nurse[[#This Row],[RN Admin Hours]], Nurse[[#This Row],[RN DON Hours]], Nurse[[#This Row],[LPN Hours (excl. Admin)]], Nurse[[#This Row],[LPN Admin Hours]], Nurse[[#This Row],[CNA Hours]], Nurse[[#This Row],[NA TR Hours]], Nurse[[#This Row],[Med Aide/Tech Hours]])</f>
        <v>234.32659340659336</v>
      </c>
      <c r="K645" s="2">
        <f>SUM(Nurse[[#This Row],[RN Hours (excl. Admin, DON)]], Nurse[[#This Row],[LPN Hours (excl. Admin)]], Nurse[[#This Row],[CNA Hours]], Nurse[[#This Row],[NA TR Hours]], Nurse[[#This Row],[Med Aide/Tech Hours]])</f>
        <v>216.51340659340656</v>
      </c>
      <c r="L645" s="2">
        <f>SUM(Nurse[[#This Row],[RN Hours (excl. Admin, DON)]], Nurse[[#This Row],[RN Admin Hours]], Nurse[[#This Row],[RN DON Hours]])</f>
        <v>52.14164835164835</v>
      </c>
      <c r="M645" s="2">
        <v>34.328461538461539</v>
      </c>
      <c r="N645" s="2">
        <v>12.098901098901099</v>
      </c>
      <c r="O645" s="2">
        <v>5.7142857142857144</v>
      </c>
      <c r="P645" s="2">
        <f>SUM(Nurse[[#This Row],[LPN Hours (excl. Admin)]],Nurse[[#This Row],[LPN Admin Hours]])</f>
        <v>69.124175824175794</v>
      </c>
      <c r="Q645" s="2">
        <v>69.124175824175794</v>
      </c>
      <c r="R645" s="2">
        <v>0</v>
      </c>
      <c r="S645" s="2">
        <f>SUM(Nurse[[#This Row],[CNA Hours]], Nurse[[#This Row],[NA TR Hours]], Nurse[[#This Row],[Med Aide/Tech Hours]])</f>
        <v>113.06076923076922</v>
      </c>
      <c r="T645" s="2">
        <v>113.06076923076922</v>
      </c>
      <c r="U645" s="2">
        <v>0</v>
      </c>
      <c r="V645" s="2">
        <v>0</v>
      </c>
      <c r="W6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5" s="2">
        <v>0</v>
      </c>
      <c r="Y645" s="2">
        <v>0</v>
      </c>
      <c r="Z645" s="2">
        <v>0</v>
      </c>
      <c r="AA645" s="2">
        <v>0</v>
      </c>
      <c r="AB645" s="2">
        <v>0</v>
      </c>
      <c r="AC645" s="2">
        <v>0</v>
      </c>
      <c r="AD645" s="2">
        <v>0</v>
      </c>
      <c r="AE645" s="2">
        <v>0</v>
      </c>
      <c r="AF645" t="s">
        <v>176</v>
      </c>
      <c r="AG645" s="6">
        <v>5</v>
      </c>
      <c r="AH645"/>
    </row>
    <row r="646" spans="1:34" x14ac:dyDescent="0.25">
      <c r="A646" t="s">
        <v>35</v>
      </c>
      <c r="B646" t="s">
        <v>1703</v>
      </c>
      <c r="C646" t="s">
        <v>2175</v>
      </c>
      <c r="D646" t="s">
        <v>2331</v>
      </c>
      <c r="E646" s="2">
        <v>139.79120879120879</v>
      </c>
      <c r="F646" s="2">
        <f>Nurse[[#This Row],[Total Nurse Staff Hours]]/Nurse[[#This Row],[MDS Census]]</f>
        <v>4.1453517805203992</v>
      </c>
      <c r="G646" s="2">
        <f>Nurse[[#This Row],[Total Direct Care Staff Hours]]/Nurse[[#This Row],[MDS Census]]</f>
        <v>3.7503851898435654</v>
      </c>
      <c r="H646" s="2">
        <f>Nurse[[#This Row],[Total RN Hours (w/ Admin, DON)]]/Nurse[[#This Row],[MDS Census]]</f>
        <v>1.1296195267667637</v>
      </c>
      <c r="I646" s="2">
        <f>Nurse[[#This Row],[RN Hours (excl. Admin, DON)]]/Nurse[[#This Row],[MDS Census]]</f>
        <v>0.81433613709613994</v>
      </c>
      <c r="J646" s="2">
        <f>SUM(Nurse[[#This Row],[RN Hours (excl. Admin, DON)]], Nurse[[#This Row],[RN Admin Hours]], Nurse[[#This Row],[RN DON Hours]], Nurse[[#This Row],[LPN Hours (excl. Admin)]], Nurse[[#This Row],[LPN Admin Hours]], Nurse[[#This Row],[CNA Hours]], Nurse[[#This Row],[NA TR Hours]], Nurse[[#This Row],[Med Aide/Tech Hours]])</f>
        <v>579.4837362637362</v>
      </c>
      <c r="K646" s="2">
        <f>SUM(Nurse[[#This Row],[RN Hours (excl. Admin, DON)]], Nurse[[#This Row],[LPN Hours (excl. Admin)]], Nurse[[#This Row],[CNA Hours]], Nurse[[#This Row],[NA TR Hours]], Nurse[[#This Row],[Med Aide/Tech Hours]])</f>
        <v>524.27087912087904</v>
      </c>
      <c r="L646" s="2">
        <f>SUM(Nurse[[#This Row],[RN Hours (excl. Admin, DON)]], Nurse[[#This Row],[RN Admin Hours]], Nurse[[#This Row],[RN DON Hours]])</f>
        <v>157.91087912087912</v>
      </c>
      <c r="M646" s="2">
        <v>113.83703296703293</v>
      </c>
      <c r="N646" s="2">
        <v>38.859560439560468</v>
      </c>
      <c r="O646" s="2">
        <v>5.2142857142857197</v>
      </c>
      <c r="P646" s="2">
        <f>SUM(Nurse[[#This Row],[LPN Hours (excl. Admin)]],Nurse[[#This Row],[LPN Admin Hours]])</f>
        <v>136.35494505494503</v>
      </c>
      <c r="Q646" s="2">
        <v>125.21593406593404</v>
      </c>
      <c r="R646" s="2">
        <v>11.139010989010989</v>
      </c>
      <c r="S646" s="2">
        <f>SUM(Nurse[[#This Row],[CNA Hours]], Nurse[[#This Row],[NA TR Hours]], Nurse[[#This Row],[Med Aide/Tech Hours]])</f>
        <v>285.21791208791217</v>
      </c>
      <c r="T646" s="2">
        <v>278.45692307692315</v>
      </c>
      <c r="U646" s="2">
        <v>6.7609890109890109</v>
      </c>
      <c r="V646" s="2">
        <v>0</v>
      </c>
      <c r="W6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89.71868131868132</v>
      </c>
      <c r="X646" s="2">
        <v>12.054945054945055</v>
      </c>
      <c r="Y646" s="2">
        <v>5.2307692307692308</v>
      </c>
      <c r="Z646" s="2">
        <v>0</v>
      </c>
      <c r="AA646" s="2">
        <v>29.520879120879115</v>
      </c>
      <c r="AB646" s="2">
        <v>0</v>
      </c>
      <c r="AC646" s="2">
        <v>42.912087912087912</v>
      </c>
      <c r="AD646" s="2">
        <v>0</v>
      </c>
      <c r="AE646" s="2">
        <v>0</v>
      </c>
      <c r="AF646" t="s">
        <v>769</v>
      </c>
      <c r="AG646" s="6">
        <v>5</v>
      </c>
      <c r="AH646"/>
    </row>
    <row r="647" spans="1:34" x14ac:dyDescent="0.25">
      <c r="A647" t="s">
        <v>35</v>
      </c>
      <c r="B647" t="s">
        <v>987</v>
      </c>
      <c r="C647" t="s">
        <v>1937</v>
      </c>
      <c r="D647" t="s">
        <v>2337</v>
      </c>
      <c r="E647" s="2">
        <v>23.802197802197803</v>
      </c>
      <c r="F647" s="2">
        <f>Nurse[[#This Row],[Total Nurse Staff Hours]]/Nurse[[#This Row],[MDS Census]]</f>
        <v>3.3485780240073866</v>
      </c>
      <c r="G647" s="2">
        <f>Nurse[[#This Row],[Total Direct Care Staff Hours]]/Nurse[[#This Row],[MDS Census]]</f>
        <v>2.8535410895660198</v>
      </c>
      <c r="H647" s="2">
        <f>Nurse[[#This Row],[Total RN Hours (w/ Admin, DON)]]/Nurse[[#This Row],[MDS Census]]</f>
        <v>0.745960295475531</v>
      </c>
      <c r="I647" s="2">
        <f>Nurse[[#This Row],[RN Hours (excl. Admin, DON)]]/Nurse[[#This Row],[MDS Census]]</f>
        <v>0.2564635272391505</v>
      </c>
      <c r="J647" s="2">
        <f>SUM(Nurse[[#This Row],[RN Hours (excl. Admin, DON)]], Nurse[[#This Row],[RN Admin Hours]], Nurse[[#This Row],[RN DON Hours]], Nurse[[#This Row],[LPN Hours (excl. Admin)]], Nurse[[#This Row],[LPN Admin Hours]], Nurse[[#This Row],[CNA Hours]], Nurse[[#This Row],[NA TR Hours]], Nurse[[#This Row],[Med Aide/Tech Hours]])</f>
        <v>79.703516483516481</v>
      </c>
      <c r="K647" s="2">
        <f>SUM(Nurse[[#This Row],[RN Hours (excl. Admin, DON)]], Nurse[[#This Row],[LPN Hours (excl. Admin)]], Nurse[[#This Row],[CNA Hours]], Nurse[[#This Row],[NA TR Hours]], Nurse[[#This Row],[Med Aide/Tech Hours]])</f>
        <v>67.920549450549444</v>
      </c>
      <c r="L647" s="2">
        <f>SUM(Nurse[[#This Row],[RN Hours (excl. Admin, DON)]], Nurse[[#This Row],[RN Admin Hours]], Nurse[[#This Row],[RN DON Hours]])</f>
        <v>17.755494505494507</v>
      </c>
      <c r="M647" s="2">
        <v>6.104395604395604</v>
      </c>
      <c r="N647" s="2">
        <v>6.0247252747252746</v>
      </c>
      <c r="O647" s="2">
        <v>5.6263736263736268</v>
      </c>
      <c r="P647" s="2">
        <f>SUM(Nurse[[#This Row],[LPN Hours (excl. Admin)]],Nurse[[#This Row],[LPN Admin Hours]])</f>
        <v>19.428241758241757</v>
      </c>
      <c r="Q647" s="2">
        <v>19.296373626373626</v>
      </c>
      <c r="R647" s="2">
        <v>0.13186813186813187</v>
      </c>
      <c r="S647" s="2">
        <f>SUM(Nurse[[#This Row],[CNA Hours]], Nurse[[#This Row],[NA TR Hours]], Nurse[[#This Row],[Med Aide/Tech Hours]])</f>
        <v>42.519780219780216</v>
      </c>
      <c r="T647" s="2">
        <v>42.519780219780216</v>
      </c>
      <c r="U647" s="2">
        <v>0</v>
      </c>
      <c r="V647" s="2">
        <v>0</v>
      </c>
      <c r="W6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47" s="2">
        <v>0</v>
      </c>
      <c r="Y647" s="2">
        <v>0</v>
      </c>
      <c r="Z647" s="2">
        <v>0</v>
      </c>
      <c r="AA647" s="2">
        <v>0</v>
      </c>
      <c r="AB647" s="2">
        <v>0</v>
      </c>
      <c r="AC647" s="2">
        <v>0</v>
      </c>
      <c r="AD647" s="2">
        <v>0</v>
      </c>
      <c r="AE647" s="2">
        <v>0</v>
      </c>
      <c r="AF647" t="s">
        <v>662</v>
      </c>
      <c r="AG647" s="6">
        <v>5</v>
      </c>
      <c r="AH647"/>
    </row>
    <row r="648" spans="1:34" x14ac:dyDescent="0.25">
      <c r="A648" t="s">
        <v>35</v>
      </c>
      <c r="B648" t="s">
        <v>1542</v>
      </c>
      <c r="C648" t="s">
        <v>2045</v>
      </c>
      <c r="D648" t="s">
        <v>2328</v>
      </c>
      <c r="E648" s="2">
        <v>73.769230769230774</v>
      </c>
      <c r="F648" s="2">
        <f>Nurse[[#This Row],[Total Nurse Staff Hours]]/Nurse[[#This Row],[MDS Census]]</f>
        <v>3.8630224936690003</v>
      </c>
      <c r="G648" s="2">
        <f>Nurse[[#This Row],[Total Direct Care Staff Hours]]/Nurse[[#This Row],[MDS Census]]</f>
        <v>3.2766751079994041</v>
      </c>
      <c r="H648" s="2">
        <f>Nurse[[#This Row],[Total RN Hours (w/ Admin, DON)]]/Nurse[[#This Row],[MDS Census]]</f>
        <v>0.66953820944436171</v>
      </c>
      <c r="I648" s="2">
        <f>Nurse[[#This Row],[RN Hours (excl. Admin, DON)]]/Nurse[[#This Row],[MDS Census]]</f>
        <v>8.3190823774765346E-2</v>
      </c>
      <c r="J648" s="2">
        <f>SUM(Nurse[[#This Row],[RN Hours (excl. Admin, DON)]], Nurse[[#This Row],[RN Admin Hours]], Nurse[[#This Row],[RN DON Hours]], Nurse[[#This Row],[LPN Hours (excl. Admin)]], Nurse[[#This Row],[LPN Admin Hours]], Nurse[[#This Row],[CNA Hours]], Nurse[[#This Row],[NA TR Hours]], Nurse[[#This Row],[Med Aide/Tech Hours]])</f>
        <v>284.9721978021978</v>
      </c>
      <c r="K648" s="2">
        <f>SUM(Nurse[[#This Row],[RN Hours (excl. Admin, DON)]], Nurse[[#This Row],[LPN Hours (excl. Admin)]], Nurse[[#This Row],[CNA Hours]], Nurse[[#This Row],[NA TR Hours]], Nurse[[#This Row],[Med Aide/Tech Hours]])</f>
        <v>241.7178021978022</v>
      </c>
      <c r="L648" s="2">
        <f>SUM(Nurse[[#This Row],[RN Hours (excl. Admin, DON)]], Nurse[[#This Row],[RN Admin Hours]], Nurse[[#This Row],[RN DON Hours]])</f>
        <v>49.391318681318687</v>
      </c>
      <c r="M648" s="2">
        <v>6.1369230769230745</v>
      </c>
      <c r="N648" s="2">
        <v>38.595054945054954</v>
      </c>
      <c r="O648" s="2">
        <v>4.6593406593406597</v>
      </c>
      <c r="P648" s="2">
        <f>SUM(Nurse[[#This Row],[LPN Hours (excl. Admin)]],Nurse[[#This Row],[LPN Admin Hours]])</f>
        <v>62.430329670329648</v>
      </c>
      <c r="Q648" s="2">
        <v>62.430329670329648</v>
      </c>
      <c r="R648" s="2">
        <v>0</v>
      </c>
      <c r="S648" s="2">
        <f>SUM(Nurse[[#This Row],[CNA Hours]], Nurse[[#This Row],[NA TR Hours]], Nurse[[#This Row],[Med Aide/Tech Hours]])</f>
        <v>173.15054945054948</v>
      </c>
      <c r="T648" s="2">
        <v>173.15054945054948</v>
      </c>
      <c r="U648" s="2">
        <v>0</v>
      </c>
      <c r="V648" s="2">
        <v>0</v>
      </c>
      <c r="W6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32.307692307692307</v>
      </c>
      <c r="X648" s="2">
        <v>0.14285714285714285</v>
      </c>
      <c r="Y648" s="2">
        <v>0</v>
      </c>
      <c r="Z648" s="2">
        <v>0</v>
      </c>
      <c r="AA648" s="2">
        <v>5.9450549450549453</v>
      </c>
      <c r="AB648" s="2">
        <v>0</v>
      </c>
      <c r="AC648" s="2">
        <v>26.219780219780219</v>
      </c>
      <c r="AD648" s="2">
        <v>0</v>
      </c>
      <c r="AE648" s="2">
        <v>0</v>
      </c>
      <c r="AF648" t="s">
        <v>604</v>
      </c>
      <c r="AG648" s="6">
        <v>5</v>
      </c>
      <c r="AH648"/>
    </row>
    <row r="649" spans="1:34" x14ac:dyDescent="0.25">
      <c r="A649" t="s">
        <v>35</v>
      </c>
      <c r="B649" t="s">
        <v>1389</v>
      </c>
      <c r="C649" t="s">
        <v>2074</v>
      </c>
      <c r="D649" t="s">
        <v>2331</v>
      </c>
      <c r="E649" s="2">
        <v>77.010989010989007</v>
      </c>
      <c r="F649" s="2">
        <f>Nurse[[#This Row],[Total Nurse Staff Hours]]/Nurse[[#This Row],[MDS Census]]</f>
        <v>3.6676812214611871</v>
      </c>
      <c r="G649" s="2">
        <f>Nurse[[#This Row],[Total Direct Care Staff Hours]]/Nurse[[#This Row],[MDS Census]]</f>
        <v>3.5406121575342469</v>
      </c>
      <c r="H649" s="2">
        <f>Nurse[[#This Row],[Total RN Hours (w/ Admin, DON)]]/Nurse[[#This Row],[MDS Census]]</f>
        <v>0.59753139269406397</v>
      </c>
      <c r="I649" s="2">
        <f>Nurse[[#This Row],[RN Hours (excl. Admin, DON)]]/Nurse[[#This Row],[MDS Census]]</f>
        <v>0.47046232876712335</v>
      </c>
      <c r="J649" s="2">
        <f>SUM(Nurse[[#This Row],[RN Hours (excl. Admin, DON)]], Nurse[[#This Row],[RN Admin Hours]], Nurse[[#This Row],[RN DON Hours]], Nurse[[#This Row],[LPN Hours (excl. Admin)]], Nurse[[#This Row],[LPN Admin Hours]], Nurse[[#This Row],[CNA Hours]], Nurse[[#This Row],[NA TR Hours]], Nurse[[#This Row],[Med Aide/Tech Hours]])</f>
        <v>282.45175824175823</v>
      </c>
      <c r="K649" s="2">
        <f>SUM(Nurse[[#This Row],[RN Hours (excl. Admin, DON)]], Nurse[[#This Row],[LPN Hours (excl. Admin)]], Nurse[[#This Row],[CNA Hours]], Nurse[[#This Row],[NA TR Hours]], Nurse[[#This Row],[Med Aide/Tech Hours]])</f>
        <v>272.66604395604395</v>
      </c>
      <c r="L649" s="2">
        <f>SUM(Nurse[[#This Row],[RN Hours (excl. Admin, DON)]], Nurse[[#This Row],[RN Admin Hours]], Nurse[[#This Row],[RN DON Hours]])</f>
        <v>46.016483516483518</v>
      </c>
      <c r="M649" s="2">
        <v>36.230769230769234</v>
      </c>
      <c r="N649" s="2">
        <v>4.6758241758241761</v>
      </c>
      <c r="O649" s="2">
        <v>5.1098901098901095</v>
      </c>
      <c r="P649" s="2">
        <f>SUM(Nurse[[#This Row],[LPN Hours (excl. Admin)]],Nurse[[#This Row],[LPN Admin Hours]])</f>
        <v>77.342747252747273</v>
      </c>
      <c r="Q649" s="2">
        <v>77.342747252747273</v>
      </c>
      <c r="R649" s="2">
        <v>0</v>
      </c>
      <c r="S649" s="2">
        <f>SUM(Nurse[[#This Row],[CNA Hours]], Nurse[[#This Row],[NA TR Hours]], Nurse[[#This Row],[Med Aide/Tech Hours]])</f>
        <v>159.09252747252745</v>
      </c>
      <c r="T649" s="2">
        <v>159.09252747252745</v>
      </c>
      <c r="U649" s="2">
        <v>0</v>
      </c>
      <c r="V649" s="2">
        <v>0</v>
      </c>
      <c r="W6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10.66967032967033</v>
      </c>
      <c r="X649" s="2">
        <v>0</v>
      </c>
      <c r="Y649" s="2">
        <v>0</v>
      </c>
      <c r="Z649" s="2">
        <v>0</v>
      </c>
      <c r="AA649" s="2">
        <v>3.2301098901098899</v>
      </c>
      <c r="AB649" s="2">
        <v>0</v>
      </c>
      <c r="AC649" s="2">
        <v>7.4395604395604398</v>
      </c>
      <c r="AD649" s="2">
        <v>0</v>
      </c>
      <c r="AE649" s="2">
        <v>0</v>
      </c>
      <c r="AF649" t="s">
        <v>447</v>
      </c>
      <c r="AG649" s="6">
        <v>5</v>
      </c>
      <c r="AH649"/>
    </row>
    <row r="650" spans="1:34" x14ac:dyDescent="0.25">
      <c r="A650" t="s">
        <v>35</v>
      </c>
      <c r="B650" t="s">
        <v>1416</v>
      </c>
      <c r="C650" t="s">
        <v>2195</v>
      </c>
      <c r="D650" t="s">
        <v>2353</v>
      </c>
      <c r="E650" s="2">
        <v>54.307692307692307</v>
      </c>
      <c r="F650" s="2">
        <f>Nurse[[#This Row],[Total Nurse Staff Hours]]/Nurse[[#This Row],[MDS Census]]</f>
        <v>4.9669668150546329</v>
      </c>
      <c r="G650" s="2">
        <f>Nurse[[#This Row],[Total Direct Care Staff Hours]]/Nurse[[#This Row],[MDS Census]]</f>
        <v>4.6305645487656815</v>
      </c>
      <c r="H650" s="2">
        <f>Nurse[[#This Row],[Total RN Hours (w/ Admin, DON)]]/Nurse[[#This Row],[MDS Census]]</f>
        <v>0.74145082962363418</v>
      </c>
      <c r="I650" s="2">
        <f>Nurse[[#This Row],[RN Hours (excl. Admin, DON)]]/Nurse[[#This Row],[MDS Census]]</f>
        <v>0.40504856333468237</v>
      </c>
      <c r="J650" s="2">
        <f>SUM(Nurse[[#This Row],[RN Hours (excl. Admin, DON)]], Nurse[[#This Row],[RN Admin Hours]], Nurse[[#This Row],[RN DON Hours]], Nurse[[#This Row],[LPN Hours (excl. Admin)]], Nurse[[#This Row],[LPN Admin Hours]], Nurse[[#This Row],[CNA Hours]], Nurse[[#This Row],[NA TR Hours]], Nurse[[#This Row],[Med Aide/Tech Hours]])</f>
        <v>269.74450549450546</v>
      </c>
      <c r="K650" s="2">
        <f>SUM(Nurse[[#This Row],[RN Hours (excl. Admin, DON)]], Nurse[[#This Row],[LPN Hours (excl. Admin)]], Nurse[[#This Row],[CNA Hours]], Nurse[[#This Row],[NA TR Hours]], Nurse[[#This Row],[Med Aide/Tech Hours]])</f>
        <v>251.47527472527472</v>
      </c>
      <c r="L650" s="2">
        <f>SUM(Nurse[[#This Row],[RN Hours (excl. Admin, DON)]], Nurse[[#This Row],[RN Admin Hours]], Nurse[[#This Row],[RN DON Hours]])</f>
        <v>40.266483516483518</v>
      </c>
      <c r="M650" s="2">
        <v>21.997252747252748</v>
      </c>
      <c r="N650" s="2">
        <v>12.554945054945055</v>
      </c>
      <c r="O650" s="2">
        <v>5.7142857142857144</v>
      </c>
      <c r="P650" s="2">
        <f>SUM(Nurse[[#This Row],[LPN Hours (excl. Admin)]],Nurse[[#This Row],[LPN Admin Hours]])</f>
        <v>86.623626373626379</v>
      </c>
      <c r="Q650" s="2">
        <v>86.623626373626379</v>
      </c>
      <c r="R650" s="2">
        <v>0</v>
      </c>
      <c r="S650" s="2">
        <f>SUM(Nurse[[#This Row],[CNA Hours]], Nurse[[#This Row],[NA TR Hours]], Nurse[[#This Row],[Med Aide/Tech Hours]])</f>
        <v>142.85439560439559</v>
      </c>
      <c r="T650" s="2">
        <v>142.85439560439559</v>
      </c>
      <c r="U650" s="2">
        <v>0</v>
      </c>
      <c r="V650" s="2">
        <v>0</v>
      </c>
      <c r="W6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3.4642857142857144</v>
      </c>
      <c r="X650" s="2">
        <v>1.043956043956044</v>
      </c>
      <c r="Y650" s="2">
        <v>0</v>
      </c>
      <c r="Z650" s="2">
        <v>0</v>
      </c>
      <c r="AA650" s="2">
        <v>0.92582417582417587</v>
      </c>
      <c r="AB650" s="2">
        <v>0</v>
      </c>
      <c r="AC650" s="2">
        <v>1.4945054945054945</v>
      </c>
      <c r="AD650" s="2">
        <v>0</v>
      </c>
      <c r="AE650" s="2">
        <v>0</v>
      </c>
      <c r="AF650" t="s">
        <v>475</v>
      </c>
      <c r="AG650" s="6">
        <v>5</v>
      </c>
      <c r="AH650"/>
    </row>
    <row r="651" spans="1:34" x14ac:dyDescent="0.25">
      <c r="A651" t="s">
        <v>35</v>
      </c>
      <c r="B651" t="s">
        <v>1081</v>
      </c>
      <c r="C651" t="s">
        <v>2017</v>
      </c>
      <c r="D651" t="s">
        <v>2288</v>
      </c>
      <c r="E651" s="2">
        <v>22.109890109890109</v>
      </c>
      <c r="F651" s="2">
        <f>Nurse[[#This Row],[Total Nurse Staff Hours]]/Nurse[[#This Row],[MDS Census]]</f>
        <v>4.2765904572564608</v>
      </c>
      <c r="G651" s="2">
        <f>Nurse[[#This Row],[Total Direct Care Staff Hours]]/Nurse[[#This Row],[MDS Census]]</f>
        <v>4.0757952286282304</v>
      </c>
      <c r="H651" s="2">
        <f>Nurse[[#This Row],[Total RN Hours (w/ Admin, DON)]]/Nurse[[#This Row],[MDS Census]]</f>
        <v>1.0652335984095429</v>
      </c>
      <c r="I651" s="2">
        <f>Nurse[[#This Row],[RN Hours (excl. Admin, DON)]]/Nurse[[#This Row],[MDS Census]]</f>
        <v>0.86443836978131228</v>
      </c>
      <c r="J651" s="2">
        <f>SUM(Nurse[[#This Row],[RN Hours (excl. Admin, DON)]], Nurse[[#This Row],[RN Admin Hours]], Nurse[[#This Row],[RN DON Hours]], Nurse[[#This Row],[LPN Hours (excl. Admin)]], Nurse[[#This Row],[LPN Admin Hours]], Nurse[[#This Row],[CNA Hours]], Nurse[[#This Row],[NA TR Hours]], Nurse[[#This Row],[Med Aide/Tech Hours]])</f>
        <v>94.554945054945051</v>
      </c>
      <c r="K651" s="2">
        <f>SUM(Nurse[[#This Row],[RN Hours (excl. Admin, DON)]], Nurse[[#This Row],[LPN Hours (excl. Admin)]], Nurse[[#This Row],[CNA Hours]], Nurse[[#This Row],[NA TR Hours]], Nurse[[#This Row],[Med Aide/Tech Hours]])</f>
        <v>90.115384615384613</v>
      </c>
      <c r="L651" s="2">
        <f>SUM(Nurse[[#This Row],[RN Hours (excl. Admin, DON)]], Nurse[[#This Row],[RN Admin Hours]], Nurse[[#This Row],[RN DON Hours]])</f>
        <v>23.552197802197803</v>
      </c>
      <c r="M651" s="2">
        <v>19.112637362637365</v>
      </c>
      <c r="N651" s="2">
        <v>3.5796703296703298</v>
      </c>
      <c r="O651" s="2">
        <v>0.85989010989010994</v>
      </c>
      <c r="P651" s="2">
        <f>SUM(Nurse[[#This Row],[LPN Hours (excl. Admin)]],Nurse[[#This Row],[LPN Admin Hours]])</f>
        <v>26.293956043956044</v>
      </c>
      <c r="Q651" s="2">
        <v>26.293956043956044</v>
      </c>
      <c r="R651" s="2">
        <v>0</v>
      </c>
      <c r="S651" s="2">
        <f>SUM(Nurse[[#This Row],[CNA Hours]], Nurse[[#This Row],[NA TR Hours]], Nurse[[#This Row],[Med Aide/Tech Hours]])</f>
        <v>44.708791208791212</v>
      </c>
      <c r="T651" s="2">
        <v>44.708791208791212</v>
      </c>
      <c r="U651" s="2">
        <v>0</v>
      </c>
      <c r="V651" s="2">
        <v>0</v>
      </c>
      <c r="W6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51" s="2">
        <v>0</v>
      </c>
      <c r="Y651" s="2">
        <v>0</v>
      </c>
      <c r="Z651" s="2">
        <v>0</v>
      </c>
      <c r="AA651" s="2">
        <v>0</v>
      </c>
      <c r="AB651" s="2">
        <v>0</v>
      </c>
      <c r="AC651" s="2">
        <v>0</v>
      </c>
      <c r="AD651" s="2">
        <v>0</v>
      </c>
      <c r="AE651" s="2">
        <v>0</v>
      </c>
      <c r="AF651" t="s">
        <v>134</v>
      </c>
      <c r="AG651" s="6">
        <v>5</v>
      </c>
      <c r="AH651"/>
    </row>
    <row r="652" spans="1:34" x14ac:dyDescent="0.25">
      <c r="A652" t="s">
        <v>35</v>
      </c>
      <c r="B652" t="s">
        <v>1181</v>
      </c>
      <c r="C652" t="s">
        <v>1976</v>
      </c>
      <c r="D652" t="s">
        <v>2335</v>
      </c>
      <c r="E652" s="2">
        <v>43.241758241758241</v>
      </c>
      <c r="F652" s="2">
        <f>Nurse[[#This Row],[Total Nurse Staff Hours]]/Nurse[[#This Row],[MDS Census]]</f>
        <v>5.089390088945362</v>
      </c>
      <c r="G652" s="2">
        <f>Nurse[[#This Row],[Total Direct Care Staff Hours]]/Nurse[[#This Row],[MDS Census]]</f>
        <v>4.9364675984752227</v>
      </c>
      <c r="H652" s="2">
        <f>Nurse[[#This Row],[Total RN Hours (w/ Admin, DON)]]/Nurse[[#This Row],[MDS Census]]</f>
        <v>0.91060991105463795</v>
      </c>
      <c r="I652" s="2">
        <f>Nurse[[#This Row],[RN Hours (excl. Admin, DON)]]/Nurse[[#This Row],[MDS Census]]</f>
        <v>0.75768742058449812</v>
      </c>
      <c r="J652" s="2">
        <f>SUM(Nurse[[#This Row],[RN Hours (excl. Admin, DON)]], Nurse[[#This Row],[RN Admin Hours]], Nurse[[#This Row],[RN DON Hours]], Nurse[[#This Row],[LPN Hours (excl. Admin)]], Nurse[[#This Row],[LPN Admin Hours]], Nurse[[#This Row],[CNA Hours]], Nurse[[#This Row],[NA TR Hours]], Nurse[[#This Row],[Med Aide/Tech Hours]])</f>
        <v>220.07417582417582</v>
      </c>
      <c r="K652" s="2">
        <f>SUM(Nurse[[#This Row],[RN Hours (excl. Admin, DON)]], Nurse[[#This Row],[LPN Hours (excl. Admin)]], Nurse[[#This Row],[CNA Hours]], Nurse[[#This Row],[NA TR Hours]], Nurse[[#This Row],[Med Aide/Tech Hours]])</f>
        <v>213.46153846153845</v>
      </c>
      <c r="L652" s="2">
        <f>SUM(Nurse[[#This Row],[RN Hours (excl. Admin, DON)]], Nurse[[#This Row],[RN Admin Hours]], Nurse[[#This Row],[RN DON Hours]])</f>
        <v>39.376373626373628</v>
      </c>
      <c r="M652" s="2">
        <v>32.763736263736263</v>
      </c>
      <c r="N652" s="2">
        <v>1.3379120879120878</v>
      </c>
      <c r="O652" s="2">
        <v>5.2747252747252746</v>
      </c>
      <c r="P652" s="2">
        <f>SUM(Nurse[[#This Row],[LPN Hours (excl. Admin)]],Nurse[[#This Row],[LPN Admin Hours]])</f>
        <v>38.758241758241759</v>
      </c>
      <c r="Q652" s="2">
        <v>38.758241758241759</v>
      </c>
      <c r="R652" s="2">
        <v>0</v>
      </c>
      <c r="S652" s="2">
        <f>SUM(Nurse[[#This Row],[CNA Hours]], Nurse[[#This Row],[NA TR Hours]], Nurse[[#This Row],[Med Aide/Tech Hours]])</f>
        <v>141.93956043956044</v>
      </c>
      <c r="T652" s="2">
        <v>141.93956043956044</v>
      </c>
      <c r="U652" s="2">
        <v>0</v>
      </c>
      <c r="V652" s="2">
        <v>0</v>
      </c>
      <c r="W6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1.098901098901099E-2</v>
      </c>
      <c r="X652" s="2">
        <v>1.098901098901099E-2</v>
      </c>
      <c r="Y652" s="2">
        <v>0</v>
      </c>
      <c r="Z652" s="2">
        <v>0</v>
      </c>
      <c r="AA652" s="2">
        <v>0</v>
      </c>
      <c r="AB652" s="2">
        <v>0</v>
      </c>
      <c r="AC652" s="2">
        <v>0</v>
      </c>
      <c r="AD652" s="2">
        <v>0</v>
      </c>
      <c r="AE652" s="2">
        <v>0</v>
      </c>
      <c r="AF652" t="s">
        <v>236</v>
      </c>
      <c r="AG652" s="6">
        <v>5</v>
      </c>
      <c r="AH652"/>
    </row>
    <row r="653" spans="1:34" x14ac:dyDescent="0.25">
      <c r="A653" t="s">
        <v>35</v>
      </c>
      <c r="B653" t="s">
        <v>1365</v>
      </c>
      <c r="C653" t="s">
        <v>1947</v>
      </c>
      <c r="D653" t="s">
        <v>2333</v>
      </c>
      <c r="E653" s="2">
        <v>135.25274725274724</v>
      </c>
      <c r="F653" s="2">
        <f>Nurse[[#This Row],[Total Nurse Staff Hours]]/Nurse[[#This Row],[MDS Census]]</f>
        <v>3.0597213194670134</v>
      </c>
      <c r="G653" s="2">
        <f>Nurse[[#This Row],[Total Direct Care Staff Hours]]/Nurse[[#This Row],[MDS Census]]</f>
        <v>2.8261943451413716</v>
      </c>
      <c r="H653" s="2">
        <f>Nurse[[#This Row],[Total RN Hours (w/ Admin, DON)]]/Nurse[[#This Row],[MDS Census]]</f>
        <v>0.51025755606109846</v>
      </c>
      <c r="I653" s="2">
        <f>Nurse[[#This Row],[RN Hours (excl. Admin, DON)]]/Nurse[[#This Row],[MDS Census]]</f>
        <v>0.450621546961326</v>
      </c>
      <c r="J653" s="2">
        <f>SUM(Nurse[[#This Row],[RN Hours (excl. Admin, DON)]], Nurse[[#This Row],[RN Admin Hours]], Nurse[[#This Row],[RN DON Hours]], Nurse[[#This Row],[LPN Hours (excl. Admin)]], Nurse[[#This Row],[LPN Admin Hours]], Nurse[[#This Row],[CNA Hours]], Nurse[[#This Row],[NA TR Hours]], Nurse[[#This Row],[Med Aide/Tech Hours]])</f>
        <v>413.83571428571429</v>
      </c>
      <c r="K653" s="2">
        <f>SUM(Nurse[[#This Row],[RN Hours (excl. Admin, DON)]], Nurse[[#This Row],[LPN Hours (excl. Admin)]], Nurse[[#This Row],[CNA Hours]], Nurse[[#This Row],[NA TR Hours]], Nurse[[#This Row],[Med Aide/Tech Hours]])</f>
        <v>382.25054945054944</v>
      </c>
      <c r="L653" s="2">
        <f>SUM(Nurse[[#This Row],[RN Hours (excl. Admin, DON)]], Nurse[[#This Row],[RN Admin Hours]], Nurse[[#This Row],[RN DON Hours]])</f>
        <v>69.013736263736263</v>
      </c>
      <c r="M653" s="2">
        <v>60.947802197802197</v>
      </c>
      <c r="N653" s="2">
        <v>3.2307692307692308</v>
      </c>
      <c r="O653" s="2">
        <v>4.8351648351648349</v>
      </c>
      <c r="P653" s="2">
        <f>SUM(Nurse[[#This Row],[LPN Hours (excl. Admin)]],Nurse[[#This Row],[LPN Admin Hours]])</f>
        <v>132.65384615384616</v>
      </c>
      <c r="Q653" s="2">
        <v>109.13461538461539</v>
      </c>
      <c r="R653" s="2">
        <v>23.51923076923077</v>
      </c>
      <c r="S653" s="2">
        <f>SUM(Nurse[[#This Row],[CNA Hours]], Nurse[[#This Row],[NA TR Hours]], Nurse[[#This Row],[Med Aide/Tech Hours]])</f>
        <v>212.16813186813187</v>
      </c>
      <c r="T653" s="2">
        <v>212.16813186813187</v>
      </c>
      <c r="U653" s="2">
        <v>0</v>
      </c>
      <c r="V653" s="2">
        <v>0</v>
      </c>
      <c r="W6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53" s="2">
        <v>0</v>
      </c>
      <c r="Y653" s="2">
        <v>0</v>
      </c>
      <c r="Z653" s="2">
        <v>0</v>
      </c>
      <c r="AA653" s="2">
        <v>0</v>
      </c>
      <c r="AB653" s="2">
        <v>0</v>
      </c>
      <c r="AC653" s="2">
        <v>0</v>
      </c>
      <c r="AD653" s="2">
        <v>0</v>
      </c>
      <c r="AE653" s="2">
        <v>0</v>
      </c>
      <c r="AF653" t="s">
        <v>422</v>
      </c>
      <c r="AG653" s="6">
        <v>5</v>
      </c>
      <c r="AH653"/>
    </row>
    <row r="654" spans="1:34" x14ac:dyDescent="0.25">
      <c r="A654" t="s">
        <v>35</v>
      </c>
      <c r="B654" t="s">
        <v>1242</v>
      </c>
      <c r="C654" t="s">
        <v>2095</v>
      </c>
      <c r="D654" t="s">
        <v>2345</v>
      </c>
      <c r="E654" s="2">
        <v>61.703296703296701</v>
      </c>
      <c r="F654" s="2">
        <f>Nurse[[#This Row],[Total Nurse Staff Hours]]/Nurse[[#This Row],[MDS Census]]</f>
        <v>3.7090828138913627</v>
      </c>
      <c r="G654" s="2">
        <f>Nurse[[#This Row],[Total Direct Care Staff Hours]]/Nurse[[#This Row],[MDS Census]]</f>
        <v>3.2318343722172758</v>
      </c>
      <c r="H654" s="2">
        <f>Nurse[[#This Row],[Total RN Hours (w/ Admin, DON)]]/Nurse[[#This Row],[MDS Census]]</f>
        <v>0.75520926090828144</v>
      </c>
      <c r="I654" s="2">
        <f>Nurse[[#This Row],[RN Hours (excl. Admin, DON)]]/Nurse[[#This Row],[MDS Census]]</f>
        <v>0.54688334817453255</v>
      </c>
      <c r="J654" s="2">
        <f>SUM(Nurse[[#This Row],[RN Hours (excl. Admin, DON)]], Nurse[[#This Row],[RN Admin Hours]], Nurse[[#This Row],[RN DON Hours]], Nurse[[#This Row],[LPN Hours (excl. Admin)]], Nurse[[#This Row],[LPN Admin Hours]], Nurse[[#This Row],[CNA Hours]], Nurse[[#This Row],[NA TR Hours]], Nurse[[#This Row],[Med Aide/Tech Hours]])</f>
        <v>228.86263736263737</v>
      </c>
      <c r="K654" s="2">
        <f>SUM(Nurse[[#This Row],[RN Hours (excl. Admin, DON)]], Nurse[[#This Row],[LPN Hours (excl. Admin)]], Nurse[[#This Row],[CNA Hours]], Nurse[[#This Row],[NA TR Hours]], Nurse[[#This Row],[Med Aide/Tech Hours]])</f>
        <v>199.41483516483518</v>
      </c>
      <c r="L654" s="2">
        <f>SUM(Nurse[[#This Row],[RN Hours (excl. Admin, DON)]], Nurse[[#This Row],[RN Admin Hours]], Nurse[[#This Row],[RN DON Hours]])</f>
        <v>46.598901098901102</v>
      </c>
      <c r="M654" s="2">
        <v>33.744505494505496</v>
      </c>
      <c r="N654" s="2">
        <v>7.5796703296703294</v>
      </c>
      <c r="O654" s="2">
        <v>5.2747252747252746</v>
      </c>
      <c r="P654" s="2">
        <f>SUM(Nurse[[#This Row],[LPN Hours (excl. Admin)]],Nurse[[#This Row],[LPN Admin Hours]])</f>
        <v>53.85164835164835</v>
      </c>
      <c r="Q654" s="2">
        <v>37.258241758241759</v>
      </c>
      <c r="R654" s="2">
        <v>16.593406593406595</v>
      </c>
      <c r="S654" s="2">
        <f>SUM(Nurse[[#This Row],[CNA Hours]], Nurse[[#This Row],[NA TR Hours]], Nurse[[#This Row],[Med Aide/Tech Hours]])</f>
        <v>128.41208791208791</v>
      </c>
      <c r="T654" s="2">
        <v>124.82692307692308</v>
      </c>
      <c r="U654" s="2">
        <v>3.5851648351648353</v>
      </c>
      <c r="V654" s="2">
        <v>0</v>
      </c>
      <c r="W6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12.722527472527473</v>
      </c>
      <c r="X654" s="2">
        <v>2.802197802197802</v>
      </c>
      <c r="Y654" s="2">
        <v>0</v>
      </c>
      <c r="Z654" s="2">
        <v>0</v>
      </c>
      <c r="AA654" s="2">
        <v>4.7115384615384617</v>
      </c>
      <c r="AB654" s="2">
        <v>0</v>
      </c>
      <c r="AC654" s="2">
        <v>5.2087912087912089</v>
      </c>
      <c r="AD654" s="2">
        <v>0</v>
      </c>
      <c r="AE654" s="2">
        <v>0</v>
      </c>
      <c r="AF654" t="s">
        <v>298</v>
      </c>
      <c r="AG654" s="6">
        <v>5</v>
      </c>
      <c r="AH654"/>
    </row>
    <row r="655" spans="1:34" x14ac:dyDescent="0.25">
      <c r="A655" t="s">
        <v>35</v>
      </c>
      <c r="B655" t="s">
        <v>1302</v>
      </c>
      <c r="C655" t="s">
        <v>2162</v>
      </c>
      <c r="D655" t="s">
        <v>2304</v>
      </c>
      <c r="E655" s="2">
        <v>72.021978021978029</v>
      </c>
      <c r="F655" s="2">
        <f>Nurse[[#This Row],[Total Nurse Staff Hours]]/Nurse[[#This Row],[MDS Census]]</f>
        <v>3.0191043637473296</v>
      </c>
      <c r="G655" s="2">
        <f>Nurse[[#This Row],[Total Direct Care Staff Hours]]/Nurse[[#This Row],[MDS Census]]</f>
        <v>2.8360100701861457</v>
      </c>
      <c r="H655" s="2">
        <f>Nurse[[#This Row],[Total RN Hours (w/ Admin, DON)]]/Nurse[[#This Row],[MDS Census]]</f>
        <v>0.57727494659749756</v>
      </c>
      <c r="I655" s="2">
        <f>Nurse[[#This Row],[RN Hours (excl. Admin, DON)]]/Nurse[[#This Row],[MDS Census]]</f>
        <v>0.39418065303631356</v>
      </c>
      <c r="J655" s="2">
        <f>SUM(Nurse[[#This Row],[RN Hours (excl. Admin, DON)]], Nurse[[#This Row],[RN Admin Hours]], Nurse[[#This Row],[RN DON Hours]], Nurse[[#This Row],[LPN Hours (excl. Admin)]], Nurse[[#This Row],[LPN Admin Hours]], Nurse[[#This Row],[CNA Hours]], Nurse[[#This Row],[NA TR Hours]], Nurse[[#This Row],[Med Aide/Tech Hours]])</f>
        <v>217.44186813186812</v>
      </c>
      <c r="K655" s="2">
        <f>SUM(Nurse[[#This Row],[RN Hours (excl. Admin, DON)]], Nurse[[#This Row],[LPN Hours (excl. Admin)]], Nurse[[#This Row],[CNA Hours]], Nurse[[#This Row],[NA TR Hours]], Nurse[[#This Row],[Med Aide/Tech Hours]])</f>
        <v>204.25505494505495</v>
      </c>
      <c r="L655" s="2">
        <f>SUM(Nurse[[#This Row],[RN Hours (excl. Admin, DON)]], Nurse[[#This Row],[RN Admin Hours]], Nurse[[#This Row],[RN DON Hours]])</f>
        <v>41.576483516483506</v>
      </c>
      <c r="M655" s="2">
        <v>28.38967032967032</v>
      </c>
      <c r="N655" s="2">
        <v>8.4395604395604398</v>
      </c>
      <c r="O655" s="2">
        <v>4.7472527472527473</v>
      </c>
      <c r="P655" s="2">
        <f>SUM(Nurse[[#This Row],[LPN Hours (excl. Admin)]],Nurse[[#This Row],[LPN Admin Hours]])</f>
        <v>38.64153846153846</v>
      </c>
      <c r="Q655" s="2">
        <v>38.64153846153846</v>
      </c>
      <c r="R655" s="2">
        <v>0</v>
      </c>
      <c r="S655" s="2">
        <f>SUM(Nurse[[#This Row],[CNA Hours]], Nurse[[#This Row],[NA TR Hours]], Nurse[[#This Row],[Med Aide/Tech Hours]])</f>
        <v>137.22384615384615</v>
      </c>
      <c r="T655" s="2">
        <v>137.22384615384615</v>
      </c>
      <c r="U655" s="2">
        <v>0</v>
      </c>
      <c r="V655" s="2">
        <v>0</v>
      </c>
      <c r="W6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55" s="2">
        <v>0</v>
      </c>
      <c r="Y655" s="2">
        <v>0</v>
      </c>
      <c r="Z655" s="2">
        <v>0</v>
      </c>
      <c r="AA655" s="2">
        <v>0</v>
      </c>
      <c r="AB655" s="2">
        <v>0</v>
      </c>
      <c r="AC655" s="2">
        <v>0</v>
      </c>
      <c r="AD655" s="2">
        <v>0</v>
      </c>
      <c r="AE655" s="2">
        <v>0</v>
      </c>
      <c r="AF655" t="s">
        <v>358</v>
      </c>
      <c r="AG655" s="6">
        <v>5</v>
      </c>
      <c r="AH655"/>
    </row>
    <row r="656" spans="1:34" x14ac:dyDescent="0.25">
      <c r="A656" t="s">
        <v>35</v>
      </c>
      <c r="B656" t="s">
        <v>1517</v>
      </c>
      <c r="C656" t="s">
        <v>2125</v>
      </c>
      <c r="D656" t="s">
        <v>2292</v>
      </c>
      <c r="E656" s="2">
        <v>31.164835164835164</v>
      </c>
      <c r="F656" s="2">
        <f>Nurse[[#This Row],[Total Nurse Staff Hours]]/Nurse[[#This Row],[MDS Census]]</f>
        <v>3.1927115655853315</v>
      </c>
      <c r="G656" s="2">
        <f>Nurse[[#This Row],[Total Direct Care Staff Hours]]/Nurse[[#This Row],[MDS Census]]</f>
        <v>2.8563222849083219</v>
      </c>
      <c r="H656" s="2">
        <f>Nurse[[#This Row],[Total RN Hours (w/ Admin, DON)]]/Nurse[[#This Row],[MDS Census]]</f>
        <v>0.71650211565585331</v>
      </c>
      <c r="I656" s="2">
        <f>Nurse[[#This Row],[RN Hours (excl. Admin, DON)]]/Nurse[[#This Row],[MDS Census]]</f>
        <v>0.54724964739069115</v>
      </c>
      <c r="J656" s="2">
        <f>SUM(Nurse[[#This Row],[RN Hours (excl. Admin, DON)]], Nurse[[#This Row],[RN Admin Hours]], Nurse[[#This Row],[RN DON Hours]], Nurse[[#This Row],[LPN Hours (excl. Admin)]], Nurse[[#This Row],[LPN Admin Hours]], Nurse[[#This Row],[CNA Hours]], Nurse[[#This Row],[NA TR Hours]], Nurse[[#This Row],[Med Aide/Tech Hours]])</f>
        <v>99.500329670329677</v>
      </c>
      <c r="K656" s="2">
        <f>SUM(Nurse[[#This Row],[RN Hours (excl. Admin, DON)]], Nurse[[#This Row],[LPN Hours (excl. Admin)]], Nurse[[#This Row],[CNA Hours]], Nurse[[#This Row],[NA TR Hours]], Nurse[[#This Row],[Med Aide/Tech Hours]])</f>
        <v>89.016813186813195</v>
      </c>
      <c r="L656" s="2">
        <f>SUM(Nurse[[#This Row],[RN Hours (excl. Admin, DON)]], Nurse[[#This Row],[RN Admin Hours]], Nurse[[#This Row],[RN DON Hours]])</f>
        <v>22.329670329670328</v>
      </c>
      <c r="M656" s="2">
        <v>17.054945054945055</v>
      </c>
      <c r="N656" s="2">
        <v>8.7912087912087919E-2</v>
      </c>
      <c r="O656" s="2">
        <v>5.186813186813187</v>
      </c>
      <c r="P656" s="2">
        <f>SUM(Nurse[[#This Row],[LPN Hours (excl. Admin)]],Nurse[[#This Row],[LPN Admin Hours]])</f>
        <v>25.533736263736259</v>
      </c>
      <c r="Q656" s="2">
        <v>20.324945054945051</v>
      </c>
      <c r="R656" s="2">
        <v>5.2087912087912089</v>
      </c>
      <c r="S656" s="2">
        <f>SUM(Nurse[[#This Row],[CNA Hours]], Nurse[[#This Row],[NA TR Hours]], Nurse[[#This Row],[Med Aide/Tech Hours]])</f>
        <v>51.63692307692309</v>
      </c>
      <c r="T656" s="2">
        <v>47.63692307692309</v>
      </c>
      <c r="U656" s="2">
        <v>4</v>
      </c>
      <c r="V656" s="2">
        <v>0</v>
      </c>
      <c r="W6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3.9725274725274726</v>
      </c>
      <c r="X656" s="2">
        <v>0</v>
      </c>
      <c r="Y656" s="2">
        <v>0</v>
      </c>
      <c r="Z656" s="2">
        <v>0</v>
      </c>
      <c r="AA656" s="2">
        <v>0.63186813186813184</v>
      </c>
      <c r="AB656" s="2">
        <v>0</v>
      </c>
      <c r="AC656" s="2">
        <v>3.3406593406593408</v>
      </c>
      <c r="AD656" s="2">
        <v>0</v>
      </c>
      <c r="AE656" s="2">
        <v>0</v>
      </c>
      <c r="AF656" t="s">
        <v>579</v>
      </c>
      <c r="AG656" s="6">
        <v>5</v>
      </c>
      <c r="AH656"/>
    </row>
    <row r="657" spans="1:34" x14ac:dyDescent="0.25">
      <c r="A657" t="s">
        <v>35</v>
      </c>
      <c r="B657" t="s">
        <v>1813</v>
      </c>
      <c r="C657" t="s">
        <v>1921</v>
      </c>
      <c r="D657" t="s">
        <v>2344</v>
      </c>
      <c r="E657" s="2">
        <v>64.802197802197796</v>
      </c>
      <c r="F657" s="2">
        <f>Nurse[[#This Row],[Total Nurse Staff Hours]]/Nurse[[#This Row],[MDS Census]]</f>
        <v>2.8376293030354423</v>
      </c>
      <c r="G657" s="2">
        <f>Nurse[[#This Row],[Total Direct Care Staff Hours]]/Nurse[[#This Row],[MDS Census]]</f>
        <v>2.622350347634391</v>
      </c>
      <c r="H657" s="2">
        <f>Nurse[[#This Row],[Total RN Hours (w/ Admin, DON)]]/Nurse[[#This Row],[MDS Census]]</f>
        <v>0.43619637103612013</v>
      </c>
      <c r="I657" s="2">
        <f>Nurse[[#This Row],[RN Hours (excl. Admin, DON)]]/Nurse[[#This Row],[MDS Census]]</f>
        <v>0.27352891300661358</v>
      </c>
      <c r="J657" s="2">
        <f>SUM(Nurse[[#This Row],[RN Hours (excl. Admin, DON)]], Nurse[[#This Row],[RN Admin Hours]], Nurse[[#This Row],[RN DON Hours]], Nurse[[#This Row],[LPN Hours (excl. Admin)]], Nurse[[#This Row],[LPN Admin Hours]], Nurse[[#This Row],[CNA Hours]], Nurse[[#This Row],[NA TR Hours]], Nurse[[#This Row],[Med Aide/Tech Hours]])</f>
        <v>183.88461538461539</v>
      </c>
      <c r="K657" s="2">
        <f>SUM(Nurse[[#This Row],[RN Hours (excl. Admin, DON)]], Nurse[[#This Row],[LPN Hours (excl. Admin)]], Nurse[[#This Row],[CNA Hours]], Nurse[[#This Row],[NA TR Hours]], Nurse[[#This Row],[Med Aide/Tech Hours]])</f>
        <v>169.93406593406596</v>
      </c>
      <c r="L657" s="2">
        <f>SUM(Nurse[[#This Row],[RN Hours (excl. Admin, DON)]], Nurse[[#This Row],[RN Admin Hours]], Nurse[[#This Row],[RN DON Hours]])</f>
        <v>28.266483516483518</v>
      </c>
      <c r="M657" s="2">
        <v>17.725274725274726</v>
      </c>
      <c r="N657" s="2">
        <v>5.0027472527472527</v>
      </c>
      <c r="O657" s="2">
        <v>5.5384615384615383</v>
      </c>
      <c r="P657" s="2">
        <f>SUM(Nurse[[#This Row],[LPN Hours (excl. Admin)]],Nurse[[#This Row],[LPN Admin Hours]])</f>
        <v>34.829670329670328</v>
      </c>
      <c r="Q657" s="2">
        <v>31.420329670329672</v>
      </c>
      <c r="R657" s="2">
        <v>3.4093406593406592</v>
      </c>
      <c r="S657" s="2">
        <f>SUM(Nurse[[#This Row],[CNA Hours]], Nurse[[#This Row],[NA TR Hours]], Nurse[[#This Row],[Med Aide/Tech Hours]])</f>
        <v>120.78846153846153</v>
      </c>
      <c r="T657" s="2">
        <v>120.26373626373626</v>
      </c>
      <c r="U657" s="2">
        <v>0.52472527472527475</v>
      </c>
      <c r="V657" s="2">
        <v>0</v>
      </c>
      <c r="W6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57" s="2">
        <v>0</v>
      </c>
      <c r="Y657" s="2">
        <v>0</v>
      </c>
      <c r="Z657" s="2">
        <v>0</v>
      </c>
      <c r="AA657" s="2">
        <v>0</v>
      </c>
      <c r="AB657" s="2">
        <v>0</v>
      </c>
      <c r="AC657" s="2">
        <v>0</v>
      </c>
      <c r="AD657" s="2">
        <v>0</v>
      </c>
      <c r="AE657" s="2">
        <v>0</v>
      </c>
      <c r="AF657" t="s">
        <v>880</v>
      </c>
      <c r="AG657" s="6">
        <v>5</v>
      </c>
      <c r="AH657"/>
    </row>
    <row r="658" spans="1:34" x14ac:dyDescent="0.25">
      <c r="A658" t="s">
        <v>35</v>
      </c>
      <c r="B658" t="s">
        <v>1470</v>
      </c>
      <c r="C658" t="s">
        <v>2202</v>
      </c>
      <c r="D658" t="s">
        <v>2309</v>
      </c>
      <c r="E658" s="2">
        <v>36.967032967032964</v>
      </c>
      <c r="F658" s="2">
        <f>Nurse[[#This Row],[Total Nurse Staff Hours]]/Nurse[[#This Row],[MDS Census]]</f>
        <v>3.1758323424494654</v>
      </c>
      <c r="G658" s="2">
        <f>Nurse[[#This Row],[Total Direct Care Staff Hours]]/Nurse[[#This Row],[MDS Census]]</f>
        <v>2.8806480380499409</v>
      </c>
      <c r="H658" s="2">
        <f>Nurse[[#This Row],[Total RN Hours (w/ Admin, DON)]]/Nurse[[#This Row],[MDS Census]]</f>
        <v>0.70280023781212841</v>
      </c>
      <c r="I658" s="2">
        <f>Nurse[[#This Row],[RN Hours (excl. Admin, DON)]]/Nurse[[#This Row],[MDS Census]]</f>
        <v>0.56011296076099881</v>
      </c>
      <c r="J658" s="2">
        <f>SUM(Nurse[[#This Row],[RN Hours (excl. Admin, DON)]], Nurse[[#This Row],[RN Admin Hours]], Nurse[[#This Row],[RN DON Hours]], Nurse[[#This Row],[LPN Hours (excl. Admin)]], Nurse[[#This Row],[LPN Admin Hours]], Nurse[[#This Row],[CNA Hours]], Nurse[[#This Row],[NA TR Hours]], Nurse[[#This Row],[Med Aide/Tech Hours]])</f>
        <v>117.40109890109891</v>
      </c>
      <c r="K658" s="2">
        <f>SUM(Nurse[[#This Row],[RN Hours (excl. Admin, DON)]], Nurse[[#This Row],[LPN Hours (excl. Admin)]], Nurse[[#This Row],[CNA Hours]], Nurse[[#This Row],[NA TR Hours]], Nurse[[#This Row],[Med Aide/Tech Hours]])</f>
        <v>106.48901098901099</v>
      </c>
      <c r="L658" s="2">
        <f>SUM(Nurse[[#This Row],[RN Hours (excl. Admin, DON)]], Nurse[[#This Row],[RN Admin Hours]], Nurse[[#This Row],[RN DON Hours]])</f>
        <v>25.980439560439557</v>
      </c>
      <c r="M658" s="2">
        <v>20.705714285714283</v>
      </c>
      <c r="N658" s="2">
        <v>0</v>
      </c>
      <c r="O658" s="2">
        <v>5.2747252747252746</v>
      </c>
      <c r="P658" s="2">
        <f>SUM(Nurse[[#This Row],[LPN Hours (excl. Admin)]],Nurse[[#This Row],[LPN Admin Hours]])</f>
        <v>26.210659340659344</v>
      </c>
      <c r="Q658" s="2">
        <v>20.573296703296705</v>
      </c>
      <c r="R658" s="2">
        <v>5.6373626373626378</v>
      </c>
      <c r="S658" s="2">
        <f>SUM(Nurse[[#This Row],[CNA Hours]], Nurse[[#This Row],[NA TR Hours]], Nurse[[#This Row],[Med Aide/Tech Hours]])</f>
        <v>65.210000000000008</v>
      </c>
      <c r="T658" s="2">
        <v>64.567582417582429</v>
      </c>
      <c r="U658" s="2">
        <v>0.6424175824175824</v>
      </c>
      <c r="V658" s="2">
        <v>0</v>
      </c>
      <c r="W6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58" s="2">
        <v>0</v>
      </c>
      <c r="Y658" s="2">
        <v>0</v>
      </c>
      <c r="Z658" s="2">
        <v>0</v>
      </c>
      <c r="AA658" s="2">
        <v>0</v>
      </c>
      <c r="AB658" s="2">
        <v>0</v>
      </c>
      <c r="AC658" s="2">
        <v>0</v>
      </c>
      <c r="AD658" s="2">
        <v>0</v>
      </c>
      <c r="AE658" s="2">
        <v>0</v>
      </c>
      <c r="AF658" t="s">
        <v>530</v>
      </c>
      <c r="AG658" s="6">
        <v>5</v>
      </c>
      <c r="AH658"/>
    </row>
    <row r="659" spans="1:34" x14ac:dyDescent="0.25">
      <c r="A659" t="s">
        <v>35</v>
      </c>
      <c r="B659" t="s">
        <v>1281</v>
      </c>
      <c r="C659" t="s">
        <v>2088</v>
      </c>
      <c r="D659" t="s">
        <v>2321</v>
      </c>
      <c r="E659" s="2">
        <v>47.857142857142854</v>
      </c>
      <c r="F659" s="2">
        <f>Nurse[[#This Row],[Total Nurse Staff Hours]]/Nurse[[#This Row],[MDS Census]]</f>
        <v>3.7093777267508616</v>
      </c>
      <c r="G659" s="2">
        <f>Nurse[[#This Row],[Total Direct Care Staff Hours]]/Nurse[[#This Row],[MDS Census]]</f>
        <v>3.3582135476463844</v>
      </c>
      <c r="H659" s="2">
        <f>Nurse[[#This Row],[Total RN Hours (w/ Admin, DON)]]/Nurse[[#This Row],[MDS Census]]</f>
        <v>0.51130195177956372</v>
      </c>
      <c r="I659" s="2">
        <f>Nurse[[#This Row],[RN Hours (excl. Admin, DON)]]/Nurse[[#This Row],[MDS Census]]</f>
        <v>0.27127439724454649</v>
      </c>
      <c r="J659" s="2">
        <f>SUM(Nurse[[#This Row],[RN Hours (excl. Admin, DON)]], Nurse[[#This Row],[RN Admin Hours]], Nurse[[#This Row],[RN DON Hours]], Nurse[[#This Row],[LPN Hours (excl. Admin)]], Nurse[[#This Row],[LPN Admin Hours]], Nurse[[#This Row],[CNA Hours]], Nurse[[#This Row],[NA TR Hours]], Nurse[[#This Row],[Med Aide/Tech Hours]])</f>
        <v>177.5202197802198</v>
      </c>
      <c r="K659" s="2">
        <f>SUM(Nurse[[#This Row],[RN Hours (excl. Admin, DON)]], Nurse[[#This Row],[LPN Hours (excl. Admin)]], Nurse[[#This Row],[CNA Hours]], Nurse[[#This Row],[NA TR Hours]], Nurse[[#This Row],[Med Aide/Tech Hours]])</f>
        <v>160.71450549450552</v>
      </c>
      <c r="L659" s="2">
        <f>SUM(Nurse[[#This Row],[RN Hours (excl. Admin, DON)]], Nurse[[#This Row],[RN Admin Hours]], Nurse[[#This Row],[RN DON Hours]])</f>
        <v>24.469450549450546</v>
      </c>
      <c r="M659" s="2">
        <v>12.982417582417581</v>
      </c>
      <c r="N659" s="2">
        <v>5.9650549450549439</v>
      </c>
      <c r="O659" s="2">
        <v>5.5219780219780219</v>
      </c>
      <c r="P659" s="2">
        <f>SUM(Nurse[[#This Row],[LPN Hours (excl. Admin)]],Nurse[[#This Row],[LPN Admin Hours]])</f>
        <v>52.293626373626367</v>
      </c>
      <c r="Q659" s="2">
        <v>46.974945054945046</v>
      </c>
      <c r="R659" s="2">
        <v>5.3186813186813184</v>
      </c>
      <c r="S659" s="2">
        <f>SUM(Nurse[[#This Row],[CNA Hours]], Nurse[[#This Row],[NA TR Hours]], Nurse[[#This Row],[Med Aide/Tech Hours]])</f>
        <v>100.7571428571429</v>
      </c>
      <c r="T659" s="2">
        <v>100.7571428571429</v>
      </c>
      <c r="U659" s="2">
        <v>0</v>
      </c>
      <c r="V659" s="2">
        <v>0</v>
      </c>
      <c r="W6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0.49450549450549453</v>
      </c>
      <c r="X659" s="2">
        <v>0</v>
      </c>
      <c r="Y659" s="2">
        <v>0.49450549450549453</v>
      </c>
      <c r="Z659" s="2">
        <v>0</v>
      </c>
      <c r="AA659" s="2">
        <v>0</v>
      </c>
      <c r="AB659" s="2">
        <v>0</v>
      </c>
      <c r="AC659" s="2">
        <v>0</v>
      </c>
      <c r="AD659" s="2">
        <v>0</v>
      </c>
      <c r="AE659" s="2">
        <v>0</v>
      </c>
      <c r="AF659" t="s">
        <v>337</v>
      </c>
      <c r="AG659" s="6">
        <v>5</v>
      </c>
      <c r="AH659"/>
    </row>
    <row r="660" spans="1:34" x14ac:dyDescent="0.25">
      <c r="A660" t="s">
        <v>35</v>
      </c>
      <c r="B660" t="s">
        <v>1062</v>
      </c>
      <c r="C660" t="s">
        <v>2088</v>
      </c>
      <c r="D660" t="s">
        <v>2321</v>
      </c>
      <c r="E660" s="2">
        <v>85.934065934065927</v>
      </c>
      <c r="F660" s="2">
        <f>Nurse[[#This Row],[Total Nurse Staff Hours]]/Nurse[[#This Row],[MDS Census]]</f>
        <v>3.5035524296675202</v>
      </c>
      <c r="G660" s="2">
        <f>Nurse[[#This Row],[Total Direct Care Staff Hours]]/Nurse[[#This Row],[MDS Census]]</f>
        <v>3.061519181585679</v>
      </c>
      <c r="H660" s="2">
        <f>Nurse[[#This Row],[Total RN Hours (w/ Admin, DON)]]/Nurse[[#This Row],[MDS Census]]</f>
        <v>0.63524424552429681</v>
      </c>
      <c r="I660" s="2">
        <f>Nurse[[#This Row],[RN Hours (excl. Admin, DON)]]/Nurse[[#This Row],[MDS Census]]</f>
        <v>0.21709207161125318</v>
      </c>
      <c r="J660" s="2">
        <f>SUM(Nurse[[#This Row],[RN Hours (excl. Admin, DON)]], Nurse[[#This Row],[RN Admin Hours]], Nurse[[#This Row],[RN DON Hours]], Nurse[[#This Row],[LPN Hours (excl. Admin)]], Nurse[[#This Row],[LPN Admin Hours]], Nurse[[#This Row],[CNA Hours]], Nurse[[#This Row],[NA TR Hours]], Nurse[[#This Row],[Med Aide/Tech Hours]])</f>
        <v>301.07450549450556</v>
      </c>
      <c r="K660" s="2">
        <f>SUM(Nurse[[#This Row],[RN Hours (excl. Admin, DON)]], Nurse[[#This Row],[LPN Hours (excl. Admin)]], Nurse[[#This Row],[CNA Hours]], Nurse[[#This Row],[NA TR Hours]], Nurse[[#This Row],[Med Aide/Tech Hours]])</f>
        <v>263.08879120879129</v>
      </c>
      <c r="L660" s="2">
        <f>SUM(Nurse[[#This Row],[RN Hours (excl. Admin, DON)]], Nurse[[#This Row],[RN Admin Hours]], Nurse[[#This Row],[RN DON Hours]])</f>
        <v>54.589120879120884</v>
      </c>
      <c r="M660" s="2">
        <v>18.655604395604392</v>
      </c>
      <c r="N660" s="2">
        <v>28.988461538461546</v>
      </c>
      <c r="O660" s="2">
        <v>6.9450549450549453</v>
      </c>
      <c r="P660" s="2">
        <f>SUM(Nurse[[#This Row],[LPN Hours (excl. Admin)]],Nurse[[#This Row],[LPN Admin Hours]])</f>
        <v>75.158461538461538</v>
      </c>
      <c r="Q660" s="2">
        <v>73.106263736263742</v>
      </c>
      <c r="R660" s="2">
        <v>2.052197802197802</v>
      </c>
      <c r="S660" s="2">
        <f>SUM(Nurse[[#This Row],[CNA Hours]], Nurse[[#This Row],[NA TR Hours]], Nurse[[#This Row],[Med Aide/Tech Hours]])</f>
        <v>171.32692307692315</v>
      </c>
      <c r="T660" s="2">
        <v>170.84670329670337</v>
      </c>
      <c r="U660" s="2">
        <v>0.48021978021978023</v>
      </c>
      <c r="V660" s="2">
        <v>0</v>
      </c>
      <c r="W6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22.053516483516486</v>
      </c>
      <c r="X660" s="2">
        <v>3.7362637362637363</v>
      </c>
      <c r="Y660" s="2">
        <v>2.2527472527472527</v>
      </c>
      <c r="Z660" s="2">
        <v>0</v>
      </c>
      <c r="AA660" s="2">
        <v>15.449120879120878</v>
      </c>
      <c r="AB660" s="2">
        <v>0</v>
      </c>
      <c r="AC660" s="2">
        <v>0.61538461538461542</v>
      </c>
      <c r="AD660" s="2">
        <v>0</v>
      </c>
      <c r="AE660" s="2">
        <v>0</v>
      </c>
      <c r="AF660" t="s">
        <v>115</v>
      </c>
      <c r="AG660" s="6">
        <v>5</v>
      </c>
      <c r="AH660"/>
    </row>
    <row r="661" spans="1:34" x14ac:dyDescent="0.25">
      <c r="A661" t="s">
        <v>35</v>
      </c>
      <c r="B661" t="s">
        <v>1349</v>
      </c>
      <c r="C661" t="s">
        <v>2074</v>
      </c>
      <c r="D661" t="s">
        <v>2331</v>
      </c>
      <c r="E661" s="2">
        <v>143.02197802197801</v>
      </c>
      <c r="F661" s="2">
        <f>Nurse[[#This Row],[Total Nurse Staff Hours]]/Nurse[[#This Row],[MDS Census]]</f>
        <v>4.6082673837879371</v>
      </c>
      <c r="G661" s="2">
        <f>Nurse[[#This Row],[Total Direct Care Staff Hours]]/Nurse[[#This Row],[MDS Census]]</f>
        <v>4.1890457164809831</v>
      </c>
      <c r="H661" s="2">
        <f>Nurse[[#This Row],[Total RN Hours (w/ Admin, DON)]]/Nurse[[#This Row],[MDS Census]]</f>
        <v>0.92294583173261657</v>
      </c>
      <c r="I661" s="2">
        <f>Nurse[[#This Row],[RN Hours (excl. Admin, DON)]]/Nurse[[#This Row],[MDS Census]]</f>
        <v>0.70122166730695357</v>
      </c>
      <c r="J661" s="2">
        <f>SUM(Nurse[[#This Row],[RN Hours (excl. Admin, DON)]], Nurse[[#This Row],[RN Admin Hours]], Nurse[[#This Row],[RN DON Hours]], Nurse[[#This Row],[LPN Hours (excl. Admin)]], Nurse[[#This Row],[LPN Admin Hours]], Nurse[[#This Row],[CNA Hours]], Nurse[[#This Row],[NA TR Hours]], Nurse[[#This Row],[Med Aide/Tech Hours]])</f>
        <v>659.08351648351652</v>
      </c>
      <c r="K661" s="2">
        <f>SUM(Nurse[[#This Row],[RN Hours (excl. Admin, DON)]], Nurse[[#This Row],[LPN Hours (excl. Admin)]], Nurse[[#This Row],[CNA Hours]], Nurse[[#This Row],[NA TR Hours]], Nurse[[#This Row],[Med Aide/Tech Hours]])</f>
        <v>599.12560439560434</v>
      </c>
      <c r="L661" s="2">
        <f>SUM(Nurse[[#This Row],[RN Hours (excl. Admin, DON)]], Nurse[[#This Row],[RN Admin Hours]], Nurse[[#This Row],[RN DON Hours]])</f>
        <v>132.0015384615385</v>
      </c>
      <c r="M661" s="2">
        <v>100.29010989010989</v>
      </c>
      <c r="N661" s="2">
        <v>25.343296703296737</v>
      </c>
      <c r="O661" s="2">
        <v>6.3681318681318704</v>
      </c>
      <c r="P661" s="2">
        <f>SUM(Nurse[[#This Row],[LPN Hours (excl. Admin)]],Nurse[[#This Row],[LPN Admin Hours]])</f>
        <v>156.68054945054945</v>
      </c>
      <c r="Q661" s="2">
        <v>128.43406593406593</v>
      </c>
      <c r="R661" s="2">
        <v>28.246483516483519</v>
      </c>
      <c r="S661" s="2">
        <f>SUM(Nurse[[#This Row],[CNA Hours]], Nurse[[#This Row],[NA TR Hours]], Nurse[[#This Row],[Med Aide/Tech Hours]])</f>
        <v>370.40142857142854</v>
      </c>
      <c r="T661" s="2">
        <v>256.00307692307689</v>
      </c>
      <c r="U661" s="2">
        <v>114.39835164835165</v>
      </c>
      <c r="V661" s="2">
        <v>0</v>
      </c>
      <c r="W6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33.38461538461538</v>
      </c>
      <c r="X661" s="2">
        <v>26.043956043956044</v>
      </c>
      <c r="Y661" s="2">
        <v>2.4835164835164836</v>
      </c>
      <c r="Z661" s="2">
        <v>0</v>
      </c>
      <c r="AA661" s="2">
        <v>0</v>
      </c>
      <c r="AB661" s="2">
        <v>0</v>
      </c>
      <c r="AC661" s="2">
        <v>4.8571428571428568</v>
      </c>
      <c r="AD661" s="2">
        <v>0</v>
      </c>
      <c r="AE661" s="2">
        <v>0</v>
      </c>
      <c r="AF661" t="s">
        <v>406</v>
      </c>
      <c r="AG661" s="6">
        <v>5</v>
      </c>
      <c r="AH661"/>
    </row>
    <row r="662" spans="1:34" x14ac:dyDescent="0.25">
      <c r="A662" t="s">
        <v>35</v>
      </c>
      <c r="B662" t="s">
        <v>1043</v>
      </c>
      <c r="C662" t="s">
        <v>2068</v>
      </c>
      <c r="D662" t="s">
        <v>2307</v>
      </c>
      <c r="E662" s="2">
        <v>52.428571428571431</v>
      </c>
      <c r="F662" s="2">
        <f>Nurse[[#This Row],[Total Nurse Staff Hours]]/Nurse[[#This Row],[MDS Census]]</f>
        <v>2.9688010899182555</v>
      </c>
      <c r="G662" s="2">
        <f>Nurse[[#This Row],[Total Direct Care Staff Hours]]/Nurse[[#This Row],[MDS Census]]</f>
        <v>2.8832844267449165</v>
      </c>
      <c r="H662" s="2">
        <f>Nurse[[#This Row],[Total RN Hours (w/ Admin, DON)]]/Nurse[[#This Row],[MDS Census]]</f>
        <v>0.30044435128903796</v>
      </c>
      <c r="I662" s="2">
        <f>Nurse[[#This Row],[RN Hours (excl. Admin, DON)]]/Nurse[[#This Row],[MDS Census]]</f>
        <v>0.21492768811569901</v>
      </c>
      <c r="J662" s="2">
        <f>SUM(Nurse[[#This Row],[RN Hours (excl. Admin, DON)]], Nurse[[#This Row],[RN Admin Hours]], Nurse[[#This Row],[RN DON Hours]], Nurse[[#This Row],[LPN Hours (excl. Admin)]], Nurse[[#This Row],[LPN Admin Hours]], Nurse[[#This Row],[CNA Hours]], Nurse[[#This Row],[NA TR Hours]], Nurse[[#This Row],[Med Aide/Tech Hours]])</f>
        <v>155.64999999999998</v>
      </c>
      <c r="K662" s="2">
        <f>SUM(Nurse[[#This Row],[RN Hours (excl. Admin, DON)]], Nurse[[#This Row],[LPN Hours (excl. Admin)]], Nurse[[#This Row],[CNA Hours]], Nurse[[#This Row],[NA TR Hours]], Nurse[[#This Row],[Med Aide/Tech Hours]])</f>
        <v>151.16648351648348</v>
      </c>
      <c r="L662" s="2">
        <f>SUM(Nurse[[#This Row],[RN Hours (excl. Admin, DON)]], Nurse[[#This Row],[RN Admin Hours]], Nurse[[#This Row],[RN DON Hours]])</f>
        <v>15.751868131868132</v>
      </c>
      <c r="M662" s="2">
        <v>11.268351648351649</v>
      </c>
      <c r="N662" s="2">
        <v>0</v>
      </c>
      <c r="O662" s="2">
        <v>4.4835164835164836</v>
      </c>
      <c r="P662" s="2">
        <f>SUM(Nurse[[#This Row],[LPN Hours (excl. Admin)]],Nurse[[#This Row],[LPN Admin Hours]])</f>
        <v>51.13230769230767</v>
      </c>
      <c r="Q662" s="2">
        <v>51.13230769230767</v>
      </c>
      <c r="R662" s="2">
        <v>0</v>
      </c>
      <c r="S662" s="2">
        <f>SUM(Nurse[[#This Row],[CNA Hours]], Nurse[[#This Row],[NA TR Hours]], Nurse[[#This Row],[Med Aide/Tech Hours]])</f>
        <v>88.765824175824179</v>
      </c>
      <c r="T662" s="2">
        <v>88.765824175824179</v>
      </c>
      <c r="U662" s="2">
        <v>0</v>
      </c>
      <c r="V662" s="2">
        <v>0</v>
      </c>
      <c r="W6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5.3534065934065937</v>
      </c>
      <c r="X662" s="2">
        <v>0</v>
      </c>
      <c r="Y662" s="2">
        <v>0</v>
      </c>
      <c r="Z662" s="2">
        <v>0</v>
      </c>
      <c r="AA662" s="2">
        <v>2.4083516483516485</v>
      </c>
      <c r="AB662" s="2">
        <v>0</v>
      </c>
      <c r="AC662" s="2">
        <v>2.9450549450549453</v>
      </c>
      <c r="AD662" s="2">
        <v>0</v>
      </c>
      <c r="AE662" s="2">
        <v>0</v>
      </c>
      <c r="AF662" t="s">
        <v>96</v>
      </c>
      <c r="AG662" s="6">
        <v>5</v>
      </c>
      <c r="AH662"/>
    </row>
    <row r="663" spans="1:34" x14ac:dyDescent="0.25">
      <c r="A663" t="s">
        <v>35</v>
      </c>
      <c r="B663" t="s">
        <v>1147</v>
      </c>
      <c r="C663" t="s">
        <v>2104</v>
      </c>
      <c r="D663" t="s">
        <v>2333</v>
      </c>
      <c r="E663" s="2">
        <v>92.604395604395606</v>
      </c>
      <c r="F663" s="2">
        <f>Nurse[[#This Row],[Total Nurse Staff Hours]]/Nurse[[#This Row],[MDS Census]]</f>
        <v>3.8086602586922989</v>
      </c>
      <c r="G663" s="2">
        <f>Nurse[[#This Row],[Total Direct Care Staff Hours]]/Nurse[[#This Row],[MDS Census]]</f>
        <v>3.3990684703927854</v>
      </c>
      <c r="H663" s="2">
        <f>Nurse[[#This Row],[Total RN Hours (w/ Admin, DON)]]/Nurse[[#This Row],[MDS Census]]</f>
        <v>0.62327281357541253</v>
      </c>
      <c r="I663" s="2">
        <f>Nurse[[#This Row],[RN Hours (excl. Admin, DON)]]/Nurse[[#This Row],[MDS Census]]</f>
        <v>0.37919069657054721</v>
      </c>
      <c r="J663" s="2">
        <f>SUM(Nurse[[#This Row],[RN Hours (excl. Admin, DON)]], Nurse[[#This Row],[RN Admin Hours]], Nurse[[#This Row],[RN DON Hours]], Nurse[[#This Row],[LPN Hours (excl. Admin)]], Nurse[[#This Row],[LPN Admin Hours]], Nurse[[#This Row],[CNA Hours]], Nurse[[#This Row],[NA TR Hours]], Nurse[[#This Row],[Med Aide/Tech Hours]])</f>
        <v>352.69868131868134</v>
      </c>
      <c r="K663" s="2">
        <f>SUM(Nurse[[#This Row],[RN Hours (excl. Admin, DON)]], Nurse[[#This Row],[LPN Hours (excl. Admin)]], Nurse[[#This Row],[CNA Hours]], Nurse[[#This Row],[NA TR Hours]], Nurse[[#This Row],[Med Aide/Tech Hours]])</f>
        <v>314.76868131868133</v>
      </c>
      <c r="L663" s="2">
        <f>SUM(Nurse[[#This Row],[RN Hours (excl. Admin, DON)]], Nurse[[#This Row],[RN Admin Hours]], Nurse[[#This Row],[RN DON Hours]])</f>
        <v>57.717802197802214</v>
      </c>
      <c r="M663" s="2">
        <v>35.114725274725288</v>
      </c>
      <c r="N663" s="2">
        <v>11.350329670329671</v>
      </c>
      <c r="O663" s="2">
        <v>11.252747252747254</v>
      </c>
      <c r="P663" s="2">
        <f>SUM(Nurse[[#This Row],[LPN Hours (excl. Admin)]],Nurse[[#This Row],[LPN Admin Hours]])</f>
        <v>115.94021978021979</v>
      </c>
      <c r="Q663" s="2">
        <v>100.61329670329671</v>
      </c>
      <c r="R663" s="2">
        <v>15.326923076923077</v>
      </c>
      <c r="S663" s="2">
        <f>SUM(Nurse[[#This Row],[CNA Hours]], Nurse[[#This Row],[NA TR Hours]], Nurse[[#This Row],[Med Aide/Tech Hours]])</f>
        <v>179.04065934065932</v>
      </c>
      <c r="T663" s="2">
        <v>179.04065934065932</v>
      </c>
      <c r="U663" s="2">
        <v>0</v>
      </c>
      <c r="V663" s="2">
        <v>0</v>
      </c>
      <c r="W6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63" s="2">
        <v>0</v>
      </c>
      <c r="Y663" s="2">
        <v>0</v>
      </c>
      <c r="Z663" s="2">
        <v>0</v>
      </c>
      <c r="AA663" s="2">
        <v>0</v>
      </c>
      <c r="AB663" s="2">
        <v>0</v>
      </c>
      <c r="AC663" s="2">
        <v>0</v>
      </c>
      <c r="AD663" s="2">
        <v>0</v>
      </c>
      <c r="AE663" s="2">
        <v>0</v>
      </c>
      <c r="AF663" t="s">
        <v>202</v>
      </c>
      <c r="AG663" s="6">
        <v>5</v>
      </c>
      <c r="AH663"/>
    </row>
    <row r="664" spans="1:34" x14ac:dyDescent="0.25">
      <c r="A664" t="s">
        <v>35</v>
      </c>
      <c r="B664" t="s">
        <v>1018</v>
      </c>
      <c r="C664" t="s">
        <v>2074</v>
      </c>
      <c r="D664" t="s">
        <v>2331</v>
      </c>
      <c r="E664" s="2">
        <v>127.39560439560439</v>
      </c>
      <c r="F664" s="2">
        <f>Nurse[[#This Row],[Total Nurse Staff Hours]]/Nurse[[#This Row],[MDS Census]]</f>
        <v>4.081178297248341</v>
      </c>
      <c r="G664" s="2">
        <f>Nurse[[#This Row],[Total Direct Care Staff Hours]]/Nurse[[#This Row],[MDS Census]]</f>
        <v>3.7080289830069888</v>
      </c>
      <c r="H664" s="2">
        <f>Nurse[[#This Row],[Total RN Hours (w/ Admin, DON)]]/Nurse[[#This Row],[MDS Census]]</f>
        <v>0.89374450099197811</v>
      </c>
      <c r="I664" s="2">
        <f>Nurse[[#This Row],[RN Hours (excl. Admin, DON)]]/Nurse[[#This Row],[MDS Census]]</f>
        <v>0.6450910031915813</v>
      </c>
      <c r="J664" s="2">
        <f>SUM(Nurse[[#This Row],[RN Hours (excl. Admin, DON)]], Nurse[[#This Row],[RN Admin Hours]], Nurse[[#This Row],[RN DON Hours]], Nurse[[#This Row],[LPN Hours (excl. Admin)]], Nurse[[#This Row],[LPN Admin Hours]], Nurse[[#This Row],[CNA Hours]], Nurse[[#This Row],[NA TR Hours]], Nurse[[#This Row],[Med Aide/Tech Hours]])</f>
        <v>519.92417582417602</v>
      </c>
      <c r="K664" s="2">
        <f>SUM(Nurse[[#This Row],[RN Hours (excl. Admin, DON)]], Nurse[[#This Row],[LPN Hours (excl. Admin)]], Nurse[[#This Row],[CNA Hours]], Nurse[[#This Row],[NA TR Hours]], Nurse[[#This Row],[Med Aide/Tech Hours]])</f>
        <v>472.38659340659365</v>
      </c>
      <c r="L664" s="2">
        <f>SUM(Nurse[[#This Row],[RN Hours (excl. Admin, DON)]], Nurse[[#This Row],[RN Admin Hours]], Nurse[[#This Row],[RN DON Hours]])</f>
        <v>113.85912087912091</v>
      </c>
      <c r="M664" s="2">
        <v>82.18175824175826</v>
      </c>
      <c r="N664" s="2">
        <v>26.463076923076922</v>
      </c>
      <c r="O664" s="2">
        <v>5.2142857142857197</v>
      </c>
      <c r="P664" s="2">
        <f>SUM(Nurse[[#This Row],[LPN Hours (excl. Admin)]],Nurse[[#This Row],[LPN Admin Hours]])</f>
        <v>118.75230769230771</v>
      </c>
      <c r="Q664" s="2">
        <v>102.89208791208793</v>
      </c>
      <c r="R664" s="2">
        <v>15.860219780219783</v>
      </c>
      <c r="S664" s="2">
        <f>SUM(Nurse[[#This Row],[CNA Hours]], Nurse[[#This Row],[NA TR Hours]], Nurse[[#This Row],[Med Aide/Tech Hours]])</f>
        <v>287.31274725274744</v>
      </c>
      <c r="T664" s="2">
        <v>230.52978021978038</v>
      </c>
      <c r="U664" s="2">
        <v>47.343406593406591</v>
      </c>
      <c r="V664" s="2">
        <v>9.4395604395604398</v>
      </c>
      <c r="W6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34.664065934065931</v>
      </c>
      <c r="X664" s="2">
        <v>4.7582417582417582</v>
      </c>
      <c r="Y664" s="2">
        <v>4.7692307692307692</v>
      </c>
      <c r="Z664" s="2">
        <v>0</v>
      </c>
      <c r="AA664" s="2">
        <v>8.9278021978021993</v>
      </c>
      <c r="AB664" s="2">
        <v>0</v>
      </c>
      <c r="AC664" s="2">
        <v>16.208791208791208</v>
      </c>
      <c r="AD664" s="2">
        <v>0</v>
      </c>
      <c r="AE664" s="2">
        <v>0</v>
      </c>
      <c r="AF664" t="s">
        <v>71</v>
      </c>
      <c r="AG664" s="6">
        <v>5</v>
      </c>
      <c r="AH664"/>
    </row>
    <row r="665" spans="1:34" x14ac:dyDescent="0.25">
      <c r="A665" t="s">
        <v>35</v>
      </c>
      <c r="B665" t="s">
        <v>1306</v>
      </c>
      <c r="C665" t="s">
        <v>2062</v>
      </c>
      <c r="D665" t="s">
        <v>2347</v>
      </c>
      <c r="E665" s="2">
        <v>53.934065934065934</v>
      </c>
      <c r="F665" s="2">
        <f>Nurse[[#This Row],[Total Nurse Staff Hours]]/Nurse[[#This Row],[MDS Census]]</f>
        <v>2.9248634881825581</v>
      </c>
      <c r="G665" s="2">
        <f>Nurse[[#This Row],[Total Direct Care Staff Hours]]/Nurse[[#This Row],[MDS Census]]</f>
        <v>2.7129645476772613</v>
      </c>
      <c r="H665" s="2">
        <f>Nurse[[#This Row],[Total RN Hours (w/ Admin, DON)]]/Nurse[[#This Row],[MDS Census]]</f>
        <v>0.7931662591687042</v>
      </c>
      <c r="I665" s="2">
        <f>Nurse[[#This Row],[RN Hours (excl. Admin, DON)]]/Nurse[[#This Row],[MDS Census]]</f>
        <v>0.58126731866340675</v>
      </c>
      <c r="J665" s="2">
        <f>SUM(Nurse[[#This Row],[RN Hours (excl. Admin, DON)]], Nurse[[#This Row],[RN Admin Hours]], Nurse[[#This Row],[RN DON Hours]], Nurse[[#This Row],[LPN Hours (excl. Admin)]], Nurse[[#This Row],[LPN Admin Hours]], Nurse[[#This Row],[CNA Hours]], Nurse[[#This Row],[NA TR Hours]], Nurse[[#This Row],[Med Aide/Tech Hours]])</f>
        <v>157.74978021978018</v>
      </c>
      <c r="K665" s="2">
        <f>SUM(Nurse[[#This Row],[RN Hours (excl. Admin, DON)]], Nurse[[#This Row],[LPN Hours (excl. Admin)]], Nurse[[#This Row],[CNA Hours]], Nurse[[#This Row],[NA TR Hours]], Nurse[[#This Row],[Med Aide/Tech Hours]])</f>
        <v>146.32120879120876</v>
      </c>
      <c r="L665" s="2">
        <f>SUM(Nurse[[#This Row],[RN Hours (excl. Admin, DON)]], Nurse[[#This Row],[RN Admin Hours]], Nurse[[#This Row],[RN DON Hours]])</f>
        <v>42.778681318681322</v>
      </c>
      <c r="M665" s="2">
        <v>31.350109890109895</v>
      </c>
      <c r="N665" s="2">
        <v>11.428571428571429</v>
      </c>
      <c r="O665" s="2">
        <v>0</v>
      </c>
      <c r="P665" s="2">
        <f>SUM(Nurse[[#This Row],[LPN Hours (excl. Admin)]],Nurse[[#This Row],[LPN Admin Hours]])</f>
        <v>23.4810989010989</v>
      </c>
      <c r="Q665" s="2">
        <v>23.4810989010989</v>
      </c>
      <c r="R665" s="2">
        <v>0</v>
      </c>
      <c r="S665" s="2">
        <f>SUM(Nurse[[#This Row],[CNA Hours]], Nurse[[#This Row],[NA TR Hours]], Nurse[[#This Row],[Med Aide/Tech Hours]])</f>
        <v>91.489999999999966</v>
      </c>
      <c r="T665" s="2">
        <v>91.489999999999966</v>
      </c>
      <c r="U665" s="2">
        <v>0</v>
      </c>
      <c r="V665" s="2">
        <v>0</v>
      </c>
      <c r="W6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9.6263736263736259</v>
      </c>
      <c r="X665" s="2">
        <v>7.7802197802197801</v>
      </c>
      <c r="Y665" s="2">
        <v>1.8461538461538463</v>
      </c>
      <c r="Z665" s="2">
        <v>0</v>
      </c>
      <c r="AA665" s="2">
        <v>0</v>
      </c>
      <c r="AB665" s="2">
        <v>0</v>
      </c>
      <c r="AC665" s="2">
        <v>0</v>
      </c>
      <c r="AD665" s="2">
        <v>0</v>
      </c>
      <c r="AE665" s="2">
        <v>0</v>
      </c>
      <c r="AF665" t="s">
        <v>363</v>
      </c>
      <c r="AG665" s="6">
        <v>5</v>
      </c>
      <c r="AH665"/>
    </row>
    <row r="666" spans="1:34" x14ac:dyDescent="0.25">
      <c r="A666" t="s">
        <v>35</v>
      </c>
      <c r="B666" t="s">
        <v>1263</v>
      </c>
      <c r="C666" t="s">
        <v>2062</v>
      </c>
      <c r="D666" t="s">
        <v>2347</v>
      </c>
      <c r="E666" s="2">
        <v>68.824175824175825</v>
      </c>
      <c r="F666" s="2">
        <f>Nurse[[#This Row],[Total Nurse Staff Hours]]/Nurse[[#This Row],[MDS Census]]</f>
        <v>3.301159188887115</v>
      </c>
      <c r="G666" s="2">
        <f>Nurse[[#This Row],[Total Direct Care Staff Hours]]/Nurse[[#This Row],[MDS Census]]</f>
        <v>2.9283793709085106</v>
      </c>
      <c r="H666" s="2">
        <f>Nurse[[#This Row],[Total RN Hours (w/ Admin, DON)]]/Nurse[[#This Row],[MDS Census]]</f>
        <v>0.41763052850071858</v>
      </c>
      <c r="I666" s="2">
        <f>Nurse[[#This Row],[RN Hours (excl. Admin, DON)]]/Nurse[[#This Row],[MDS Census]]</f>
        <v>0.21090531694076325</v>
      </c>
      <c r="J666" s="2">
        <f>SUM(Nurse[[#This Row],[RN Hours (excl. Admin, DON)]], Nurse[[#This Row],[RN Admin Hours]], Nurse[[#This Row],[RN DON Hours]], Nurse[[#This Row],[LPN Hours (excl. Admin)]], Nurse[[#This Row],[LPN Admin Hours]], Nurse[[#This Row],[CNA Hours]], Nurse[[#This Row],[NA TR Hours]], Nurse[[#This Row],[Med Aide/Tech Hours]])</f>
        <v>227.19956043956046</v>
      </c>
      <c r="K666" s="2">
        <f>SUM(Nurse[[#This Row],[RN Hours (excl. Admin, DON)]], Nurse[[#This Row],[LPN Hours (excl. Admin)]], Nurse[[#This Row],[CNA Hours]], Nurse[[#This Row],[NA TR Hours]], Nurse[[#This Row],[Med Aide/Tech Hours]])</f>
        <v>201.54329670329673</v>
      </c>
      <c r="L666" s="2">
        <f>SUM(Nurse[[#This Row],[RN Hours (excl. Admin, DON)]], Nurse[[#This Row],[RN Admin Hours]], Nurse[[#This Row],[RN DON Hours]])</f>
        <v>28.743076923076927</v>
      </c>
      <c r="M666" s="2">
        <v>14.515384615384619</v>
      </c>
      <c r="N666" s="2">
        <v>8.513406593406593</v>
      </c>
      <c r="O666" s="2">
        <v>5.7142857142857144</v>
      </c>
      <c r="P666" s="2">
        <f>SUM(Nurse[[#This Row],[LPN Hours (excl. Admin)]],Nurse[[#This Row],[LPN Admin Hours]])</f>
        <v>88.72527472527473</v>
      </c>
      <c r="Q666" s="2">
        <v>77.296703296703299</v>
      </c>
      <c r="R666" s="2">
        <v>11.428571428571429</v>
      </c>
      <c r="S666" s="2">
        <f>SUM(Nurse[[#This Row],[CNA Hours]], Nurse[[#This Row],[NA TR Hours]], Nurse[[#This Row],[Med Aide/Tech Hours]])</f>
        <v>109.7312087912088</v>
      </c>
      <c r="T666" s="2">
        <v>109.7312087912088</v>
      </c>
      <c r="U666" s="2">
        <v>0</v>
      </c>
      <c r="V666" s="2">
        <v>0</v>
      </c>
      <c r="W6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0.19780219780219779</v>
      </c>
      <c r="X666" s="2">
        <v>0</v>
      </c>
      <c r="Y666" s="2">
        <v>0.19780219780219779</v>
      </c>
      <c r="Z666" s="2">
        <v>0</v>
      </c>
      <c r="AA666" s="2">
        <v>0</v>
      </c>
      <c r="AB666" s="2">
        <v>0</v>
      </c>
      <c r="AC666" s="2">
        <v>0</v>
      </c>
      <c r="AD666" s="2">
        <v>0</v>
      </c>
      <c r="AE666" s="2">
        <v>0</v>
      </c>
      <c r="AF666" t="s">
        <v>319</v>
      </c>
      <c r="AG666" s="6">
        <v>5</v>
      </c>
      <c r="AH666"/>
    </row>
    <row r="667" spans="1:34" x14ac:dyDescent="0.25">
      <c r="A667" t="s">
        <v>35</v>
      </c>
      <c r="B667" t="s">
        <v>1288</v>
      </c>
      <c r="C667" t="s">
        <v>1918</v>
      </c>
      <c r="D667" t="s">
        <v>2289</v>
      </c>
      <c r="E667" s="2">
        <v>69.505494505494511</v>
      </c>
      <c r="F667" s="2">
        <f>Nurse[[#This Row],[Total Nurse Staff Hours]]/Nurse[[#This Row],[MDS Census]]</f>
        <v>2.7457786561264821</v>
      </c>
      <c r="G667" s="2">
        <f>Nurse[[#This Row],[Total Direct Care Staff Hours]]/Nurse[[#This Row],[MDS Census]]</f>
        <v>2.5206403162055335</v>
      </c>
      <c r="H667" s="2">
        <f>Nurse[[#This Row],[Total RN Hours (w/ Admin, DON)]]/Nurse[[#This Row],[MDS Census]]</f>
        <v>0.5684584980237154</v>
      </c>
      <c r="I667" s="2">
        <f>Nurse[[#This Row],[RN Hours (excl. Admin, DON)]]/Nurse[[#This Row],[MDS Census]]</f>
        <v>0.34332015810276684</v>
      </c>
      <c r="J667" s="2">
        <f>SUM(Nurse[[#This Row],[RN Hours (excl. Admin, DON)]], Nurse[[#This Row],[RN Admin Hours]], Nurse[[#This Row],[RN DON Hours]], Nurse[[#This Row],[LPN Hours (excl. Admin)]], Nurse[[#This Row],[LPN Admin Hours]], Nurse[[#This Row],[CNA Hours]], Nurse[[#This Row],[NA TR Hours]], Nurse[[#This Row],[Med Aide/Tech Hours]])</f>
        <v>190.84670329670331</v>
      </c>
      <c r="K667" s="2">
        <f>SUM(Nurse[[#This Row],[RN Hours (excl. Admin, DON)]], Nurse[[#This Row],[LPN Hours (excl. Admin)]], Nurse[[#This Row],[CNA Hours]], Nurse[[#This Row],[NA TR Hours]], Nurse[[#This Row],[Med Aide/Tech Hours]])</f>
        <v>175.19835164835166</v>
      </c>
      <c r="L667" s="2">
        <f>SUM(Nurse[[#This Row],[RN Hours (excl. Admin, DON)]], Nurse[[#This Row],[RN Admin Hours]], Nurse[[#This Row],[RN DON Hours]])</f>
        <v>39.510989010989015</v>
      </c>
      <c r="M667" s="2">
        <v>23.862637362637368</v>
      </c>
      <c r="N667" s="2">
        <v>10.021978021978022</v>
      </c>
      <c r="O667" s="2">
        <v>5.6263736263736268</v>
      </c>
      <c r="P667" s="2">
        <f>SUM(Nurse[[#This Row],[LPN Hours (excl. Admin)]],Nurse[[#This Row],[LPN Admin Hours]])</f>
        <v>32.856923076923081</v>
      </c>
      <c r="Q667" s="2">
        <v>32.856923076923081</v>
      </c>
      <c r="R667" s="2">
        <v>0</v>
      </c>
      <c r="S667" s="2">
        <f>SUM(Nurse[[#This Row],[CNA Hours]], Nurse[[#This Row],[NA TR Hours]], Nurse[[#This Row],[Med Aide/Tech Hours]])</f>
        <v>118.47879120879122</v>
      </c>
      <c r="T667" s="2">
        <v>118.47879120879122</v>
      </c>
      <c r="U667" s="2">
        <v>0</v>
      </c>
      <c r="V667" s="2">
        <v>0</v>
      </c>
      <c r="W6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67" s="2">
        <v>0</v>
      </c>
      <c r="Y667" s="2">
        <v>0</v>
      </c>
      <c r="Z667" s="2">
        <v>0</v>
      </c>
      <c r="AA667" s="2">
        <v>0</v>
      </c>
      <c r="AB667" s="2">
        <v>0</v>
      </c>
      <c r="AC667" s="2">
        <v>0</v>
      </c>
      <c r="AD667" s="2">
        <v>0</v>
      </c>
      <c r="AE667" s="2">
        <v>0</v>
      </c>
      <c r="AF667" t="s">
        <v>344</v>
      </c>
      <c r="AG667" s="6">
        <v>5</v>
      </c>
      <c r="AH667"/>
    </row>
    <row r="668" spans="1:34" x14ac:dyDescent="0.25">
      <c r="A668" t="s">
        <v>35</v>
      </c>
      <c r="B668" t="s">
        <v>1258</v>
      </c>
      <c r="C668" t="s">
        <v>2022</v>
      </c>
      <c r="D668" t="s">
        <v>2297</v>
      </c>
      <c r="E668" s="2">
        <v>55.560439560439562</v>
      </c>
      <c r="F668" s="2">
        <f>Nurse[[#This Row],[Total Nurse Staff Hours]]/Nurse[[#This Row],[MDS Census]]</f>
        <v>3.2997923259493671</v>
      </c>
      <c r="G668" s="2">
        <f>Nurse[[#This Row],[Total Direct Care Staff Hours]]/Nurse[[#This Row],[MDS Census]]</f>
        <v>3.0086530854430378</v>
      </c>
      <c r="H668" s="2">
        <f>Nurse[[#This Row],[Total RN Hours (w/ Admin, DON)]]/Nurse[[#This Row],[MDS Census]]</f>
        <v>0.40545886075949367</v>
      </c>
      <c r="I668" s="2">
        <f>Nurse[[#This Row],[RN Hours (excl. Admin, DON)]]/Nurse[[#This Row],[MDS Census]]</f>
        <v>0.11431962025316454</v>
      </c>
      <c r="J668" s="2">
        <f>SUM(Nurse[[#This Row],[RN Hours (excl. Admin, DON)]], Nurse[[#This Row],[RN Admin Hours]], Nurse[[#This Row],[RN DON Hours]], Nurse[[#This Row],[LPN Hours (excl. Admin)]], Nurse[[#This Row],[LPN Admin Hours]], Nurse[[#This Row],[CNA Hours]], Nurse[[#This Row],[NA TR Hours]], Nurse[[#This Row],[Med Aide/Tech Hours]])</f>
        <v>183.33791208791209</v>
      </c>
      <c r="K668" s="2">
        <f>SUM(Nurse[[#This Row],[RN Hours (excl. Admin, DON)]], Nurse[[#This Row],[LPN Hours (excl. Admin)]], Nurse[[#This Row],[CNA Hours]], Nurse[[#This Row],[NA TR Hours]], Nurse[[#This Row],[Med Aide/Tech Hours]])</f>
        <v>167.16208791208791</v>
      </c>
      <c r="L668" s="2">
        <f>SUM(Nurse[[#This Row],[RN Hours (excl. Admin, DON)]], Nurse[[#This Row],[RN Admin Hours]], Nurse[[#This Row],[RN DON Hours]])</f>
        <v>22.527472527472529</v>
      </c>
      <c r="M668" s="2">
        <v>6.3516483516483513</v>
      </c>
      <c r="N668" s="2">
        <v>10.549450549450549</v>
      </c>
      <c r="O668" s="2">
        <v>5.6263736263736268</v>
      </c>
      <c r="P668" s="2">
        <f>SUM(Nurse[[#This Row],[LPN Hours (excl. Admin)]],Nurse[[#This Row],[LPN Admin Hours]])</f>
        <v>59.722527472527474</v>
      </c>
      <c r="Q668" s="2">
        <v>59.722527472527474</v>
      </c>
      <c r="R668" s="2">
        <v>0</v>
      </c>
      <c r="S668" s="2">
        <f>SUM(Nurse[[#This Row],[CNA Hours]], Nurse[[#This Row],[NA TR Hours]], Nurse[[#This Row],[Med Aide/Tech Hours]])</f>
        <v>101.08791208791209</v>
      </c>
      <c r="T668" s="2">
        <v>101.08791208791209</v>
      </c>
      <c r="U668" s="2">
        <v>0</v>
      </c>
      <c r="V668" s="2">
        <v>0</v>
      </c>
      <c r="W6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0.23626373626373626</v>
      </c>
      <c r="X668" s="2">
        <v>8.7912087912087919E-2</v>
      </c>
      <c r="Y668" s="2">
        <v>0</v>
      </c>
      <c r="Z668" s="2">
        <v>0</v>
      </c>
      <c r="AA668" s="2">
        <v>0.14835164835164835</v>
      </c>
      <c r="AB668" s="2">
        <v>0</v>
      </c>
      <c r="AC668" s="2">
        <v>0</v>
      </c>
      <c r="AD668" s="2">
        <v>0</v>
      </c>
      <c r="AE668" s="2">
        <v>0</v>
      </c>
      <c r="AF668" t="s">
        <v>314</v>
      </c>
      <c r="AG668" s="6">
        <v>5</v>
      </c>
      <c r="AH668"/>
    </row>
    <row r="669" spans="1:34" x14ac:dyDescent="0.25">
      <c r="A669" t="s">
        <v>35</v>
      </c>
      <c r="B669" t="s">
        <v>1777</v>
      </c>
      <c r="C669" t="s">
        <v>1977</v>
      </c>
      <c r="D669" t="s">
        <v>2325</v>
      </c>
      <c r="E669" s="2">
        <v>55.53846153846154</v>
      </c>
      <c r="F669" s="2">
        <f>Nurse[[#This Row],[Total Nurse Staff Hours]]/Nurse[[#This Row],[MDS Census]]</f>
        <v>4.4125009893153937</v>
      </c>
      <c r="G669" s="2">
        <f>Nurse[[#This Row],[Total Direct Care Staff Hours]]/Nurse[[#This Row],[MDS Census]]</f>
        <v>4.133882073605065</v>
      </c>
      <c r="H669" s="2">
        <f>Nurse[[#This Row],[Total RN Hours (w/ Admin, DON)]]/Nurse[[#This Row],[MDS Census]]</f>
        <v>0.53835971507716662</v>
      </c>
      <c r="I669" s="2">
        <f>Nurse[[#This Row],[RN Hours (excl. Admin, DON)]]/Nurse[[#This Row],[MDS Census]]</f>
        <v>0.25974079936683814</v>
      </c>
      <c r="J669" s="2">
        <f>SUM(Nurse[[#This Row],[RN Hours (excl. Admin, DON)]], Nurse[[#This Row],[RN Admin Hours]], Nurse[[#This Row],[RN DON Hours]], Nurse[[#This Row],[LPN Hours (excl. Admin)]], Nurse[[#This Row],[LPN Admin Hours]], Nurse[[#This Row],[CNA Hours]], Nurse[[#This Row],[NA TR Hours]], Nurse[[#This Row],[Med Aide/Tech Hours]])</f>
        <v>245.06351648351648</v>
      </c>
      <c r="K669" s="2">
        <f>SUM(Nurse[[#This Row],[RN Hours (excl. Admin, DON)]], Nurse[[#This Row],[LPN Hours (excl. Admin)]], Nurse[[#This Row],[CNA Hours]], Nurse[[#This Row],[NA TR Hours]], Nurse[[#This Row],[Med Aide/Tech Hours]])</f>
        <v>229.58945054945056</v>
      </c>
      <c r="L669" s="2">
        <f>SUM(Nurse[[#This Row],[RN Hours (excl. Admin, DON)]], Nurse[[#This Row],[RN Admin Hours]], Nurse[[#This Row],[RN DON Hours]])</f>
        <v>29.899670329670332</v>
      </c>
      <c r="M669" s="2">
        <v>14.425604395604395</v>
      </c>
      <c r="N669" s="2">
        <v>7.731978021978021</v>
      </c>
      <c r="O669" s="2">
        <v>7.7420879120879151</v>
      </c>
      <c r="P669" s="2">
        <f>SUM(Nurse[[#This Row],[LPN Hours (excl. Admin)]],Nurse[[#This Row],[LPN Admin Hours]])</f>
        <v>72.51428571428572</v>
      </c>
      <c r="Q669" s="2">
        <v>72.51428571428572</v>
      </c>
      <c r="R669" s="2">
        <v>0</v>
      </c>
      <c r="S669" s="2">
        <f>SUM(Nurse[[#This Row],[CNA Hours]], Nurse[[#This Row],[NA TR Hours]], Nurse[[#This Row],[Med Aide/Tech Hours]])</f>
        <v>142.64956043956045</v>
      </c>
      <c r="T669" s="2">
        <v>132.59791208791211</v>
      </c>
      <c r="U669" s="2">
        <v>10.051648351648351</v>
      </c>
      <c r="V669" s="2">
        <v>0</v>
      </c>
      <c r="W6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110.70329670329672</v>
      </c>
      <c r="X669" s="2">
        <v>7.8241758241758239</v>
      </c>
      <c r="Y669" s="2">
        <v>0.30769230769230771</v>
      </c>
      <c r="Z669" s="2">
        <v>4.0989010989010985</v>
      </c>
      <c r="AA669" s="2">
        <v>43.868131868131876</v>
      </c>
      <c r="AB669" s="2">
        <v>0</v>
      </c>
      <c r="AC669" s="2">
        <v>54.604395604395606</v>
      </c>
      <c r="AD669" s="2">
        <v>0</v>
      </c>
      <c r="AE669" s="2">
        <v>0</v>
      </c>
      <c r="AF669" t="s">
        <v>843</v>
      </c>
      <c r="AG669" s="6">
        <v>5</v>
      </c>
      <c r="AH669"/>
    </row>
    <row r="670" spans="1:34" x14ac:dyDescent="0.25">
      <c r="A670" t="s">
        <v>35</v>
      </c>
      <c r="B670" t="s">
        <v>1107</v>
      </c>
      <c r="C670" t="s">
        <v>2104</v>
      </c>
      <c r="D670" t="s">
        <v>2333</v>
      </c>
      <c r="E670" s="2">
        <v>83.659340659340657</v>
      </c>
      <c r="F670" s="2">
        <f>Nurse[[#This Row],[Total Nurse Staff Hours]]/Nurse[[#This Row],[MDS Census]]</f>
        <v>2.8200774990148436</v>
      </c>
      <c r="G670" s="2">
        <f>Nurse[[#This Row],[Total Direct Care Staff Hours]]/Nurse[[#This Row],[MDS Census]]</f>
        <v>2.6079784579009595</v>
      </c>
      <c r="H670" s="2">
        <f>Nurse[[#This Row],[Total RN Hours (w/ Admin, DON)]]/Nurse[[#This Row],[MDS Census]]</f>
        <v>0.66552738736371997</v>
      </c>
      <c r="I670" s="2">
        <f>Nurse[[#This Row],[RN Hours (excl. Admin, DON)]]/Nurse[[#This Row],[MDS Census]]</f>
        <v>0.52317220543806642</v>
      </c>
      <c r="J670" s="2">
        <f>SUM(Nurse[[#This Row],[RN Hours (excl. Admin, DON)]], Nurse[[#This Row],[RN Admin Hours]], Nurse[[#This Row],[RN DON Hours]], Nurse[[#This Row],[LPN Hours (excl. Admin)]], Nurse[[#This Row],[LPN Admin Hours]], Nurse[[#This Row],[CNA Hours]], Nurse[[#This Row],[NA TR Hours]], Nurse[[#This Row],[Med Aide/Tech Hours]])</f>
        <v>235.9258241758242</v>
      </c>
      <c r="K670" s="2">
        <f>SUM(Nurse[[#This Row],[RN Hours (excl. Admin, DON)]], Nurse[[#This Row],[LPN Hours (excl. Admin)]], Nurse[[#This Row],[CNA Hours]], Nurse[[#This Row],[NA TR Hours]], Nurse[[#This Row],[Med Aide/Tech Hours]])</f>
        <v>218.18175824175827</v>
      </c>
      <c r="L670" s="2">
        <f>SUM(Nurse[[#This Row],[RN Hours (excl. Admin, DON)]], Nurse[[#This Row],[RN Admin Hours]], Nurse[[#This Row],[RN DON Hours]])</f>
        <v>55.677582417582414</v>
      </c>
      <c r="M670" s="2">
        <v>43.76824175824175</v>
      </c>
      <c r="N670" s="2">
        <v>7.5989010989010985</v>
      </c>
      <c r="O670" s="2">
        <v>4.3104395604395602</v>
      </c>
      <c r="P670" s="2">
        <f>SUM(Nurse[[#This Row],[LPN Hours (excl. Admin)]],Nurse[[#This Row],[LPN Admin Hours]])</f>
        <v>55.963516483516486</v>
      </c>
      <c r="Q670" s="2">
        <v>50.128791208791213</v>
      </c>
      <c r="R670" s="2">
        <v>5.8347252747252742</v>
      </c>
      <c r="S670" s="2">
        <f>SUM(Nurse[[#This Row],[CNA Hours]], Nurse[[#This Row],[NA TR Hours]], Nurse[[#This Row],[Med Aide/Tech Hours]])</f>
        <v>124.28472527472529</v>
      </c>
      <c r="T670" s="2">
        <v>118.6702197802198</v>
      </c>
      <c r="U670" s="2">
        <v>5.6145054945054955</v>
      </c>
      <c r="V670" s="2">
        <v>0</v>
      </c>
      <c r="W6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21.725934065934069</v>
      </c>
      <c r="X670" s="2">
        <v>1.2087912087912087</v>
      </c>
      <c r="Y670" s="2">
        <v>0</v>
      </c>
      <c r="Z670" s="2">
        <v>0</v>
      </c>
      <c r="AA670" s="2">
        <v>4.7589010989011005</v>
      </c>
      <c r="AB670" s="2">
        <v>0</v>
      </c>
      <c r="AC670" s="2">
        <v>15.758241758241759</v>
      </c>
      <c r="AD670" s="2">
        <v>0</v>
      </c>
      <c r="AE670" s="2">
        <v>0</v>
      </c>
      <c r="AF670" t="s">
        <v>161</v>
      </c>
      <c r="AG670" s="6">
        <v>5</v>
      </c>
      <c r="AH670"/>
    </row>
    <row r="671" spans="1:34" x14ac:dyDescent="0.25">
      <c r="A671" t="s">
        <v>35</v>
      </c>
      <c r="B671" t="s">
        <v>1289</v>
      </c>
      <c r="C671" t="s">
        <v>2156</v>
      </c>
      <c r="D671" t="s">
        <v>2295</v>
      </c>
      <c r="E671" s="2">
        <v>53.934065934065934</v>
      </c>
      <c r="F671" s="2">
        <f>Nurse[[#This Row],[Total Nurse Staff Hours]]/Nurse[[#This Row],[MDS Census]]</f>
        <v>3.3851894865525667</v>
      </c>
      <c r="G671" s="2">
        <f>Nurse[[#This Row],[Total Direct Care Staff Hours]]/Nurse[[#This Row],[MDS Census]]</f>
        <v>3.1691605541972288</v>
      </c>
      <c r="H671" s="2">
        <f>Nurse[[#This Row],[Total RN Hours (w/ Admin, DON)]]/Nurse[[#This Row],[MDS Census]]</f>
        <v>0.39000203748981249</v>
      </c>
      <c r="I671" s="2">
        <f>Nurse[[#This Row],[RN Hours (excl. Admin, DON)]]/Nurse[[#This Row],[MDS Census]]</f>
        <v>0.18386715566422165</v>
      </c>
      <c r="J671" s="2">
        <f>SUM(Nurse[[#This Row],[RN Hours (excl. Admin, DON)]], Nurse[[#This Row],[RN Admin Hours]], Nurse[[#This Row],[RN DON Hours]], Nurse[[#This Row],[LPN Hours (excl. Admin)]], Nurse[[#This Row],[LPN Admin Hours]], Nurse[[#This Row],[CNA Hours]], Nurse[[#This Row],[NA TR Hours]], Nurse[[#This Row],[Med Aide/Tech Hours]])</f>
        <v>182.57703296703295</v>
      </c>
      <c r="K671" s="2">
        <f>SUM(Nurse[[#This Row],[RN Hours (excl. Admin, DON)]], Nurse[[#This Row],[LPN Hours (excl. Admin)]], Nurse[[#This Row],[CNA Hours]], Nurse[[#This Row],[NA TR Hours]], Nurse[[#This Row],[Med Aide/Tech Hours]])</f>
        <v>170.92571428571426</v>
      </c>
      <c r="L671" s="2">
        <f>SUM(Nurse[[#This Row],[RN Hours (excl. Admin, DON)]], Nurse[[#This Row],[RN Admin Hours]], Nurse[[#This Row],[RN DON Hours]])</f>
        <v>21.034395604395602</v>
      </c>
      <c r="M671" s="2">
        <v>9.9167032967032949</v>
      </c>
      <c r="N671" s="2">
        <v>6.4583516483516483</v>
      </c>
      <c r="O671" s="2">
        <v>4.6593406593406597</v>
      </c>
      <c r="P671" s="2">
        <f>SUM(Nurse[[#This Row],[LPN Hours (excl. Admin)]],Nurse[[#This Row],[LPN Admin Hours]])</f>
        <v>49.790659340659367</v>
      </c>
      <c r="Q671" s="2">
        <v>49.257032967032991</v>
      </c>
      <c r="R671" s="2">
        <v>0.53362637362637355</v>
      </c>
      <c r="S671" s="2">
        <f>SUM(Nurse[[#This Row],[CNA Hours]], Nurse[[#This Row],[NA TR Hours]], Nurse[[#This Row],[Med Aide/Tech Hours]])</f>
        <v>111.75197802197796</v>
      </c>
      <c r="T671" s="2">
        <v>99.153956043955986</v>
      </c>
      <c r="U671" s="2">
        <v>12.598021978021981</v>
      </c>
      <c r="V671" s="2">
        <v>0</v>
      </c>
      <c r="W6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71" s="2">
        <v>0</v>
      </c>
      <c r="Y671" s="2">
        <v>0</v>
      </c>
      <c r="Z671" s="2">
        <v>0</v>
      </c>
      <c r="AA671" s="2">
        <v>0</v>
      </c>
      <c r="AB671" s="2">
        <v>0</v>
      </c>
      <c r="AC671" s="2">
        <v>0</v>
      </c>
      <c r="AD671" s="2">
        <v>0</v>
      </c>
      <c r="AE671" s="2">
        <v>0</v>
      </c>
      <c r="AF671" t="s">
        <v>345</v>
      </c>
      <c r="AG671" s="6">
        <v>5</v>
      </c>
      <c r="AH671"/>
    </row>
    <row r="672" spans="1:34" x14ac:dyDescent="0.25">
      <c r="A672" t="s">
        <v>35</v>
      </c>
      <c r="B672" t="s">
        <v>1613</v>
      </c>
      <c r="C672" t="s">
        <v>2003</v>
      </c>
      <c r="D672" t="s">
        <v>2281</v>
      </c>
      <c r="E672" s="2">
        <v>88.120879120879124</v>
      </c>
      <c r="F672" s="2">
        <f>Nurse[[#This Row],[Total Nurse Staff Hours]]/Nurse[[#This Row],[MDS Census]]</f>
        <v>3.4052849482479108</v>
      </c>
      <c r="G672" s="2">
        <f>Nurse[[#This Row],[Total Direct Care Staff Hours]]/Nurse[[#This Row],[MDS Census]]</f>
        <v>3.1619254271106119</v>
      </c>
      <c r="H672" s="2">
        <f>Nurse[[#This Row],[Total RN Hours (w/ Admin, DON)]]/Nurse[[#This Row],[MDS Census]]</f>
        <v>0.63700586107993507</v>
      </c>
      <c r="I672" s="2">
        <f>Nurse[[#This Row],[RN Hours (excl. Admin, DON)]]/Nurse[[#This Row],[MDS Census]]</f>
        <v>0.39466142910587348</v>
      </c>
      <c r="J672" s="2">
        <f>SUM(Nurse[[#This Row],[RN Hours (excl. Admin, DON)]], Nurse[[#This Row],[RN Admin Hours]], Nurse[[#This Row],[RN DON Hours]], Nurse[[#This Row],[LPN Hours (excl. Admin)]], Nurse[[#This Row],[LPN Admin Hours]], Nurse[[#This Row],[CNA Hours]], Nurse[[#This Row],[NA TR Hours]], Nurse[[#This Row],[Med Aide/Tech Hours]])</f>
        <v>300.07670329670327</v>
      </c>
      <c r="K672" s="2">
        <f>SUM(Nurse[[#This Row],[RN Hours (excl. Admin, DON)]], Nurse[[#This Row],[LPN Hours (excl. Admin)]], Nurse[[#This Row],[CNA Hours]], Nurse[[#This Row],[NA TR Hours]], Nurse[[#This Row],[Med Aide/Tech Hours]])</f>
        <v>278.63164835164832</v>
      </c>
      <c r="L672" s="2">
        <f>SUM(Nurse[[#This Row],[RN Hours (excl. Admin, DON)]], Nurse[[#This Row],[RN Admin Hours]], Nurse[[#This Row],[RN DON Hours]])</f>
        <v>56.13351648351648</v>
      </c>
      <c r="M672" s="2">
        <v>34.777912087912085</v>
      </c>
      <c r="N672" s="2">
        <v>15.729230769230771</v>
      </c>
      <c r="O672" s="2">
        <v>5.6263736263736268</v>
      </c>
      <c r="P672" s="2">
        <f>SUM(Nurse[[#This Row],[LPN Hours (excl. Admin)]],Nurse[[#This Row],[LPN Admin Hours]])</f>
        <v>76.429670329670344</v>
      </c>
      <c r="Q672" s="2">
        <v>76.340219780219797</v>
      </c>
      <c r="R672" s="2">
        <v>8.9450549450549463E-2</v>
      </c>
      <c r="S672" s="2">
        <f>SUM(Nurse[[#This Row],[CNA Hours]], Nurse[[#This Row],[NA TR Hours]], Nurse[[#This Row],[Med Aide/Tech Hours]])</f>
        <v>167.51351648351644</v>
      </c>
      <c r="T672" s="2">
        <v>139.38263736263733</v>
      </c>
      <c r="U672" s="2">
        <v>28.130879120879126</v>
      </c>
      <c r="V672" s="2">
        <v>0</v>
      </c>
      <c r="W6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131.97659340659339</v>
      </c>
      <c r="X672" s="2">
        <v>7.7032967032967035</v>
      </c>
      <c r="Y672" s="2">
        <v>0</v>
      </c>
      <c r="Z672" s="2">
        <v>0</v>
      </c>
      <c r="AA672" s="2">
        <v>58.394175824175811</v>
      </c>
      <c r="AB672" s="2">
        <v>0</v>
      </c>
      <c r="AC672" s="2">
        <v>65.879120879120876</v>
      </c>
      <c r="AD672" s="2">
        <v>0</v>
      </c>
      <c r="AE672" s="2">
        <v>0</v>
      </c>
      <c r="AF672" t="s">
        <v>676</v>
      </c>
      <c r="AG672" s="6">
        <v>5</v>
      </c>
      <c r="AH672"/>
    </row>
    <row r="673" spans="1:34" x14ac:dyDescent="0.25">
      <c r="A673" t="s">
        <v>35</v>
      </c>
      <c r="B673" t="s">
        <v>1257</v>
      </c>
      <c r="C673" t="s">
        <v>1985</v>
      </c>
      <c r="D673" t="s">
        <v>2360</v>
      </c>
      <c r="E673" s="2">
        <v>66.670329670329664</v>
      </c>
      <c r="F673" s="2">
        <f>Nurse[[#This Row],[Total Nurse Staff Hours]]/Nurse[[#This Row],[MDS Census]]</f>
        <v>3.1353832207021592</v>
      </c>
      <c r="G673" s="2">
        <f>Nurse[[#This Row],[Total Direct Care Staff Hours]]/Nurse[[#This Row],[MDS Census]]</f>
        <v>2.8165188725894179</v>
      </c>
      <c r="H673" s="2">
        <f>Nurse[[#This Row],[Total RN Hours (w/ Admin, DON)]]/Nurse[[#This Row],[MDS Census]]</f>
        <v>0.4722993242129554</v>
      </c>
      <c r="I673" s="2">
        <f>Nurse[[#This Row],[RN Hours (excl. Admin, DON)]]/Nurse[[#This Row],[MDS Census]]</f>
        <v>0.17824954672820173</v>
      </c>
      <c r="J673" s="2">
        <f>SUM(Nurse[[#This Row],[RN Hours (excl. Admin, DON)]], Nurse[[#This Row],[RN Admin Hours]], Nurse[[#This Row],[RN DON Hours]], Nurse[[#This Row],[LPN Hours (excl. Admin)]], Nurse[[#This Row],[LPN Admin Hours]], Nurse[[#This Row],[CNA Hours]], Nurse[[#This Row],[NA TR Hours]], Nurse[[#This Row],[Med Aide/Tech Hours]])</f>
        <v>209.03703296703296</v>
      </c>
      <c r="K673" s="2">
        <f>SUM(Nurse[[#This Row],[RN Hours (excl. Admin, DON)]], Nurse[[#This Row],[LPN Hours (excl. Admin)]], Nurse[[#This Row],[CNA Hours]], Nurse[[#This Row],[NA TR Hours]], Nurse[[#This Row],[Med Aide/Tech Hours]])</f>
        <v>187.77824175824173</v>
      </c>
      <c r="L673" s="2">
        <f>SUM(Nurse[[#This Row],[RN Hours (excl. Admin, DON)]], Nurse[[#This Row],[RN Admin Hours]], Nurse[[#This Row],[RN DON Hours]])</f>
        <v>31.488351648351649</v>
      </c>
      <c r="M673" s="2">
        <v>11.883956043956042</v>
      </c>
      <c r="N673" s="2">
        <v>14.857142857142858</v>
      </c>
      <c r="O673" s="2">
        <v>4.7472527472527473</v>
      </c>
      <c r="P673" s="2">
        <f>SUM(Nurse[[#This Row],[LPN Hours (excl. Admin)]],Nurse[[#This Row],[LPN Admin Hours]])</f>
        <v>60.983186813186812</v>
      </c>
      <c r="Q673" s="2">
        <v>59.328791208791209</v>
      </c>
      <c r="R673" s="2">
        <v>1.6543956043956043</v>
      </c>
      <c r="S673" s="2">
        <f>SUM(Nurse[[#This Row],[CNA Hours]], Nurse[[#This Row],[NA TR Hours]], Nurse[[#This Row],[Med Aide/Tech Hours]])</f>
        <v>116.5654945054945</v>
      </c>
      <c r="T673" s="2">
        <v>107.32318681318681</v>
      </c>
      <c r="U673" s="2">
        <v>9.2423076923076923</v>
      </c>
      <c r="V673" s="2">
        <v>0</v>
      </c>
      <c r="W6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13.674065934065933</v>
      </c>
      <c r="X673" s="2">
        <v>0</v>
      </c>
      <c r="Y673" s="2">
        <v>0</v>
      </c>
      <c r="Z673" s="2">
        <v>0</v>
      </c>
      <c r="AA673" s="2">
        <v>4.6410989010989008</v>
      </c>
      <c r="AB673" s="2">
        <v>0</v>
      </c>
      <c r="AC673" s="2">
        <v>9.0329670329670328</v>
      </c>
      <c r="AD673" s="2">
        <v>0</v>
      </c>
      <c r="AE673" s="2">
        <v>0</v>
      </c>
      <c r="AF673" t="s">
        <v>313</v>
      </c>
      <c r="AG673" s="6">
        <v>5</v>
      </c>
      <c r="AH673"/>
    </row>
    <row r="674" spans="1:34" x14ac:dyDescent="0.25">
      <c r="A674" t="s">
        <v>35</v>
      </c>
      <c r="B674" t="s">
        <v>1860</v>
      </c>
      <c r="C674" t="s">
        <v>1970</v>
      </c>
      <c r="D674" t="s">
        <v>2282</v>
      </c>
      <c r="E674" s="2">
        <v>89.967032967032964</v>
      </c>
      <c r="F674" s="2">
        <f>Nurse[[#This Row],[Total Nurse Staff Hours]]/Nurse[[#This Row],[MDS Census]]</f>
        <v>3.9317405643092718</v>
      </c>
      <c r="G674" s="2">
        <f>Nurse[[#This Row],[Total Direct Care Staff Hours]]/Nurse[[#This Row],[MDS Census]]</f>
        <v>3.730644924880909</v>
      </c>
      <c r="H674" s="2">
        <f>Nurse[[#This Row],[Total RN Hours (w/ Admin, DON)]]/Nurse[[#This Row],[MDS Census]]</f>
        <v>0.80501893245389</v>
      </c>
      <c r="I674" s="2">
        <f>Nurse[[#This Row],[RN Hours (excl. Admin, DON)]]/Nurse[[#This Row],[MDS Census]]</f>
        <v>0.63499328203249028</v>
      </c>
      <c r="J674" s="2">
        <f>SUM(Nurse[[#This Row],[RN Hours (excl. Admin, DON)]], Nurse[[#This Row],[RN Admin Hours]], Nurse[[#This Row],[RN DON Hours]], Nurse[[#This Row],[LPN Hours (excl. Admin)]], Nurse[[#This Row],[LPN Admin Hours]], Nurse[[#This Row],[CNA Hours]], Nurse[[#This Row],[NA TR Hours]], Nurse[[#This Row],[Med Aide/Tech Hours]])</f>
        <v>353.72703296703304</v>
      </c>
      <c r="K674" s="2">
        <f>SUM(Nurse[[#This Row],[RN Hours (excl. Admin, DON)]], Nurse[[#This Row],[LPN Hours (excl. Admin)]], Nurse[[#This Row],[CNA Hours]], Nurse[[#This Row],[NA TR Hours]], Nurse[[#This Row],[Med Aide/Tech Hours]])</f>
        <v>335.63505494505495</v>
      </c>
      <c r="L674" s="2">
        <f>SUM(Nurse[[#This Row],[RN Hours (excl. Admin, DON)]], Nurse[[#This Row],[RN Admin Hours]], Nurse[[#This Row],[RN DON Hours]])</f>
        <v>72.425164835164807</v>
      </c>
      <c r="M674" s="2">
        <v>57.128461538461515</v>
      </c>
      <c r="N674" s="2">
        <v>10.461538461538462</v>
      </c>
      <c r="O674" s="2">
        <v>4.8351648351648349</v>
      </c>
      <c r="P674" s="2">
        <f>SUM(Nurse[[#This Row],[LPN Hours (excl. Admin)]],Nurse[[#This Row],[LPN Admin Hours]])</f>
        <v>107.29329670329672</v>
      </c>
      <c r="Q674" s="2">
        <v>104.498021978022</v>
      </c>
      <c r="R674" s="2">
        <v>2.7952747252747252</v>
      </c>
      <c r="S674" s="2">
        <f>SUM(Nurse[[#This Row],[CNA Hours]], Nurse[[#This Row],[NA TR Hours]], Nurse[[#This Row],[Med Aide/Tech Hours]])</f>
        <v>174.00857142857146</v>
      </c>
      <c r="T674" s="2">
        <v>167.76956043956048</v>
      </c>
      <c r="U674" s="2">
        <v>6.2390109890109882</v>
      </c>
      <c r="V674" s="2">
        <v>0</v>
      </c>
      <c r="W6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74" s="2">
        <v>0</v>
      </c>
      <c r="Y674" s="2">
        <v>0</v>
      </c>
      <c r="Z674" s="2">
        <v>0</v>
      </c>
      <c r="AA674" s="2">
        <v>0</v>
      </c>
      <c r="AB674" s="2">
        <v>0</v>
      </c>
      <c r="AC674" s="2">
        <v>0</v>
      </c>
      <c r="AD674" s="2">
        <v>0</v>
      </c>
      <c r="AE674" s="2">
        <v>0</v>
      </c>
      <c r="AF674" t="s">
        <v>927</v>
      </c>
      <c r="AG674" s="6">
        <v>5</v>
      </c>
      <c r="AH674"/>
    </row>
    <row r="675" spans="1:34" x14ac:dyDescent="0.25">
      <c r="A675" t="s">
        <v>35</v>
      </c>
      <c r="B675" t="s">
        <v>1291</v>
      </c>
      <c r="C675" t="s">
        <v>1992</v>
      </c>
      <c r="D675" t="s">
        <v>2341</v>
      </c>
      <c r="E675" s="2">
        <v>75.857142857142861</v>
      </c>
      <c r="F675" s="2">
        <f>Nurse[[#This Row],[Total Nurse Staff Hours]]/Nurse[[#This Row],[MDS Census]]</f>
        <v>3.2025307837172248</v>
      </c>
      <c r="G675" s="2">
        <f>Nurse[[#This Row],[Total Direct Care Staff Hours]]/Nurse[[#This Row],[MDS Census]]</f>
        <v>2.9398290598290604</v>
      </c>
      <c r="H675" s="2">
        <f>Nurse[[#This Row],[Total RN Hours (w/ Admin, DON)]]/Nurse[[#This Row],[MDS Census]]</f>
        <v>0.65074894973200059</v>
      </c>
      <c r="I675" s="2">
        <f>Nurse[[#This Row],[RN Hours (excl. Admin, DON)]]/Nurse[[#This Row],[MDS Census]]</f>
        <v>0.44330291177748804</v>
      </c>
      <c r="J675" s="2">
        <f>SUM(Nurse[[#This Row],[RN Hours (excl. Admin, DON)]], Nurse[[#This Row],[RN Admin Hours]], Nurse[[#This Row],[RN DON Hours]], Nurse[[#This Row],[LPN Hours (excl. Admin)]], Nurse[[#This Row],[LPN Admin Hours]], Nurse[[#This Row],[CNA Hours]], Nurse[[#This Row],[NA TR Hours]], Nurse[[#This Row],[Med Aide/Tech Hours]])</f>
        <v>242.93483516483519</v>
      </c>
      <c r="K675" s="2">
        <f>SUM(Nurse[[#This Row],[RN Hours (excl. Admin, DON)]], Nurse[[#This Row],[LPN Hours (excl. Admin)]], Nurse[[#This Row],[CNA Hours]], Nurse[[#This Row],[NA TR Hours]], Nurse[[#This Row],[Med Aide/Tech Hours]])</f>
        <v>223.00703296703301</v>
      </c>
      <c r="L675" s="2">
        <f>SUM(Nurse[[#This Row],[RN Hours (excl. Admin, DON)]], Nurse[[#This Row],[RN Admin Hours]], Nurse[[#This Row],[RN DON Hours]])</f>
        <v>49.363956043956044</v>
      </c>
      <c r="M675" s="2">
        <v>33.627692307692307</v>
      </c>
      <c r="N675" s="2">
        <v>10.461538461538462</v>
      </c>
      <c r="O675" s="2">
        <v>5.2747252747252746</v>
      </c>
      <c r="P675" s="2">
        <f>SUM(Nurse[[#This Row],[LPN Hours (excl. Admin)]],Nurse[[#This Row],[LPN Admin Hours]])</f>
        <v>62.299890109890107</v>
      </c>
      <c r="Q675" s="2">
        <v>58.108351648351643</v>
      </c>
      <c r="R675" s="2">
        <v>4.1915384615384621</v>
      </c>
      <c r="S675" s="2">
        <f>SUM(Nurse[[#This Row],[CNA Hours]], Nurse[[#This Row],[NA TR Hours]], Nurse[[#This Row],[Med Aide/Tech Hours]])</f>
        <v>131.27098901098907</v>
      </c>
      <c r="T675" s="2">
        <v>107.83868131868135</v>
      </c>
      <c r="U675" s="2">
        <v>23.432307692307702</v>
      </c>
      <c r="V675" s="2">
        <v>0</v>
      </c>
      <c r="W6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12.639890109890111</v>
      </c>
      <c r="X675" s="2">
        <v>4.4395604395604398</v>
      </c>
      <c r="Y675" s="2">
        <v>0</v>
      </c>
      <c r="Z675" s="2">
        <v>0</v>
      </c>
      <c r="AA675" s="2">
        <v>2.3651648351648351</v>
      </c>
      <c r="AB675" s="2">
        <v>0</v>
      </c>
      <c r="AC675" s="2">
        <v>5.8351648351648349</v>
      </c>
      <c r="AD675" s="2">
        <v>0</v>
      </c>
      <c r="AE675" s="2">
        <v>0</v>
      </c>
      <c r="AF675" t="s">
        <v>347</v>
      </c>
      <c r="AG675" s="6">
        <v>5</v>
      </c>
      <c r="AH675"/>
    </row>
    <row r="676" spans="1:34" x14ac:dyDescent="0.25">
      <c r="A676" t="s">
        <v>35</v>
      </c>
      <c r="B676" t="s">
        <v>1286</v>
      </c>
      <c r="C676" t="s">
        <v>2101</v>
      </c>
      <c r="D676" t="s">
        <v>2281</v>
      </c>
      <c r="E676" s="2">
        <v>83.967032967032964</v>
      </c>
      <c r="F676" s="2">
        <f>Nurse[[#This Row],[Total Nurse Staff Hours]]/Nurse[[#This Row],[MDS Census]]</f>
        <v>3.4587174453605547</v>
      </c>
      <c r="G676" s="2">
        <f>Nurse[[#This Row],[Total Direct Care Staff Hours]]/Nurse[[#This Row],[MDS Census]]</f>
        <v>3.1825127601099328</v>
      </c>
      <c r="H676" s="2">
        <f>Nurse[[#This Row],[Total RN Hours (w/ Admin, DON)]]/Nurse[[#This Row],[MDS Census]]</f>
        <v>0.51618767177071068</v>
      </c>
      <c r="I676" s="2">
        <f>Nurse[[#This Row],[RN Hours (excl. Admin, DON)]]/Nurse[[#This Row],[MDS Census]]</f>
        <v>0.23998298652008898</v>
      </c>
      <c r="J676" s="2">
        <f>SUM(Nurse[[#This Row],[RN Hours (excl. Admin, DON)]], Nurse[[#This Row],[RN Admin Hours]], Nurse[[#This Row],[RN DON Hours]], Nurse[[#This Row],[LPN Hours (excl. Admin)]], Nurse[[#This Row],[LPN Admin Hours]], Nurse[[#This Row],[CNA Hours]], Nurse[[#This Row],[NA TR Hours]], Nurse[[#This Row],[Med Aide/Tech Hours]])</f>
        <v>290.41824175824172</v>
      </c>
      <c r="K676" s="2">
        <f>SUM(Nurse[[#This Row],[RN Hours (excl. Admin, DON)]], Nurse[[#This Row],[LPN Hours (excl. Admin)]], Nurse[[#This Row],[CNA Hours]], Nurse[[#This Row],[NA TR Hours]], Nurse[[#This Row],[Med Aide/Tech Hours]])</f>
        <v>267.22615384615381</v>
      </c>
      <c r="L676" s="2">
        <f>SUM(Nurse[[#This Row],[RN Hours (excl. Admin, DON)]], Nurse[[#This Row],[RN Admin Hours]], Nurse[[#This Row],[RN DON Hours]])</f>
        <v>43.342747252747252</v>
      </c>
      <c r="M676" s="2">
        <v>20.150659340659338</v>
      </c>
      <c r="N676" s="2">
        <v>17.565714285714286</v>
      </c>
      <c r="O676" s="2">
        <v>5.6263736263736268</v>
      </c>
      <c r="P676" s="2">
        <f>SUM(Nurse[[#This Row],[LPN Hours (excl. Admin)]],Nurse[[#This Row],[LPN Admin Hours]])</f>
        <v>89.484615384615424</v>
      </c>
      <c r="Q676" s="2">
        <v>89.484615384615424</v>
      </c>
      <c r="R676" s="2">
        <v>0</v>
      </c>
      <c r="S676" s="2">
        <f>SUM(Nurse[[#This Row],[CNA Hours]], Nurse[[#This Row],[NA TR Hours]], Nurse[[#This Row],[Med Aide/Tech Hours]])</f>
        <v>157.59087912087904</v>
      </c>
      <c r="T676" s="2">
        <v>122.4013186813186</v>
      </c>
      <c r="U676" s="2">
        <v>35.189560439560438</v>
      </c>
      <c r="V676" s="2">
        <v>0</v>
      </c>
      <c r="W6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56.062197802197801</v>
      </c>
      <c r="X676" s="2">
        <v>8.5934065934065931</v>
      </c>
      <c r="Y676" s="2">
        <v>1.1208791208791209</v>
      </c>
      <c r="Z676" s="2">
        <v>0</v>
      </c>
      <c r="AA676" s="2">
        <v>15.369890109890111</v>
      </c>
      <c r="AB676" s="2">
        <v>0</v>
      </c>
      <c r="AC676" s="2">
        <v>30.978021978021978</v>
      </c>
      <c r="AD676" s="2">
        <v>0</v>
      </c>
      <c r="AE676" s="2">
        <v>0</v>
      </c>
      <c r="AF676" t="s">
        <v>342</v>
      </c>
      <c r="AG676" s="6">
        <v>5</v>
      </c>
      <c r="AH676"/>
    </row>
    <row r="677" spans="1:34" x14ac:dyDescent="0.25">
      <c r="A677" t="s">
        <v>35</v>
      </c>
      <c r="B677" t="s">
        <v>1407</v>
      </c>
      <c r="C677" t="s">
        <v>1966</v>
      </c>
      <c r="D677" t="s">
        <v>2286</v>
      </c>
      <c r="E677" s="2">
        <v>49.18681318681319</v>
      </c>
      <c r="F677" s="2">
        <f>Nurse[[#This Row],[Total Nurse Staff Hours]]/Nurse[[#This Row],[MDS Census]]</f>
        <v>3.9098503127792679</v>
      </c>
      <c r="G677" s="2">
        <f>Nurse[[#This Row],[Total Direct Care Staff Hours]]/Nurse[[#This Row],[MDS Census]]</f>
        <v>3.6298011617515642</v>
      </c>
      <c r="H677" s="2">
        <f>Nurse[[#This Row],[Total RN Hours (w/ Admin, DON)]]/Nurse[[#This Row],[MDS Census]]</f>
        <v>0.64615728328865063</v>
      </c>
      <c r="I677" s="2">
        <f>Nurse[[#This Row],[RN Hours (excl. Admin, DON)]]/Nurse[[#This Row],[MDS Census]]</f>
        <v>0.36610813226094729</v>
      </c>
      <c r="J677" s="2">
        <f>SUM(Nurse[[#This Row],[RN Hours (excl. Admin, DON)]], Nurse[[#This Row],[RN Admin Hours]], Nurse[[#This Row],[RN DON Hours]], Nurse[[#This Row],[LPN Hours (excl. Admin)]], Nurse[[#This Row],[LPN Admin Hours]], Nurse[[#This Row],[CNA Hours]], Nurse[[#This Row],[NA TR Hours]], Nurse[[#This Row],[Med Aide/Tech Hours]])</f>
        <v>192.31307692307698</v>
      </c>
      <c r="K677" s="2">
        <f>SUM(Nurse[[#This Row],[RN Hours (excl. Admin, DON)]], Nurse[[#This Row],[LPN Hours (excl. Admin)]], Nurse[[#This Row],[CNA Hours]], Nurse[[#This Row],[NA TR Hours]], Nurse[[#This Row],[Med Aide/Tech Hours]])</f>
        <v>178.53835164835166</v>
      </c>
      <c r="L677" s="2">
        <f>SUM(Nurse[[#This Row],[RN Hours (excl. Admin, DON)]], Nurse[[#This Row],[RN Admin Hours]], Nurse[[#This Row],[RN DON Hours]])</f>
        <v>31.782417582417587</v>
      </c>
      <c r="M677" s="2">
        <v>18.007692307692309</v>
      </c>
      <c r="N677" s="2">
        <v>7.8571428571428568</v>
      </c>
      <c r="O677" s="2">
        <v>5.9175824175824179</v>
      </c>
      <c r="P677" s="2">
        <f>SUM(Nurse[[#This Row],[LPN Hours (excl. Admin)]],Nurse[[#This Row],[LPN Admin Hours]])</f>
        <v>43.660219780219791</v>
      </c>
      <c r="Q677" s="2">
        <v>43.660219780219791</v>
      </c>
      <c r="R677" s="2">
        <v>0</v>
      </c>
      <c r="S677" s="2">
        <f>SUM(Nurse[[#This Row],[CNA Hours]], Nurse[[#This Row],[NA TR Hours]], Nurse[[#This Row],[Med Aide/Tech Hours]])</f>
        <v>116.87043956043956</v>
      </c>
      <c r="T677" s="2">
        <v>107.31142857142858</v>
      </c>
      <c r="U677" s="2">
        <v>9.5590109890109893</v>
      </c>
      <c r="V677" s="2">
        <v>0</v>
      </c>
      <c r="W6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63.96868131868132</v>
      </c>
      <c r="X677" s="2">
        <v>1.5604395604395604</v>
      </c>
      <c r="Y677" s="2">
        <v>0</v>
      </c>
      <c r="Z677" s="2">
        <v>0.17582417582417584</v>
      </c>
      <c r="AA677" s="2">
        <v>23.96868131868132</v>
      </c>
      <c r="AB677" s="2">
        <v>0</v>
      </c>
      <c r="AC677" s="2">
        <v>38.263736263736263</v>
      </c>
      <c r="AD677" s="2">
        <v>0</v>
      </c>
      <c r="AE677" s="2">
        <v>0</v>
      </c>
      <c r="AF677" t="s">
        <v>465</v>
      </c>
      <c r="AG677" s="6">
        <v>5</v>
      </c>
      <c r="AH677"/>
    </row>
    <row r="678" spans="1:34" x14ac:dyDescent="0.25">
      <c r="A678" t="s">
        <v>35</v>
      </c>
      <c r="B678" t="s">
        <v>1767</v>
      </c>
      <c r="C678" t="s">
        <v>1918</v>
      </c>
      <c r="D678" t="s">
        <v>2289</v>
      </c>
      <c r="E678" s="2">
        <v>96.164835164835168</v>
      </c>
      <c r="F678" s="2">
        <f>Nurse[[#This Row],[Total Nurse Staff Hours]]/Nurse[[#This Row],[MDS Census]]</f>
        <v>3.3195920466232427</v>
      </c>
      <c r="G678" s="2">
        <f>Nurse[[#This Row],[Total Direct Care Staff Hours]]/Nurse[[#This Row],[MDS Census]]</f>
        <v>3.0617003770997595</v>
      </c>
      <c r="H678" s="2">
        <f>Nurse[[#This Row],[Total RN Hours (w/ Admin, DON)]]/Nurse[[#This Row],[MDS Census]]</f>
        <v>0.48544052108330477</v>
      </c>
      <c r="I678" s="2">
        <f>Nurse[[#This Row],[RN Hours (excl. Admin, DON)]]/Nurse[[#This Row],[MDS Census]]</f>
        <v>0.27958633299051533</v>
      </c>
      <c r="J678" s="2">
        <f>SUM(Nurse[[#This Row],[RN Hours (excl. Admin, DON)]], Nurse[[#This Row],[RN Admin Hours]], Nurse[[#This Row],[RN DON Hours]], Nurse[[#This Row],[LPN Hours (excl. Admin)]], Nurse[[#This Row],[LPN Admin Hours]], Nurse[[#This Row],[CNA Hours]], Nurse[[#This Row],[NA TR Hours]], Nurse[[#This Row],[Med Aide/Tech Hours]])</f>
        <v>319.22802197802196</v>
      </c>
      <c r="K678" s="2">
        <f>SUM(Nurse[[#This Row],[RN Hours (excl. Admin, DON)]], Nurse[[#This Row],[LPN Hours (excl. Admin)]], Nurse[[#This Row],[CNA Hours]], Nurse[[#This Row],[NA TR Hours]], Nurse[[#This Row],[Med Aide/Tech Hours]])</f>
        <v>294.42791208791203</v>
      </c>
      <c r="L678" s="2">
        <f>SUM(Nurse[[#This Row],[RN Hours (excl. Admin, DON)]], Nurse[[#This Row],[RN Admin Hours]], Nurse[[#This Row],[RN DON Hours]])</f>
        <v>46.682307692307695</v>
      </c>
      <c r="M678" s="2">
        <v>26.886373626373626</v>
      </c>
      <c r="N678" s="2">
        <v>14.345384615384614</v>
      </c>
      <c r="O678" s="2">
        <v>5.4505494505494507</v>
      </c>
      <c r="P678" s="2">
        <f>SUM(Nurse[[#This Row],[LPN Hours (excl. Admin)]],Nurse[[#This Row],[LPN Admin Hours]])</f>
        <v>92.781868131868123</v>
      </c>
      <c r="Q678" s="2">
        <v>87.777692307692305</v>
      </c>
      <c r="R678" s="2">
        <v>5.0041758241758236</v>
      </c>
      <c r="S678" s="2">
        <f>SUM(Nurse[[#This Row],[CNA Hours]], Nurse[[#This Row],[NA TR Hours]], Nurse[[#This Row],[Med Aide/Tech Hours]])</f>
        <v>179.76384615384609</v>
      </c>
      <c r="T678" s="2">
        <v>167.13285714285709</v>
      </c>
      <c r="U678" s="2">
        <v>12.63098901098901</v>
      </c>
      <c r="V678" s="2">
        <v>0</v>
      </c>
      <c r="W6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14.610329670329669</v>
      </c>
      <c r="X678" s="2">
        <v>0</v>
      </c>
      <c r="Y678" s="2">
        <v>0</v>
      </c>
      <c r="Z678" s="2">
        <v>0</v>
      </c>
      <c r="AA678" s="2">
        <v>10.819120879120879</v>
      </c>
      <c r="AB678" s="2">
        <v>0</v>
      </c>
      <c r="AC678" s="2">
        <v>3.7912087912087911</v>
      </c>
      <c r="AD678" s="2">
        <v>0</v>
      </c>
      <c r="AE678" s="2">
        <v>0</v>
      </c>
      <c r="AF678" t="s">
        <v>833</v>
      </c>
      <c r="AG678" s="6">
        <v>5</v>
      </c>
      <c r="AH678"/>
    </row>
    <row r="679" spans="1:34" x14ac:dyDescent="0.25">
      <c r="A679" t="s">
        <v>35</v>
      </c>
      <c r="B679" t="s">
        <v>1232</v>
      </c>
      <c r="C679" t="s">
        <v>2138</v>
      </c>
      <c r="D679" t="s">
        <v>2348</v>
      </c>
      <c r="E679" s="2">
        <v>74.362637362637358</v>
      </c>
      <c r="F679" s="2">
        <f>Nurse[[#This Row],[Total Nurse Staff Hours]]/Nurse[[#This Row],[MDS Census]]</f>
        <v>3.2876917393231873</v>
      </c>
      <c r="G679" s="2">
        <f>Nurse[[#This Row],[Total Direct Care Staff Hours]]/Nurse[[#This Row],[MDS Census]]</f>
        <v>3.0027973991428998</v>
      </c>
      <c r="H679" s="2">
        <f>Nurse[[#This Row],[Total RN Hours (w/ Admin, DON)]]/Nurse[[#This Row],[MDS Census]]</f>
        <v>0.56986847938525209</v>
      </c>
      <c r="I679" s="2">
        <f>Nurse[[#This Row],[RN Hours (excl. Admin, DON)]]/Nurse[[#This Row],[MDS Census]]</f>
        <v>0.32816757795182511</v>
      </c>
      <c r="J679" s="2">
        <f>SUM(Nurse[[#This Row],[RN Hours (excl. Admin, DON)]], Nurse[[#This Row],[RN Admin Hours]], Nurse[[#This Row],[RN DON Hours]], Nurse[[#This Row],[LPN Hours (excl. Admin)]], Nurse[[#This Row],[LPN Admin Hours]], Nurse[[#This Row],[CNA Hours]], Nurse[[#This Row],[NA TR Hours]], Nurse[[#This Row],[Med Aide/Tech Hours]])</f>
        <v>244.48142857142864</v>
      </c>
      <c r="K679" s="2">
        <f>SUM(Nurse[[#This Row],[RN Hours (excl. Admin, DON)]], Nurse[[#This Row],[LPN Hours (excl. Admin)]], Nurse[[#This Row],[CNA Hours]], Nurse[[#This Row],[NA TR Hours]], Nurse[[#This Row],[Med Aide/Tech Hours]])</f>
        <v>223.29593406593409</v>
      </c>
      <c r="L679" s="2">
        <f>SUM(Nurse[[#This Row],[RN Hours (excl. Admin, DON)]], Nurse[[#This Row],[RN Admin Hours]], Nurse[[#This Row],[RN DON Hours]])</f>
        <v>42.376923076923084</v>
      </c>
      <c r="M679" s="2">
        <v>24.403406593406597</v>
      </c>
      <c r="N679" s="2">
        <v>12.544945054945059</v>
      </c>
      <c r="O679" s="2">
        <v>5.4285714285714288</v>
      </c>
      <c r="P679" s="2">
        <f>SUM(Nurse[[#This Row],[LPN Hours (excl. Admin)]],Nurse[[#This Row],[LPN Admin Hours]])</f>
        <v>79.895824175824188</v>
      </c>
      <c r="Q679" s="2">
        <v>76.683846153846162</v>
      </c>
      <c r="R679" s="2">
        <v>3.2119780219780214</v>
      </c>
      <c r="S679" s="2">
        <f>SUM(Nurse[[#This Row],[CNA Hours]], Nurse[[#This Row],[NA TR Hours]], Nurse[[#This Row],[Med Aide/Tech Hours]])</f>
        <v>122.20868131868134</v>
      </c>
      <c r="T679" s="2">
        <v>92.785384615384629</v>
      </c>
      <c r="U679" s="2">
        <v>29.423296703296714</v>
      </c>
      <c r="V679" s="2">
        <v>0</v>
      </c>
      <c r="W6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35.057252747252747</v>
      </c>
      <c r="X679" s="2">
        <v>0</v>
      </c>
      <c r="Y679" s="2">
        <v>0</v>
      </c>
      <c r="Z679" s="2">
        <v>0</v>
      </c>
      <c r="AA679" s="2">
        <v>30.002307692307689</v>
      </c>
      <c r="AB679" s="2">
        <v>0</v>
      </c>
      <c r="AC679" s="2">
        <v>5.0549450549450547</v>
      </c>
      <c r="AD679" s="2">
        <v>0</v>
      </c>
      <c r="AE679" s="2">
        <v>0</v>
      </c>
      <c r="AF679" t="s">
        <v>288</v>
      </c>
      <c r="AG679" s="6">
        <v>5</v>
      </c>
      <c r="AH679"/>
    </row>
    <row r="680" spans="1:34" x14ac:dyDescent="0.25">
      <c r="A680" t="s">
        <v>35</v>
      </c>
      <c r="B680" t="s">
        <v>1290</v>
      </c>
      <c r="C680" t="s">
        <v>2157</v>
      </c>
      <c r="D680" t="s">
        <v>2287</v>
      </c>
      <c r="E680" s="2">
        <v>86.769230769230774</v>
      </c>
      <c r="F680" s="2">
        <f>Nurse[[#This Row],[Total Nurse Staff Hours]]/Nurse[[#This Row],[MDS Census]]</f>
        <v>3.5266578014184402</v>
      </c>
      <c r="G680" s="2">
        <f>Nurse[[#This Row],[Total Direct Care Staff Hours]]/Nurse[[#This Row],[MDS Census]]</f>
        <v>3.2918490374873364</v>
      </c>
      <c r="H680" s="2">
        <f>Nurse[[#This Row],[Total RN Hours (w/ Admin, DON)]]/Nurse[[#This Row],[MDS Census]]</f>
        <v>0.3709891084093212</v>
      </c>
      <c r="I680" s="2">
        <f>Nurse[[#This Row],[RN Hours (excl. Admin, DON)]]/Nurse[[#This Row],[MDS Census]]</f>
        <v>0.13618034447821684</v>
      </c>
      <c r="J680" s="2">
        <f>SUM(Nurse[[#This Row],[RN Hours (excl. Admin, DON)]], Nurse[[#This Row],[RN Admin Hours]], Nurse[[#This Row],[RN DON Hours]], Nurse[[#This Row],[LPN Hours (excl. Admin)]], Nurse[[#This Row],[LPN Admin Hours]], Nurse[[#This Row],[CNA Hours]], Nurse[[#This Row],[NA TR Hours]], Nurse[[#This Row],[Med Aide/Tech Hours]])</f>
        <v>306.00538461538468</v>
      </c>
      <c r="K680" s="2">
        <f>SUM(Nurse[[#This Row],[RN Hours (excl. Admin, DON)]], Nurse[[#This Row],[LPN Hours (excl. Admin)]], Nurse[[#This Row],[CNA Hours]], Nurse[[#This Row],[NA TR Hours]], Nurse[[#This Row],[Med Aide/Tech Hours]])</f>
        <v>285.63120879120891</v>
      </c>
      <c r="L680" s="2">
        <f>SUM(Nurse[[#This Row],[RN Hours (excl. Admin, DON)]], Nurse[[#This Row],[RN Admin Hours]], Nurse[[#This Row],[RN DON Hours]])</f>
        <v>32.190439560439565</v>
      </c>
      <c r="M680" s="2">
        <v>11.816263736263739</v>
      </c>
      <c r="N680" s="2">
        <v>15.714835164835165</v>
      </c>
      <c r="O680" s="2">
        <v>4.6593406593406597</v>
      </c>
      <c r="P680" s="2">
        <f>SUM(Nurse[[#This Row],[LPN Hours (excl. Admin)]],Nurse[[#This Row],[LPN Admin Hours]])</f>
        <v>99.317582417582372</v>
      </c>
      <c r="Q680" s="2">
        <v>99.317582417582372</v>
      </c>
      <c r="R680" s="2">
        <v>0</v>
      </c>
      <c r="S680" s="2">
        <f>SUM(Nurse[[#This Row],[CNA Hours]], Nurse[[#This Row],[NA TR Hours]], Nurse[[#This Row],[Med Aide/Tech Hours]])</f>
        <v>174.49736263736278</v>
      </c>
      <c r="T680" s="2">
        <v>174.41494505494521</v>
      </c>
      <c r="U680" s="2">
        <v>8.2417582417582416E-2</v>
      </c>
      <c r="V680" s="2">
        <v>0</v>
      </c>
      <c r="W6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120.45824175824174</v>
      </c>
      <c r="X680" s="2">
        <v>2.3186813186813189</v>
      </c>
      <c r="Y680" s="2">
        <v>2.4835164835164836</v>
      </c>
      <c r="Z680" s="2">
        <v>0</v>
      </c>
      <c r="AA680" s="2">
        <v>43.304395604395594</v>
      </c>
      <c r="AB680" s="2">
        <v>0</v>
      </c>
      <c r="AC680" s="2">
        <v>72.35164835164835</v>
      </c>
      <c r="AD680" s="2">
        <v>0</v>
      </c>
      <c r="AE680" s="2">
        <v>0</v>
      </c>
      <c r="AF680" t="s">
        <v>346</v>
      </c>
      <c r="AG680" s="6">
        <v>5</v>
      </c>
      <c r="AH680"/>
    </row>
    <row r="681" spans="1:34" x14ac:dyDescent="0.25">
      <c r="A681" t="s">
        <v>35</v>
      </c>
      <c r="B681" t="s">
        <v>1877</v>
      </c>
      <c r="C681" t="s">
        <v>1977</v>
      </c>
      <c r="D681" t="s">
        <v>2325</v>
      </c>
      <c r="E681" s="2">
        <v>62.527472527472526</v>
      </c>
      <c r="F681" s="2">
        <f>Nurse[[#This Row],[Total Nurse Staff Hours]]/Nurse[[#This Row],[MDS Census]]</f>
        <v>3.8050773286467483</v>
      </c>
      <c r="G681" s="2">
        <f>Nurse[[#This Row],[Total Direct Care Staff Hours]]/Nurse[[#This Row],[MDS Census]]</f>
        <v>3.2793550087873466</v>
      </c>
      <c r="H681" s="2">
        <f>Nurse[[#This Row],[Total RN Hours (w/ Admin, DON)]]/Nurse[[#This Row],[MDS Census]]</f>
        <v>0.96746045694200333</v>
      </c>
      <c r="I681" s="2">
        <f>Nurse[[#This Row],[RN Hours (excl. Admin, DON)]]/Nurse[[#This Row],[MDS Census]]</f>
        <v>0.44173813708260096</v>
      </c>
      <c r="J681" s="2">
        <f>SUM(Nurse[[#This Row],[RN Hours (excl. Admin, DON)]], Nurse[[#This Row],[RN Admin Hours]], Nurse[[#This Row],[RN DON Hours]], Nurse[[#This Row],[LPN Hours (excl. Admin)]], Nurse[[#This Row],[LPN Admin Hours]], Nurse[[#This Row],[CNA Hours]], Nurse[[#This Row],[NA TR Hours]], Nurse[[#This Row],[Med Aide/Tech Hours]])</f>
        <v>237.92186813186811</v>
      </c>
      <c r="K681" s="2">
        <f>SUM(Nurse[[#This Row],[RN Hours (excl. Admin, DON)]], Nurse[[#This Row],[LPN Hours (excl. Admin)]], Nurse[[#This Row],[CNA Hours]], Nurse[[#This Row],[NA TR Hours]], Nurse[[#This Row],[Med Aide/Tech Hours]])</f>
        <v>205.04978021978025</v>
      </c>
      <c r="L681" s="2">
        <f>SUM(Nurse[[#This Row],[RN Hours (excl. Admin, DON)]], Nurse[[#This Row],[RN Admin Hours]], Nurse[[#This Row],[RN DON Hours]])</f>
        <v>60.492857142857133</v>
      </c>
      <c r="M681" s="2">
        <v>27.620769230769223</v>
      </c>
      <c r="N681" s="2">
        <v>26.146813186813187</v>
      </c>
      <c r="O681" s="2">
        <v>6.7252747252747254</v>
      </c>
      <c r="P681" s="2">
        <f>SUM(Nurse[[#This Row],[LPN Hours (excl. Admin)]],Nurse[[#This Row],[LPN Admin Hours]])</f>
        <v>72.255384615384628</v>
      </c>
      <c r="Q681" s="2">
        <v>72.255384615384628</v>
      </c>
      <c r="R681" s="2">
        <v>0</v>
      </c>
      <c r="S681" s="2">
        <f>SUM(Nurse[[#This Row],[CNA Hours]], Nurse[[#This Row],[NA TR Hours]], Nurse[[#This Row],[Med Aide/Tech Hours]])</f>
        <v>105.17362637362636</v>
      </c>
      <c r="T681" s="2">
        <v>83.157032967032961</v>
      </c>
      <c r="U681" s="2">
        <v>22.016593406593401</v>
      </c>
      <c r="V681" s="2">
        <v>0</v>
      </c>
      <c r="W6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101.58395604395605</v>
      </c>
      <c r="X681" s="2">
        <v>12.131868131868131</v>
      </c>
      <c r="Y681" s="2">
        <v>2.2967032967032965</v>
      </c>
      <c r="Z681" s="2">
        <v>1.7582417582417582</v>
      </c>
      <c r="AA681" s="2">
        <v>44.375164835164846</v>
      </c>
      <c r="AB681" s="2">
        <v>0</v>
      </c>
      <c r="AC681" s="2">
        <v>41.021978021978022</v>
      </c>
      <c r="AD681" s="2">
        <v>0</v>
      </c>
      <c r="AE681" s="2">
        <v>0</v>
      </c>
      <c r="AF681" t="s">
        <v>944</v>
      </c>
      <c r="AG681" s="6">
        <v>5</v>
      </c>
      <c r="AH681"/>
    </row>
    <row r="682" spans="1:34" x14ac:dyDescent="0.25">
      <c r="A682" t="s">
        <v>35</v>
      </c>
      <c r="B682" t="s">
        <v>1861</v>
      </c>
      <c r="C682" t="s">
        <v>2261</v>
      </c>
      <c r="D682" t="s">
        <v>2333</v>
      </c>
      <c r="E682" s="2">
        <v>89.340659340659343</v>
      </c>
      <c r="F682" s="2">
        <f>Nurse[[#This Row],[Total Nurse Staff Hours]]/Nurse[[#This Row],[MDS Census]]</f>
        <v>3.1864858548585482</v>
      </c>
      <c r="G682" s="2">
        <f>Nurse[[#This Row],[Total Direct Care Staff Hours]]/Nurse[[#This Row],[MDS Census]]</f>
        <v>2.9465485854858544</v>
      </c>
      <c r="H682" s="2">
        <f>Nurse[[#This Row],[Total RN Hours (w/ Admin, DON)]]/Nurse[[#This Row],[MDS Census]]</f>
        <v>1.1363960639606396</v>
      </c>
      <c r="I682" s="2">
        <f>Nurse[[#This Row],[RN Hours (excl. Admin, DON)]]/Nurse[[#This Row],[MDS Census]]</f>
        <v>0.95483148831488318</v>
      </c>
      <c r="J682" s="2">
        <f>SUM(Nurse[[#This Row],[RN Hours (excl. Admin, DON)]], Nurse[[#This Row],[RN Admin Hours]], Nurse[[#This Row],[RN DON Hours]], Nurse[[#This Row],[LPN Hours (excl. Admin)]], Nurse[[#This Row],[LPN Admin Hours]], Nurse[[#This Row],[CNA Hours]], Nurse[[#This Row],[NA TR Hours]], Nurse[[#This Row],[Med Aide/Tech Hours]])</f>
        <v>284.68274725274722</v>
      </c>
      <c r="K682" s="2">
        <f>SUM(Nurse[[#This Row],[RN Hours (excl. Admin, DON)]], Nurse[[#This Row],[LPN Hours (excl. Admin)]], Nurse[[#This Row],[CNA Hours]], Nurse[[#This Row],[NA TR Hours]], Nurse[[#This Row],[Med Aide/Tech Hours]])</f>
        <v>263.24659340659338</v>
      </c>
      <c r="L682" s="2">
        <f>SUM(Nurse[[#This Row],[RN Hours (excl. Admin, DON)]], Nurse[[#This Row],[RN Admin Hours]], Nurse[[#This Row],[RN DON Hours]])</f>
        <v>101.52637362637364</v>
      </c>
      <c r="M682" s="2">
        <v>85.305274725274728</v>
      </c>
      <c r="N682" s="2">
        <v>10.688131868131869</v>
      </c>
      <c r="O682" s="2">
        <v>5.5329670329670328</v>
      </c>
      <c r="P682" s="2">
        <f>SUM(Nurse[[#This Row],[LPN Hours (excl. Admin)]],Nurse[[#This Row],[LPN Admin Hours]])</f>
        <v>41.840769230769233</v>
      </c>
      <c r="Q682" s="2">
        <v>36.625714285714288</v>
      </c>
      <c r="R682" s="2">
        <v>5.2150549450549439</v>
      </c>
      <c r="S682" s="2">
        <f>SUM(Nurse[[#This Row],[CNA Hours]], Nurse[[#This Row],[NA TR Hours]], Nurse[[#This Row],[Med Aide/Tech Hours]])</f>
        <v>141.3156043956044</v>
      </c>
      <c r="T682" s="2">
        <v>130.15032967032965</v>
      </c>
      <c r="U682" s="2">
        <v>11.165274725274728</v>
      </c>
      <c r="V682" s="2">
        <v>0</v>
      </c>
      <c r="W6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2.1428571428571428</v>
      </c>
      <c r="X682" s="2">
        <v>0</v>
      </c>
      <c r="Y682" s="2">
        <v>0</v>
      </c>
      <c r="Z682" s="2">
        <v>0</v>
      </c>
      <c r="AA682" s="2">
        <v>0</v>
      </c>
      <c r="AB682" s="2">
        <v>0</v>
      </c>
      <c r="AC682" s="2">
        <v>2.1428571428571428</v>
      </c>
      <c r="AD682" s="2">
        <v>0</v>
      </c>
      <c r="AE682" s="2">
        <v>0</v>
      </c>
      <c r="AF682" t="s">
        <v>928</v>
      </c>
      <c r="AG682" s="6">
        <v>5</v>
      </c>
      <c r="AH682"/>
    </row>
    <row r="683" spans="1:34" x14ac:dyDescent="0.25">
      <c r="A683" t="s">
        <v>35</v>
      </c>
      <c r="B683" t="s">
        <v>1283</v>
      </c>
      <c r="C683" t="s">
        <v>2119</v>
      </c>
      <c r="D683" t="s">
        <v>2282</v>
      </c>
      <c r="E683" s="2">
        <v>87.032967032967036</v>
      </c>
      <c r="F683" s="2">
        <f>Nurse[[#This Row],[Total Nurse Staff Hours]]/Nurse[[#This Row],[MDS Census]]</f>
        <v>3.6389154040404037</v>
      </c>
      <c r="G683" s="2">
        <f>Nurse[[#This Row],[Total Direct Care Staff Hours]]/Nurse[[#This Row],[MDS Census]]</f>
        <v>3.3781477272727267</v>
      </c>
      <c r="H683" s="2">
        <f>Nurse[[#This Row],[Total RN Hours (w/ Admin, DON)]]/Nurse[[#This Row],[MDS Census]]</f>
        <v>0.57009848484848458</v>
      </c>
      <c r="I683" s="2">
        <f>Nurse[[#This Row],[RN Hours (excl. Admin, DON)]]/Nurse[[#This Row],[MDS Census]]</f>
        <v>0.33694318181818173</v>
      </c>
      <c r="J683" s="2">
        <f>SUM(Nurse[[#This Row],[RN Hours (excl. Admin, DON)]], Nurse[[#This Row],[RN Admin Hours]], Nurse[[#This Row],[RN DON Hours]], Nurse[[#This Row],[LPN Hours (excl. Admin)]], Nurse[[#This Row],[LPN Admin Hours]], Nurse[[#This Row],[CNA Hours]], Nurse[[#This Row],[NA TR Hours]], Nurse[[#This Row],[Med Aide/Tech Hours]])</f>
        <v>316.70560439560438</v>
      </c>
      <c r="K683" s="2">
        <f>SUM(Nurse[[#This Row],[RN Hours (excl. Admin, DON)]], Nurse[[#This Row],[LPN Hours (excl. Admin)]], Nurse[[#This Row],[CNA Hours]], Nurse[[#This Row],[NA TR Hours]], Nurse[[#This Row],[Med Aide/Tech Hours]])</f>
        <v>294.01021978021976</v>
      </c>
      <c r="L683" s="2">
        <f>SUM(Nurse[[#This Row],[RN Hours (excl. Admin, DON)]], Nurse[[#This Row],[RN Admin Hours]], Nurse[[#This Row],[RN DON Hours]])</f>
        <v>49.617362637362618</v>
      </c>
      <c r="M683" s="2">
        <v>29.325164835164827</v>
      </c>
      <c r="N683" s="2">
        <v>15.105824175824171</v>
      </c>
      <c r="O683" s="2">
        <v>5.1863736263736264</v>
      </c>
      <c r="P683" s="2">
        <f>SUM(Nurse[[#This Row],[LPN Hours (excl. Admin)]],Nurse[[#This Row],[LPN Admin Hours]])</f>
        <v>95.712747252747306</v>
      </c>
      <c r="Q683" s="2">
        <v>93.309560439560499</v>
      </c>
      <c r="R683" s="2">
        <v>2.4031868131868133</v>
      </c>
      <c r="S683" s="2">
        <f>SUM(Nurse[[#This Row],[CNA Hours]], Nurse[[#This Row],[NA TR Hours]], Nurse[[#This Row],[Med Aide/Tech Hours]])</f>
        <v>171.37549450549446</v>
      </c>
      <c r="T683" s="2">
        <v>166.57142857142853</v>
      </c>
      <c r="U683" s="2">
        <v>4.8040659340659353</v>
      </c>
      <c r="V683" s="2">
        <v>0</v>
      </c>
      <c r="W6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8.3384615384615373</v>
      </c>
      <c r="X683" s="2">
        <v>0.53846153846153844</v>
      </c>
      <c r="Y683" s="2">
        <v>4.5824175824175821</v>
      </c>
      <c r="Z683" s="2">
        <v>0.53846153846153844</v>
      </c>
      <c r="AA683" s="2">
        <v>2.6791208791208789</v>
      </c>
      <c r="AB683" s="2">
        <v>0</v>
      </c>
      <c r="AC683" s="2">
        <v>0</v>
      </c>
      <c r="AD683" s="2">
        <v>0</v>
      </c>
      <c r="AE683" s="2">
        <v>0</v>
      </c>
      <c r="AF683" t="s">
        <v>339</v>
      </c>
      <c r="AG683" s="6">
        <v>5</v>
      </c>
      <c r="AH683"/>
    </row>
    <row r="684" spans="1:34" x14ac:dyDescent="0.25">
      <c r="A684" t="s">
        <v>35</v>
      </c>
      <c r="B684" t="s">
        <v>1086</v>
      </c>
      <c r="C684" t="s">
        <v>2097</v>
      </c>
      <c r="D684" t="s">
        <v>2302</v>
      </c>
      <c r="E684" s="2">
        <v>86.769230769230774</v>
      </c>
      <c r="F684" s="2">
        <f>Nurse[[#This Row],[Total Nurse Staff Hours]]/Nurse[[#This Row],[MDS Census]]</f>
        <v>3.155944782168187</v>
      </c>
      <c r="G684" s="2">
        <f>Nurse[[#This Row],[Total Direct Care Staff Hours]]/Nurse[[#This Row],[MDS Census]]</f>
        <v>2.8046909827760893</v>
      </c>
      <c r="H684" s="2">
        <f>Nurse[[#This Row],[Total RN Hours (w/ Admin, DON)]]/Nurse[[#This Row],[MDS Census]]</f>
        <v>0.78727710233029391</v>
      </c>
      <c r="I684" s="2">
        <f>Nurse[[#This Row],[RN Hours (excl. Admin, DON)]]/Nurse[[#This Row],[MDS Census]]</f>
        <v>0.43602330293819669</v>
      </c>
      <c r="J684" s="2">
        <f>SUM(Nurse[[#This Row],[RN Hours (excl. Admin, DON)]], Nurse[[#This Row],[RN Admin Hours]], Nurse[[#This Row],[RN DON Hours]], Nurse[[#This Row],[LPN Hours (excl. Admin)]], Nurse[[#This Row],[LPN Admin Hours]], Nurse[[#This Row],[CNA Hours]], Nurse[[#This Row],[NA TR Hours]], Nurse[[#This Row],[Med Aide/Tech Hours]])</f>
        <v>273.83890109890115</v>
      </c>
      <c r="K684" s="2">
        <f>SUM(Nurse[[#This Row],[RN Hours (excl. Admin, DON)]], Nurse[[#This Row],[LPN Hours (excl. Admin)]], Nurse[[#This Row],[CNA Hours]], Nurse[[#This Row],[NA TR Hours]], Nurse[[#This Row],[Med Aide/Tech Hours]])</f>
        <v>243.36087912087916</v>
      </c>
      <c r="L684" s="2">
        <f>SUM(Nurse[[#This Row],[RN Hours (excl. Admin, DON)]], Nurse[[#This Row],[RN Admin Hours]], Nurse[[#This Row],[RN DON Hours]])</f>
        <v>68.311428571428578</v>
      </c>
      <c r="M684" s="2">
        <v>37.833406593406607</v>
      </c>
      <c r="N684" s="2">
        <v>24.791208791208792</v>
      </c>
      <c r="O684" s="2">
        <v>5.686813186813187</v>
      </c>
      <c r="P684" s="2">
        <f>SUM(Nurse[[#This Row],[LPN Hours (excl. Admin)]],Nurse[[#This Row],[LPN Admin Hours]])</f>
        <v>69.006153846153808</v>
      </c>
      <c r="Q684" s="2">
        <v>69.006153846153808</v>
      </c>
      <c r="R684" s="2">
        <v>0</v>
      </c>
      <c r="S684" s="2">
        <f>SUM(Nurse[[#This Row],[CNA Hours]], Nurse[[#This Row],[NA TR Hours]], Nurse[[#This Row],[Med Aide/Tech Hours]])</f>
        <v>136.52131868131875</v>
      </c>
      <c r="T684" s="2">
        <v>129.37263736263742</v>
      </c>
      <c r="U684" s="2">
        <v>7.1486813186813185</v>
      </c>
      <c r="V684" s="2">
        <v>0</v>
      </c>
      <c r="W6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28.89120879120879</v>
      </c>
      <c r="X684" s="2">
        <v>0.43956043956043955</v>
      </c>
      <c r="Y684" s="2">
        <v>0</v>
      </c>
      <c r="Z684" s="2">
        <v>0</v>
      </c>
      <c r="AA684" s="2">
        <v>3.1989010989010991</v>
      </c>
      <c r="AB684" s="2">
        <v>0</v>
      </c>
      <c r="AC684" s="2">
        <v>25.252747252747252</v>
      </c>
      <c r="AD684" s="2">
        <v>0</v>
      </c>
      <c r="AE684" s="2">
        <v>0</v>
      </c>
      <c r="AF684" t="s">
        <v>139</v>
      </c>
      <c r="AG684" s="6">
        <v>5</v>
      </c>
      <c r="AH684"/>
    </row>
    <row r="685" spans="1:34" x14ac:dyDescent="0.25">
      <c r="A685" t="s">
        <v>35</v>
      </c>
      <c r="B685" t="s">
        <v>1340</v>
      </c>
      <c r="C685" t="s">
        <v>2172</v>
      </c>
      <c r="D685" t="s">
        <v>2302</v>
      </c>
      <c r="E685" s="2">
        <v>81.560439560439562</v>
      </c>
      <c r="F685" s="2">
        <f>Nurse[[#This Row],[Total Nurse Staff Hours]]/Nurse[[#This Row],[MDS Census]]</f>
        <v>3.4816882241983298</v>
      </c>
      <c r="G685" s="2">
        <f>Nurse[[#This Row],[Total Direct Care Staff Hours]]/Nurse[[#This Row],[MDS Census]]</f>
        <v>3.288344112099165</v>
      </c>
      <c r="H685" s="2">
        <f>Nurse[[#This Row],[Total RN Hours (w/ Admin, DON)]]/Nurse[[#This Row],[MDS Census]]</f>
        <v>0.60870924279170013</v>
      </c>
      <c r="I685" s="2">
        <f>Nurse[[#This Row],[RN Hours (excl. Admin, DON)]]/Nurse[[#This Row],[MDS Census]]</f>
        <v>0.41536513069253544</v>
      </c>
      <c r="J685" s="2">
        <f>SUM(Nurse[[#This Row],[RN Hours (excl. Admin, DON)]], Nurse[[#This Row],[RN Admin Hours]], Nurse[[#This Row],[RN DON Hours]], Nurse[[#This Row],[LPN Hours (excl. Admin)]], Nurse[[#This Row],[LPN Admin Hours]], Nurse[[#This Row],[CNA Hours]], Nurse[[#This Row],[NA TR Hours]], Nurse[[#This Row],[Med Aide/Tech Hours]])</f>
        <v>283.96802197802202</v>
      </c>
      <c r="K685" s="2">
        <f>SUM(Nurse[[#This Row],[RN Hours (excl. Admin, DON)]], Nurse[[#This Row],[LPN Hours (excl. Admin)]], Nurse[[#This Row],[CNA Hours]], Nurse[[#This Row],[NA TR Hours]], Nurse[[#This Row],[Med Aide/Tech Hours]])</f>
        <v>268.19879120879125</v>
      </c>
      <c r="L685" s="2">
        <f>SUM(Nurse[[#This Row],[RN Hours (excl. Admin, DON)]], Nurse[[#This Row],[RN Admin Hours]], Nurse[[#This Row],[RN DON Hours]])</f>
        <v>49.646593406593389</v>
      </c>
      <c r="M685" s="2">
        <v>33.877362637362616</v>
      </c>
      <c r="N685" s="2">
        <v>10.406593406593407</v>
      </c>
      <c r="O685" s="2">
        <v>5.3626373626373622</v>
      </c>
      <c r="P685" s="2">
        <f>SUM(Nurse[[#This Row],[LPN Hours (excl. Admin)]],Nurse[[#This Row],[LPN Admin Hours]])</f>
        <v>90.597142857142885</v>
      </c>
      <c r="Q685" s="2">
        <v>90.597142857142885</v>
      </c>
      <c r="R685" s="2">
        <v>0</v>
      </c>
      <c r="S685" s="2">
        <f>SUM(Nurse[[#This Row],[CNA Hours]], Nurse[[#This Row],[NA TR Hours]], Nurse[[#This Row],[Med Aide/Tech Hours]])</f>
        <v>143.72428571428574</v>
      </c>
      <c r="T685" s="2">
        <v>110.3525274725275</v>
      </c>
      <c r="U685" s="2">
        <v>33.371758241758236</v>
      </c>
      <c r="V685" s="2">
        <v>0</v>
      </c>
      <c r="W6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65.613076923076932</v>
      </c>
      <c r="X685" s="2">
        <v>8.8131868131868139</v>
      </c>
      <c r="Y685" s="2">
        <v>0</v>
      </c>
      <c r="Z685" s="2">
        <v>0</v>
      </c>
      <c r="AA685" s="2">
        <v>28.415274725274731</v>
      </c>
      <c r="AB685" s="2">
        <v>0</v>
      </c>
      <c r="AC685" s="2">
        <v>28.384615384615383</v>
      </c>
      <c r="AD685" s="2">
        <v>0</v>
      </c>
      <c r="AE685" s="2">
        <v>0</v>
      </c>
      <c r="AF685" t="s">
        <v>397</v>
      </c>
      <c r="AG685" s="6">
        <v>5</v>
      </c>
      <c r="AH685"/>
    </row>
    <row r="686" spans="1:34" x14ac:dyDescent="0.25">
      <c r="A686" t="s">
        <v>35</v>
      </c>
      <c r="B686" t="s">
        <v>1795</v>
      </c>
      <c r="C686" t="s">
        <v>2074</v>
      </c>
      <c r="D686" t="s">
        <v>2331</v>
      </c>
      <c r="E686" s="2">
        <v>76.626373626373621</v>
      </c>
      <c r="F686" s="2">
        <f>Nurse[[#This Row],[Total Nurse Staff Hours]]/Nurse[[#This Row],[MDS Census]]</f>
        <v>3.5998737989387646</v>
      </c>
      <c r="G686" s="2">
        <f>Nurse[[#This Row],[Total Direct Care Staff Hours]]/Nurse[[#This Row],[MDS Census]]</f>
        <v>3.2548902911229032</v>
      </c>
      <c r="H686" s="2">
        <f>Nurse[[#This Row],[Total RN Hours (w/ Admin, DON)]]/Nurse[[#This Row],[MDS Census]]</f>
        <v>0.90419331708016615</v>
      </c>
      <c r="I686" s="2">
        <f>Nurse[[#This Row],[RN Hours (excl. Admin, DON)]]/Nurse[[#This Row],[MDS Census]]</f>
        <v>0.55920980926430486</v>
      </c>
      <c r="J686" s="2">
        <f>SUM(Nurse[[#This Row],[RN Hours (excl. Admin, DON)]], Nurse[[#This Row],[RN Admin Hours]], Nurse[[#This Row],[RN DON Hours]], Nurse[[#This Row],[LPN Hours (excl. Admin)]], Nurse[[#This Row],[LPN Admin Hours]], Nurse[[#This Row],[CNA Hours]], Nurse[[#This Row],[NA TR Hours]], Nurse[[#This Row],[Med Aide/Tech Hours]])</f>
        <v>275.84527472527475</v>
      </c>
      <c r="K686" s="2">
        <f>SUM(Nurse[[#This Row],[RN Hours (excl. Admin, DON)]], Nurse[[#This Row],[LPN Hours (excl. Admin)]], Nurse[[#This Row],[CNA Hours]], Nurse[[#This Row],[NA TR Hours]], Nurse[[#This Row],[Med Aide/Tech Hours]])</f>
        <v>249.41043956043958</v>
      </c>
      <c r="L686" s="2">
        <f>SUM(Nurse[[#This Row],[RN Hours (excl. Admin, DON)]], Nurse[[#This Row],[RN Admin Hours]], Nurse[[#This Row],[RN DON Hours]])</f>
        <v>69.285054945054924</v>
      </c>
      <c r="M686" s="2">
        <v>42.850219780219753</v>
      </c>
      <c r="N686" s="2">
        <v>22.044725274725277</v>
      </c>
      <c r="O686" s="2">
        <v>4.3901098901098905</v>
      </c>
      <c r="P686" s="2">
        <f>SUM(Nurse[[#This Row],[LPN Hours (excl. Admin)]],Nurse[[#This Row],[LPN Admin Hours]])</f>
        <v>74.626923076923077</v>
      </c>
      <c r="Q686" s="2">
        <v>74.626923076923077</v>
      </c>
      <c r="R686" s="2">
        <v>0</v>
      </c>
      <c r="S686" s="2">
        <f>SUM(Nurse[[#This Row],[CNA Hours]], Nurse[[#This Row],[NA TR Hours]], Nurse[[#This Row],[Med Aide/Tech Hours]])</f>
        <v>131.93329670329675</v>
      </c>
      <c r="T686" s="2">
        <v>117.49373626373632</v>
      </c>
      <c r="U686" s="2">
        <v>14.439560439560429</v>
      </c>
      <c r="V686" s="2">
        <v>0</v>
      </c>
      <c r="W6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38.190879120879117</v>
      </c>
      <c r="X686" s="2">
        <v>1.1428571428571428</v>
      </c>
      <c r="Y686" s="2">
        <v>0</v>
      </c>
      <c r="Z686" s="2">
        <v>0</v>
      </c>
      <c r="AA686" s="2">
        <v>23.421648351648347</v>
      </c>
      <c r="AB686" s="2">
        <v>0</v>
      </c>
      <c r="AC686" s="2">
        <v>13.626373626373626</v>
      </c>
      <c r="AD686" s="2">
        <v>0</v>
      </c>
      <c r="AE686" s="2">
        <v>0</v>
      </c>
      <c r="AF686" t="s">
        <v>862</v>
      </c>
      <c r="AG686" s="6">
        <v>5</v>
      </c>
      <c r="AH686"/>
    </row>
    <row r="687" spans="1:34" x14ac:dyDescent="0.25">
      <c r="A687" t="s">
        <v>35</v>
      </c>
      <c r="B687" t="s">
        <v>1127</v>
      </c>
      <c r="C687" t="s">
        <v>2008</v>
      </c>
      <c r="D687" t="s">
        <v>2281</v>
      </c>
      <c r="E687" s="2">
        <v>66.868131868131869</v>
      </c>
      <c r="F687" s="2">
        <f>Nurse[[#This Row],[Total Nurse Staff Hours]]/Nurse[[#This Row],[MDS Census]]</f>
        <v>3.63056532456861</v>
      </c>
      <c r="G687" s="2">
        <f>Nurse[[#This Row],[Total Direct Care Staff Hours]]/Nurse[[#This Row],[MDS Census]]</f>
        <v>3.2772456861133925</v>
      </c>
      <c r="H687" s="2">
        <f>Nurse[[#This Row],[Total RN Hours (w/ Admin, DON)]]/Nurse[[#This Row],[MDS Census]]</f>
        <v>0.62172884141331131</v>
      </c>
      <c r="I687" s="2">
        <f>Nurse[[#This Row],[RN Hours (excl. Admin, DON)]]/Nurse[[#This Row],[MDS Census]]</f>
        <v>0.27594576828266226</v>
      </c>
      <c r="J687" s="2">
        <f>SUM(Nurse[[#This Row],[RN Hours (excl. Admin, DON)]], Nurse[[#This Row],[RN Admin Hours]], Nurse[[#This Row],[RN DON Hours]], Nurse[[#This Row],[LPN Hours (excl. Admin)]], Nurse[[#This Row],[LPN Admin Hours]], Nurse[[#This Row],[CNA Hours]], Nurse[[#This Row],[NA TR Hours]], Nurse[[#This Row],[Med Aide/Tech Hours]])</f>
        <v>242.76912087912081</v>
      </c>
      <c r="K687" s="2">
        <f>SUM(Nurse[[#This Row],[RN Hours (excl. Admin, DON)]], Nurse[[#This Row],[LPN Hours (excl. Admin)]], Nurse[[#This Row],[CNA Hours]], Nurse[[#This Row],[NA TR Hours]], Nurse[[#This Row],[Med Aide/Tech Hours]])</f>
        <v>219.14329670329664</v>
      </c>
      <c r="L687" s="2">
        <f>SUM(Nurse[[#This Row],[RN Hours (excl. Admin, DON)]], Nurse[[#This Row],[RN Admin Hours]], Nurse[[#This Row],[RN DON Hours]])</f>
        <v>41.573846153846148</v>
      </c>
      <c r="M687" s="2">
        <v>18.451978021978022</v>
      </c>
      <c r="N687" s="2">
        <v>17.69879120879121</v>
      </c>
      <c r="O687" s="2">
        <v>5.4230769230769234</v>
      </c>
      <c r="P687" s="2">
        <f>SUM(Nurse[[#This Row],[LPN Hours (excl. Admin)]],Nurse[[#This Row],[LPN Admin Hours]])</f>
        <v>73.580549450549441</v>
      </c>
      <c r="Q687" s="2">
        <v>73.076593406593403</v>
      </c>
      <c r="R687" s="2">
        <v>0.50395604395604399</v>
      </c>
      <c r="S687" s="2">
        <f>SUM(Nurse[[#This Row],[CNA Hours]], Nurse[[#This Row],[NA TR Hours]], Nurse[[#This Row],[Med Aide/Tech Hours]])</f>
        <v>127.61472527472525</v>
      </c>
      <c r="T687" s="2">
        <v>103.39879120879118</v>
      </c>
      <c r="U687" s="2">
        <v>24.215934065934061</v>
      </c>
      <c r="V687" s="2">
        <v>0</v>
      </c>
      <c r="W6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32.75758241758242</v>
      </c>
      <c r="X687" s="2">
        <v>0.8571428571428571</v>
      </c>
      <c r="Y687" s="2">
        <v>0</v>
      </c>
      <c r="Z687" s="2">
        <v>0</v>
      </c>
      <c r="AA687" s="2">
        <v>5.8454945054945062</v>
      </c>
      <c r="AB687" s="2">
        <v>0</v>
      </c>
      <c r="AC687" s="2">
        <v>26.054945054945055</v>
      </c>
      <c r="AD687" s="2">
        <v>0</v>
      </c>
      <c r="AE687" s="2">
        <v>0</v>
      </c>
      <c r="AF687" t="s">
        <v>181</v>
      </c>
      <c r="AG687" s="6">
        <v>5</v>
      </c>
      <c r="AH687"/>
    </row>
    <row r="688" spans="1:34" x14ac:dyDescent="0.25">
      <c r="A688" t="s">
        <v>35</v>
      </c>
      <c r="B688" t="s">
        <v>1304</v>
      </c>
      <c r="C688" t="s">
        <v>2164</v>
      </c>
      <c r="D688" t="s">
        <v>2281</v>
      </c>
      <c r="E688" s="2">
        <v>68.560439560439562</v>
      </c>
      <c r="F688" s="2">
        <f>Nurse[[#This Row],[Total Nurse Staff Hours]]/Nurse[[#This Row],[MDS Census]]</f>
        <v>3.1295640326975476</v>
      </c>
      <c r="G688" s="2">
        <f>Nurse[[#This Row],[Total Direct Care Staff Hours]]/Nurse[[#This Row],[MDS Census]]</f>
        <v>2.7938339477480363</v>
      </c>
      <c r="H688" s="2">
        <f>Nurse[[#This Row],[Total RN Hours (w/ Admin, DON)]]/Nurse[[#This Row],[MDS Census]]</f>
        <v>0.63395896778329863</v>
      </c>
      <c r="I688" s="2">
        <f>Nurse[[#This Row],[RN Hours (excl. Admin, DON)]]/Nurse[[#This Row],[MDS Census]]</f>
        <v>0.29822888283378735</v>
      </c>
      <c r="J688" s="2">
        <f>SUM(Nurse[[#This Row],[RN Hours (excl. Admin, DON)]], Nurse[[#This Row],[RN Admin Hours]], Nurse[[#This Row],[RN DON Hours]], Nurse[[#This Row],[LPN Hours (excl. Admin)]], Nurse[[#This Row],[LPN Admin Hours]], Nurse[[#This Row],[CNA Hours]], Nurse[[#This Row],[NA TR Hours]], Nurse[[#This Row],[Med Aide/Tech Hours]])</f>
        <v>214.56428571428572</v>
      </c>
      <c r="K688" s="2">
        <f>SUM(Nurse[[#This Row],[RN Hours (excl. Admin, DON)]], Nurse[[#This Row],[LPN Hours (excl. Admin)]], Nurse[[#This Row],[CNA Hours]], Nurse[[#This Row],[NA TR Hours]], Nurse[[#This Row],[Med Aide/Tech Hours]])</f>
        <v>191.54648351648351</v>
      </c>
      <c r="L688" s="2">
        <f>SUM(Nurse[[#This Row],[RN Hours (excl. Admin, DON)]], Nurse[[#This Row],[RN Admin Hours]], Nurse[[#This Row],[RN DON Hours]])</f>
        <v>43.464505494505495</v>
      </c>
      <c r="M688" s="2">
        <v>20.446703296703291</v>
      </c>
      <c r="N688" s="2">
        <v>17.847472527472529</v>
      </c>
      <c r="O688" s="2">
        <v>5.1703296703296706</v>
      </c>
      <c r="P688" s="2">
        <f>SUM(Nurse[[#This Row],[LPN Hours (excl. Admin)]],Nurse[[#This Row],[LPN Admin Hours]])</f>
        <v>51.538241758241746</v>
      </c>
      <c r="Q688" s="2">
        <v>51.538241758241746</v>
      </c>
      <c r="R688" s="2">
        <v>0</v>
      </c>
      <c r="S688" s="2">
        <f>SUM(Nurse[[#This Row],[CNA Hours]], Nurse[[#This Row],[NA TR Hours]], Nurse[[#This Row],[Med Aide/Tech Hours]])</f>
        <v>119.56153846153849</v>
      </c>
      <c r="T688" s="2">
        <v>102.87846153846156</v>
      </c>
      <c r="U688" s="2">
        <v>16.683076923076925</v>
      </c>
      <c r="V688" s="2">
        <v>0</v>
      </c>
      <c r="W6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35.088351648351647</v>
      </c>
      <c r="X688" s="2">
        <v>0</v>
      </c>
      <c r="Y688" s="2">
        <v>0</v>
      </c>
      <c r="Z688" s="2">
        <v>0</v>
      </c>
      <c r="AA688" s="2">
        <v>10.176263736263737</v>
      </c>
      <c r="AB688" s="2">
        <v>0</v>
      </c>
      <c r="AC688" s="2">
        <v>24.912087912087912</v>
      </c>
      <c r="AD688" s="2">
        <v>0</v>
      </c>
      <c r="AE688" s="2">
        <v>0</v>
      </c>
      <c r="AF688" t="s">
        <v>361</v>
      </c>
      <c r="AG688" s="6">
        <v>5</v>
      </c>
      <c r="AH688"/>
    </row>
    <row r="689" spans="1:34" x14ac:dyDescent="0.25">
      <c r="A689" t="s">
        <v>35</v>
      </c>
      <c r="B689" t="s">
        <v>1527</v>
      </c>
      <c r="C689" t="s">
        <v>2045</v>
      </c>
      <c r="D689" t="s">
        <v>2328</v>
      </c>
      <c r="E689" s="2">
        <v>115.35164835164835</v>
      </c>
      <c r="F689" s="2">
        <f>Nurse[[#This Row],[Total Nurse Staff Hours]]/Nurse[[#This Row],[MDS Census]]</f>
        <v>2.9645593979232165</v>
      </c>
      <c r="G689" s="2">
        <f>Nurse[[#This Row],[Total Direct Care Staff Hours]]/Nurse[[#This Row],[MDS Census]]</f>
        <v>2.8015842621701439</v>
      </c>
      <c r="H689" s="2">
        <f>Nurse[[#This Row],[Total RN Hours (w/ Admin, DON)]]/Nurse[[#This Row],[MDS Census]]</f>
        <v>0.40412117747927978</v>
      </c>
      <c r="I689" s="2">
        <f>Nurse[[#This Row],[RN Hours (excl. Admin, DON)]]/Nurse[[#This Row],[MDS Census]]</f>
        <v>0.24748118510050485</v>
      </c>
      <c r="J689" s="2">
        <f>SUM(Nurse[[#This Row],[RN Hours (excl. Admin, DON)]], Nurse[[#This Row],[RN Admin Hours]], Nurse[[#This Row],[RN DON Hours]], Nurse[[#This Row],[LPN Hours (excl. Admin)]], Nurse[[#This Row],[LPN Admin Hours]], Nurse[[#This Row],[CNA Hours]], Nurse[[#This Row],[NA TR Hours]], Nurse[[#This Row],[Med Aide/Tech Hours]])</f>
        <v>341.96681318681323</v>
      </c>
      <c r="K689" s="2">
        <f>SUM(Nurse[[#This Row],[RN Hours (excl. Admin, DON)]], Nurse[[#This Row],[LPN Hours (excl. Admin)]], Nurse[[#This Row],[CNA Hours]], Nurse[[#This Row],[NA TR Hours]], Nurse[[#This Row],[Med Aide/Tech Hours]])</f>
        <v>323.16736263736266</v>
      </c>
      <c r="L689" s="2">
        <f>SUM(Nurse[[#This Row],[RN Hours (excl. Admin, DON)]], Nurse[[#This Row],[RN Admin Hours]], Nurse[[#This Row],[RN DON Hours]])</f>
        <v>46.616043956043953</v>
      </c>
      <c r="M689" s="2">
        <v>28.547362637362632</v>
      </c>
      <c r="N689" s="2">
        <v>16.39835164835165</v>
      </c>
      <c r="O689" s="2">
        <v>1.6703296703296704</v>
      </c>
      <c r="P689" s="2">
        <f>SUM(Nurse[[#This Row],[LPN Hours (excl. Admin)]],Nurse[[#This Row],[LPN Admin Hours]])</f>
        <v>88.395054945054952</v>
      </c>
      <c r="Q689" s="2">
        <v>87.664285714285725</v>
      </c>
      <c r="R689" s="2">
        <v>0.73076923076923073</v>
      </c>
      <c r="S689" s="2">
        <f>SUM(Nurse[[#This Row],[CNA Hours]], Nurse[[#This Row],[NA TR Hours]], Nurse[[#This Row],[Med Aide/Tech Hours]])</f>
        <v>206.95571428571427</v>
      </c>
      <c r="T689" s="2">
        <v>191.68637362637361</v>
      </c>
      <c r="U689" s="2">
        <v>15.26934065934066</v>
      </c>
      <c r="V689" s="2">
        <v>0</v>
      </c>
      <c r="W6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89" s="2">
        <v>0</v>
      </c>
      <c r="Y689" s="2">
        <v>0</v>
      </c>
      <c r="Z689" s="2">
        <v>0</v>
      </c>
      <c r="AA689" s="2">
        <v>0</v>
      </c>
      <c r="AB689" s="2">
        <v>0</v>
      </c>
      <c r="AC689" s="2">
        <v>0</v>
      </c>
      <c r="AD689" s="2">
        <v>0</v>
      </c>
      <c r="AE689" s="2">
        <v>0</v>
      </c>
      <c r="AF689" t="s">
        <v>589</v>
      </c>
      <c r="AG689" s="6">
        <v>5</v>
      </c>
      <c r="AH689"/>
    </row>
    <row r="690" spans="1:34" x14ac:dyDescent="0.25">
      <c r="A690" t="s">
        <v>35</v>
      </c>
      <c r="B690" t="s">
        <v>1525</v>
      </c>
      <c r="C690" t="s">
        <v>2055</v>
      </c>
      <c r="D690" t="s">
        <v>2309</v>
      </c>
      <c r="E690" s="2">
        <v>60.626373626373628</v>
      </c>
      <c r="F690" s="2">
        <f>Nurse[[#This Row],[Total Nurse Staff Hours]]/Nurse[[#This Row],[MDS Census]]</f>
        <v>3.5537973536342213</v>
      </c>
      <c r="G690" s="2">
        <f>Nurse[[#This Row],[Total Direct Care Staff Hours]]/Nurse[[#This Row],[MDS Census]]</f>
        <v>3.3465470364328431</v>
      </c>
      <c r="H690" s="2">
        <f>Nurse[[#This Row],[Total RN Hours (w/ Admin, DON)]]/Nurse[[#This Row],[MDS Census]]</f>
        <v>0.55141018669566777</v>
      </c>
      <c r="I690" s="2">
        <f>Nurse[[#This Row],[RN Hours (excl. Admin, DON)]]/Nurse[[#This Row],[MDS Census]]</f>
        <v>0.34415986949429028</v>
      </c>
      <c r="J690" s="2">
        <f>SUM(Nurse[[#This Row],[RN Hours (excl. Admin, DON)]], Nurse[[#This Row],[RN Admin Hours]], Nurse[[#This Row],[RN DON Hours]], Nurse[[#This Row],[LPN Hours (excl. Admin)]], Nurse[[#This Row],[LPN Admin Hours]], Nurse[[#This Row],[CNA Hours]], Nurse[[#This Row],[NA TR Hours]], Nurse[[#This Row],[Med Aide/Tech Hours]])</f>
        <v>215.45384615384614</v>
      </c>
      <c r="K690" s="2">
        <f>SUM(Nurse[[#This Row],[RN Hours (excl. Admin, DON)]], Nurse[[#This Row],[LPN Hours (excl. Admin)]], Nurse[[#This Row],[CNA Hours]], Nurse[[#This Row],[NA TR Hours]], Nurse[[#This Row],[Med Aide/Tech Hours]])</f>
        <v>202.88901098901096</v>
      </c>
      <c r="L690" s="2">
        <f>SUM(Nurse[[#This Row],[RN Hours (excl. Admin, DON)]], Nurse[[#This Row],[RN Admin Hours]], Nurse[[#This Row],[RN DON Hours]])</f>
        <v>33.429999999999993</v>
      </c>
      <c r="M690" s="2">
        <v>20.86516483516483</v>
      </c>
      <c r="N690" s="2">
        <v>7.3780219780219776</v>
      </c>
      <c r="O690" s="2">
        <v>5.186813186813187</v>
      </c>
      <c r="P690" s="2">
        <f>SUM(Nurse[[#This Row],[LPN Hours (excl. Admin)]],Nurse[[#This Row],[LPN Admin Hours]])</f>
        <v>60.938241758241738</v>
      </c>
      <c r="Q690" s="2">
        <v>60.938241758241738</v>
      </c>
      <c r="R690" s="2">
        <v>0</v>
      </c>
      <c r="S690" s="2">
        <f>SUM(Nurse[[#This Row],[CNA Hours]], Nurse[[#This Row],[NA TR Hours]], Nurse[[#This Row],[Med Aide/Tech Hours]])</f>
        <v>121.08560439560441</v>
      </c>
      <c r="T690" s="2">
        <v>121.08560439560441</v>
      </c>
      <c r="U690" s="2">
        <v>0</v>
      </c>
      <c r="V690" s="2">
        <v>0</v>
      </c>
      <c r="W6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127.48615384615384</v>
      </c>
      <c r="X690" s="2">
        <v>12.593406593406593</v>
      </c>
      <c r="Y690" s="2">
        <v>0.59340659340659341</v>
      </c>
      <c r="Z690" s="2">
        <v>0</v>
      </c>
      <c r="AA690" s="2">
        <v>24.683956043956041</v>
      </c>
      <c r="AB690" s="2">
        <v>0</v>
      </c>
      <c r="AC690" s="2">
        <v>89.615384615384613</v>
      </c>
      <c r="AD690" s="2">
        <v>0</v>
      </c>
      <c r="AE690" s="2">
        <v>0</v>
      </c>
      <c r="AF690" t="s">
        <v>587</v>
      </c>
      <c r="AG690" s="6">
        <v>5</v>
      </c>
      <c r="AH690"/>
    </row>
    <row r="691" spans="1:34" x14ac:dyDescent="0.25">
      <c r="A691" t="s">
        <v>35</v>
      </c>
      <c r="B691" t="s">
        <v>1579</v>
      </c>
      <c r="C691" t="s">
        <v>1921</v>
      </c>
      <c r="D691" t="s">
        <v>2344</v>
      </c>
      <c r="E691" s="2">
        <v>57.714285714285715</v>
      </c>
      <c r="F691" s="2">
        <f>Nurse[[#This Row],[Total Nurse Staff Hours]]/Nurse[[#This Row],[MDS Census]]</f>
        <v>3.0254931454683924</v>
      </c>
      <c r="G691" s="2">
        <f>Nurse[[#This Row],[Total Direct Care Staff Hours]]/Nurse[[#This Row],[MDS Census]]</f>
        <v>2.7560186595582632</v>
      </c>
      <c r="H691" s="2">
        <f>Nurse[[#This Row],[Total RN Hours (w/ Admin, DON)]]/Nurse[[#This Row],[MDS Census]]</f>
        <v>0.66711157654226938</v>
      </c>
      <c r="I691" s="2">
        <f>Nurse[[#This Row],[RN Hours (excl. Admin, DON)]]/Nurse[[#This Row],[MDS Census]]</f>
        <v>0.4891260472201065</v>
      </c>
      <c r="J691" s="2">
        <f>SUM(Nurse[[#This Row],[RN Hours (excl. Admin, DON)]], Nurse[[#This Row],[RN Admin Hours]], Nurse[[#This Row],[RN DON Hours]], Nurse[[#This Row],[LPN Hours (excl. Admin)]], Nurse[[#This Row],[LPN Admin Hours]], Nurse[[#This Row],[CNA Hours]], Nurse[[#This Row],[NA TR Hours]], Nurse[[#This Row],[Med Aide/Tech Hours]])</f>
        <v>174.61417582417579</v>
      </c>
      <c r="K691" s="2">
        <f>SUM(Nurse[[#This Row],[RN Hours (excl. Admin, DON)]], Nurse[[#This Row],[LPN Hours (excl. Admin)]], Nurse[[#This Row],[CNA Hours]], Nurse[[#This Row],[NA TR Hours]], Nurse[[#This Row],[Med Aide/Tech Hours]])</f>
        <v>159.06164835164833</v>
      </c>
      <c r="L691" s="2">
        <f>SUM(Nurse[[#This Row],[RN Hours (excl. Admin, DON)]], Nurse[[#This Row],[RN Admin Hours]], Nurse[[#This Row],[RN DON Hours]])</f>
        <v>38.501868131868122</v>
      </c>
      <c r="M691" s="2">
        <v>28.229560439560434</v>
      </c>
      <c r="N691" s="2">
        <v>5.1514285714285712</v>
      </c>
      <c r="O691" s="2">
        <v>5.1208791208791204</v>
      </c>
      <c r="P691" s="2">
        <f>SUM(Nurse[[#This Row],[LPN Hours (excl. Admin)]],Nurse[[#This Row],[LPN Admin Hours]])</f>
        <v>35.043956043956044</v>
      </c>
      <c r="Q691" s="2">
        <v>29.763736263736263</v>
      </c>
      <c r="R691" s="2">
        <v>5.2802197802197801</v>
      </c>
      <c r="S691" s="2">
        <f>SUM(Nurse[[#This Row],[CNA Hours]], Nurse[[#This Row],[NA TR Hours]], Nurse[[#This Row],[Med Aide/Tech Hours]])</f>
        <v>101.06835164835164</v>
      </c>
      <c r="T691" s="2">
        <v>47.731538461538456</v>
      </c>
      <c r="U691" s="2">
        <v>53.336813186813181</v>
      </c>
      <c r="V691" s="2">
        <v>0</v>
      </c>
      <c r="W6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91" s="2">
        <v>0</v>
      </c>
      <c r="Y691" s="2">
        <v>0</v>
      </c>
      <c r="Z691" s="2">
        <v>0</v>
      </c>
      <c r="AA691" s="2">
        <v>0</v>
      </c>
      <c r="AB691" s="2">
        <v>0</v>
      </c>
      <c r="AC691" s="2">
        <v>0</v>
      </c>
      <c r="AD691" s="2">
        <v>0</v>
      </c>
      <c r="AE691" s="2">
        <v>0</v>
      </c>
      <c r="AF691" t="s">
        <v>641</v>
      </c>
      <c r="AG691" s="6">
        <v>5</v>
      </c>
      <c r="AH691"/>
    </row>
    <row r="692" spans="1:34" x14ac:dyDescent="0.25">
      <c r="A692" t="s">
        <v>35</v>
      </c>
      <c r="B692" t="s">
        <v>1453</v>
      </c>
      <c r="C692" t="s">
        <v>2069</v>
      </c>
      <c r="D692" t="s">
        <v>2331</v>
      </c>
      <c r="E692" s="2">
        <v>55.307692307692307</v>
      </c>
      <c r="F692" s="2">
        <f>Nurse[[#This Row],[Total Nurse Staff Hours]]/Nurse[[#This Row],[MDS Census]]</f>
        <v>3.7012855155970596</v>
      </c>
      <c r="G692" s="2">
        <f>Nurse[[#This Row],[Total Direct Care Staff Hours]]/Nurse[[#This Row],[MDS Census]]</f>
        <v>3.3294893701569643</v>
      </c>
      <c r="H692" s="2">
        <f>Nurse[[#This Row],[Total RN Hours (w/ Admin, DON)]]/Nurse[[#This Row],[MDS Census]]</f>
        <v>0.73325452016689852</v>
      </c>
      <c r="I692" s="2">
        <f>Nurse[[#This Row],[RN Hours (excl. Admin, DON)]]/Nurse[[#This Row],[MDS Census]]</f>
        <v>0.49110272203457189</v>
      </c>
      <c r="J692" s="2">
        <f>SUM(Nurse[[#This Row],[RN Hours (excl. Admin, DON)]], Nurse[[#This Row],[RN Admin Hours]], Nurse[[#This Row],[RN DON Hours]], Nurse[[#This Row],[LPN Hours (excl. Admin)]], Nurse[[#This Row],[LPN Admin Hours]], Nurse[[#This Row],[CNA Hours]], Nurse[[#This Row],[NA TR Hours]], Nurse[[#This Row],[Med Aide/Tech Hours]])</f>
        <v>204.70956043956045</v>
      </c>
      <c r="K692" s="2">
        <f>SUM(Nurse[[#This Row],[RN Hours (excl. Admin, DON)]], Nurse[[#This Row],[LPN Hours (excl. Admin)]], Nurse[[#This Row],[CNA Hours]], Nurse[[#This Row],[NA TR Hours]], Nurse[[#This Row],[Med Aide/Tech Hours]])</f>
        <v>184.14637362637365</v>
      </c>
      <c r="L692" s="2">
        <f>SUM(Nurse[[#This Row],[RN Hours (excl. Admin, DON)]], Nurse[[#This Row],[RN Admin Hours]], Nurse[[#This Row],[RN DON Hours]])</f>
        <v>40.554615384615389</v>
      </c>
      <c r="M692" s="2">
        <v>27.161758241758246</v>
      </c>
      <c r="N692" s="2">
        <v>7.4258241758241761</v>
      </c>
      <c r="O692" s="2">
        <v>5.9670329670329672</v>
      </c>
      <c r="P692" s="2">
        <f>SUM(Nurse[[#This Row],[LPN Hours (excl. Admin)]],Nurse[[#This Row],[LPN Admin Hours]])</f>
        <v>42.624945054945066</v>
      </c>
      <c r="Q692" s="2">
        <v>35.454615384615394</v>
      </c>
      <c r="R692" s="2">
        <v>7.1703296703296706</v>
      </c>
      <c r="S692" s="2">
        <f>SUM(Nurse[[#This Row],[CNA Hours]], Nurse[[#This Row],[NA TR Hours]], Nurse[[#This Row],[Med Aide/Tech Hours]])</f>
        <v>121.53</v>
      </c>
      <c r="T692" s="2">
        <v>96.92307692307692</v>
      </c>
      <c r="U692" s="2">
        <v>24.606923076923078</v>
      </c>
      <c r="V692" s="2">
        <v>0</v>
      </c>
      <c r="W6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10.193626373626374</v>
      </c>
      <c r="X692" s="2">
        <v>0</v>
      </c>
      <c r="Y692" s="2">
        <v>0</v>
      </c>
      <c r="Z692" s="2">
        <v>0</v>
      </c>
      <c r="AA692" s="2">
        <v>10.193626373626374</v>
      </c>
      <c r="AB692" s="2">
        <v>0</v>
      </c>
      <c r="AC692" s="2">
        <v>0</v>
      </c>
      <c r="AD692" s="2">
        <v>0</v>
      </c>
      <c r="AE692" s="2">
        <v>0</v>
      </c>
      <c r="AF692" t="s">
        <v>512</v>
      </c>
      <c r="AG692" s="6">
        <v>5</v>
      </c>
      <c r="AH692"/>
    </row>
    <row r="693" spans="1:34" x14ac:dyDescent="0.25">
      <c r="A693" t="s">
        <v>35</v>
      </c>
      <c r="B693" t="s">
        <v>1026</v>
      </c>
      <c r="C693" t="s">
        <v>2069</v>
      </c>
      <c r="D693" t="s">
        <v>2331</v>
      </c>
      <c r="E693" s="2">
        <v>59.241758241758241</v>
      </c>
      <c r="F693" s="2">
        <f>Nurse[[#This Row],[Total Nurse Staff Hours]]/Nurse[[#This Row],[MDS Census]]</f>
        <v>3.0562752736041552</v>
      </c>
      <c r="G693" s="2">
        <f>Nurse[[#This Row],[Total Direct Care Staff Hours]]/Nurse[[#This Row],[MDS Census]]</f>
        <v>2.599170840289371</v>
      </c>
      <c r="H693" s="2">
        <f>Nurse[[#This Row],[Total RN Hours (w/ Admin, DON)]]/Nurse[[#This Row],[MDS Census]]</f>
        <v>0.76521981079577084</v>
      </c>
      <c r="I693" s="2">
        <f>Nurse[[#This Row],[RN Hours (excl. Admin, DON)]]/Nurse[[#This Row],[MDS Census]]</f>
        <v>0.44677239844184757</v>
      </c>
      <c r="J693" s="2">
        <f>SUM(Nurse[[#This Row],[RN Hours (excl. Admin, DON)]], Nurse[[#This Row],[RN Admin Hours]], Nurse[[#This Row],[RN DON Hours]], Nurse[[#This Row],[LPN Hours (excl. Admin)]], Nurse[[#This Row],[LPN Admin Hours]], Nurse[[#This Row],[CNA Hours]], Nurse[[#This Row],[NA TR Hours]], Nurse[[#This Row],[Med Aide/Tech Hours]])</f>
        <v>181.05912087912088</v>
      </c>
      <c r="K693" s="2">
        <f>SUM(Nurse[[#This Row],[RN Hours (excl. Admin, DON)]], Nurse[[#This Row],[LPN Hours (excl. Admin)]], Nurse[[#This Row],[CNA Hours]], Nurse[[#This Row],[NA TR Hours]], Nurse[[#This Row],[Med Aide/Tech Hours]])</f>
        <v>153.97945054945055</v>
      </c>
      <c r="L693" s="2">
        <f>SUM(Nurse[[#This Row],[RN Hours (excl. Admin, DON)]], Nurse[[#This Row],[RN Admin Hours]], Nurse[[#This Row],[RN DON Hours]])</f>
        <v>45.332967032967041</v>
      </c>
      <c r="M693" s="2">
        <v>26.46758241758242</v>
      </c>
      <c r="N693" s="2">
        <v>13.37087912087912</v>
      </c>
      <c r="O693" s="2">
        <v>5.4945054945054945</v>
      </c>
      <c r="P693" s="2">
        <f>SUM(Nurse[[#This Row],[LPN Hours (excl. Admin)]],Nurse[[#This Row],[LPN Admin Hours]])</f>
        <v>37.774725274725277</v>
      </c>
      <c r="Q693" s="2">
        <v>29.560439560439562</v>
      </c>
      <c r="R693" s="2">
        <v>8.2142857142857135</v>
      </c>
      <c r="S693" s="2">
        <f>SUM(Nurse[[#This Row],[CNA Hours]], Nurse[[#This Row],[NA TR Hours]], Nurse[[#This Row],[Med Aide/Tech Hours]])</f>
        <v>97.951428571428579</v>
      </c>
      <c r="T693" s="2">
        <v>57.178571428571431</v>
      </c>
      <c r="U693" s="2">
        <v>40.772857142857141</v>
      </c>
      <c r="V693" s="2">
        <v>0</v>
      </c>
      <c r="W6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93" s="2">
        <v>0</v>
      </c>
      <c r="Y693" s="2">
        <v>0</v>
      </c>
      <c r="Z693" s="2">
        <v>0</v>
      </c>
      <c r="AA693" s="2">
        <v>0</v>
      </c>
      <c r="AB693" s="2">
        <v>0</v>
      </c>
      <c r="AC693" s="2">
        <v>0</v>
      </c>
      <c r="AD693" s="2">
        <v>0</v>
      </c>
      <c r="AE693" s="2">
        <v>0</v>
      </c>
      <c r="AF693" t="s">
        <v>79</v>
      </c>
      <c r="AG693" s="6">
        <v>5</v>
      </c>
      <c r="AH693"/>
    </row>
    <row r="694" spans="1:34" x14ac:dyDescent="0.25">
      <c r="A694" t="s">
        <v>35</v>
      </c>
      <c r="B694" t="s">
        <v>1094</v>
      </c>
      <c r="C694" t="s">
        <v>1947</v>
      </c>
      <c r="D694" t="s">
        <v>2333</v>
      </c>
      <c r="E694" s="2">
        <v>51.780219780219781</v>
      </c>
      <c r="F694" s="2">
        <f>Nurse[[#This Row],[Total Nurse Staff Hours]]/Nurse[[#This Row],[MDS Census]]</f>
        <v>2.8505560271646853</v>
      </c>
      <c r="G694" s="2">
        <f>Nurse[[#This Row],[Total Direct Care Staff Hours]]/Nurse[[#This Row],[MDS Census]]</f>
        <v>2.6396965195246178</v>
      </c>
      <c r="H694" s="2">
        <f>Nurse[[#This Row],[Total RN Hours (w/ Admin, DON)]]/Nurse[[#This Row],[MDS Census]]</f>
        <v>0.52448429541595909</v>
      </c>
      <c r="I694" s="2">
        <f>Nurse[[#This Row],[RN Hours (excl. Admin, DON)]]/Nurse[[#This Row],[MDS Census]]</f>
        <v>0.36815577249575554</v>
      </c>
      <c r="J694" s="2">
        <f>SUM(Nurse[[#This Row],[RN Hours (excl. Admin, DON)]], Nurse[[#This Row],[RN Admin Hours]], Nurse[[#This Row],[RN DON Hours]], Nurse[[#This Row],[LPN Hours (excl. Admin)]], Nurse[[#This Row],[LPN Admin Hours]], Nurse[[#This Row],[CNA Hours]], Nurse[[#This Row],[NA TR Hours]], Nurse[[#This Row],[Med Aide/Tech Hours]])</f>
        <v>147.60241758241756</v>
      </c>
      <c r="K694" s="2">
        <f>SUM(Nurse[[#This Row],[RN Hours (excl. Admin, DON)]], Nurse[[#This Row],[LPN Hours (excl. Admin)]], Nurse[[#This Row],[CNA Hours]], Nurse[[#This Row],[NA TR Hours]], Nurse[[#This Row],[Med Aide/Tech Hours]])</f>
        <v>136.68406593406593</v>
      </c>
      <c r="L694" s="2">
        <f>SUM(Nurse[[#This Row],[RN Hours (excl. Admin, DON)]], Nurse[[#This Row],[RN Admin Hours]], Nurse[[#This Row],[RN DON Hours]])</f>
        <v>27.157912087912081</v>
      </c>
      <c r="M694" s="2">
        <v>19.063186813186814</v>
      </c>
      <c r="N694" s="2">
        <v>3.514175824175823</v>
      </c>
      <c r="O694" s="2">
        <v>4.5805494505494453</v>
      </c>
      <c r="P694" s="2">
        <f>SUM(Nurse[[#This Row],[LPN Hours (excl. Admin)]],Nurse[[#This Row],[LPN Admin Hours]])</f>
        <v>38.576373626373631</v>
      </c>
      <c r="Q694" s="2">
        <v>35.752747252747255</v>
      </c>
      <c r="R694" s="2">
        <v>2.8236263736263747</v>
      </c>
      <c r="S694" s="2">
        <f>SUM(Nurse[[#This Row],[CNA Hours]], Nurse[[#This Row],[NA TR Hours]], Nurse[[#This Row],[Med Aide/Tech Hours]])</f>
        <v>81.868131868131869</v>
      </c>
      <c r="T694" s="2">
        <v>81.868131868131869</v>
      </c>
      <c r="U694" s="2">
        <v>0</v>
      </c>
      <c r="V694" s="2">
        <v>0</v>
      </c>
      <c r="W6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14.442307692307693</v>
      </c>
      <c r="X694" s="2">
        <v>4.0329670329670328</v>
      </c>
      <c r="Y694" s="2">
        <v>0</v>
      </c>
      <c r="Z694" s="2">
        <v>0</v>
      </c>
      <c r="AA694" s="2">
        <v>9.5192307692307701</v>
      </c>
      <c r="AB694" s="2">
        <v>0</v>
      </c>
      <c r="AC694" s="2">
        <v>0.89010989010989006</v>
      </c>
      <c r="AD694" s="2">
        <v>0</v>
      </c>
      <c r="AE694" s="2">
        <v>0</v>
      </c>
      <c r="AF694" t="s">
        <v>148</v>
      </c>
      <c r="AG694" s="6">
        <v>5</v>
      </c>
      <c r="AH694"/>
    </row>
    <row r="695" spans="1:34" x14ac:dyDescent="0.25">
      <c r="A695" t="s">
        <v>35</v>
      </c>
      <c r="B695" t="s">
        <v>1806</v>
      </c>
      <c r="C695" t="s">
        <v>1978</v>
      </c>
      <c r="D695" t="s">
        <v>2331</v>
      </c>
      <c r="E695" s="2">
        <v>63.879120879120876</v>
      </c>
      <c r="F695" s="2">
        <f>Nurse[[#This Row],[Total Nurse Staff Hours]]/Nurse[[#This Row],[MDS Census]]</f>
        <v>3.4732152072939964</v>
      </c>
      <c r="G695" s="2">
        <f>Nurse[[#This Row],[Total Direct Care Staff Hours]]/Nurse[[#This Row],[MDS Census]]</f>
        <v>3.0210304489936348</v>
      </c>
      <c r="H695" s="2">
        <f>Nurse[[#This Row],[Total RN Hours (w/ Admin, DON)]]/Nurse[[#This Row],[MDS Census]]</f>
        <v>0.74304661964562169</v>
      </c>
      <c r="I695" s="2">
        <f>Nurse[[#This Row],[RN Hours (excl. Admin, DON)]]/Nurse[[#This Row],[MDS Census]]</f>
        <v>0.4696370204713573</v>
      </c>
      <c r="J695" s="2">
        <f>SUM(Nurse[[#This Row],[RN Hours (excl. Admin, DON)]], Nurse[[#This Row],[RN Admin Hours]], Nurse[[#This Row],[RN DON Hours]], Nurse[[#This Row],[LPN Hours (excl. Admin)]], Nurse[[#This Row],[LPN Admin Hours]], Nurse[[#This Row],[CNA Hours]], Nurse[[#This Row],[NA TR Hours]], Nurse[[#This Row],[Med Aide/Tech Hours]])</f>
        <v>221.86593406593406</v>
      </c>
      <c r="K695" s="2">
        <f>SUM(Nurse[[#This Row],[RN Hours (excl. Admin, DON)]], Nurse[[#This Row],[LPN Hours (excl. Admin)]], Nurse[[#This Row],[CNA Hours]], Nurse[[#This Row],[NA TR Hours]], Nurse[[#This Row],[Med Aide/Tech Hours]])</f>
        <v>192.98076923076923</v>
      </c>
      <c r="L695" s="2">
        <f>SUM(Nurse[[#This Row],[RN Hours (excl. Admin, DON)]], Nurse[[#This Row],[RN Admin Hours]], Nurse[[#This Row],[RN DON Hours]])</f>
        <v>47.465164835164821</v>
      </c>
      <c r="M695" s="2">
        <v>30</v>
      </c>
      <c r="N695" s="2">
        <v>11.75516483516482</v>
      </c>
      <c r="O695" s="2">
        <v>5.71</v>
      </c>
      <c r="P695" s="2">
        <f>SUM(Nurse[[#This Row],[LPN Hours (excl. Admin)]],Nurse[[#This Row],[LPN Admin Hours]])</f>
        <v>62.958461538461542</v>
      </c>
      <c r="Q695" s="2">
        <v>51.53846153846154</v>
      </c>
      <c r="R695" s="2">
        <v>11.42</v>
      </c>
      <c r="S695" s="2">
        <f>SUM(Nurse[[#This Row],[CNA Hours]], Nurse[[#This Row],[NA TR Hours]], Nurse[[#This Row],[Med Aide/Tech Hours]])</f>
        <v>111.44230769230769</v>
      </c>
      <c r="T695" s="2">
        <v>111.44230769230769</v>
      </c>
      <c r="U695" s="2">
        <v>0</v>
      </c>
      <c r="V695" s="2">
        <v>0</v>
      </c>
      <c r="W6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95" s="2">
        <v>0</v>
      </c>
      <c r="Y695" s="2">
        <v>0</v>
      </c>
      <c r="Z695" s="2">
        <v>0</v>
      </c>
      <c r="AA695" s="2">
        <v>0</v>
      </c>
      <c r="AB695" s="2">
        <v>0</v>
      </c>
      <c r="AC695" s="2">
        <v>0</v>
      </c>
      <c r="AD695" s="2">
        <v>0</v>
      </c>
      <c r="AE695" s="2">
        <v>0</v>
      </c>
      <c r="AF695" t="s">
        <v>873</v>
      </c>
      <c r="AG695" s="6">
        <v>5</v>
      </c>
      <c r="AH695"/>
    </row>
    <row r="696" spans="1:34" x14ac:dyDescent="0.25">
      <c r="A696" t="s">
        <v>35</v>
      </c>
      <c r="B696" t="s">
        <v>1498</v>
      </c>
      <c r="C696" t="s">
        <v>2049</v>
      </c>
      <c r="D696" t="s">
        <v>2333</v>
      </c>
      <c r="E696" s="2">
        <v>74.373626373626379</v>
      </c>
      <c r="F696" s="2">
        <f>Nurse[[#This Row],[Total Nurse Staff Hours]]/Nurse[[#This Row],[MDS Census]]</f>
        <v>4.518367316784869</v>
      </c>
      <c r="G696" s="2">
        <f>Nurse[[#This Row],[Total Direct Care Staff Hours]]/Nurse[[#This Row],[MDS Census]]</f>
        <v>4.2296335697399519</v>
      </c>
      <c r="H696" s="2">
        <f>Nurse[[#This Row],[Total RN Hours (w/ Admin, DON)]]/Nurse[[#This Row],[MDS Census]]</f>
        <v>1.0967006501182028</v>
      </c>
      <c r="I696" s="2">
        <f>Nurse[[#This Row],[RN Hours (excl. Admin, DON)]]/Nurse[[#This Row],[MDS Census]]</f>
        <v>0.86104462174940877</v>
      </c>
      <c r="J696" s="2">
        <f>SUM(Nurse[[#This Row],[RN Hours (excl. Admin, DON)]], Nurse[[#This Row],[RN Admin Hours]], Nurse[[#This Row],[RN DON Hours]], Nurse[[#This Row],[LPN Hours (excl. Admin)]], Nurse[[#This Row],[LPN Admin Hours]], Nurse[[#This Row],[CNA Hours]], Nurse[[#This Row],[NA TR Hours]], Nurse[[#This Row],[Med Aide/Tech Hours]])</f>
        <v>336.0473626373626</v>
      </c>
      <c r="K696" s="2">
        <f>SUM(Nurse[[#This Row],[RN Hours (excl. Admin, DON)]], Nurse[[#This Row],[LPN Hours (excl. Admin)]], Nurse[[#This Row],[CNA Hours]], Nurse[[#This Row],[NA TR Hours]], Nurse[[#This Row],[Med Aide/Tech Hours]])</f>
        <v>314.57318681318679</v>
      </c>
      <c r="L696" s="2">
        <f>SUM(Nurse[[#This Row],[RN Hours (excl. Admin, DON)]], Nurse[[#This Row],[RN Admin Hours]], Nurse[[#This Row],[RN DON Hours]])</f>
        <v>81.565604395604367</v>
      </c>
      <c r="M696" s="2">
        <v>64.039010989010976</v>
      </c>
      <c r="N696" s="2">
        <v>12.504615384615382</v>
      </c>
      <c r="O696" s="2">
        <v>5.0219780219780219</v>
      </c>
      <c r="P696" s="2">
        <f>SUM(Nurse[[#This Row],[LPN Hours (excl. Admin)]],Nurse[[#This Row],[LPN Admin Hours]])</f>
        <v>84.532197802197771</v>
      </c>
      <c r="Q696" s="2">
        <v>80.584615384615361</v>
      </c>
      <c r="R696" s="2">
        <v>3.9475824175824172</v>
      </c>
      <c r="S696" s="2">
        <f>SUM(Nurse[[#This Row],[CNA Hours]], Nurse[[#This Row],[NA TR Hours]], Nurse[[#This Row],[Med Aide/Tech Hours]])</f>
        <v>169.94956043956043</v>
      </c>
      <c r="T696" s="2">
        <v>169.94956043956043</v>
      </c>
      <c r="U696" s="2">
        <v>0</v>
      </c>
      <c r="V696" s="2">
        <v>0</v>
      </c>
      <c r="W6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66.711538461538467</v>
      </c>
      <c r="X696" s="2">
        <v>0</v>
      </c>
      <c r="Y696" s="2">
        <v>0.36263736263736263</v>
      </c>
      <c r="Z696" s="2">
        <v>0</v>
      </c>
      <c r="AA696" s="2">
        <v>4.7005494505494507</v>
      </c>
      <c r="AB696" s="2">
        <v>0.43956043956043955</v>
      </c>
      <c r="AC696" s="2">
        <v>61.208791208791212</v>
      </c>
      <c r="AD696" s="2">
        <v>0</v>
      </c>
      <c r="AE696" s="2">
        <v>0</v>
      </c>
      <c r="AF696" t="s">
        <v>560</v>
      </c>
      <c r="AG696" s="6">
        <v>5</v>
      </c>
      <c r="AH696"/>
    </row>
    <row r="697" spans="1:34" x14ac:dyDescent="0.25">
      <c r="A697" t="s">
        <v>35</v>
      </c>
      <c r="B697" t="s">
        <v>1825</v>
      </c>
      <c r="C697" t="s">
        <v>2251</v>
      </c>
      <c r="D697" t="s">
        <v>2362</v>
      </c>
      <c r="E697" s="2">
        <v>22.901098901098901</v>
      </c>
      <c r="F697" s="2">
        <f>Nurse[[#This Row],[Total Nurse Staff Hours]]/Nurse[[#This Row],[MDS Census]]</f>
        <v>5.3345441458733189</v>
      </c>
      <c r="G697" s="2">
        <f>Nurse[[#This Row],[Total Direct Care Staff Hours]]/Nurse[[#This Row],[MDS Census]]</f>
        <v>4.7407341650671766</v>
      </c>
      <c r="H697" s="2">
        <f>Nurse[[#This Row],[Total RN Hours (w/ Admin, DON)]]/Nurse[[#This Row],[MDS Census]]</f>
        <v>1.9634021113243763</v>
      </c>
      <c r="I697" s="2">
        <f>Nurse[[#This Row],[RN Hours (excl. Admin, DON)]]/Nurse[[#This Row],[MDS Census]]</f>
        <v>1.3695921305182341</v>
      </c>
      <c r="J697" s="2">
        <f>SUM(Nurse[[#This Row],[RN Hours (excl. Admin, DON)]], Nurse[[#This Row],[RN Admin Hours]], Nurse[[#This Row],[RN DON Hours]], Nurse[[#This Row],[LPN Hours (excl. Admin)]], Nurse[[#This Row],[LPN Admin Hours]], Nurse[[#This Row],[CNA Hours]], Nurse[[#This Row],[NA TR Hours]], Nurse[[#This Row],[Med Aide/Tech Hours]])</f>
        <v>122.16692307692304</v>
      </c>
      <c r="K697" s="2">
        <f>SUM(Nurse[[#This Row],[RN Hours (excl. Admin, DON)]], Nurse[[#This Row],[LPN Hours (excl. Admin)]], Nurse[[#This Row],[CNA Hours]], Nurse[[#This Row],[NA TR Hours]], Nurse[[#This Row],[Med Aide/Tech Hours]])</f>
        <v>108.56802197802193</v>
      </c>
      <c r="L697" s="2">
        <f>SUM(Nurse[[#This Row],[RN Hours (excl. Admin, DON)]], Nurse[[#This Row],[RN Admin Hours]], Nurse[[#This Row],[RN DON Hours]])</f>
        <v>44.964065934065935</v>
      </c>
      <c r="M697" s="2">
        <v>31.365164835164837</v>
      </c>
      <c r="N697" s="2">
        <v>7.884615384615385</v>
      </c>
      <c r="O697" s="2">
        <v>5.7142857142857144</v>
      </c>
      <c r="P697" s="2">
        <f>SUM(Nurse[[#This Row],[LPN Hours (excl. Admin)]],Nurse[[#This Row],[LPN Admin Hours]])</f>
        <v>19.363406593406587</v>
      </c>
      <c r="Q697" s="2">
        <v>19.363406593406587</v>
      </c>
      <c r="R697" s="2">
        <v>0</v>
      </c>
      <c r="S697" s="2">
        <f>SUM(Nurse[[#This Row],[CNA Hours]], Nurse[[#This Row],[NA TR Hours]], Nurse[[#This Row],[Med Aide/Tech Hours]])</f>
        <v>57.839450549450511</v>
      </c>
      <c r="T697" s="2">
        <v>57.839450549450511</v>
      </c>
      <c r="U697" s="2">
        <v>0</v>
      </c>
      <c r="V697" s="2">
        <v>0</v>
      </c>
      <c r="W6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60.000769230769222</v>
      </c>
      <c r="X697" s="2">
        <v>13.131868131868131</v>
      </c>
      <c r="Y697" s="2">
        <v>0</v>
      </c>
      <c r="Z697" s="2">
        <v>0</v>
      </c>
      <c r="AA697" s="2">
        <v>12.451318681318678</v>
      </c>
      <c r="AB697" s="2">
        <v>0</v>
      </c>
      <c r="AC697" s="2">
        <v>34.417582417582416</v>
      </c>
      <c r="AD697" s="2">
        <v>0</v>
      </c>
      <c r="AE697" s="2">
        <v>0</v>
      </c>
      <c r="AF697" t="s">
        <v>892</v>
      </c>
      <c r="AG697" s="6">
        <v>5</v>
      </c>
      <c r="AH697"/>
    </row>
    <row r="698" spans="1:34" x14ac:dyDescent="0.25">
      <c r="A698" t="s">
        <v>35</v>
      </c>
      <c r="B698" t="s">
        <v>1691</v>
      </c>
      <c r="C698" t="s">
        <v>1922</v>
      </c>
      <c r="D698" t="s">
        <v>2291</v>
      </c>
      <c r="E698" s="2">
        <v>74.92307692307692</v>
      </c>
      <c r="F698" s="2">
        <f>Nurse[[#This Row],[Total Nurse Staff Hours]]/Nurse[[#This Row],[MDS Census]]</f>
        <v>3.6113963039014378</v>
      </c>
      <c r="G698" s="2">
        <f>Nurse[[#This Row],[Total Direct Care Staff Hours]]/Nurse[[#This Row],[MDS Census]]</f>
        <v>3.3087415664417721</v>
      </c>
      <c r="H698" s="2">
        <f>Nurse[[#This Row],[Total RN Hours (w/ Admin, DON)]]/Nurse[[#This Row],[MDS Census]]</f>
        <v>0.38710032267527139</v>
      </c>
      <c r="I698" s="2">
        <f>Nurse[[#This Row],[RN Hours (excl. Admin, DON)]]/Nurse[[#This Row],[MDS Census]]</f>
        <v>0.31853182751540043</v>
      </c>
      <c r="J698" s="2">
        <f>SUM(Nurse[[#This Row],[RN Hours (excl. Admin, DON)]], Nurse[[#This Row],[RN Admin Hours]], Nurse[[#This Row],[RN DON Hours]], Nurse[[#This Row],[LPN Hours (excl. Admin)]], Nurse[[#This Row],[LPN Admin Hours]], Nurse[[#This Row],[CNA Hours]], Nurse[[#This Row],[NA TR Hours]], Nurse[[#This Row],[Med Aide/Tech Hours]])</f>
        <v>270.57692307692309</v>
      </c>
      <c r="K698" s="2">
        <f>SUM(Nurse[[#This Row],[RN Hours (excl. Admin, DON)]], Nurse[[#This Row],[LPN Hours (excl. Admin)]], Nurse[[#This Row],[CNA Hours]], Nurse[[#This Row],[NA TR Hours]], Nurse[[#This Row],[Med Aide/Tech Hours]])</f>
        <v>247.90109890109892</v>
      </c>
      <c r="L698" s="2">
        <f>SUM(Nurse[[#This Row],[RN Hours (excl. Admin, DON)]], Nurse[[#This Row],[RN Admin Hours]], Nurse[[#This Row],[RN DON Hours]])</f>
        <v>29.002747252747255</v>
      </c>
      <c r="M698" s="2">
        <v>23.865384615384617</v>
      </c>
      <c r="N698" s="2">
        <v>0</v>
      </c>
      <c r="O698" s="2">
        <v>5.1373626373626378</v>
      </c>
      <c r="P698" s="2">
        <f>SUM(Nurse[[#This Row],[LPN Hours (excl. Admin)]],Nurse[[#This Row],[LPN Admin Hours]])</f>
        <v>85.373626373626365</v>
      </c>
      <c r="Q698" s="2">
        <v>67.835164835164832</v>
      </c>
      <c r="R698" s="2">
        <v>17.53846153846154</v>
      </c>
      <c r="S698" s="2">
        <f>SUM(Nurse[[#This Row],[CNA Hours]], Nurse[[#This Row],[NA TR Hours]], Nurse[[#This Row],[Med Aide/Tech Hours]])</f>
        <v>156.20054945054946</v>
      </c>
      <c r="T698" s="2">
        <v>156.20054945054946</v>
      </c>
      <c r="U698" s="2">
        <v>0</v>
      </c>
      <c r="V698" s="2">
        <v>0</v>
      </c>
      <c r="W6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698" s="2">
        <v>0</v>
      </c>
      <c r="Y698" s="2">
        <v>0</v>
      </c>
      <c r="Z698" s="2">
        <v>0</v>
      </c>
      <c r="AA698" s="2">
        <v>0</v>
      </c>
      <c r="AB698" s="2">
        <v>0</v>
      </c>
      <c r="AC698" s="2">
        <v>0</v>
      </c>
      <c r="AD698" s="2">
        <v>0</v>
      </c>
      <c r="AE698" s="2">
        <v>0</v>
      </c>
      <c r="AF698" t="s">
        <v>755</v>
      </c>
      <c r="AG698" s="6">
        <v>5</v>
      </c>
      <c r="AH698"/>
    </row>
    <row r="699" spans="1:34" x14ac:dyDescent="0.25">
      <c r="A699" t="s">
        <v>35</v>
      </c>
      <c r="B699" t="s">
        <v>1197</v>
      </c>
      <c r="C699" t="s">
        <v>2068</v>
      </c>
      <c r="D699" t="s">
        <v>2307</v>
      </c>
      <c r="E699" s="2">
        <v>90.098901098901095</v>
      </c>
      <c r="F699" s="2">
        <f>Nurse[[#This Row],[Total Nurse Staff Hours]]/Nurse[[#This Row],[MDS Census]]</f>
        <v>2.6031674594462739</v>
      </c>
      <c r="G699" s="2">
        <f>Nurse[[#This Row],[Total Direct Care Staff Hours]]/Nurse[[#This Row],[MDS Census]]</f>
        <v>2.3994231003780944</v>
      </c>
      <c r="H699" s="2">
        <f>Nurse[[#This Row],[Total RN Hours (w/ Admin, DON)]]/Nurse[[#This Row],[MDS Census]]</f>
        <v>0.29832906452006341</v>
      </c>
      <c r="I699" s="2">
        <f>Nurse[[#This Row],[RN Hours (excl. Admin, DON)]]/Nurse[[#This Row],[MDS Census]]</f>
        <v>0.25149408464446887</v>
      </c>
      <c r="J699" s="2">
        <f>SUM(Nurse[[#This Row],[RN Hours (excl. Admin, DON)]], Nurse[[#This Row],[RN Admin Hours]], Nurse[[#This Row],[RN DON Hours]], Nurse[[#This Row],[LPN Hours (excl. Admin)]], Nurse[[#This Row],[LPN Admin Hours]], Nurse[[#This Row],[CNA Hours]], Nurse[[#This Row],[NA TR Hours]], Nurse[[#This Row],[Med Aide/Tech Hours]])</f>
        <v>234.54252747252747</v>
      </c>
      <c r="K699" s="2">
        <f>SUM(Nurse[[#This Row],[RN Hours (excl. Admin, DON)]], Nurse[[#This Row],[LPN Hours (excl. Admin)]], Nurse[[#This Row],[CNA Hours]], Nurse[[#This Row],[NA TR Hours]], Nurse[[#This Row],[Med Aide/Tech Hours]])</f>
        <v>216.18538461538458</v>
      </c>
      <c r="L699" s="2">
        <f>SUM(Nurse[[#This Row],[RN Hours (excl. Admin, DON)]], Nurse[[#This Row],[RN Admin Hours]], Nurse[[#This Row],[RN DON Hours]])</f>
        <v>26.87912087912088</v>
      </c>
      <c r="M699" s="2">
        <v>22.659340659340661</v>
      </c>
      <c r="N699" s="2">
        <v>0</v>
      </c>
      <c r="O699" s="2">
        <v>4.2197802197802199</v>
      </c>
      <c r="P699" s="2">
        <f>SUM(Nurse[[#This Row],[LPN Hours (excl. Admin)]],Nurse[[#This Row],[LPN Admin Hours]])</f>
        <v>81.374945054945059</v>
      </c>
      <c r="Q699" s="2">
        <v>67.237582417582416</v>
      </c>
      <c r="R699" s="2">
        <v>14.137362637362637</v>
      </c>
      <c r="S699" s="2">
        <f>SUM(Nurse[[#This Row],[CNA Hours]], Nurse[[#This Row],[NA TR Hours]], Nurse[[#This Row],[Med Aide/Tech Hours]])</f>
        <v>126.28846153846152</v>
      </c>
      <c r="T699" s="2">
        <v>126.28846153846152</v>
      </c>
      <c r="U699" s="2">
        <v>0</v>
      </c>
      <c r="V699" s="2">
        <v>0</v>
      </c>
      <c r="W6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6.0068131868131864</v>
      </c>
      <c r="X699" s="2">
        <v>0.16483516483516483</v>
      </c>
      <c r="Y699" s="2">
        <v>0</v>
      </c>
      <c r="Z699" s="2">
        <v>0</v>
      </c>
      <c r="AA699" s="2">
        <v>8.3736263736263736E-2</v>
      </c>
      <c r="AB699" s="2">
        <v>0</v>
      </c>
      <c r="AC699" s="2">
        <v>5.7582417582417582</v>
      </c>
      <c r="AD699" s="2">
        <v>0</v>
      </c>
      <c r="AE699" s="2">
        <v>0</v>
      </c>
      <c r="AF699" t="s">
        <v>252</v>
      </c>
      <c r="AG699" s="6">
        <v>5</v>
      </c>
      <c r="AH699"/>
    </row>
    <row r="700" spans="1:34" x14ac:dyDescent="0.25">
      <c r="A700" t="s">
        <v>35</v>
      </c>
      <c r="B700" t="s">
        <v>1220</v>
      </c>
      <c r="C700" t="s">
        <v>2135</v>
      </c>
      <c r="D700" t="s">
        <v>2281</v>
      </c>
      <c r="E700" s="2">
        <v>81.065934065934073</v>
      </c>
      <c r="F700" s="2">
        <f>Nurse[[#This Row],[Total Nurse Staff Hours]]/Nurse[[#This Row],[MDS Census]]</f>
        <v>3.1693777958519722</v>
      </c>
      <c r="G700" s="2">
        <f>Nurse[[#This Row],[Total Direct Care Staff Hours]]/Nurse[[#This Row],[MDS Census]]</f>
        <v>2.8378066964890873</v>
      </c>
      <c r="H700" s="2">
        <f>Nurse[[#This Row],[Total RN Hours (w/ Admin, DON)]]/Nurse[[#This Row],[MDS Census]]</f>
        <v>0.46553477023180156</v>
      </c>
      <c r="I700" s="2">
        <f>Nurse[[#This Row],[RN Hours (excl. Admin, DON)]]/Nurse[[#This Row],[MDS Census]]</f>
        <v>0.40104378473634272</v>
      </c>
      <c r="J700" s="2">
        <f>SUM(Nurse[[#This Row],[RN Hours (excl. Admin, DON)]], Nurse[[#This Row],[RN Admin Hours]], Nurse[[#This Row],[RN DON Hours]], Nurse[[#This Row],[LPN Hours (excl. Admin)]], Nurse[[#This Row],[LPN Admin Hours]], Nurse[[#This Row],[CNA Hours]], Nurse[[#This Row],[NA TR Hours]], Nurse[[#This Row],[Med Aide/Tech Hours]])</f>
        <v>256.92857142857144</v>
      </c>
      <c r="K700" s="2">
        <f>SUM(Nurse[[#This Row],[RN Hours (excl. Admin, DON)]], Nurse[[#This Row],[LPN Hours (excl. Admin)]], Nurse[[#This Row],[CNA Hours]], Nurse[[#This Row],[NA TR Hours]], Nurse[[#This Row],[Med Aide/Tech Hours]])</f>
        <v>230.04945054945054</v>
      </c>
      <c r="L700" s="2">
        <f>SUM(Nurse[[#This Row],[RN Hours (excl. Admin, DON)]], Nurse[[#This Row],[RN Admin Hours]], Nurse[[#This Row],[RN DON Hours]])</f>
        <v>37.739010989010993</v>
      </c>
      <c r="M700" s="2">
        <v>32.510989010989015</v>
      </c>
      <c r="N700" s="2">
        <v>6.5934065934065936E-2</v>
      </c>
      <c r="O700" s="2">
        <v>5.1620879120879124</v>
      </c>
      <c r="P700" s="2">
        <f>SUM(Nurse[[#This Row],[LPN Hours (excl. Admin)]],Nurse[[#This Row],[LPN Admin Hours]])</f>
        <v>78.483516483516482</v>
      </c>
      <c r="Q700" s="2">
        <v>56.832417582417584</v>
      </c>
      <c r="R700" s="2">
        <v>21.651098901098901</v>
      </c>
      <c r="S700" s="2">
        <f>SUM(Nurse[[#This Row],[CNA Hours]], Nurse[[#This Row],[NA TR Hours]], Nurse[[#This Row],[Med Aide/Tech Hours]])</f>
        <v>140.70604395604394</v>
      </c>
      <c r="T700" s="2">
        <v>129.34065934065933</v>
      </c>
      <c r="U700" s="2">
        <v>11.365384615384615</v>
      </c>
      <c r="V700" s="2">
        <v>0</v>
      </c>
      <c r="W7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0" s="2">
        <v>0</v>
      </c>
      <c r="Y700" s="2">
        <v>0</v>
      </c>
      <c r="Z700" s="2">
        <v>0</v>
      </c>
      <c r="AA700" s="2">
        <v>0</v>
      </c>
      <c r="AB700" s="2">
        <v>0</v>
      </c>
      <c r="AC700" s="2">
        <v>0</v>
      </c>
      <c r="AD700" s="2">
        <v>0</v>
      </c>
      <c r="AE700" s="2">
        <v>0</v>
      </c>
      <c r="AF700" t="s">
        <v>276</v>
      </c>
      <c r="AG700" s="6">
        <v>5</v>
      </c>
      <c r="AH700"/>
    </row>
    <row r="701" spans="1:34" x14ac:dyDescent="0.25">
      <c r="A701" t="s">
        <v>35</v>
      </c>
      <c r="B701" t="s">
        <v>1619</v>
      </c>
      <c r="C701" t="s">
        <v>2231</v>
      </c>
      <c r="D701" t="s">
        <v>2347</v>
      </c>
      <c r="E701" s="2">
        <v>18.967032967032967</v>
      </c>
      <c r="F701" s="2">
        <f>Nurse[[#This Row],[Total Nurse Staff Hours]]/Nurse[[#This Row],[MDS Census]]</f>
        <v>5.0569409038238708</v>
      </c>
      <c r="G701" s="2">
        <f>Nurse[[#This Row],[Total Direct Care Staff Hours]]/Nurse[[#This Row],[MDS Census]]</f>
        <v>4.609895712630359</v>
      </c>
      <c r="H701" s="2">
        <f>Nurse[[#This Row],[Total RN Hours (w/ Admin, DON)]]/Nurse[[#This Row],[MDS Census]]</f>
        <v>0.86666280417149466</v>
      </c>
      <c r="I701" s="2">
        <f>Nurse[[#This Row],[RN Hours (excl. Admin, DON)]]/Nurse[[#This Row],[MDS Census]]</f>
        <v>0.41961761297798361</v>
      </c>
      <c r="J701" s="2">
        <f>SUM(Nurse[[#This Row],[RN Hours (excl. Admin, DON)]], Nurse[[#This Row],[RN Admin Hours]], Nurse[[#This Row],[RN DON Hours]], Nurse[[#This Row],[LPN Hours (excl. Admin)]], Nurse[[#This Row],[LPN Admin Hours]], Nurse[[#This Row],[CNA Hours]], Nurse[[#This Row],[NA TR Hours]], Nurse[[#This Row],[Med Aide/Tech Hours]])</f>
        <v>95.915164835164845</v>
      </c>
      <c r="K701" s="2">
        <f>SUM(Nurse[[#This Row],[RN Hours (excl. Admin, DON)]], Nurse[[#This Row],[LPN Hours (excl. Admin)]], Nurse[[#This Row],[CNA Hours]], Nurse[[#This Row],[NA TR Hours]], Nurse[[#This Row],[Med Aide/Tech Hours]])</f>
        <v>87.436043956043946</v>
      </c>
      <c r="L701" s="2">
        <f>SUM(Nurse[[#This Row],[RN Hours (excl. Admin, DON)]], Nurse[[#This Row],[RN Admin Hours]], Nurse[[#This Row],[RN DON Hours]])</f>
        <v>16.438021978021975</v>
      </c>
      <c r="M701" s="2">
        <v>7.9589010989010962</v>
      </c>
      <c r="N701" s="2">
        <v>2.1098901098901099</v>
      </c>
      <c r="O701" s="2">
        <v>6.3692307692307697</v>
      </c>
      <c r="P701" s="2">
        <f>SUM(Nurse[[#This Row],[LPN Hours (excl. Admin)]],Nurse[[#This Row],[LPN Admin Hours]])</f>
        <v>21.895604395604394</v>
      </c>
      <c r="Q701" s="2">
        <v>21.895604395604394</v>
      </c>
      <c r="R701" s="2">
        <v>0</v>
      </c>
      <c r="S701" s="2">
        <f>SUM(Nurse[[#This Row],[CNA Hours]], Nurse[[#This Row],[NA TR Hours]], Nurse[[#This Row],[Med Aide/Tech Hours]])</f>
        <v>57.581538461538464</v>
      </c>
      <c r="T701" s="2">
        <v>49.755824175824181</v>
      </c>
      <c r="U701" s="2">
        <v>7.8257142857142865</v>
      </c>
      <c r="V701" s="2">
        <v>0</v>
      </c>
      <c r="W7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12.859890109890109</v>
      </c>
      <c r="X701" s="2">
        <v>2.0549450549450547</v>
      </c>
      <c r="Y701" s="2">
        <v>0</v>
      </c>
      <c r="Z701" s="2">
        <v>0.21978021978021978</v>
      </c>
      <c r="AA701" s="2">
        <v>4.6950549450549453</v>
      </c>
      <c r="AB701" s="2">
        <v>0</v>
      </c>
      <c r="AC701" s="2">
        <v>5.8901098901098905</v>
      </c>
      <c r="AD701" s="2">
        <v>0</v>
      </c>
      <c r="AE701" s="2">
        <v>0</v>
      </c>
      <c r="AF701" t="s">
        <v>682</v>
      </c>
      <c r="AG701" s="6">
        <v>5</v>
      </c>
      <c r="AH701"/>
    </row>
    <row r="702" spans="1:34" x14ac:dyDescent="0.25">
      <c r="A702" t="s">
        <v>35</v>
      </c>
      <c r="B702" t="s">
        <v>1178</v>
      </c>
      <c r="C702" t="s">
        <v>1924</v>
      </c>
      <c r="D702" t="s">
        <v>2332</v>
      </c>
      <c r="E702" s="2">
        <v>49.978021978021978</v>
      </c>
      <c r="F702" s="2">
        <f>Nurse[[#This Row],[Total Nurse Staff Hours]]/Nurse[[#This Row],[MDS Census]]</f>
        <v>3.5530628847845205</v>
      </c>
      <c r="G702" s="2">
        <f>Nurse[[#This Row],[Total Direct Care Staff Hours]]/Nurse[[#This Row],[MDS Census]]</f>
        <v>3.1914401934916441</v>
      </c>
      <c r="H702" s="2">
        <f>Nurse[[#This Row],[Total RN Hours (w/ Admin, DON)]]/Nurse[[#This Row],[MDS Census]]</f>
        <v>0.72227572559366759</v>
      </c>
      <c r="I702" s="2">
        <f>Nurse[[#This Row],[RN Hours (excl. Admin, DON)]]/Nurse[[#This Row],[MDS Census]]</f>
        <v>0.36065303430079154</v>
      </c>
      <c r="J702" s="2">
        <f>SUM(Nurse[[#This Row],[RN Hours (excl. Admin, DON)]], Nurse[[#This Row],[RN Admin Hours]], Nurse[[#This Row],[RN DON Hours]], Nurse[[#This Row],[LPN Hours (excl. Admin)]], Nurse[[#This Row],[LPN Admin Hours]], Nurse[[#This Row],[CNA Hours]], Nurse[[#This Row],[NA TR Hours]], Nurse[[#This Row],[Med Aide/Tech Hours]])</f>
        <v>177.57505494505494</v>
      </c>
      <c r="K702" s="2">
        <f>SUM(Nurse[[#This Row],[RN Hours (excl. Admin, DON)]], Nurse[[#This Row],[LPN Hours (excl. Admin)]], Nurse[[#This Row],[CNA Hours]], Nurse[[#This Row],[NA TR Hours]], Nurse[[#This Row],[Med Aide/Tech Hours]])</f>
        <v>159.50186813186809</v>
      </c>
      <c r="L702" s="2">
        <f>SUM(Nurse[[#This Row],[RN Hours (excl. Admin, DON)]], Nurse[[#This Row],[RN Admin Hours]], Nurse[[#This Row],[RN DON Hours]])</f>
        <v>36.097912087912093</v>
      </c>
      <c r="M702" s="2">
        <v>18.024725274725274</v>
      </c>
      <c r="N702" s="2">
        <v>6.7052747252747285</v>
      </c>
      <c r="O702" s="2">
        <v>11.367912087912089</v>
      </c>
      <c r="P702" s="2">
        <f>SUM(Nurse[[#This Row],[LPN Hours (excl. Admin)]],Nurse[[#This Row],[LPN Admin Hours]])</f>
        <v>40.16582417582417</v>
      </c>
      <c r="Q702" s="2">
        <v>40.16582417582417</v>
      </c>
      <c r="R702" s="2">
        <v>0</v>
      </c>
      <c r="S702" s="2">
        <f>SUM(Nurse[[#This Row],[CNA Hours]], Nurse[[#This Row],[NA TR Hours]], Nurse[[#This Row],[Med Aide/Tech Hours]])</f>
        <v>101.31131868131867</v>
      </c>
      <c r="T702" s="2">
        <v>101.31131868131867</v>
      </c>
      <c r="U702" s="2">
        <v>0</v>
      </c>
      <c r="V702" s="2">
        <v>0</v>
      </c>
      <c r="W7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2" s="2">
        <v>0</v>
      </c>
      <c r="Y702" s="2">
        <v>0</v>
      </c>
      <c r="Z702" s="2">
        <v>0</v>
      </c>
      <c r="AA702" s="2">
        <v>0</v>
      </c>
      <c r="AB702" s="2">
        <v>0</v>
      </c>
      <c r="AC702" s="2">
        <v>0</v>
      </c>
      <c r="AD702" s="2">
        <v>0</v>
      </c>
      <c r="AE702" s="2">
        <v>0</v>
      </c>
      <c r="AF702" t="s">
        <v>233</v>
      </c>
      <c r="AG702" s="6">
        <v>5</v>
      </c>
      <c r="AH702"/>
    </row>
    <row r="703" spans="1:34" x14ac:dyDescent="0.25">
      <c r="A703" t="s">
        <v>35</v>
      </c>
      <c r="B703" t="s">
        <v>1823</v>
      </c>
      <c r="C703" t="s">
        <v>2216</v>
      </c>
      <c r="D703" t="s">
        <v>2331</v>
      </c>
      <c r="E703" s="2">
        <v>41.241758241758241</v>
      </c>
      <c r="F703" s="2">
        <f>Nurse[[#This Row],[Total Nurse Staff Hours]]/Nurse[[#This Row],[MDS Census]]</f>
        <v>3.4769277911004535</v>
      </c>
      <c r="G703" s="2">
        <f>Nurse[[#This Row],[Total Direct Care Staff Hours]]/Nurse[[#This Row],[MDS Census]]</f>
        <v>3.0827098321342925</v>
      </c>
      <c r="H703" s="2">
        <f>Nurse[[#This Row],[Total RN Hours (w/ Admin, DON)]]/Nurse[[#This Row],[MDS Census]]</f>
        <v>0.90414335198507867</v>
      </c>
      <c r="I703" s="2">
        <f>Nurse[[#This Row],[RN Hours (excl. Admin, DON)]]/Nurse[[#This Row],[MDS Census]]</f>
        <v>0.50992539301891826</v>
      </c>
      <c r="J703" s="2">
        <f>SUM(Nurse[[#This Row],[RN Hours (excl. Admin, DON)]], Nurse[[#This Row],[RN Admin Hours]], Nurse[[#This Row],[RN DON Hours]], Nurse[[#This Row],[LPN Hours (excl. Admin)]], Nurse[[#This Row],[LPN Admin Hours]], Nurse[[#This Row],[CNA Hours]], Nurse[[#This Row],[NA TR Hours]], Nurse[[#This Row],[Med Aide/Tech Hours]])</f>
        <v>143.39461538461541</v>
      </c>
      <c r="K703" s="2">
        <f>SUM(Nurse[[#This Row],[RN Hours (excl. Admin, DON)]], Nurse[[#This Row],[LPN Hours (excl. Admin)]], Nurse[[#This Row],[CNA Hours]], Nurse[[#This Row],[NA TR Hours]], Nurse[[#This Row],[Med Aide/Tech Hours]])</f>
        <v>127.13637362637363</v>
      </c>
      <c r="L703" s="2">
        <f>SUM(Nurse[[#This Row],[RN Hours (excl. Admin, DON)]], Nurse[[#This Row],[RN Admin Hours]], Nurse[[#This Row],[RN DON Hours]])</f>
        <v>37.28846153846154</v>
      </c>
      <c r="M703" s="2">
        <v>21.030219780219781</v>
      </c>
      <c r="N703" s="2">
        <v>10.620879120879128</v>
      </c>
      <c r="O703" s="2">
        <v>5.6373626373626298</v>
      </c>
      <c r="P703" s="2">
        <f>SUM(Nurse[[#This Row],[LPN Hours (excl. Admin)]],Nurse[[#This Row],[LPN Admin Hours]])</f>
        <v>35.109890109890109</v>
      </c>
      <c r="Q703" s="2">
        <v>35.109890109890109</v>
      </c>
      <c r="R703" s="2">
        <v>0</v>
      </c>
      <c r="S703" s="2">
        <f>SUM(Nurse[[#This Row],[CNA Hours]], Nurse[[#This Row],[NA TR Hours]], Nurse[[#This Row],[Med Aide/Tech Hours]])</f>
        <v>70.996263736263742</v>
      </c>
      <c r="T703" s="2">
        <v>70.996263736263742</v>
      </c>
      <c r="U703" s="2">
        <v>0</v>
      </c>
      <c r="V703" s="2">
        <v>0</v>
      </c>
      <c r="W7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2.2747252747252746</v>
      </c>
      <c r="X703" s="2">
        <v>0</v>
      </c>
      <c r="Y703" s="2">
        <v>0</v>
      </c>
      <c r="Z703" s="2">
        <v>0</v>
      </c>
      <c r="AA703" s="2">
        <v>0</v>
      </c>
      <c r="AB703" s="2">
        <v>0</v>
      </c>
      <c r="AC703" s="2">
        <v>2.2747252747252746</v>
      </c>
      <c r="AD703" s="2">
        <v>0</v>
      </c>
      <c r="AE703" s="2">
        <v>0</v>
      </c>
      <c r="AF703" t="s">
        <v>890</v>
      </c>
      <c r="AG703" s="6">
        <v>5</v>
      </c>
      <c r="AH703"/>
    </row>
    <row r="704" spans="1:34" x14ac:dyDescent="0.25">
      <c r="A704" t="s">
        <v>35</v>
      </c>
      <c r="B704" t="s">
        <v>1514</v>
      </c>
      <c r="C704" t="s">
        <v>2211</v>
      </c>
      <c r="D704" t="s">
        <v>2325</v>
      </c>
      <c r="E704" s="2">
        <v>61.769230769230766</v>
      </c>
      <c r="F704" s="2">
        <f>Nurse[[#This Row],[Total Nurse Staff Hours]]/Nurse[[#This Row],[MDS Census]]</f>
        <v>3.0586532645436764</v>
      </c>
      <c r="G704" s="2">
        <f>Nurse[[#This Row],[Total Direct Care Staff Hours]]/Nurse[[#This Row],[MDS Census]]</f>
        <v>2.7101120797011218</v>
      </c>
      <c r="H704" s="2">
        <f>Nurse[[#This Row],[Total RN Hours (w/ Admin, DON)]]/Nurse[[#This Row],[MDS Census]]</f>
        <v>0.24557907845579077</v>
      </c>
      <c r="I704" s="2">
        <f>Nurse[[#This Row],[RN Hours (excl. Admin, DON)]]/Nurse[[#This Row],[MDS Census]]</f>
        <v>5.9197651663405092E-2</v>
      </c>
      <c r="J704" s="2">
        <f>SUM(Nurse[[#This Row],[RN Hours (excl. Admin, DON)]], Nurse[[#This Row],[RN Admin Hours]], Nurse[[#This Row],[RN DON Hours]], Nurse[[#This Row],[LPN Hours (excl. Admin)]], Nurse[[#This Row],[LPN Admin Hours]], Nurse[[#This Row],[CNA Hours]], Nurse[[#This Row],[NA TR Hours]], Nurse[[#This Row],[Med Aide/Tech Hours]])</f>
        <v>188.93065934065939</v>
      </c>
      <c r="K704" s="2">
        <f>SUM(Nurse[[#This Row],[RN Hours (excl. Admin, DON)]], Nurse[[#This Row],[LPN Hours (excl. Admin)]], Nurse[[#This Row],[CNA Hours]], Nurse[[#This Row],[NA TR Hours]], Nurse[[#This Row],[Med Aide/Tech Hours]])</f>
        <v>167.40153846153851</v>
      </c>
      <c r="L704" s="2">
        <f>SUM(Nurse[[#This Row],[RN Hours (excl. Admin, DON)]], Nurse[[#This Row],[RN Admin Hours]], Nurse[[#This Row],[RN DON Hours]])</f>
        <v>15.169230769230769</v>
      </c>
      <c r="M704" s="2">
        <v>3.6565934065934065</v>
      </c>
      <c r="N704" s="2">
        <v>6.0620879120879119</v>
      </c>
      <c r="O704" s="2">
        <v>5.4505494505494507</v>
      </c>
      <c r="P704" s="2">
        <f>SUM(Nurse[[#This Row],[LPN Hours (excl. Admin)]],Nurse[[#This Row],[LPN Admin Hours]])</f>
        <v>72.805604395604405</v>
      </c>
      <c r="Q704" s="2">
        <v>62.789120879120894</v>
      </c>
      <c r="R704" s="2">
        <v>10.016483516483516</v>
      </c>
      <c r="S704" s="2">
        <f>SUM(Nurse[[#This Row],[CNA Hours]], Nurse[[#This Row],[NA TR Hours]], Nurse[[#This Row],[Med Aide/Tech Hours]])</f>
        <v>100.9558241758242</v>
      </c>
      <c r="T704" s="2">
        <v>97.22780219780222</v>
      </c>
      <c r="U704" s="2">
        <v>3.7280219780219781</v>
      </c>
      <c r="V704" s="2">
        <v>0</v>
      </c>
      <c r="W7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4" s="2">
        <v>0</v>
      </c>
      <c r="Y704" s="2">
        <v>0</v>
      </c>
      <c r="Z704" s="2">
        <v>0</v>
      </c>
      <c r="AA704" s="2">
        <v>0</v>
      </c>
      <c r="AB704" s="2">
        <v>0</v>
      </c>
      <c r="AC704" s="2">
        <v>0</v>
      </c>
      <c r="AD704" s="2">
        <v>0</v>
      </c>
      <c r="AE704" s="2">
        <v>0</v>
      </c>
      <c r="AF704" t="s">
        <v>576</v>
      </c>
      <c r="AG704" s="6">
        <v>5</v>
      </c>
      <c r="AH704"/>
    </row>
    <row r="705" spans="1:34" x14ac:dyDescent="0.25">
      <c r="A705" t="s">
        <v>35</v>
      </c>
      <c r="B705" t="s">
        <v>1637</v>
      </c>
      <c r="C705" t="s">
        <v>2078</v>
      </c>
      <c r="D705" t="s">
        <v>2283</v>
      </c>
      <c r="E705" s="2">
        <v>32.846153846153847</v>
      </c>
      <c r="F705" s="2">
        <f>Nurse[[#This Row],[Total Nurse Staff Hours]]/Nurse[[#This Row],[MDS Census]]</f>
        <v>3.2323854131816656</v>
      </c>
      <c r="G705" s="2">
        <f>Nurse[[#This Row],[Total Direct Care Staff Hours]]/Nurse[[#This Row],[MDS Census]]</f>
        <v>2.9329541652726663</v>
      </c>
      <c r="H705" s="2">
        <f>Nurse[[#This Row],[Total RN Hours (w/ Admin, DON)]]/Nurse[[#This Row],[MDS Census]]</f>
        <v>0.44192037470725992</v>
      </c>
      <c r="I705" s="2">
        <f>Nurse[[#This Row],[RN Hours (excl. Admin, DON)]]/Nurse[[#This Row],[MDS Census]]</f>
        <v>0.30843091334894612</v>
      </c>
      <c r="J705" s="2">
        <f>SUM(Nurse[[#This Row],[RN Hours (excl. Admin, DON)]], Nurse[[#This Row],[RN Admin Hours]], Nurse[[#This Row],[RN DON Hours]], Nurse[[#This Row],[LPN Hours (excl. Admin)]], Nurse[[#This Row],[LPN Admin Hours]], Nurse[[#This Row],[CNA Hours]], Nurse[[#This Row],[NA TR Hours]], Nurse[[#This Row],[Med Aide/Tech Hours]])</f>
        <v>106.17142857142856</v>
      </c>
      <c r="K705" s="2">
        <f>SUM(Nurse[[#This Row],[RN Hours (excl. Admin, DON)]], Nurse[[#This Row],[LPN Hours (excl. Admin)]], Nurse[[#This Row],[CNA Hours]], Nurse[[#This Row],[NA TR Hours]], Nurse[[#This Row],[Med Aide/Tech Hours]])</f>
        <v>96.336263736263732</v>
      </c>
      <c r="L705" s="2">
        <f>SUM(Nurse[[#This Row],[RN Hours (excl. Admin, DON)]], Nurse[[#This Row],[RN Admin Hours]], Nurse[[#This Row],[RN DON Hours]])</f>
        <v>14.515384615384615</v>
      </c>
      <c r="M705" s="2">
        <v>10.13076923076923</v>
      </c>
      <c r="N705" s="2">
        <v>0.34065934065934067</v>
      </c>
      <c r="O705" s="2">
        <v>4.0439560439560438</v>
      </c>
      <c r="P705" s="2">
        <f>SUM(Nurse[[#This Row],[LPN Hours (excl. Admin)]],Nurse[[#This Row],[LPN Admin Hours]])</f>
        <v>38.301758241758236</v>
      </c>
      <c r="Q705" s="2">
        <v>32.851208791208784</v>
      </c>
      <c r="R705" s="2">
        <v>5.4505494505494507</v>
      </c>
      <c r="S705" s="2">
        <f>SUM(Nurse[[#This Row],[CNA Hours]], Nurse[[#This Row],[NA TR Hours]], Nurse[[#This Row],[Med Aide/Tech Hours]])</f>
        <v>53.354285714285716</v>
      </c>
      <c r="T705" s="2">
        <v>51.030989010989011</v>
      </c>
      <c r="U705" s="2">
        <v>2.3232967032967036</v>
      </c>
      <c r="V705" s="2">
        <v>0</v>
      </c>
      <c r="W7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5" s="2">
        <v>0</v>
      </c>
      <c r="Y705" s="2">
        <v>0</v>
      </c>
      <c r="Z705" s="2">
        <v>0</v>
      </c>
      <c r="AA705" s="2">
        <v>0</v>
      </c>
      <c r="AB705" s="2">
        <v>0</v>
      </c>
      <c r="AC705" s="2">
        <v>0</v>
      </c>
      <c r="AD705" s="2">
        <v>0</v>
      </c>
      <c r="AE705" s="2">
        <v>0</v>
      </c>
      <c r="AF705" t="s">
        <v>700</v>
      </c>
      <c r="AG705" s="6">
        <v>5</v>
      </c>
      <c r="AH705"/>
    </row>
    <row r="706" spans="1:34" x14ac:dyDescent="0.25">
      <c r="A706" t="s">
        <v>35</v>
      </c>
      <c r="B706" t="s">
        <v>1163</v>
      </c>
      <c r="C706" t="s">
        <v>2121</v>
      </c>
      <c r="D706" t="s">
        <v>2339</v>
      </c>
      <c r="E706" s="2">
        <v>57.483516483516482</v>
      </c>
      <c r="F706" s="2">
        <f>Nurse[[#This Row],[Total Nurse Staff Hours]]/Nurse[[#This Row],[MDS Census]]</f>
        <v>4.3716784553622636</v>
      </c>
      <c r="G706" s="2">
        <f>Nurse[[#This Row],[Total Direct Care Staff Hours]]/Nurse[[#This Row],[MDS Census]]</f>
        <v>4.28450583062512</v>
      </c>
      <c r="H706" s="2">
        <f>Nurse[[#This Row],[Total RN Hours (w/ Admin, DON)]]/Nurse[[#This Row],[MDS Census]]</f>
        <v>0.90279105333588228</v>
      </c>
      <c r="I706" s="2">
        <f>Nurse[[#This Row],[RN Hours (excl. Admin, DON)]]/Nurse[[#This Row],[MDS Census]]</f>
        <v>0.81561842859873834</v>
      </c>
      <c r="J706" s="2">
        <f>SUM(Nurse[[#This Row],[RN Hours (excl. Admin, DON)]], Nurse[[#This Row],[RN Admin Hours]], Nurse[[#This Row],[RN DON Hours]], Nurse[[#This Row],[LPN Hours (excl. Admin)]], Nurse[[#This Row],[LPN Admin Hours]], Nurse[[#This Row],[CNA Hours]], Nurse[[#This Row],[NA TR Hours]], Nurse[[#This Row],[Med Aide/Tech Hours]])</f>
        <v>251.29945054945054</v>
      </c>
      <c r="K706" s="2">
        <f>SUM(Nurse[[#This Row],[RN Hours (excl. Admin, DON)]], Nurse[[#This Row],[LPN Hours (excl. Admin)]], Nurse[[#This Row],[CNA Hours]], Nurse[[#This Row],[NA TR Hours]], Nurse[[#This Row],[Med Aide/Tech Hours]])</f>
        <v>246.28846153846155</v>
      </c>
      <c r="L706" s="2">
        <f>SUM(Nurse[[#This Row],[RN Hours (excl. Admin, DON)]], Nurse[[#This Row],[RN Admin Hours]], Nurse[[#This Row],[RN DON Hours]])</f>
        <v>51.895604395604394</v>
      </c>
      <c r="M706" s="2">
        <v>46.884615384615387</v>
      </c>
      <c r="N706" s="2">
        <v>0</v>
      </c>
      <c r="O706" s="2">
        <v>5.0109890109890109</v>
      </c>
      <c r="P706" s="2">
        <f>SUM(Nurse[[#This Row],[LPN Hours (excl. Admin)]],Nurse[[#This Row],[LPN Admin Hours]])</f>
        <v>63.840659340659343</v>
      </c>
      <c r="Q706" s="2">
        <v>63.840659340659343</v>
      </c>
      <c r="R706" s="2">
        <v>0</v>
      </c>
      <c r="S706" s="2">
        <f>SUM(Nurse[[#This Row],[CNA Hours]], Nurse[[#This Row],[NA TR Hours]], Nurse[[#This Row],[Med Aide/Tech Hours]])</f>
        <v>135.5631868131868</v>
      </c>
      <c r="T706" s="2">
        <v>135.5631868131868</v>
      </c>
      <c r="U706" s="2">
        <v>0</v>
      </c>
      <c r="V706" s="2">
        <v>0</v>
      </c>
      <c r="W7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6" s="2">
        <v>0</v>
      </c>
      <c r="Y706" s="2">
        <v>0</v>
      </c>
      <c r="Z706" s="2">
        <v>0</v>
      </c>
      <c r="AA706" s="2">
        <v>0</v>
      </c>
      <c r="AB706" s="2">
        <v>0</v>
      </c>
      <c r="AC706" s="2">
        <v>0</v>
      </c>
      <c r="AD706" s="2">
        <v>0</v>
      </c>
      <c r="AE706" s="2">
        <v>0</v>
      </c>
      <c r="AF706" t="s">
        <v>218</v>
      </c>
      <c r="AG706" s="6">
        <v>5</v>
      </c>
      <c r="AH706"/>
    </row>
    <row r="707" spans="1:34" x14ac:dyDescent="0.25">
      <c r="A707" t="s">
        <v>35</v>
      </c>
      <c r="B707" t="s">
        <v>997</v>
      </c>
      <c r="C707" t="s">
        <v>2008</v>
      </c>
      <c r="D707" t="s">
        <v>2281</v>
      </c>
      <c r="E707" s="2">
        <v>147.8131868131868</v>
      </c>
      <c r="F707" s="2">
        <f>Nurse[[#This Row],[Total Nurse Staff Hours]]/Nurse[[#This Row],[MDS Census]]</f>
        <v>2.3162723961043792</v>
      </c>
      <c r="G707" s="2">
        <f>Nurse[[#This Row],[Total Direct Care Staff Hours]]/Nurse[[#This Row],[MDS Census]]</f>
        <v>2.1668597130324883</v>
      </c>
      <c r="H707" s="2">
        <f>Nurse[[#This Row],[Total RN Hours (w/ Admin, DON)]]/Nurse[[#This Row],[MDS Census]]</f>
        <v>0.34610066166084302</v>
      </c>
      <c r="I707" s="2">
        <f>Nurse[[#This Row],[RN Hours (excl. Admin, DON)]]/Nurse[[#This Row],[MDS Census]]</f>
        <v>0.30725596609917477</v>
      </c>
      <c r="J707" s="2">
        <f>SUM(Nurse[[#This Row],[RN Hours (excl. Admin, DON)]], Nurse[[#This Row],[RN Admin Hours]], Nurse[[#This Row],[RN DON Hours]], Nurse[[#This Row],[LPN Hours (excl. Admin)]], Nurse[[#This Row],[LPN Admin Hours]], Nurse[[#This Row],[CNA Hours]], Nurse[[#This Row],[NA TR Hours]], Nurse[[#This Row],[Med Aide/Tech Hours]])</f>
        <v>342.3756043956044</v>
      </c>
      <c r="K707" s="2">
        <f>SUM(Nurse[[#This Row],[RN Hours (excl. Admin, DON)]], Nurse[[#This Row],[LPN Hours (excl. Admin)]], Nurse[[#This Row],[CNA Hours]], Nurse[[#This Row],[NA TR Hours]], Nurse[[#This Row],[Med Aide/Tech Hours]])</f>
        <v>320.29043956043955</v>
      </c>
      <c r="L707" s="2">
        <f>SUM(Nurse[[#This Row],[RN Hours (excl. Admin, DON)]], Nurse[[#This Row],[RN Admin Hours]], Nurse[[#This Row],[RN DON Hours]])</f>
        <v>51.158241758241751</v>
      </c>
      <c r="M707" s="2">
        <v>45.41648351648351</v>
      </c>
      <c r="N707" s="2">
        <v>2.7472527472527472E-2</v>
      </c>
      <c r="O707" s="2">
        <v>5.7142857142857144</v>
      </c>
      <c r="P707" s="2">
        <f>SUM(Nurse[[#This Row],[LPN Hours (excl. Admin)]],Nurse[[#This Row],[LPN Admin Hours]])</f>
        <v>87.213626373626383</v>
      </c>
      <c r="Q707" s="2">
        <v>70.870219780219784</v>
      </c>
      <c r="R707" s="2">
        <v>16.343406593406595</v>
      </c>
      <c r="S707" s="2">
        <f>SUM(Nurse[[#This Row],[CNA Hours]], Nurse[[#This Row],[NA TR Hours]], Nurse[[#This Row],[Med Aide/Tech Hours]])</f>
        <v>204.00373626373627</v>
      </c>
      <c r="T707" s="2">
        <v>204.00373626373627</v>
      </c>
      <c r="U707" s="2">
        <v>0</v>
      </c>
      <c r="V707" s="2">
        <v>0</v>
      </c>
      <c r="W7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2.5145054945054945</v>
      </c>
      <c r="X707" s="2">
        <v>0</v>
      </c>
      <c r="Y707" s="2">
        <v>0</v>
      </c>
      <c r="Z707" s="2">
        <v>0</v>
      </c>
      <c r="AA707" s="2">
        <v>1.9870329670329669</v>
      </c>
      <c r="AB707" s="2">
        <v>0</v>
      </c>
      <c r="AC707" s="2">
        <v>0.52747252747252749</v>
      </c>
      <c r="AD707" s="2">
        <v>0</v>
      </c>
      <c r="AE707" s="2">
        <v>0</v>
      </c>
      <c r="AF707" t="s">
        <v>529</v>
      </c>
      <c r="AG707" s="6">
        <v>5</v>
      </c>
      <c r="AH707"/>
    </row>
    <row r="708" spans="1:34" x14ac:dyDescent="0.25">
      <c r="A708" t="s">
        <v>35</v>
      </c>
      <c r="B708" t="s">
        <v>1667</v>
      </c>
      <c r="C708" t="s">
        <v>2238</v>
      </c>
      <c r="D708" t="s">
        <v>2331</v>
      </c>
      <c r="E708" s="2">
        <v>112.57142857142857</v>
      </c>
      <c r="F708" s="2">
        <f>Nurse[[#This Row],[Total Nurse Staff Hours]]/Nurse[[#This Row],[MDS Census]]</f>
        <v>3.1076971885982037</v>
      </c>
      <c r="G708" s="2">
        <f>Nurse[[#This Row],[Total Direct Care Staff Hours]]/Nurse[[#This Row],[MDS Census]]</f>
        <v>2.7528797344787193</v>
      </c>
      <c r="H708" s="2">
        <f>Nurse[[#This Row],[Total RN Hours (w/ Admin, DON)]]/Nurse[[#This Row],[MDS Census]]</f>
        <v>0.57021183131589226</v>
      </c>
      <c r="I708" s="2">
        <f>Nurse[[#This Row],[RN Hours (excl. Admin, DON)]]/Nurse[[#This Row],[MDS Census]]</f>
        <v>0.41778114017961737</v>
      </c>
      <c r="J708" s="2">
        <f>SUM(Nurse[[#This Row],[RN Hours (excl. Admin, DON)]], Nurse[[#This Row],[RN Admin Hours]], Nurse[[#This Row],[RN DON Hours]], Nurse[[#This Row],[LPN Hours (excl. Admin)]], Nurse[[#This Row],[LPN Admin Hours]], Nurse[[#This Row],[CNA Hours]], Nurse[[#This Row],[NA TR Hours]], Nurse[[#This Row],[Med Aide/Tech Hours]])</f>
        <v>349.83791208791206</v>
      </c>
      <c r="K708" s="2">
        <f>SUM(Nurse[[#This Row],[RN Hours (excl. Admin, DON)]], Nurse[[#This Row],[LPN Hours (excl. Admin)]], Nurse[[#This Row],[CNA Hours]], Nurse[[#This Row],[NA TR Hours]], Nurse[[#This Row],[Med Aide/Tech Hours]])</f>
        <v>309.89560439560438</v>
      </c>
      <c r="L708" s="2">
        <f>SUM(Nurse[[#This Row],[RN Hours (excl. Admin, DON)]], Nurse[[#This Row],[RN Admin Hours]], Nurse[[#This Row],[RN DON Hours]])</f>
        <v>64.189560439560438</v>
      </c>
      <c r="M708" s="2">
        <v>47.030219780219781</v>
      </c>
      <c r="N708" s="2">
        <v>11.532967032967033</v>
      </c>
      <c r="O708" s="2">
        <v>5.6263736263736268</v>
      </c>
      <c r="P708" s="2">
        <f>SUM(Nurse[[#This Row],[LPN Hours (excl. Admin)]],Nurse[[#This Row],[LPN Admin Hours]])</f>
        <v>92.5</v>
      </c>
      <c r="Q708" s="2">
        <v>69.717032967032964</v>
      </c>
      <c r="R708" s="2">
        <v>22.782967032967033</v>
      </c>
      <c r="S708" s="2">
        <f>SUM(Nurse[[#This Row],[CNA Hours]], Nurse[[#This Row],[NA TR Hours]], Nurse[[#This Row],[Med Aide/Tech Hours]])</f>
        <v>193.14835164835165</v>
      </c>
      <c r="T708" s="2">
        <v>189.10164835164835</v>
      </c>
      <c r="U708" s="2">
        <v>4.0467032967032965</v>
      </c>
      <c r="V708" s="2">
        <v>0</v>
      </c>
      <c r="W7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08" s="2">
        <v>0</v>
      </c>
      <c r="Y708" s="2">
        <v>0</v>
      </c>
      <c r="Z708" s="2">
        <v>0</v>
      </c>
      <c r="AA708" s="2">
        <v>0</v>
      </c>
      <c r="AB708" s="2">
        <v>0</v>
      </c>
      <c r="AC708" s="2">
        <v>0</v>
      </c>
      <c r="AD708" s="2">
        <v>0</v>
      </c>
      <c r="AE708" s="2">
        <v>0</v>
      </c>
      <c r="AF708" t="s">
        <v>731</v>
      </c>
      <c r="AG708" s="6">
        <v>5</v>
      </c>
      <c r="AH708"/>
    </row>
    <row r="709" spans="1:34" x14ac:dyDescent="0.25">
      <c r="A709" t="s">
        <v>35</v>
      </c>
      <c r="B709" t="s">
        <v>1854</v>
      </c>
      <c r="C709" t="s">
        <v>2269</v>
      </c>
      <c r="D709" t="s">
        <v>2282</v>
      </c>
      <c r="E709" s="2">
        <v>21.64835164835165</v>
      </c>
      <c r="F709" s="2">
        <f>Nurse[[#This Row],[Total Nurse Staff Hours]]/Nurse[[#This Row],[MDS Census]]</f>
        <v>4.7362690355329944</v>
      </c>
      <c r="G709" s="2">
        <f>Nurse[[#This Row],[Total Direct Care Staff Hours]]/Nurse[[#This Row],[MDS Census]]</f>
        <v>4.2489593908629439</v>
      </c>
      <c r="H709" s="2">
        <f>Nurse[[#This Row],[Total RN Hours (w/ Admin, DON)]]/Nurse[[#This Row],[MDS Census]]</f>
        <v>1.4424111675126905</v>
      </c>
      <c r="I709" s="2">
        <f>Nurse[[#This Row],[RN Hours (excl. Admin, DON)]]/Nurse[[#This Row],[MDS Census]]</f>
        <v>0.95510152284263983</v>
      </c>
      <c r="J709" s="2">
        <f>SUM(Nurse[[#This Row],[RN Hours (excl. Admin, DON)]], Nurse[[#This Row],[RN Admin Hours]], Nurse[[#This Row],[RN DON Hours]], Nurse[[#This Row],[LPN Hours (excl. Admin)]], Nurse[[#This Row],[LPN Admin Hours]], Nurse[[#This Row],[CNA Hours]], Nurse[[#This Row],[NA TR Hours]], Nurse[[#This Row],[Med Aide/Tech Hours]])</f>
        <v>102.53241758241758</v>
      </c>
      <c r="K709" s="2">
        <f>SUM(Nurse[[#This Row],[RN Hours (excl. Admin, DON)]], Nurse[[#This Row],[LPN Hours (excl. Admin)]], Nurse[[#This Row],[CNA Hours]], Nurse[[#This Row],[NA TR Hours]], Nurse[[#This Row],[Med Aide/Tech Hours]])</f>
        <v>91.982967032967025</v>
      </c>
      <c r="L709" s="2">
        <f>SUM(Nurse[[#This Row],[RN Hours (excl. Admin, DON)]], Nurse[[#This Row],[RN Admin Hours]], Nurse[[#This Row],[RN DON Hours]])</f>
        <v>31.225824175824183</v>
      </c>
      <c r="M709" s="2">
        <v>20.676373626373632</v>
      </c>
      <c r="N709" s="2">
        <v>5.1263736263736268</v>
      </c>
      <c r="O709" s="2">
        <v>5.4230769230769234</v>
      </c>
      <c r="P709" s="2">
        <f>SUM(Nurse[[#This Row],[LPN Hours (excl. Admin)]],Nurse[[#This Row],[LPN Admin Hours]])</f>
        <v>16.207692307692309</v>
      </c>
      <c r="Q709" s="2">
        <v>16.207692307692309</v>
      </c>
      <c r="R709" s="2">
        <v>0</v>
      </c>
      <c r="S709" s="2">
        <f>SUM(Nurse[[#This Row],[CNA Hours]], Nurse[[#This Row],[NA TR Hours]], Nurse[[#This Row],[Med Aide/Tech Hours]])</f>
        <v>55.098901098901088</v>
      </c>
      <c r="T709" s="2">
        <v>55.098901098901088</v>
      </c>
      <c r="U709" s="2">
        <v>0</v>
      </c>
      <c r="V709" s="2">
        <v>0</v>
      </c>
      <c r="W7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12.076923076923077</v>
      </c>
      <c r="X709" s="2">
        <v>1.054945054945055</v>
      </c>
      <c r="Y709" s="2">
        <v>0</v>
      </c>
      <c r="Z709" s="2">
        <v>0</v>
      </c>
      <c r="AA709" s="2">
        <v>2</v>
      </c>
      <c r="AB709" s="2">
        <v>0</v>
      </c>
      <c r="AC709" s="2">
        <v>9.0219780219780219</v>
      </c>
      <c r="AD709" s="2">
        <v>0</v>
      </c>
      <c r="AE709" s="2">
        <v>0</v>
      </c>
      <c r="AF709" t="s">
        <v>921</v>
      </c>
      <c r="AG709" s="6">
        <v>5</v>
      </c>
      <c r="AH709"/>
    </row>
    <row r="710" spans="1:34" x14ac:dyDescent="0.25">
      <c r="A710" t="s">
        <v>35</v>
      </c>
      <c r="B710" t="s">
        <v>1138</v>
      </c>
      <c r="C710" t="s">
        <v>1978</v>
      </c>
      <c r="D710" t="s">
        <v>2331</v>
      </c>
      <c r="E710" s="2">
        <v>85.824175824175825</v>
      </c>
      <c r="F710" s="2">
        <f>Nurse[[#This Row],[Total Nurse Staff Hours]]/Nurse[[#This Row],[MDS Census]]</f>
        <v>3.8587387964148534</v>
      </c>
      <c r="G710" s="2">
        <f>Nurse[[#This Row],[Total Direct Care Staff Hours]]/Nurse[[#This Row],[MDS Census]]</f>
        <v>3.5379321382842517</v>
      </c>
      <c r="H710" s="2">
        <f>Nurse[[#This Row],[Total RN Hours (w/ Admin, DON)]]/Nurse[[#This Row],[MDS Census]]</f>
        <v>0.37925736235595398</v>
      </c>
      <c r="I710" s="2">
        <f>Nurse[[#This Row],[RN Hours (excl. Admin, DON)]]/Nurse[[#This Row],[MDS Census]]</f>
        <v>0.2204865556978233</v>
      </c>
      <c r="J710" s="2">
        <f>SUM(Nurse[[#This Row],[RN Hours (excl. Admin, DON)]], Nurse[[#This Row],[RN Admin Hours]], Nurse[[#This Row],[RN DON Hours]], Nurse[[#This Row],[LPN Hours (excl. Admin)]], Nurse[[#This Row],[LPN Admin Hours]], Nurse[[#This Row],[CNA Hours]], Nurse[[#This Row],[NA TR Hours]], Nurse[[#This Row],[Med Aide/Tech Hours]])</f>
        <v>331.17307692307696</v>
      </c>
      <c r="K710" s="2">
        <f>SUM(Nurse[[#This Row],[RN Hours (excl. Admin, DON)]], Nurse[[#This Row],[LPN Hours (excl. Admin)]], Nurse[[#This Row],[CNA Hours]], Nurse[[#This Row],[NA TR Hours]], Nurse[[#This Row],[Med Aide/Tech Hours]])</f>
        <v>303.64010989010995</v>
      </c>
      <c r="L710" s="2">
        <f>SUM(Nurse[[#This Row],[RN Hours (excl. Admin, DON)]], Nurse[[#This Row],[RN Admin Hours]], Nurse[[#This Row],[RN DON Hours]])</f>
        <v>32.549450549450555</v>
      </c>
      <c r="M710" s="2">
        <v>18.923076923076923</v>
      </c>
      <c r="N710" s="2">
        <v>7.7362637362637363</v>
      </c>
      <c r="O710" s="2">
        <v>5.8901098901098905</v>
      </c>
      <c r="P710" s="2">
        <f>SUM(Nurse[[#This Row],[LPN Hours (excl. Admin)]],Nurse[[#This Row],[LPN Admin Hours]])</f>
        <v>113.59890109890109</v>
      </c>
      <c r="Q710" s="2">
        <v>99.692307692307693</v>
      </c>
      <c r="R710" s="2">
        <v>13.906593406593407</v>
      </c>
      <c r="S710" s="2">
        <f>SUM(Nurse[[#This Row],[CNA Hours]], Nurse[[#This Row],[NA TR Hours]], Nurse[[#This Row],[Med Aide/Tech Hours]])</f>
        <v>185.02472527472528</v>
      </c>
      <c r="T710" s="2">
        <v>180.63186813186815</v>
      </c>
      <c r="U710" s="2">
        <v>4.3928571428571432</v>
      </c>
      <c r="V710" s="2">
        <v>0</v>
      </c>
      <c r="W7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14.796703296703297</v>
      </c>
      <c r="X710" s="2">
        <v>4.9230769230769234</v>
      </c>
      <c r="Y710" s="2">
        <v>0</v>
      </c>
      <c r="Z710" s="2">
        <v>0</v>
      </c>
      <c r="AA710" s="2">
        <v>3.4780219780219781</v>
      </c>
      <c r="AB710" s="2">
        <v>0</v>
      </c>
      <c r="AC710" s="2">
        <v>6.395604395604396</v>
      </c>
      <c r="AD710" s="2">
        <v>0</v>
      </c>
      <c r="AE710" s="2">
        <v>0</v>
      </c>
      <c r="AF710" t="s">
        <v>193</v>
      </c>
      <c r="AG710" s="6">
        <v>5</v>
      </c>
      <c r="AH710"/>
    </row>
    <row r="711" spans="1:34" x14ac:dyDescent="0.25">
      <c r="A711" t="s">
        <v>35</v>
      </c>
      <c r="B711" t="s">
        <v>1586</v>
      </c>
      <c r="C711" t="s">
        <v>1978</v>
      </c>
      <c r="D711" t="s">
        <v>2331</v>
      </c>
      <c r="E711" s="2">
        <v>32.175824175824175</v>
      </c>
      <c r="F711" s="2">
        <f>Nurse[[#This Row],[Total Nurse Staff Hours]]/Nurse[[#This Row],[MDS Census]]</f>
        <v>3.3456489071038242</v>
      </c>
      <c r="G711" s="2">
        <f>Nurse[[#This Row],[Total Direct Care Staff Hours]]/Nurse[[#This Row],[MDS Census]]</f>
        <v>3.0000204918032782</v>
      </c>
      <c r="H711" s="2">
        <f>Nurse[[#This Row],[Total RN Hours (w/ Admin, DON)]]/Nurse[[#This Row],[MDS Census]]</f>
        <v>0.48493510928961753</v>
      </c>
      <c r="I711" s="2">
        <f>Nurse[[#This Row],[RN Hours (excl. Admin, DON)]]/Nurse[[#This Row],[MDS Census]]</f>
        <v>0.31280396174863395</v>
      </c>
      <c r="J711" s="2">
        <f>SUM(Nurse[[#This Row],[RN Hours (excl. Admin, DON)]], Nurse[[#This Row],[RN Admin Hours]], Nurse[[#This Row],[RN DON Hours]], Nurse[[#This Row],[LPN Hours (excl. Admin)]], Nurse[[#This Row],[LPN Admin Hours]], Nurse[[#This Row],[CNA Hours]], Nurse[[#This Row],[NA TR Hours]], Nurse[[#This Row],[Med Aide/Tech Hours]])</f>
        <v>107.64901098901096</v>
      </c>
      <c r="K711" s="2">
        <f>SUM(Nurse[[#This Row],[RN Hours (excl. Admin, DON)]], Nurse[[#This Row],[LPN Hours (excl. Admin)]], Nurse[[#This Row],[CNA Hours]], Nurse[[#This Row],[NA TR Hours]], Nurse[[#This Row],[Med Aide/Tech Hours]])</f>
        <v>96.528131868131851</v>
      </c>
      <c r="L711" s="2">
        <f>SUM(Nurse[[#This Row],[RN Hours (excl. Admin, DON)]], Nurse[[#This Row],[RN Admin Hours]], Nurse[[#This Row],[RN DON Hours]])</f>
        <v>15.603186813186815</v>
      </c>
      <c r="M711" s="2">
        <v>10.064725274725276</v>
      </c>
      <c r="N711" s="2">
        <v>0</v>
      </c>
      <c r="O711" s="2">
        <v>5.5384615384615383</v>
      </c>
      <c r="P711" s="2">
        <f>SUM(Nurse[[#This Row],[LPN Hours (excl. Admin)]],Nurse[[#This Row],[LPN Admin Hours]])</f>
        <v>35.529780219780207</v>
      </c>
      <c r="Q711" s="2">
        <v>29.947362637362627</v>
      </c>
      <c r="R711" s="2">
        <v>5.5824175824175821</v>
      </c>
      <c r="S711" s="2">
        <f>SUM(Nurse[[#This Row],[CNA Hours]], Nurse[[#This Row],[NA TR Hours]], Nurse[[#This Row],[Med Aide/Tech Hours]])</f>
        <v>56.516043956043937</v>
      </c>
      <c r="T711" s="2">
        <v>56.516043956043937</v>
      </c>
      <c r="U711" s="2">
        <v>0</v>
      </c>
      <c r="V711" s="2">
        <v>0</v>
      </c>
      <c r="W7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0.26373626373626374</v>
      </c>
      <c r="X711" s="2">
        <v>0</v>
      </c>
      <c r="Y711" s="2">
        <v>0</v>
      </c>
      <c r="Z711" s="2">
        <v>0</v>
      </c>
      <c r="AA711" s="2">
        <v>0</v>
      </c>
      <c r="AB711" s="2">
        <v>0</v>
      </c>
      <c r="AC711" s="2">
        <v>0.26373626373626374</v>
      </c>
      <c r="AD711" s="2">
        <v>0</v>
      </c>
      <c r="AE711" s="2">
        <v>0</v>
      </c>
      <c r="AF711" t="s">
        <v>648</v>
      </c>
      <c r="AG711" s="6">
        <v>5</v>
      </c>
      <c r="AH711"/>
    </row>
    <row r="712" spans="1:34" x14ac:dyDescent="0.25">
      <c r="A712" t="s">
        <v>35</v>
      </c>
      <c r="B712" t="s">
        <v>1245</v>
      </c>
      <c r="C712" t="s">
        <v>1927</v>
      </c>
      <c r="D712" t="s">
        <v>2359</v>
      </c>
      <c r="E712" s="2">
        <v>41.318681318681321</v>
      </c>
      <c r="F712" s="2">
        <f>Nurse[[#This Row],[Total Nurse Staff Hours]]/Nurse[[#This Row],[MDS Census]]</f>
        <v>3.6664680851063829</v>
      </c>
      <c r="G712" s="2">
        <f>Nurse[[#This Row],[Total Direct Care Staff Hours]]/Nurse[[#This Row],[MDS Census]]</f>
        <v>3.2685957446808507</v>
      </c>
      <c r="H712" s="2">
        <f>Nurse[[#This Row],[Total RN Hours (w/ Admin, DON)]]/Nurse[[#This Row],[MDS Census]]</f>
        <v>0.76934840425531914</v>
      </c>
      <c r="I712" s="2">
        <f>Nurse[[#This Row],[RN Hours (excl. Admin, DON)]]/Nurse[[#This Row],[MDS Census]]</f>
        <v>0.49913563829787227</v>
      </c>
      <c r="J712" s="2">
        <f>SUM(Nurse[[#This Row],[RN Hours (excl. Admin, DON)]], Nurse[[#This Row],[RN Admin Hours]], Nurse[[#This Row],[RN DON Hours]], Nurse[[#This Row],[LPN Hours (excl. Admin)]], Nurse[[#This Row],[LPN Admin Hours]], Nurse[[#This Row],[CNA Hours]], Nurse[[#This Row],[NA TR Hours]], Nurse[[#This Row],[Med Aide/Tech Hours]])</f>
        <v>151.49362637362637</v>
      </c>
      <c r="K712" s="2">
        <f>SUM(Nurse[[#This Row],[RN Hours (excl. Admin, DON)]], Nurse[[#This Row],[LPN Hours (excl. Admin)]], Nurse[[#This Row],[CNA Hours]], Nurse[[#This Row],[NA TR Hours]], Nurse[[#This Row],[Med Aide/Tech Hours]])</f>
        <v>135.05406593406593</v>
      </c>
      <c r="L712" s="2">
        <f>SUM(Nurse[[#This Row],[RN Hours (excl. Admin, DON)]], Nurse[[#This Row],[RN Admin Hours]], Nurse[[#This Row],[RN DON Hours]])</f>
        <v>31.78846153846154</v>
      </c>
      <c r="M712" s="2">
        <v>20.623626373626372</v>
      </c>
      <c r="N712" s="2">
        <v>5.5384615384615383</v>
      </c>
      <c r="O712" s="2">
        <v>5.6263736263736268</v>
      </c>
      <c r="P712" s="2">
        <f>SUM(Nurse[[#This Row],[LPN Hours (excl. Admin)]],Nurse[[#This Row],[LPN Admin Hours]])</f>
        <v>45.164835164835168</v>
      </c>
      <c r="Q712" s="2">
        <v>39.890109890109891</v>
      </c>
      <c r="R712" s="2">
        <v>5.2747252747252746</v>
      </c>
      <c r="S712" s="2">
        <f>SUM(Nurse[[#This Row],[CNA Hours]], Nurse[[#This Row],[NA TR Hours]], Nurse[[#This Row],[Med Aide/Tech Hours]])</f>
        <v>74.540329670329669</v>
      </c>
      <c r="T712" s="2">
        <v>74.540329670329669</v>
      </c>
      <c r="U712" s="2">
        <v>0</v>
      </c>
      <c r="V712" s="2">
        <v>0</v>
      </c>
      <c r="W7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5.9560439560439562</v>
      </c>
      <c r="X712" s="2">
        <v>0</v>
      </c>
      <c r="Y712" s="2">
        <v>0</v>
      </c>
      <c r="Z712" s="2">
        <v>0</v>
      </c>
      <c r="AA712" s="2">
        <v>0</v>
      </c>
      <c r="AB712" s="2">
        <v>0</v>
      </c>
      <c r="AC712" s="2">
        <v>5.9560439560439562</v>
      </c>
      <c r="AD712" s="2">
        <v>0</v>
      </c>
      <c r="AE712" s="2">
        <v>0</v>
      </c>
      <c r="AF712" t="s">
        <v>301</v>
      </c>
      <c r="AG712" s="6">
        <v>5</v>
      </c>
      <c r="AH712"/>
    </row>
    <row r="713" spans="1:34" x14ac:dyDescent="0.25">
      <c r="A713" t="s">
        <v>35</v>
      </c>
      <c r="B713" t="s">
        <v>1746</v>
      </c>
      <c r="C713" t="s">
        <v>1977</v>
      </c>
      <c r="D713" t="s">
        <v>2325</v>
      </c>
      <c r="E713" s="2">
        <v>69.296703296703299</v>
      </c>
      <c r="F713" s="2">
        <f>Nurse[[#This Row],[Total Nurse Staff Hours]]/Nurse[[#This Row],[MDS Census]]</f>
        <v>3.8542134475103076</v>
      </c>
      <c r="G713" s="2">
        <f>Nurse[[#This Row],[Total Direct Care Staff Hours]]/Nurse[[#This Row],[MDS Census]]</f>
        <v>3.5665509039010463</v>
      </c>
      <c r="H713" s="2">
        <f>Nurse[[#This Row],[Total RN Hours (w/ Admin, DON)]]/Nurse[[#This Row],[MDS Census]]</f>
        <v>0.51069140501110055</v>
      </c>
      <c r="I713" s="2">
        <f>Nurse[[#This Row],[RN Hours (excl. Admin, DON)]]/Nurse[[#This Row],[MDS Census]]</f>
        <v>0.29914684427529337</v>
      </c>
      <c r="J713" s="2">
        <f>SUM(Nurse[[#This Row],[RN Hours (excl. Admin, DON)]], Nurse[[#This Row],[RN Admin Hours]], Nurse[[#This Row],[RN DON Hours]], Nurse[[#This Row],[LPN Hours (excl. Admin)]], Nurse[[#This Row],[LPN Admin Hours]], Nurse[[#This Row],[CNA Hours]], Nurse[[#This Row],[NA TR Hours]], Nurse[[#This Row],[Med Aide/Tech Hours]])</f>
        <v>267.08428571428573</v>
      </c>
      <c r="K713" s="2">
        <f>SUM(Nurse[[#This Row],[RN Hours (excl. Admin, DON)]], Nurse[[#This Row],[LPN Hours (excl. Admin)]], Nurse[[#This Row],[CNA Hours]], Nurse[[#This Row],[NA TR Hours]], Nurse[[#This Row],[Med Aide/Tech Hours]])</f>
        <v>247.15021978021977</v>
      </c>
      <c r="L713" s="2">
        <f>SUM(Nurse[[#This Row],[RN Hours (excl. Admin, DON)]], Nurse[[#This Row],[RN Admin Hours]], Nurse[[#This Row],[RN DON Hours]])</f>
        <v>35.389230769230771</v>
      </c>
      <c r="M713" s="2">
        <v>20.72989010989011</v>
      </c>
      <c r="N713" s="2">
        <v>10.043956043956044</v>
      </c>
      <c r="O713" s="2">
        <v>4.615384615384615</v>
      </c>
      <c r="P713" s="2">
        <f>SUM(Nurse[[#This Row],[LPN Hours (excl. Admin)]],Nurse[[#This Row],[LPN Admin Hours]])</f>
        <v>96.505494505494497</v>
      </c>
      <c r="Q713" s="2">
        <v>91.230769230769226</v>
      </c>
      <c r="R713" s="2">
        <v>5.2747252747252746</v>
      </c>
      <c r="S713" s="2">
        <f>SUM(Nurse[[#This Row],[CNA Hours]], Nurse[[#This Row],[NA TR Hours]], Nurse[[#This Row],[Med Aide/Tech Hours]])</f>
        <v>135.18956043956044</v>
      </c>
      <c r="T713" s="2">
        <v>135.18956043956044</v>
      </c>
      <c r="U713" s="2">
        <v>0</v>
      </c>
      <c r="V713" s="2">
        <v>0</v>
      </c>
      <c r="W7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13" s="2">
        <v>0</v>
      </c>
      <c r="Y713" s="2">
        <v>0</v>
      </c>
      <c r="Z713" s="2">
        <v>0</v>
      </c>
      <c r="AA713" s="2">
        <v>0</v>
      </c>
      <c r="AB713" s="2">
        <v>0</v>
      </c>
      <c r="AC713" s="2">
        <v>0</v>
      </c>
      <c r="AD713" s="2">
        <v>0</v>
      </c>
      <c r="AE713" s="2">
        <v>0</v>
      </c>
      <c r="AF713" t="s">
        <v>812</v>
      </c>
      <c r="AG713" s="6">
        <v>5</v>
      </c>
      <c r="AH713"/>
    </row>
    <row r="714" spans="1:34" x14ac:dyDescent="0.25">
      <c r="A714" t="s">
        <v>35</v>
      </c>
      <c r="B714" t="s">
        <v>1075</v>
      </c>
      <c r="C714" t="s">
        <v>2093</v>
      </c>
      <c r="D714" t="s">
        <v>2316</v>
      </c>
      <c r="E714" s="2">
        <v>149.34065934065933</v>
      </c>
      <c r="F714" s="2">
        <f>Nurse[[#This Row],[Total Nurse Staff Hours]]/Nurse[[#This Row],[MDS Census]]</f>
        <v>3.1987733627667407</v>
      </c>
      <c r="G714" s="2">
        <f>Nurse[[#This Row],[Total Direct Care Staff Hours]]/Nurse[[#This Row],[MDS Census]]</f>
        <v>3.0763796909492278</v>
      </c>
      <c r="H714" s="2">
        <f>Nurse[[#This Row],[Total RN Hours (w/ Admin, DON)]]/Nurse[[#This Row],[MDS Census]]</f>
        <v>0.37955997056659302</v>
      </c>
      <c r="I714" s="2">
        <f>Nurse[[#This Row],[RN Hours (excl. Admin, DON)]]/Nurse[[#This Row],[MDS Census]]</f>
        <v>0.29464459161147899</v>
      </c>
      <c r="J714" s="2">
        <f>SUM(Nurse[[#This Row],[RN Hours (excl. Admin, DON)]], Nurse[[#This Row],[RN Admin Hours]], Nurse[[#This Row],[RN DON Hours]], Nurse[[#This Row],[LPN Hours (excl. Admin)]], Nurse[[#This Row],[LPN Admin Hours]], Nurse[[#This Row],[CNA Hours]], Nurse[[#This Row],[NA TR Hours]], Nurse[[#This Row],[Med Aide/Tech Hours]])</f>
        <v>477.70692307692309</v>
      </c>
      <c r="K714" s="2">
        <f>SUM(Nurse[[#This Row],[RN Hours (excl. Admin, DON)]], Nurse[[#This Row],[LPN Hours (excl. Admin)]], Nurse[[#This Row],[CNA Hours]], Nurse[[#This Row],[NA TR Hours]], Nurse[[#This Row],[Med Aide/Tech Hours]])</f>
        <v>459.42857142857144</v>
      </c>
      <c r="L714" s="2">
        <f>SUM(Nurse[[#This Row],[RN Hours (excl. Admin, DON)]], Nurse[[#This Row],[RN Admin Hours]], Nurse[[#This Row],[RN DON Hours]])</f>
        <v>56.68373626373625</v>
      </c>
      <c r="M714" s="2">
        <v>44.002417582417571</v>
      </c>
      <c r="N714" s="2">
        <v>7.8461538461538458</v>
      </c>
      <c r="O714" s="2">
        <v>4.8351648351648349</v>
      </c>
      <c r="P714" s="2">
        <f>SUM(Nurse[[#This Row],[LPN Hours (excl. Admin)]],Nurse[[#This Row],[LPN Admin Hours]])</f>
        <v>135.06615384615381</v>
      </c>
      <c r="Q714" s="2">
        <v>129.46912087912085</v>
      </c>
      <c r="R714" s="2">
        <v>5.597032967032967</v>
      </c>
      <c r="S714" s="2">
        <f>SUM(Nurse[[#This Row],[CNA Hours]], Nurse[[#This Row],[NA TR Hours]], Nurse[[#This Row],[Med Aide/Tech Hours]])</f>
        <v>285.95703296703306</v>
      </c>
      <c r="T714" s="2">
        <v>278.9398901098902</v>
      </c>
      <c r="U714" s="2">
        <v>7.0171428571428578</v>
      </c>
      <c r="V714" s="2">
        <v>0</v>
      </c>
      <c r="W7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54.639670329670331</v>
      </c>
      <c r="X714" s="2">
        <v>0</v>
      </c>
      <c r="Y714" s="2">
        <v>0</v>
      </c>
      <c r="Z714" s="2">
        <v>0</v>
      </c>
      <c r="AA714" s="2">
        <v>2.7495604395604398</v>
      </c>
      <c r="AB714" s="2">
        <v>0</v>
      </c>
      <c r="AC714" s="2">
        <v>51.890109890109891</v>
      </c>
      <c r="AD714" s="2">
        <v>0</v>
      </c>
      <c r="AE714" s="2">
        <v>0</v>
      </c>
      <c r="AF714" t="s">
        <v>128</v>
      </c>
      <c r="AG714" s="6">
        <v>5</v>
      </c>
      <c r="AH714"/>
    </row>
    <row r="715" spans="1:34" x14ac:dyDescent="0.25">
      <c r="A715" t="s">
        <v>35</v>
      </c>
      <c r="B715" t="s">
        <v>1705</v>
      </c>
      <c r="C715" t="s">
        <v>2059</v>
      </c>
      <c r="D715" t="s">
        <v>2316</v>
      </c>
      <c r="E715" s="2">
        <v>35.175824175824175</v>
      </c>
      <c r="F715" s="2">
        <f>Nurse[[#This Row],[Total Nurse Staff Hours]]/Nurse[[#This Row],[MDS Census]]</f>
        <v>2.8235770071852544</v>
      </c>
      <c r="G715" s="2">
        <f>Nurse[[#This Row],[Total Direct Care Staff Hours]]/Nurse[[#This Row],[MDS Census]]</f>
        <v>2.5036769759450173</v>
      </c>
      <c r="H715" s="2">
        <f>Nurse[[#This Row],[Total RN Hours (w/ Admin, DON)]]/Nurse[[#This Row],[MDS Census]]</f>
        <v>0.4565354576694784</v>
      </c>
      <c r="I715" s="2">
        <f>Nurse[[#This Row],[RN Hours (excl. Admin, DON)]]/Nurse[[#This Row],[MDS Census]]</f>
        <v>0.29408622305529536</v>
      </c>
      <c r="J715" s="2">
        <f>SUM(Nurse[[#This Row],[RN Hours (excl. Admin, DON)]], Nurse[[#This Row],[RN Admin Hours]], Nurse[[#This Row],[RN DON Hours]], Nurse[[#This Row],[LPN Hours (excl. Admin)]], Nurse[[#This Row],[LPN Admin Hours]], Nurse[[#This Row],[CNA Hours]], Nurse[[#This Row],[NA TR Hours]], Nurse[[#This Row],[Med Aide/Tech Hours]])</f>
        <v>99.321648351648349</v>
      </c>
      <c r="K715" s="2">
        <f>SUM(Nurse[[#This Row],[RN Hours (excl. Admin, DON)]], Nurse[[#This Row],[LPN Hours (excl. Admin)]], Nurse[[#This Row],[CNA Hours]], Nurse[[#This Row],[NA TR Hours]], Nurse[[#This Row],[Med Aide/Tech Hours]])</f>
        <v>88.068901098901094</v>
      </c>
      <c r="L715" s="2">
        <f>SUM(Nurse[[#This Row],[RN Hours (excl. Admin, DON)]], Nurse[[#This Row],[RN Admin Hours]], Nurse[[#This Row],[RN DON Hours]])</f>
        <v>16.059010989010993</v>
      </c>
      <c r="M715" s="2">
        <v>10.344725274725279</v>
      </c>
      <c r="N715" s="2">
        <v>0</v>
      </c>
      <c r="O715" s="2">
        <v>5.7142857142857144</v>
      </c>
      <c r="P715" s="2">
        <f>SUM(Nurse[[#This Row],[LPN Hours (excl. Admin)]],Nurse[[#This Row],[LPN Admin Hours]])</f>
        <v>24.9221978021978</v>
      </c>
      <c r="Q715" s="2">
        <v>19.383736263736264</v>
      </c>
      <c r="R715" s="2">
        <v>5.5384615384615383</v>
      </c>
      <c r="S715" s="2">
        <f>SUM(Nurse[[#This Row],[CNA Hours]], Nurse[[#This Row],[NA TR Hours]], Nurse[[#This Row],[Med Aide/Tech Hours]])</f>
        <v>58.340439560439549</v>
      </c>
      <c r="T715" s="2">
        <v>58.340439560439549</v>
      </c>
      <c r="U715" s="2">
        <v>0</v>
      </c>
      <c r="V715" s="2">
        <v>0</v>
      </c>
      <c r="W7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15" s="2">
        <v>0</v>
      </c>
      <c r="Y715" s="2">
        <v>0</v>
      </c>
      <c r="Z715" s="2">
        <v>0</v>
      </c>
      <c r="AA715" s="2">
        <v>0</v>
      </c>
      <c r="AB715" s="2">
        <v>0</v>
      </c>
      <c r="AC715" s="2">
        <v>0</v>
      </c>
      <c r="AD715" s="2">
        <v>0</v>
      </c>
      <c r="AE715" s="2">
        <v>0</v>
      </c>
      <c r="AF715" t="s">
        <v>771</v>
      </c>
      <c r="AG715" s="6">
        <v>5</v>
      </c>
      <c r="AH715"/>
    </row>
    <row r="716" spans="1:34" x14ac:dyDescent="0.25">
      <c r="A716" t="s">
        <v>35</v>
      </c>
      <c r="B716" t="s">
        <v>1379</v>
      </c>
      <c r="C716" t="s">
        <v>2185</v>
      </c>
      <c r="D716" t="s">
        <v>2322</v>
      </c>
      <c r="E716" s="2">
        <v>42.549450549450547</v>
      </c>
      <c r="F716" s="2">
        <f>Nurse[[#This Row],[Total Nurse Staff Hours]]/Nurse[[#This Row],[MDS Census]]</f>
        <v>3.755568181818183</v>
      </c>
      <c r="G716" s="2">
        <f>Nurse[[#This Row],[Total Direct Care Staff Hours]]/Nurse[[#This Row],[MDS Census]]</f>
        <v>3.2020867768595047</v>
      </c>
      <c r="H716" s="2">
        <f>Nurse[[#This Row],[Total RN Hours (w/ Admin, DON)]]/Nurse[[#This Row],[MDS Census]]</f>
        <v>1.0258212809917355</v>
      </c>
      <c r="I716" s="2">
        <f>Nurse[[#This Row],[RN Hours (excl. Admin, DON)]]/Nurse[[#This Row],[MDS Census]]</f>
        <v>0.57820247933884295</v>
      </c>
      <c r="J716" s="2">
        <f>SUM(Nurse[[#This Row],[RN Hours (excl. Admin, DON)]], Nurse[[#This Row],[RN Admin Hours]], Nurse[[#This Row],[RN DON Hours]], Nurse[[#This Row],[LPN Hours (excl. Admin)]], Nurse[[#This Row],[LPN Admin Hours]], Nurse[[#This Row],[CNA Hours]], Nurse[[#This Row],[NA TR Hours]], Nurse[[#This Row],[Med Aide/Tech Hours]])</f>
        <v>159.79736263736268</v>
      </c>
      <c r="K716" s="2">
        <f>SUM(Nurse[[#This Row],[RN Hours (excl. Admin, DON)]], Nurse[[#This Row],[LPN Hours (excl. Admin)]], Nurse[[#This Row],[CNA Hours]], Nurse[[#This Row],[NA TR Hours]], Nurse[[#This Row],[Med Aide/Tech Hours]])</f>
        <v>136.24703296703299</v>
      </c>
      <c r="L716" s="2">
        <f>SUM(Nurse[[#This Row],[RN Hours (excl. Admin, DON)]], Nurse[[#This Row],[RN Admin Hours]], Nurse[[#This Row],[RN DON Hours]])</f>
        <v>43.64813186813187</v>
      </c>
      <c r="M716" s="2">
        <v>24.6021978021978</v>
      </c>
      <c r="N716" s="2">
        <v>13.595384615384615</v>
      </c>
      <c r="O716" s="2">
        <v>5.4505494505494507</v>
      </c>
      <c r="P716" s="2">
        <f>SUM(Nurse[[#This Row],[LPN Hours (excl. Admin)]],Nurse[[#This Row],[LPN Admin Hours]])</f>
        <v>19.953186813186807</v>
      </c>
      <c r="Q716" s="2">
        <v>15.448791208791203</v>
      </c>
      <c r="R716" s="2">
        <v>4.5043956043956044</v>
      </c>
      <c r="S716" s="2">
        <f>SUM(Nurse[[#This Row],[CNA Hours]], Nurse[[#This Row],[NA TR Hours]], Nurse[[#This Row],[Med Aide/Tech Hours]])</f>
        <v>96.196043956043994</v>
      </c>
      <c r="T716" s="2">
        <v>96.196043956043994</v>
      </c>
      <c r="U716" s="2">
        <v>0</v>
      </c>
      <c r="V716" s="2">
        <v>0</v>
      </c>
      <c r="W7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9.8927472527472524</v>
      </c>
      <c r="X716" s="2">
        <v>0</v>
      </c>
      <c r="Y716" s="2">
        <v>0.70329670329670335</v>
      </c>
      <c r="Z716" s="2">
        <v>0</v>
      </c>
      <c r="AA716" s="2">
        <v>2.771868131868132</v>
      </c>
      <c r="AB716" s="2">
        <v>0</v>
      </c>
      <c r="AC716" s="2">
        <v>6.4175824175824179</v>
      </c>
      <c r="AD716" s="2">
        <v>0</v>
      </c>
      <c r="AE716" s="2">
        <v>0</v>
      </c>
      <c r="AF716" t="s">
        <v>436</v>
      </c>
      <c r="AG716" s="6">
        <v>5</v>
      </c>
      <c r="AH716"/>
    </row>
    <row r="717" spans="1:34" x14ac:dyDescent="0.25">
      <c r="A717" t="s">
        <v>35</v>
      </c>
      <c r="B717" t="s">
        <v>1384</v>
      </c>
      <c r="C717" t="s">
        <v>2175</v>
      </c>
      <c r="D717" t="s">
        <v>2331</v>
      </c>
      <c r="E717" s="2">
        <v>76.681318681318686</v>
      </c>
      <c r="F717" s="2">
        <f>Nurse[[#This Row],[Total Nurse Staff Hours]]/Nurse[[#This Row],[MDS Census]]</f>
        <v>3.1082115219260538</v>
      </c>
      <c r="G717" s="2">
        <f>Nurse[[#This Row],[Total Direct Care Staff Hours]]/Nurse[[#This Row],[MDS Census]]</f>
        <v>2.8949699054170255</v>
      </c>
      <c r="H717" s="2">
        <f>Nurse[[#This Row],[Total RN Hours (w/ Admin, DON)]]/Nurse[[#This Row],[MDS Census]]</f>
        <v>0.37536830037259955</v>
      </c>
      <c r="I717" s="2">
        <f>Nurse[[#This Row],[RN Hours (excl. Admin, DON)]]/Nurse[[#This Row],[MDS Census]]</f>
        <v>0.16212668386357115</v>
      </c>
      <c r="J717" s="2">
        <f>SUM(Nurse[[#This Row],[RN Hours (excl. Admin, DON)]], Nurse[[#This Row],[RN Admin Hours]], Nurse[[#This Row],[RN DON Hours]], Nurse[[#This Row],[LPN Hours (excl. Admin)]], Nurse[[#This Row],[LPN Admin Hours]], Nurse[[#This Row],[CNA Hours]], Nurse[[#This Row],[NA TR Hours]], Nurse[[#This Row],[Med Aide/Tech Hours]])</f>
        <v>238.3417582417583</v>
      </c>
      <c r="K717" s="2">
        <f>SUM(Nurse[[#This Row],[RN Hours (excl. Admin, DON)]], Nurse[[#This Row],[LPN Hours (excl. Admin)]], Nurse[[#This Row],[CNA Hours]], Nurse[[#This Row],[NA TR Hours]], Nurse[[#This Row],[Med Aide/Tech Hours]])</f>
        <v>221.99010989010995</v>
      </c>
      <c r="L717" s="2">
        <f>SUM(Nurse[[#This Row],[RN Hours (excl. Admin, DON)]], Nurse[[#This Row],[RN Admin Hours]], Nurse[[#This Row],[RN DON Hours]])</f>
        <v>28.783736263736262</v>
      </c>
      <c r="M717" s="2">
        <v>12.432087912087908</v>
      </c>
      <c r="N717" s="2">
        <v>11.604395604395604</v>
      </c>
      <c r="O717" s="2">
        <v>4.7472527472527473</v>
      </c>
      <c r="P717" s="2">
        <f>SUM(Nurse[[#This Row],[LPN Hours (excl. Admin)]],Nurse[[#This Row],[LPN Admin Hours]])</f>
        <v>61.467692307692325</v>
      </c>
      <c r="Q717" s="2">
        <v>61.467692307692325</v>
      </c>
      <c r="R717" s="2">
        <v>0</v>
      </c>
      <c r="S717" s="2">
        <f>SUM(Nurse[[#This Row],[CNA Hours]], Nurse[[#This Row],[NA TR Hours]], Nurse[[#This Row],[Med Aide/Tech Hours]])</f>
        <v>148.09032967032971</v>
      </c>
      <c r="T717" s="2">
        <v>148.09032967032971</v>
      </c>
      <c r="U717" s="2">
        <v>0</v>
      </c>
      <c r="V717" s="2">
        <v>0</v>
      </c>
      <c r="W7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4.7252747252747245</v>
      </c>
      <c r="X717" s="2">
        <v>0.65934065934065933</v>
      </c>
      <c r="Y717" s="2">
        <v>0</v>
      </c>
      <c r="Z717" s="2">
        <v>0</v>
      </c>
      <c r="AA717" s="2">
        <v>1.8791208791208791</v>
      </c>
      <c r="AB717" s="2">
        <v>0</v>
      </c>
      <c r="AC717" s="2">
        <v>2.1868131868131866</v>
      </c>
      <c r="AD717" s="2">
        <v>0</v>
      </c>
      <c r="AE717" s="2">
        <v>0</v>
      </c>
      <c r="AF717" t="s">
        <v>442</v>
      </c>
      <c r="AG717" s="6">
        <v>5</v>
      </c>
      <c r="AH717"/>
    </row>
    <row r="718" spans="1:34" x14ac:dyDescent="0.25">
      <c r="A718" t="s">
        <v>35</v>
      </c>
      <c r="B718" t="s">
        <v>1297</v>
      </c>
      <c r="C718" t="s">
        <v>1950</v>
      </c>
      <c r="D718" t="s">
        <v>2355</v>
      </c>
      <c r="E718" s="2">
        <v>88.527472527472526</v>
      </c>
      <c r="F718" s="2">
        <f>Nurse[[#This Row],[Total Nurse Staff Hours]]/Nurse[[#This Row],[MDS Census]]</f>
        <v>4.2244612711022844</v>
      </c>
      <c r="G718" s="2">
        <f>Nurse[[#This Row],[Total Direct Care Staff Hours]]/Nurse[[#This Row],[MDS Census]]</f>
        <v>3.8870109235352541</v>
      </c>
      <c r="H718" s="2">
        <f>Nurse[[#This Row],[Total RN Hours (w/ Admin, DON)]]/Nurse[[#This Row],[MDS Census]]</f>
        <v>0.76091484607745785</v>
      </c>
      <c r="I718" s="2">
        <f>Nurse[[#This Row],[RN Hours (excl. Admin, DON)]]/Nurse[[#This Row],[MDS Census]]</f>
        <v>0.44497020854021846</v>
      </c>
      <c r="J718" s="2">
        <f>SUM(Nurse[[#This Row],[RN Hours (excl. Admin, DON)]], Nurse[[#This Row],[RN Admin Hours]], Nurse[[#This Row],[RN DON Hours]], Nurse[[#This Row],[LPN Hours (excl. Admin)]], Nurse[[#This Row],[LPN Admin Hours]], Nurse[[#This Row],[CNA Hours]], Nurse[[#This Row],[NA TR Hours]], Nurse[[#This Row],[Med Aide/Tech Hours]])</f>
        <v>373.98087912087914</v>
      </c>
      <c r="K718" s="2">
        <f>SUM(Nurse[[#This Row],[RN Hours (excl. Admin, DON)]], Nurse[[#This Row],[LPN Hours (excl. Admin)]], Nurse[[#This Row],[CNA Hours]], Nurse[[#This Row],[NA TR Hours]], Nurse[[#This Row],[Med Aide/Tech Hours]])</f>
        <v>344.1072527472528</v>
      </c>
      <c r="L718" s="2">
        <f>SUM(Nurse[[#This Row],[RN Hours (excl. Admin, DON)]], Nurse[[#This Row],[RN Admin Hours]], Nurse[[#This Row],[RN DON Hours]])</f>
        <v>67.361868131868135</v>
      </c>
      <c r="M718" s="2">
        <v>39.392087912087909</v>
      </c>
      <c r="N718" s="2">
        <v>24.280219780219781</v>
      </c>
      <c r="O718" s="2">
        <v>3.6895604395604398</v>
      </c>
      <c r="P718" s="2">
        <f>SUM(Nurse[[#This Row],[LPN Hours (excl. Admin)]],Nurse[[#This Row],[LPN Admin Hours]])</f>
        <v>94.118131868131869</v>
      </c>
      <c r="Q718" s="2">
        <v>92.214285714285708</v>
      </c>
      <c r="R718" s="2">
        <v>1.9038461538461537</v>
      </c>
      <c r="S718" s="2">
        <f>SUM(Nurse[[#This Row],[CNA Hours]], Nurse[[#This Row],[NA TR Hours]], Nurse[[#This Row],[Med Aide/Tech Hours]])</f>
        <v>212.50087912087915</v>
      </c>
      <c r="T718" s="2">
        <v>212.50087912087915</v>
      </c>
      <c r="U718" s="2">
        <v>0</v>
      </c>
      <c r="V718" s="2">
        <v>0</v>
      </c>
      <c r="W7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18" s="2">
        <v>0</v>
      </c>
      <c r="Y718" s="2">
        <v>0</v>
      </c>
      <c r="Z718" s="2">
        <v>0</v>
      </c>
      <c r="AA718" s="2">
        <v>0</v>
      </c>
      <c r="AB718" s="2">
        <v>0</v>
      </c>
      <c r="AC718" s="2">
        <v>0</v>
      </c>
      <c r="AD718" s="2">
        <v>0</v>
      </c>
      <c r="AE718" s="2">
        <v>0</v>
      </c>
      <c r="AF718" t="s">
        <v>353</v>
      </c>
      <c r="AG718" s="6">
        <v>5</v>
      </c>
      <c r="AH718"/>
    </row>
    <row r="719" spans="1:34" x14ac:dyDescent="0.25">
      <c r="A719" t="s">
        <v>35</v>
      </c>
      <c r="B719" t="s">
        <v>1489</v>
      </c>
      <c r="C719" t="s">
        <v>1948</v>
      </c>
      <c r="D719" t="s">
        <v>2316</v>
      </c>
      <c r="E719" s="2">
        <v>47.417582417582416</v>
      </c>
      <c r="F719" s="2">
        <f>Nurse[[#This Row],[Total Nurse Staff Hours]]/Nurse[[#This Row],[MDS Census]]</f>
        <v>3.8926790266512179</v>
      </c>
      <c r="G719" s="2">
        <f>Nurse[[#This Row],[Total Direct Care Staff Hours]]/Nurse[[#This Row],[MDS Census]]</f>
        <v>3.7907091541135585</v>
      </c>
      <c r="H719" s="2">
        <f>Nurse[[#This Row],[Total RN Hours (w/ Admin, DON)]]/Nurse[[#This Row],[MDS Census]]</f>
        <v>0.68121205098493653</v>
      </c>
      <c r="I719" s="2">
        <f>Nurse[[#This Row],[RN Hours (excl. Admin, DON)]]/Nurse[[#This Row],[MDS Census]]</f>
        <v>0.5792421784472771</v>
      </c>
      <c r="J719" s="2">
        <f>SUM(Nurse[[#This Row],[RN Hours (excl. Admin, DON)]], Nurse[[#This Row],[RN Admin Hours]], Nurse[[#This Row],[RN DON Hours]], Nurse[[#This Row],[LPN Hours (excl. Admin)]], Nurse[[#This Row],[LPN Admin Hours]], Nurse[[#This Row],[CNA Hours]], Nurse[[#This Row],[NA TR Hours]], Nurse[[#This Row],[Med Aide/Tech Hours]])</f>
        <v>184.58142857142863</v>
      </c>
      <c r="K719" s="2">
        <f>SUM(Nurse[[#This Row],[RN Hours (excl. Admin, DON)]], Nurse[[#This Row],[LPN Hours (excl. Admin)]], Nurse[[#This Row],[CNA Hours]], Nurse[[#This Row],[NA TR Hours]], Nurse[[#This Row],[Med Aide/Tech Hours]])</f>
        <v>179.74626373626378</v>
      </c>
      <c r="L719" s="2">
        <f>SUM(Nurse[[#This Row],[RN Hours (excl. Admin, DON)]], Nurse[[#This Row],[RN Admin Hours]], Nurse[[#This Row],[RN DON Hours]])</f>
        <v>32.30142857142858</v>
      </c>
      <c r="M719" s="2">
        <v>27.466263736263745</v>
      </c>
      <c r="N719" s="2">
        <v>0</v>
      </c>
      <c r="O719" s="2">
        <v>4.8351648351648349</v>
      </c>
      <c r="P719" s="2">
        <f>SUM(Nurse[[#This Row],[LPN Hours (excl. Admin)]],Nurse[[#This Row],[LPN Admin Hours]])</f>
        <v>47.12912087912089</v>
      </c>
      <c r="Q719" s="2">
        <v>47.12912087912089</v>
      </c>
      <c r="R719" s="2">
        <v>0</v>
      </c>
      <c r="S719" s="2">
        <f>SUM(Nurse[[#This Row],[CNA Hours]], Nurse[[#This Row],[NA TR Hours]], Nurse[[#This Row],[Med Aide/Tech Hours]])</f>
        <v>105.15087912087915</v>
      </c>
      <c r="T719" s="2">
        <v>105.15087912087915</v>
      </c>
      <c r="U719" s="2">
        <v>0</v>
      </c>
      <c r="V719" s="2">
        <v>0</v>
      </c>
      <c r="W7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14.494505494505495</v>
      </c>
      <c r="X719" s="2">
        <v>4.5604395604395602</v>
      </c>
      <c r="Y719" s="2">
        <v>0</v>
      </c>
      <c r="Z719" s="2">
        <v>0</v>
      </c>
      <c r="AA719" s="2">
        <v>0</v>
      </c>
      <c r="AB719" s="2">
        <v>0</v>
      </c>
      <c r="AC719" s="2">
        <v>9.9340659340659343</v>
      </c>
      <c r="AD719" s="2">
        <v>0</v>
      </c>
      <c r="AE719" s="2">
        <v>0</v>
      </c>
      <c r="AF719" t="s">
        <v>550</v>
      </c>
      <c r="AG719" s="6">
        <v>5</v>
      </c>
      <c r="AH719"/>
    </row>
    <row r="720" spans="1:34" x14ac:dyDescent="0.25">
      <c r="A720" t="s">
        <v>35</v>
      </c>
      <c r="B720" t="s">
        <v>1223</v>
      </c>
      <c r="C720" t="s">
        <v>2136</v>
      </c>
      <c r="D720" t="s">
        <v>2316</v>
      </c>
      <c r="E720" s="2">
        <v>100.95604395604396</v>
      </c>
      <c r="F720" s="2">
        <f>Nurse[[#This Row],[Total Nurse Staff Hours]]/Nurse[[#This Row],[MDS Census]]</f>
        <v>4.2288581691520619</v>
      </c>
      <c r="G720" s="2">
        <f>Nurse[[#This Row],[Total Direct Care Staff Hours]]/Nurse[[#This Row],[MDS Census]]</f>
        <v>4.0518145205181231</v>
      </c>
      <c r="H720" s="2">
        <f>Nurse[[#This Row],[Total RN Hours (w/ Admin, DON)]]/Nurse[[#This Row],[MDS Census]]</f>
        <v>0.90326657233046681</v>
      </c>
      <c r="I720" s="2">
        <f>Nurse[[#This Row],[RN Hours (excl. Admin, DON)]]/Nurse[[#This Row],[MDS Census]]</f>
        <v>0.77498748231196246</v>
      </c>
      <c r="J720" s="2">
        <f>SUM(Nurse[[#This Row],[RN Hours (excl. Admin, DON)]], Nurse[[#This Row],[RN Admin Hours]], Nurse[[#This Row],[RN DON Hours]], Nurse[[#This Row],[LPN Hours (excl. Admin)]], Nurse[[#This Row],[LPN Admin Hours]], Nurse[[#This Row],[CNA Hours]], Nurse[[#This Row],[NA TR Hours]], Nurse[[#This Row],[Med Aide/Tech Hours]])</f>
        <v>426.92879120879115</v>
      </c>
      <c r="K720" s="2">
        <f>SUM(Nurse[[#This Row],[RN Hours (excl. Admin, DON)]], Nurse[[#This Row],[LPN Hours (excl. Admin)]], Nurse[[#This Row],[CNA Hours]], Nurse[[#This Row],[NA TR Hours]], Nurse[[#This Row],[Med Aide/Tech Hours]])</f>
        <v>409.05516483516482</v>
      </c>
      <c r="L720" s="2">
        <f>SUM(Nurse[[#This Row],[RN Hours (excl. Admin, DON)]], Nurse[[#This Row],[RN Admin Hours]], Nurse[[#This Row],[RN DON Hours]])</f>
        <v>91.190219780219763</v>
      </c>
      <c r="M720" s="2">
        <v>78.239670329670318</v>
      </c>
      <c r="N720" s="2">
        <v>7.3406593406593403</v>
      </c>
      <c r="O720" s="2">
        <v>5.6098901098901095</v>
      </c>
      <c r="P720" s="2">
        <f>SUM(Nurse[[#This Row],[LPN Hours (excl. Admin)]],Nurse[[#This Row],[LPN Admin Hours]])</f>
        <v>97.22</v>
      </c>
      <c r="Q720" s="2">
        <v>92.296923076923079</v>
      </c>
      <c r="R720" s="2">
        <v>4.9230769230769234</v>
      </c>
      <c r="S720" s="2">
        <f>SUM(Nurse[[#This Row],[CNA Hours]], Nurse[[#This Row],[NA TR Hours]], Nurse[[#This Row],[Med Aide/Tech Hours]])</f>
        <v>238.51857142857142</v>
      </c>
      <c r="T720" s="2">
        <v>238.51857142857142</v>
      </c>
      <c r="U720" s="2">
        <v>0</v>
      </c>
      <c r="V720" s="2">
        <v>0</v>
      </c>
      <c r="W7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158.78527472527472</v>
      </c>
      <c r="X720" s="2">
        <v>16.450549450549449</v>
      </c>
      <c r="Y720" s="2">
        <v>0</v>
      </c>
      <c r="Z720" s="2">
        <v>0</v>
      </c>
      <c r="AA720" s="2">
        <v>34.532527472527477</v>
      </c>
      <c r="AB720" s="2">
        <v>0</v>
      </c>
      <c r="AC720" s="2">
        <v>107.8021978021978</v>
      </c>
      <c r="AD720" s="2">
        <v>0</v>
      </c>
      <c r="AE720" s="2">
        <v>0</v>
      </c>
      <c r="AF720" t="s">
        <v>279</v>
      </c>
      <c r="AG720" s="6">
        <v>5</v>
      </c>
      <c r="AH720"/>
    </row>
    <row r="721" spans="1:34" x14ac:dyDescent="0.25">
      <c r="A721" t="s">
        <v>35</v>
      </c>
      <c r="B721" t="s">
        <v>1617</v>
      </c>
      <c r="C721" t="s">
        <v>1933</v>
      </c>
      <c r="D721" t="s">
        <v>2363</v>
      </c>
      <c r="E721" s="2">
        <v>59.615384615384613</v>
      </c>
      <c r="F721" s="2">
        <f>Nurse[[#This Row],[Total Nurse Staff Hours]]/Nurse[[#This Row],[MDS Census]]</f>
        <v>2.7763797235023038</v>
      </c>
      <c r="G721" s="2">
        <f>Nurse[[#This Row],[Total Direct Care Staff Hours]]/Nurse[[#This Row],[MDS Census]]</f>
        <v>2.4912184331797231</v>
      </c>
      <c r="H721" s="2">
        <f>Nurse[[#This Row],[Total RN Hours (w/ Admin, DON)]]/Nurse[[#This Row],[MDS Census]]</f>
        <v>0.64576036866359454</v>
      </c>
      <c r="I721" s="2">
        <f>Nurse[[#This Row],[RN Hours (excl. Admin, DON)]]/Nurse[[#This Row],[MDS Census]]</f>
        <v>0.51635944700460834</v>
      </c>
      <c r="J721" s="2">
        <f>SUM(Nurse[[#This Row],[RN Hours (excl. Admin, DON)]], Nurse[[#This Row],[RN Admin Hours]], Nurse[[#This Row],[RN DON Hours]], Nurse[[#This Row],[LPN Hours (excl. Admin)]], Nurse[[#This Row],[LPN Admin Hours]], Nurse[[#This Row],[CNA Hours]], Nurse[[#This Row],[NA TR Hours]], Nurse[[#This Row],[Med Aide/Tech Hours]])</f>
        <v>165.51494505494503</v>
      </c>
      <c r="K721" s="2">
        <f>SUM(Nurse[[#This Row],[RN Hours (excl. Admin, DON)]], Nurse[[#This Row],[LPN Hours (excl. Admin)]], Nurse[[#This Row],[CNA Hours]], Nurse[[#This Row],[NA TR Hours]], Nurse[[#This Row],[Med Aide/Tech Hours]])</f>
        <v>148.51494505494503</v>
      </c>
      <c r="L721" s="2">
        <f>SUM(Nurse[[#This Row],[RN Hours (excl. Admin, DON)]], Nurse[[#This Row],[RN Admin Hours]], Nurse[[#This Row],[RN DON Hours]])</f>
        <v>38.497252747252752</v>
      </c>
      <c r="M721" s="2">
        <v>30.782967032967033</v>
      </c>
      <c r="N721" s="2">
        <v>2.4395604395604398</v>
      </c>
      <c r="O721" s="2">
        <v>5.2747252747252746</v>
      </c>
      <c r="P721" s="2">
        <f>SUM(Nurse[[#This Row],[LPN Hours (excl. Admin)]],Nurse[[#This Row],[LPN Admin Hours]])</f>
        <v>38.653846153846153</v>
      </c>
      <c r="Q721" s="2">
        <v>29.368131868131869</v>
      </c>
      <c r="R721" s="2">
        <v>9.2857142857142865</v>
      </c>
      <c r="S721" s="2">
        <f>SUM(Nurse[[#This Row],[CNA Hours]], Nurse[[#This Row],[NA TR Hours]], Nurse[[#This Row],[Med Aide/Tech Hours]])</f>
        <v>88.36384615384614</v>
      </c>
      <c r="T721" s="2">
        <v>88.36384615384614</v>
      </c>
      <c r="U721" s="2">
        <v>0</v>
      </c>
      <c r="V721" s="2">
        <v>0</v>
      </c>
      <c r="W7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21" s="2">
        <v>0</v>
      </c>
      <c r="Y721" s="2">
        <v>0</v>
      </c>
      <c r="Z721" s="2">
        <v>0</v>
      </c>
      <c r="AA721" s="2">
        <v>0</v>
      </c>
      <c r="AB721" s="2">
        <v>0</v>
      </c>
      <c r="AC721" s="2">
        <v>0</v>
      </c>
      <c r="AD721" s="2">
        <v>0</v>
      </c>
      <c r="AE721" s="2">
        <v>0</v>
      </c>
      <c r="AF721" t="s">
        <v>680</v>
      </c>
      <c r="AG721" s="6">
        <v>5</v>
      </c>
      <c r="AH721"/>
    </row>
    <row r="722" spans="1:34" x14ac:dyDescent="0.25">
      <c r="A722" t="s">
        <v>35</v>
      </c>
      <c r="B722" t="s">
        <v>1609</v>
      </c>
      <c r="C722" t="s">
        <v>1933</v>
      </c>
      <c r="D722" t="s">
        <v>2363</v>
      </c>
      <c r="E722" s="2">
        <v>63.406593406593409</v>
      </c>
      <c r="F722" s="2">
        <f>Nurse[[#This Row],[Total Nurse Staff Hours]]/Nurse[[#This Row],[MDS Census]]</f>
        <v>2.6611941074523395</v>
      </c>
      <c r="G722" s="2">
        <f>Nurse[[#This Row],[Total Direct Care Staff Hours]]/Nurse[[#This Row],[MDS Census]]</f>
        <v>2.4524384748700174</v>
      </c>
      <c r="H722" s="2">
        <f>Nurse[[#This Row],[Total RN Hours (w/ Admin, DON)]]/Nurse[[#This Row],[MDS Census]]</f>
        <v>0.49593067590987866</v>
      </c>
      <c r="I722" s="2">
        <f>Nurse[[#This Row],[RN Hours (excl. Admin, DON)]]/Nurse[[#This Row],[MDS Census]]</f>
        <v>0.37967937608318891</v>
      </c>
      <c r="J722" s="2">
        <f>SUM(Nurse[[#This Row],[RN Hours (excl. Admin, DON)]], Nurse[[#This Row],[RN Admin Hours]], Nurse[[#This Row],[RN DON Hours]], Nurse[[#This Row],[LPN Hours (excl. Admin)]], Nurse[[#This Row],[LPN Admin Hours]], Nurse[[#This Row],[CNA Hours]], Nurse[[#This Row],[NA TR Hours]], Nurse[[#This Row],[Med Aide/Tech Hours]])</f>
        <v>168.73725274725274</v>
      </c>
      <c r="K722" s="2">
        <f>SUM(Nurse[[#This Row],[RN Hours (excl. Admin, DON)]], Nurse[[#This Row],[LPN Hours (excl. Admin)]], Nurse[[#This Row],[CNA Hours]], Nurse[[#This Row],[NA TR Hours]], Nurse[[#This Row],[Med Aide/Tech Hours]])</f>
        <v>155.50076923076924</v>
      </c>
      <c r="L722" s="2">
        <f>SUM(Nurse[[#This Row],[RN Hours (excl. Admin, DON)]], Nurse[[#This Row],[RN Admin Hours]], Nurse[[#This Row],[RN DON Hours]])</f>
        <v>31.445274725274725</v>
      </c>
      <c r="M722" s="2">
        <v>24.074175824175825</v>
      </c>
      <c r="N722" s="2">
        <v>4.6458241758241758</v>
      </c>
      <c r="O722" s="2">
        <v>2.7252747252747254</v>
      </c>
      <c r="P722" s="2">
        <f>SUM(Nurse[[#This Row],[LPN Hours (excl. Admin)]],Nurse[[#This Row],[LPN Admin Hours]])</f>
        <v>40.370879120879117</v>
      </c>
      <c r="Q722" s="2">
        <v>34.505494505494504</v>
      </c>
      <c r="R722" s="2">
        <v>5.865384615384615</v>
      </c>
      <c r="S722" s="2">
        <f>SUM(Nurse[[#This Row],[CNA Hours]], Nurse[[#This Row],[NA TR Hours]], Nurse[[#This Row],[Med Aide/Tech Hours]])</f>
        <v>96.921098901098901</v>
      </c>
      <c r="T722" s="2">
        <v>96.921098901098901</v>
      </c>
      <c r="U722" s="2">
        <v>0</v>
      </c>
      <c r="V722" s="2">
        <v>0</v>
      </c>
      <c r="W7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22" s="2">
        <v>0</v>
      </c>
      <c r="Y722" s="2">
        <v>0</v>
      </c>
      <c r="Z722" s="2">
        <v>0</v>
      </c>
      <c r="AA722" s="2">
        <v>0</v>
      </c>
      <c r="AB722" s="2">
        <v>0</v>
      </c>
      <c r="AC722" s="2">
        <v>0</v>
      </c>
      <c r="AD722" s="2">
        <v>0</v>
      </c>
      <c r="AE722" s="2">
        <v>0</v>
      </c>
      <c r="AF722" t="s">
        <v>672</v>
      </c>
      <c r="AG722" s="6">
        <v>5</v>
      </c>
      <c r="AH722"/>
    </row>
    <row r="723" spans="1:34" x14ac:dyDescent="0.25">
      <c r="A723" t="s">
        <v>35</v>
      </c>
      <c r="B723" t="s">
        <v>1431</v>
      </c>
      <c r="C723" t="s">
        <v>2065</v>
      </c>
      <c r="D723" t="s">
        <v>2335</v>
      </c>
      <c r="E723" s="2">
        <v>28.692307692307693</v>
      </c>
      <c r="F723" s="2">
        <f>Nurse[[#This Row],[Total Nurse Staff Hours]]/Nurse[[#This Row],[MDS Census]]</f>
        <v>4.7983263117579478</v>
      </c>
      <c r="G723" s="2">
        <f>Nurse[[#This Row],[Total Direct Care Staff Hours]]/Nurse[[#This Row],[MDS Census]]</f>
        <v>4.488866334737649</v>
      </c>
      <c r="H723" s="2">
        <f>Nurse[[#This Row],[Total RN Hours (w/ Admin, DON)]]/Nurse[[#This Row],[MDS Census]]</f>
        <v>0.89530831099195707</v>
      </c>
      <c r="I723" s="2">
        <f>Nurse[[#This Row],[RN Hours (excl. Admin, DON)]]/Nurse[[#This Row],[MDS Census]]</f>
        <v>0.58584833397165836</v>
      </c>
      <c r="J723" s="2">
        <f>SUM(Nurse[[#This Row],[RN Hours (excl. Admin, DON)]], Nurse[[#This Row],[RN Admin Hours]], Nurse[[#This Row],[RN DON Hours]], Nurse[[#This Row],[LPN Hours (excl. Admin)]], Nurse[[#This Row],[LPN Admin Hours]], Nurse[[#This Row],[CNA Hours]], Nurse[[#This Row],[NA TR Hours]], Nurse[[#This Row],[Med Aide/Tech Hours]])</f>
        <v>137.67505494505497</v>
      </c>
      <c r="K723" s="2">
        <f>SUM(Nurse[[#This Row],[RN Hours (excl. Admin, DON)]], Nurse[[#This Row],[LPN Hours (excl. Admin)]], Nurse[[#This Row],[CNA Hours]], Nurse[[#This Row],[NA TR Hours]], Nurse[[#This Row],[Med Aide/Tech Hours]])</f>
        <v>128.79593406593409</v>
      </c>
      <c r="L723" s="2">
        <f>SUM(Nurse[[#This Row],[RN Hours (excl. Admin, DON)]], Nurse[[#This Row],[RN Admin Hours]], Nurse[[#This Row],[RN DON Hours]])</f>
        <v>25.688461538461539</v>
      </c>
      <c r="M723" s="2">
        <v>16.809340659340659</v>
      </c>
      <c r="N723" s="2">
        <v>4.395604395604396</v>
      </c>
      <c r="O723" s="2">
        <v>4.4835164835164836</v>
      </c>
      <c r="P723" s="2">
        <f>SUM(Nurse[[#This Row],[LPN Hours (excl. Admin)]],Nurse[[#This Row],[LPN Admin Hours]])</f>
        <v>47.907582417582418</v>
      </c>
      <c r="Q723" s="2">
        <v>47.907582417582418</v>
      </c>
      <c r="R723" s="2">
        <v>0</v>
      </c>
      <c r="S723" s="2">
        <f>SUM(Nurse[[#This Row],[CNA Hours]], Nurse[[#This Row],[NA TR Hours]], Nurse[[#This Row],[Med Aide/Tech Hours]])</f>
        <v>64.079010989010996</v>
      </c>
      <c r="T723" s="2">
        <v>64.079010989010996</v>
      </c>
      <c r="U723" s="2">
        <v>0</v>
      </c>
      <c r="V723" s="2">
        <v>0</v>
      </c>
      <c r="W7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17.373626373626372</v>
      </c>
      <c r="X723" s="2">
        <v>0.39560439560439559</v>
      </c>
      <c r="Y723" s="2">
        <v>0</v>
      </c>
      <c r="Z723" s="2">
        <v>0</v>
      </c>
      <c r="AA723" s="2">
        <v>0</v>
      </c>
      <c r="AB723" s="2">
        <v>0</v>
      </c>
      <c r="AC723" s="2">
        <v>16.978021978021978</v>
      </c>
      <c r="AD723" s="2">
        <v>0</v>
      </c>
      <c r="AE723" s="2">
        <v>0</v>
      </c>
      <c r="AF723" t="s">
        <v>490</v>
      </c>
      <c r="AG723" s="6">
        <v>5</v>
      </c>
      <c r="AH723"/>
    </row>
    <row r="724" spans="1:34" x14ac:dyDescent="0.25">
      <c r="A724" t="s">
        <v>35</v>
      </c>
      <c r="B724" t="s">
        <v>1414</v>
      </c>
      <c r="C724" t="s">
        <v>2145</v>
      </c>
      <c r="D724" t="s">
        <v>2287</v>
      </c>
      <c r="E724" s="2">
        <v>57.593406593406591</v>
      </c>
      <c r="F724" s="2">
        <f>Nurse[[#This Row],[Total Nurse Staff Hours]]/Nurse[[#This Row],[MDS Census]]</f>
        <v>3.4246517840106843</v>
      </c>
      <c r="G724" s="2">
        <f>Nurse[[#This Row],[Total Direct Care Staff Hours]]/Nurse[[#This Row],[MDS Census]]</f>
        <v>3.2552184697576787</v>
      </c>
      <c r="H724" s="2">
        <f>Nurse[[#This Row],[Total RN Hours (w/ Admin, DON)]]/Nurse[[#This Row],[MDS Census]]</f>
        <v>0.51783438275138327</v>
      </c>
      <c r="I724" s="2">
        <f>Nurse[[#This Row],[RN Hours (excl. Admin, DON)]]/Nurse[[#This Row],[MDS Census]]</f>
        <v>0.34840106849837815</v>
      </c>
      <c r="J724" s="2">
        <f>SUM(Nurse[[#This Row],[RN Hours (excl. Admin, DON)]], Nurse[[#This Row],[RN Admin Hours]], Nurse[[#This Row],[RN DON Hours]], Nurse[[#This Row],[LPN Hours (excl. Admin)]], Nurse[[#This Row],[LPN Admin Hours]], Nurse[[#This Row],[CNA Hours]], Nurse[[#This Row],[NA TR Hours]], Nurse[[#This Row],[Med Aide/Tech Hours]])</f>
        <v>197.23736263736259</v>
      </c>
      <c r="K724" s="2">
        <f>SUM(Nurse[[#This Row],[RN Hours (excl. Admin, DON)]], Nurse[[#This Row],[LPN Hours (excl. Admin)]], Nurse[[#This Row],[CNA Hours]], Nurse[[#This Row],[NA TR Hours]], Nurse[[#This Row],[Med Aide/Tech Hours]])</f>
        <v>187.47912087912081</v>
      </c>
      <c r="L724" s="2">
        <f>SUM(Nurse[[#This Row],[RN Hours (excl. Admin, DON)]], Nurse[[#This Row],[RN Admin Hours]], Nurse[[#This Row],[RN DON Hours]])</f>
        <v>29.823846153846151</v>
      </c>
      <c r="M724" s="2">
        <v>20.065604395604392</v>
      </c>
      <c r="N724" s="2">
        <v>4.4835164835164836</v>
      </c>
      <c r="O724" s="2">
        <v>5.2747252747252746</v>
      </c>
      <c r="P724" s="2">
        <f>SUM(Nurse[[#This Row],[LPN Hours (excl. Admin)]],Nurse[[#This Row],[LPN Admin Hours]])</f>
        <v>53.918681318681315</v>
      </c>
      <c r="Q724" s="2">
        <v>53.918681318681315</v>
      </c>
      <c r="R724" s="2">
        <v>0</v>
      </c>
      <c r="S724" s="2">
        <f>SUM(Nurse[[#This Row],[CNA Hours]], Nurse[[#This Row],[NA TR Hours]], Nurse[[#This Row],[Med Aide/Tech Hours]])</f>
        <v>113.49483516483511</v>
      </c>
      <c r="T724" s="2">
        <v>113.49483516483511</v>
      </c>
      <c r="U724" s="2">
        <v>0</v>
      </c>
      <c r="V724" s="2">
        <v>0</v>
      </c>
      <c r="W7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24" s="2">
        <v>0</v>
      </c>
      <c r="Y724" s="2">
        <v>0</v>
      </c>
      <c r="Z724" s="2">
        <v>0</v>
      </c>
      <c r="AA724" s="2">
        <v>0</v>
      </c>
      <c r="AB724" s="2">
        <v>0</v>
      </c>
      <c r="AC724" s="2">
        <v>0</v>
      </c>
      <c r="AD724" s="2">
        <v>0</v>
      </c>
      <c r="AE724" s="2">
        <v>0</v>
      </c>
      <c r="AF724" t="s">
        <v>473</v>
      </c>
      <c r="AG724" s="6">
        <v>5</v>
      </c>
      <c r="AH724"/>
    </row>
    <row r="725" spans="1:34" x14ac:dyDescent="0.25">
      <c r="A725" t="s">
        <v>35</v>
      </c>
      <c r="B725" t="s">
        <v>1413</v>
      </c>
      <c r="C725" t="s">
        <v>2008</v>
      </c>
      <c r="D725" t="s">
        <v>2281</v>
      </c>
      <c r="E725" s="2">
        <v>56.527472527472526</v>
      </c>
      <c r="F725" s="2">
        <f>Nurse[[#This Row],[Total Nurse Staff Hours]]/Nurse[[#This Row],[MDS Census]]</f>
        <v>3.8459700622083988</v>
      </c>
      <c r="G725" s="2">
        <f>Nurse[[#This Row],[Total Direct Care Staff Hours]]/Nurse[[#This Row],[MDS Census]]</f>
        <v>3.6066621306376367</v>
      </c>
      <c r="H725" s="2">
        <f>Nurse[[#This Row],[Total RN Hours (w/ Admin, DON)]]/Nurse[[#This Row],[MDS Census]]</f>
        <v>0.56172433903576979</v>
      </c>
      <c r="I725" s="2">
        <f>Nurse[[#This Row],[RN Hours (excl. Admin, DON)]]/Nurse[[#This Row],[MDS Census]]</f>
        <v>0.32241640746500771</v>
      </c>
      <c r="J725" s="2">
        <f>SUM(Nurse[[#This Row],[RN Hours (excl. Admin, DON)]], Nurse[[#This Row],[RN Admin Hours]], Nurse[[#This Row],[RN DON Hours]], Nurse[[#This Row],[LPN Hours (excl. Admin)]], Nurse[[#This Row],[LPN Admin Hours]], Nurse[[#This Row],[CNA Hours]], Nurse[[#This Row],[NA TR Hours]], Nurse[[#This Row],[Med Aide/Tech Hours]])</f>
        <v>217.40296703296707</v>
      </c>
      <c r="K725" s="2">
        <f>SUM(Nurse[[#This Row],[RN Hours (excl. Admin, DON)]], Nurse[[#This Row],[LPN Hours (excl. Admin)]], Nurse[[#This Row],[CNA Hours]], Nurse[[#This Row],[NA TR Hours]], Nurse[[#This Row],[Med Aide/Tech Hours]])</f>
        <v>203.87549450549454</v>
      </c>
      <c r="L725" s="2">
        <f>SUM(Nurse[[#This Row],[RN Hours (excl. Admin, DON)]], Nurse[[#This Row],[RN Admin Hours]], Nurse[[#This Row],[RN DON Hours]])</f>
        <v>31.752857142857138</v>
      </c>
      <c r="M725" s="2">
        <v>18.225384615384613</v>
      </c>
      <c r="N725" s="2">
        <v>9.7472527472527464</v>
      </c>
      <c r="O725" s="2">
        <v>3.7802197802197801</v>
      </c>
      <c r="P725" s="2">
        <f>SUM(Nurse[[#This Row],[LPN Hours (excl. Admin)]],Nurse[[#This Row],[LPN Admin Hours]])</f>
        <v>54.208351648351652</v>
      </c>
      <c r="Q725" s="2">
        <v>54.208351648351652</v>
      </c>
      <c r="R725" s="2">
        <v>0</v>
      </c>
      <c r="S725" s="2">
        <f>SUM(Nurse[[#This Row],[CNA Hours]], Nurse[[#This Row],[NA TR Hours]], Nurse[[#This Row],[Med Aide/Tech Hours]])</f>
        <v>131.44175824175827</v>
      </c>
      <c r="T725" s="2">
        <v>131.44175824175827</v>
      </c>
      <c r="U725" s="2">
        <v>0</v>
      </c>
      <c r="V725" s="2">
        <v>0</v>
      </c>
      <c r="W7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39.807692307692307</v>
      </c>
      <c r="X725" s="2">
        <v>0.13186813186813187</v>
      </c>
      <c r="Y725" s="2">
        <v>0.35164835164835168</v>
      </c>
      <c r="Z725" s="2">
        <v>0</v>
      </c>
      <c r="AA725" s="2">
        <v>8.8516483516483522</v>
      </c>
      <c r="AB725" s="2">
        <v>0</v>
      </c>
      <c r="AC725" s="2">
        <v>30.472527472527471</v>
      </c>
      <c r="AD725" s="2">
        <v>0</v>
      </c>
      <c r="AE725" s="2">
        <v>0</v>
      </c>
      <c r="AF725" t="s">
        <v>472</v>
      </c>
      <c r="AG725" s="6">
        <v>5</v>
      </c>
      <c r="AH725"/>
    </row>
    <row r="726" spans="1:34" x14ac:dyDescent="0.25">
      <c r="A726" t="s">
        <v>35</v>
      </c>
      <c r="B726" t="s">
        <v>1873</v>
      </c>
      <c r="C726" t="s">
        <v>2068</v>
      </c>
      <c r="D726" t="s">
        <v>2307</v>
      </c>
      <c r="E726" s="2">
        <v>71.747252747252745</v>
      </c>
      <c r="F726" s="2">
        <f>Nurse[[#This Row],[Total Nurse Staff Hours]]/Nurse[[#This Row],[MDS Census]]</f>
        <v>3.7230341553070927</v>
      </c>
      <c r="G726" s="2">
        <f>Nurse[[#This Row],[Total Direct Care Staff Hours]]/Nurse[[#This Row],[MDS Census]]</f>
        <v>3.3246270485526122</v>
      </c>
      <c r="H726" s="2">
        <f>Nurse[[#This Row],[Total RN Hours (w/ Admin, DON)]]/Nurse[[#This Row],[MDS Census]]</f>
        <v>0.73468371879307737</v>
      </c>
      <c r="I726" s="2">
        <f>Nurse[[#This Row],[RN Hours (excl. Admin, DON)]]/Nurse[[#This Row],[MDS Census]]</f>
        <v>0.42114412620615738</v>
      </c>
      <c r="J726" s="2">
        <f>SUM(Nurse[[#This Row],[RN Hours (excl. Admin, DON)]], Nurse[[#This Row],[RN Admin Hours]], Nurse[[#This Row],[RN DON Hours]], Nurse[[#This Row],[LPN Hours (excl. Admin)]], Nurse[[#This Row],[LPN Admin Hours]], Nurse[[#This Row],[CNA Hours]], Nurse[[#This Row],[NA TR Hours]], Nurse[[#This Row],[Med Aide/Tech Hours]])</f>
        <v>267.11747252747261</v>
      </c>
      <c r="K726" s="2">
        <f>SUM(Nurse[[#This Row],[RN Hours (excl. Admin, DON)]], Nurse[[#This Row],[LPN Hours (excl. Admin)]], Nurse[[#This Row],[CNA Hours]], Nurse[[#This Row],[NA TR Hours]], Nurse[[#This Row],[Med Aide/Tech Hours]])</f>
        <v>238.53285714285718</v>
      </c>
      <c r="L726" s="2">
        <f>SUM(Nurse[[#This Row],[RN Hours (excl. Admin, DON)]], Nurse[[#This Row],[RN Admin Hours]], Nurse[[#This Row],[RN DON Hours]])</f>
        <v>52.711538461538481</v>
      </c>
      <c r="M726" s="2">
        <v>30.215934065934082</v>
      </c>
      <c r="N726" s="2">
        <v>17.396703296703297</v>
      </c>
      <c r="O726" s="2">
        <v>5.0989010989010985</v>
      </c>
      <c r="P726" s="2">
        <f>SUM(Nurse[[#This Row],[LPN Hours (excl. Admin)]],Nurse[[#This Row],[LPN Admin Hours]])</f>
        <v>77.185054945054944</v>
      </c>
      <c r="Q726" s="2">
        <v>71.096043956043957</v>
      </c>
      <c r="R726" s="2">
        <v>6.0890109890109878</v>
      </c>
      <c r="S726" s="2">
        <f>SUM(Nurse[[#This Row],[CNA Hours]], Nurse[[#This Row],[NA TR Hours]], Nurse[[#This Row],[Med Aide/Tech Hours]])</f>
        <v>137.22087912087915</v>
      </c>
      <c r="T726" s="2">
        <v>137.22087912087915</v>
      </c>
      <c r="U726" s="2">
        <v>0</v>
      </c>
      <c r="V726" s="2">
        <v>0</v>
      </c>
      <c r="W7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23.736703296703297</v>
      </c>
      <c r="X726" s="2">
        <v>0.79120879120879117</v>
      </c>
      <c r="Y726" s="2">
        <v>0.26373626373626374</v>
      </c>
      <c r="Z726" s="2">
        <v>0</v>
      </c>
      <c r="AA726" s="2">
        <v>5.8136263736263736</v>
      </c>
      <c r="AB726" s="2">
        <v>0</v>
      </c>
      <c r="AC726" s="2">
        <v>16.868131868131869</v>
      </c>
      <c r="AD726" s="2">
        <v>0</v>
      </c>
      <c r="AE726" s="2">
        <v>0</v>
      </c>
      <c r="AF726" t="s">
        <v>940</v>
      </c>
      <c r="AG726" s="6">
        <v>5</v>
      </c>
      <c r="AH726"/>
    </row>
    <row r="727" spans="1:34" x14ac:dyDescent="0.25">
      <c r="A727" t="s">
        <v>35</v>
      </c>
      <c r="B727" t="s">
        <v>1162</v>
      </c>
      <c r="C727" t="s">
        <v>2089</v>
      </c>
      <c r="D727" t="s">
        <v>2335</v>
      </c>
      <c r="E727" s="2">
        <v>55</v>
      </c>
      <c r="F727" s="2">
        <f>Nurse[[#This Row],[Total Nurse Staff Hours]]/Nurse[[#This Row],[MDS Census]]</f>
        <v>3.0733946053946046</v>
      </c>
      <c r="G727" s="2">
        <f>Nurse[[#This Row],[Total Direct Care Staff Hours]]/Nurse[[#This Row],[MDS Census]]</f>
        <v>2.6730189810189802</v>
      </c>
      <c r="H727" s="2">
        <f>Nurse[[#This Row],[Total RN Hours (w/ Admin, DON)]]/Nurse[[#This Row],[MDS Census]]</f>
        <v>0.63333266733266735</v>
      </c>
      <c r="I727" s="2">
        <f>Nurse[[#This Row],[RN Hours (excl. Admin, DON)]]/Nurse[[#This Row],[MDS Census]]</f>
        <v>0.31740659340659344</v>
      </c>
      <c r="J727" s="2">
        <f>SUM(Nurse[[#This Row],[RN Hours (excl. Admin, DON)]], Nurse[[#This Row],[RN Admin Hours]], Nurse[[#This Row],[RN DON Hours]], Nurse[[#This Row],[LPN Hours (excl. Admin)]], Nurse[[#This Row],[LPN Admin Hours]], Nurse[[#This Row],[CNA Hours]], Nurse[[#This Row],[NA TR Hours]], Nurse[[#This Row],[Med Aide/Tech Hours]])</f>
        <v>169.03670329670325</v>
      </c>
      <c r="K727" s="2">
        <f>SUM(Nurse[[#This Row],[RN Hours (excl. Admin, DON)]], Nurse[[#This Row],[LPN Hours (excl. Admin)]], Nurse[[#This Row],[CNA Hours]], Nurse[[#This Row],[NA TR Hours]], Nurse[[#This Row],[Med Aide/Tech Hours]])</f>
        <v>147.01604395604392</v>
      </c>
      <c r="L727" s="2">
        <f>SUM(Nurse[[#This Row],[RN Hours (excl. Admin, DON)]], Nurse[[#This Row],[RN Admin Hours]], Nurse[[#This Row],[RN DON Hours]])</f>
        <v>34.833296703296703</v>
      </c>
      <c r="M727" s="2">
        <v>17.457362637362639</v>
      </c>
      <c r="N727" s="2">
        <v>11.74956043956044</v>
      </c>
      <c r="O727" s="2">
        <v>5.6263736263736268</v>
      </c>
      <c r="P727" s="2">
        <f>SUM(Nurse[[#This Row],[LPN Hours (excl. Admin)]],Nurse[[#This Row],[LPN Admin Hours]])</f>
        <v>35.390329670329663</v>
      </c>
      <c r="Q727" s="2">
        <v>30.745604395604385</v>
      </c>
      <c r="R727" s="2">
        <v>4.6447252747252747</v>
      </c>
      <c r="S727" s="2">
        <f>SUM(Nurse[[#This Row],[CNA Hours]], Nurse[[#This Row],[NA TR Hours]], Nurse[[#This Row],[Med Aide/Tech Hours]])</f>
        <v>98.813076923076906</v>
      </c>
      <c r="T727" s="2">
        <v>98.813076923076906</v>
      </c>
      <c r="U727" s="2">
        <v>0</v>
      </c>
      <c r="V727" s="2">
        <v>0</v>
      </c>
      <c r="W7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27" s="2">
        <v>0</v>
      </c>
      <c r="Y727" s="2">
        <v>0</v>
      </c>
      <c r="Z727" s="2">
        <v>0</v>
      </c>
      <c r="AA727" s="2">
        <v>0</v>
      </c>
      <c r="AB727" s="2">
        <v>0</v>
      </c>
      <c r="AC727" s="2">
        <v>0</v>
      </c>
      <c r="AD727" s="2">
        <v>0</v>
      </c>
      <c r="AE727" s="2">
        <v>0</v>
      </c>
      <c r="AF727" t="s">
        <v>217</v>
      </c>
      <c r="AG727" s="6">
        <v>5</v>
      </c>
      <c r="AH727"/>
    </row>
    <row r="728" spans="1:34" x14ac:dyDescent="0.25">
      <c r="A728" t="s">
        <v>35</v>
      </c>
      <c r="B728" t="s">
        <v>1828</v>
      </c>
      <c r="C728" t="s">
        <v>2091</v>
      </c>
      <c r="D728" t="s">
        <v>2344</v>
      </c>
      <c r="E728" s="2">
        <v>83.417582417582423</v>
      </c>
      <c r="F728" s="2">
        <f>Nurse[[#This Row],[Total Nurse Staff Hours]]/Nurse[[#This Row],[MDS Census]]</f>
        <v>2.7206231063101041</v>
      </c>
      <c r="G728" s="2">
        <f>Nurse[[#This Row],[Total Direct Care Staff Hours]]/Nurse[[#This Row],[MDS Census]]</f>
        <v>2.5638980371492557</v>
      </c>
      <c r="H728" s="2">
        <f>Nurse[[#This Row],[Total RN Hours (w/ Admin, DON)]]/Nurse[[#This Row],[MDS Census]]</f>
        <v>0.33234093004874193</v>
      </c>
      <c r="I728" s="2">
        <f>Nurse[[#This Row],[RN Hours (excl. Admin, DON)]]/Nurse[[#This Row],[MDS Census]]</f>
        <v>0.2701620339876169</v>
      </c>
      <c r="J728" s="2">
        <f>SUM(Nurse[[#This Row],[RN Hours (excl. Admin, DON)]], Nurse[[#This Row],[RN Admin Hours]], Nurse[[#This Row],[RN DON Hours]], Nurse[[#This Row],[LPN Hours (excl. Admin)]], Nurse[[#This Row],[LPN Admin Hours]], Nurse[[#This Row],[CNA Hours]], Nurse[[#This Row],[NA TR Hours]], Nurse[[#This Row],[Med Aide/Tech Hours]])</f>
        <v>226.94780219780222</v>
      </c>
      <c r="K728" s="2">
        <f>SUM(Nurse[[#This Row],[RN Hours (excl. Admin, DON)]], Nurse[[#This Row],[LPN Hours (excl. Admin)]], Nurse[[#This Row],[CNA Hours]], Nurse[[#This Row],[NA TR Hours]], Nurse[[#This Row],[Med Aide/Tech Hours]])</f>
        <v>213.87417582417584</v>
      </c>
      <c r="L728" s="2">
        <f>SUM(Nurse[[#This Row],[RN Hours (excl. Admin, DON)]], Nurse[[#This Row],[RN Admin Hours]], Nurse[[#This Row],[RN DON Hours]])</f>
        <v>27.723076923076924</v>
      </c>
      <c r="M728" s="2">
        <v>22.536263736263738</v>
      </c>
      <c r="N728" s="2">
        <v>0</v>
      </c>
      <c r="O728" s="2">
        <v>5.186813186813187</v>
      </c>
      <c r="P728" s="2">
        <f>SUM(Nurse[[#This Row],[LPN Hours (excl. Admin)]],Nurse[[#This Row],[LPN Admin Hours]])</f>
        <v>84.071978021978026</v>
      </c>
      <c r="Q728" s="2">
        <v>76.185164835164841</v>
      </c>
      <c r="R728" s="2">
        <v>7.8868131868131908</v>
      </c>
      <c r="S728" s="2">
        <f>SUM(Nurse[[#This Row],[CNA Hours]], Nurse[[#This Row],[NA TR Hours]], Nurse[[#This Row],[Med Aide/Tech Hours]])</f>
        <v>115.15274725274728</v>
      </c>
      <c r="T728" s="2">
        <v>115.15274725274728</v>
      </c>
      <c r="U728" s="2">
        <v>0</v>
      </c>
      <c r="V728" s="2">
        <v>0</v>
      </c>
      <c r="W7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28" s="2">
        <v>0</v>
      </c>
      <c r="Y728" s="2">
        <v>0</v>
      </c>
      <c r="Z728" s="2">
        <v>0</v>
      </c>
      <c r="AA728" s="2">
        <v>0</v>
      </c>
      <c r="AB728" s="2">
        <v>0</v>
      </c>
      <c r="AC728" s="2">
        <v>0</v>
      </c>
      <c r="AD728" s="2">
        <v>0</v>
      </c>
      <c r="AE728" s="2">
        <v>0</v>
      </c>
      <c r="AF728" t="s">
        <v>895</v>
      </c>
      <c r="AG728" s="6">
        <v>5</v>
      </c>
      <c r="AH728"/>
    </row>
    <row r="729" spans="1:34" x14ac:dyDescent="0.25">
      <c r="A729" t="s">
        <v>35</v>
      </c>
      <c r="B729" t="s">
        <v>1529</v>
      </c>
      <c r="C729" t="s">
        <v>2068</v>
      </c>
      <c r="D729" t="s">
        <v>2307</v>
      </c>
      <c r="E729" s="2">
        <v>64</v>
      </c>
      <c r="F729" s="2">
        <f>Nurse[[#This Row],[Total Nurse Staff Hours]]/Nurse[[#This Row],[MDS Census]]</f>
        <v>3.7540230082417585</v>
      </c>
      <c r="G729" s="2">
        <f>Nurse[[#This Row],[Total Direct Care Staff Hours]]/Nurse[[#This Row],[MDS Census]]</f>
        <v>3.3604361263736262</v>
      </c>
      <c r="H729" s="2">
        <f>Nurse[[#This Row],[Total RN Hours (w/ Admin, DON)]]/Nurse[[#This Row],[MDS Census]]</f>
        <v>0.31640625</v>
      </c>
      <c r="I729" s="2">
        <f>Nurse[[#This Row],[RN Hours (excl. Admin, DON)]]/Nurse[[#This Row],[MDS Census]]</f>
        <v>0.10083276098901099</v>
      </c>
      <c r="J729" s="2">
        <f>SUM(Nurse[[#This Row],[RN Hours (excl. Admin, DON)]], Nurse[[#This Row],[RN Admin Hours]], Nurse[[#This Row],[RN DON Hours]], Nurse[[#This Row],[LPN Hours (excl. Admin)]], Nurse[[#This Row],[LPN Admin Hours]], Nurse[[#This Row],[CNA Hours]], Nurse[[#This Row],[NA TR Hours]], Nurse[[#This Row],[Med Aide/Tech Hours]])</f>
        <v>240.25747252747254</v>
      </c>
      <c r="K729" s="2">
        <f>SUM(Nurse[[#This Row],[RN Hours (excl. Admin, DON)]], Nurse[[#This Row],[LPN Hours (excl. Admin)]], Nurse[[#This Row],[CNA Hours]], Nurse[[#This Row],[NA TR Hours]], Nurse[[#This Row],[Med Aide/Tech Hours]])</f>
        <v>215.06791208791208</v>
      </c>
      <c r="L729" s="2">
        <f>SUM(Nurse[[#This Row],[RN Hours (excl. Admin, DON)]], Nurse[[#This Row],[RN Admin Hours]], Nurse[[#This Row],[RN DON Hours]])</f>
        <v>20.25</v>
      </c>
      <c r="M729" s="2">
        <v>6.4532967032967035</v>
      </c>
      <c r="N729" s="2">
        <v>8.4340659340659343</v>
      </c>
      <c r="O729" s="2">
        <v>5.3626373626373622</v>
      </c>
      <c r="P729" s="2">
        <f>SUM(Nurse[[#This Row],[LPN Hours (excl. Admin)]],Nurse[[#This Row],[LPN Admin Hours]])</f>
        <v>79.640109890109883</v>
      </c>
      <c r="Q729" s="2">
        <v>68.247252747252745</v>
      </c>
      <c r="R729" s="2">
        <v>11.392857142857142</v>
      </c>
      <c r="S729" s="2">
        <f>SUM(Nurse[[#This Row],[CNA Hours]], Nurse[[#This Row],[NA TR Hours]], Nurse[[#This Row],[Med Aide/Tech Hours]])</f>
        <v>140.36736263736265</v>
      </c>
      <c r="T729" s="2">
        <v>140.36736263736265</v>
      </c>
      <c r="U729" s="2">
        <v>0</v>
      </c>
      <c r="V729" s="2">
        <v>0</v>
      </c>
      <c r="W7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33.076923076923073</v>
      </c>
      <c r="X729" s="2">
        <v>0.26373626373626374</v>
      </c>
      <c r="Y729" s="2">
        <v>0</v>
      </c>
      <c r="Z729" s="2">
        <v>0</v>
      </c>
      <c r="AA729" s="2">
        <v>17.890109890109891</v>
      </c>
      <c r="AB729" s="2">
        <v>0.23076923076923078</v>
      </c>
      <c r="AC729" s="2">
        <v>14.692307692307692</v>
      </c>
      <c r="AD729" s="2">
        <v>0</v>
      </c>
      <c r="AE729" s="2">
        <v>0</v>
      </c>
      <c r="AF729" t="s">
        <v>591</v>
      </c>
      <c r="AG729" s="6">
        <v>5</v>
      </c>
      <c r="AH729"/>
    </row>
    <row r="730" spans="1:34" x14ac:dyDescent="0.25">
      <c r="A730" t="s">
        <v>35</v>
      </c>
      <c r="B730" t="s">
        <v>1788</v>
      </c>
      <c r="C730" t="s">
        <v>2160</v>
      </c>
      <c r="D730" t="s">
        <v>2305</v>
      </c>
      <c r="E730" s="2">
        <v>145.16483516483515</v>
      </c>
      <c r="F730" s="2">
        <f>Nurse[[#This Row],[Total Nurse Staff Hours]]/Nurse[[#This Row],[MDS Census]]</f>
        <v>2.4537093111279336</v>
      </c>
      <c r="G730" s="2">
        <f>Nurse[[#This Row],[Total Direct Care Staff Hours]]/Nurse[[#This Row],[MDS Census]]</f>
        <v>2.2016086298258899</v>
      </c>
      <c r="H730" s="2">
        <f>Nurse[[#This Row],[Total RN Hours (w/ Admin, DON)]]/Nurse[[#This Row],[MDS Census]]</f>
        <v>0.42607872823618476</v>
      </c>
      <c r="I730" s="2">
        <f>Nurse[[#This Row],[RN Hours (excl. Admin, DON)]]/Nurse[[#This Row],[MDS Census]]</f>
        <v>0.27999621498864496</v>
      </c>
      <c r="J730" s="2">
        <f>SUM(Nurse[[#This Row],[RN Hours (excl. Admin, DON)]], Nurse[[#This Row],[RN Admin Hours]], Nurse[[#This Row],[RN DON Hours]], Nurse[[#This Row],[LPN Hours (excl. Admin)]], Nurse[[#This Row],[LPN Admin Hours]], Nurse[[#This Row],[CNA Hours]], Nurse[[#This Row],[NA TR Hours]], Nurse[[#This Row],[Med Aide/Tech Hours]])</f>
        <v>356.19230769230768</v>
      </c>
      <c r="K730" s="2">
        <f>SUM(Nurse[[#This Row],[RN Hours (excl. Admin, DON)]], Nurse[[#This Row],[LPN Hours (excl. Admin)]], Nurse[[#This Row],[CNA Hours]], Nurse[[#This Row],[NA TR Hours]], Nurse[[#This Row],[Med Aide/Tech Hours]])</f>
        <v>319.59615384615387</v>
      </c>
      <c r="L730" s="2">
        <f>SUM(Nurse[[#This Row],[RN Hours (excl. Admin, DON)]], Nurse[[#This Row],[RN Admin Hours]], Nurse[[#This Row],[RN DON Hours]])</f>
        <v>61.85164835164835</v>
      </c>
      <c r="M730" s="2">
        <v>40.645604395604394</v>
      </c>
      <c r="N730" s="2">
        <v>15.667582417582418</v>
      </c>
      <c r="O730" s="2">
        <v>5.5384615384615383</v>
      </c>
      <c r="P730" s="2">
        <f>SUM(Nurse[[#This Row],[LPN Hours (excl. Admin)]],Nurse[[#This Row],[LPN Admin Hours]])</f>
        <v>115.66208791208791</v>
      </c>
      <c r="Q730" s="2">
        <v>100.27197802197803</v>
      </c>
      <c r="R730" s="2">
        <v>15.390109890109891</v>
      </c>
      <c r="S730" s="2">
        <f>SUM(Nurse[[#This Row],[CNA Hours]], Nurse[[#This Row],[NA TR Hours]], Nurse[[#This Row],[Med Aide/Tech Hours]])</f>
        <v>178.67857142857144</v>
      </c>
      <c r="T730" s="2">
        <v>147.48626373626374</v>
      </c>
      <c r="U730" s="2">
        <v>31.192307692307693</v>
      </c>
      <c r="V730" s="2">
        <v>0</v>
      </c>
      <c r="W7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0" s="2">
        <v>0</v>
      </c>
      <c r="Y730" s="2">
        <v>0</v>
      </c>
      <c r="Z730" s="2">
        <v>0</v>
      </c>
      <c r="AA730" s="2">
        <v>0</v>
      </c>
      <c r="AB730" s="2">
        <v>0</v>
      </c>
      <c r="AC730" s="2">
        <v>0</v>
      </c>
      <c r="AD730" s="2">
        <v>0</v>
      </c>
      <c r="AE730" s="2">
        <v>0</v>
      </c>
      <c r="AF730" t="s">
        <v>854</v>
      </c>
      <c r="AG730" s="6">
        <v>5</v>
      </c>
      <c r="AH730"/>
    </row>
    <row r="731" spans="1:34" x14ac:dyDescent="0.25">
      <c r="A731" t="s">
        <v>35</v>
      </c>
      <c r="B731" t="s">
        <v>1032</v>
      </c>
      <c r="C731" t="s">
        <v>2079</v>
      </c>
      <c r="D731" t="s">
        <v>2339</v>
      </c>
      <c r="E731" s="2">
        <v>69.054945054945051</v>
      </c>
      <c r="F731" s="2">
        <f>Nurse[[#This Row],[Total Nurse Staff Hours]]/Nurse[[#This Row],[MDS Census]]</f>
        <v>3.8945512412476124</v>
      </c>
      <c r="G731" s="2">
        <f>Nurse[[#This Row],[Total Direct Care Staff Hours]]/Nurse[[#This Row],[MDS Census]]</f>
        <v>3.7443284532145125</v>
      </c>
      <c r="H731" s="2">
        <f>Nurse[[#This Row],[Total RN Hours (w/ Admin, DON)]]/Nurse[[#This Row],[MDS Census]]</f>
        <v>0.91347071928707835</v>
      </c>
      <c r="I731" s="2">
        <f>Nurse[[#This Row],[RN Hours (excl. Admin, DON)]]/Nurse[[#This Row],[MDS Census]]</f>
        <v>0.76324793125397838</v>
      </c>
      <c r="J731" s="2">
        <f>SUM(Nurse[[#This Row],[RN Hours (excl. Admin, DON)]], Nurse[[#This Row],[RN Admin Hours]], Nurse[[#This Row],[RN DON Hours]], Nurse[[#This Row],[LPN Hours (excl. Admin)]], Nurse[[#This Row],[LPN Admin Hours]], Nurse[[#This Row],[CNA Hours]], Nurse[[#This Row],[NA TR Hours]], Nurse[[#This Row],[Med Aide/Tech Hours]])</f>
        <v>268.93802197802194</v>
      </c>
      <c r="K731" s="2">
        <f>SUM(Nurse[[#This Row],[RN Hours (excl. Admin, DON)]], Nurse[[#This Row],[LPN Hours (excl. Admin)]], Nurse[[#This Row],[CNA Hours]], Nurse[[#This Row],[NA TR Hours]], Nurse[[#This Row],[Med Aide/Tech Hours]])</f>
        <v>258.56439560439554</v>
      </c>
      <c r="L731" s="2">
        <f>SUM(Nurse[[#This Row],[RN Hours (excl. Admin, DON)]], Nurse[[#This Row],[RN Admin Hours]], Nurse[[#This Row],[RN DON Hours]])</f>
        <v>63.079670329670328</v>
      </c>
      <c r="M731" s="2">
        <v>52.706043956043956</v>
      </c>
      <c r="N731" s="2">
        <v>4.9230769230769234</v>
      </c>
      <c r="O731" s="2">
        <v>5.4505494505494507</v>
      </c>
      <c r="P731" s="2">
        <f>SUM(Nurse[[#This Row],[LPN Hours (excl. Admin)]],Nurse[[#This Row],[LPN Admin Hours]])</f>
        <v>53.782967032967036</v>
      </c>
      <c r="Q731" s="2">
        <v>53.782967032967036</v>
      </c>
      <c r="R731" s="2">
        <v>0</v>
      </c>
      <c r="S731" s="2">
        <f>SUM(Nurse[[#This Row],[CNA Hours]], Nurse[[#This Row],[NA TR Hours]], Nurse[[#This Row],[Med Aide/Tech Hours]])</f>
        <v>152.07538461538459</v>
      </c>
      <c r="T731" s="2">
        <v>143.19901098901096</v>
      </c>
      <c r="U731" s="2">
        <v>8.8763736263736259</v>
      </c>
      <c r="V731" s="2">
        <v>0</v>
      </c>
      <c r="W7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6.1648351648351651</v>
      </c>
      <c r="X731" s="2">
        <v>0.26373626373626374</v>
      </c>
      <c r="Y731" s="2">
        <v>0</v>
      </c>
      <c r="Z731" s="2">
        <v>0</v>
      </c>
      <c r="AA731" s="2">
        <v>0</v>
      </c>
      <c r="AB731" s="2">
        <v>0</v>
      </c>
      <c r="AC731" s="2">
        <v>5.9010989010989015</v>
      </c>
      <c r="AD731" s="2">
        <v>0</v>
      </c>
      <c r="AE731" s="2">
        <v>0</v>
      </c>
      <c r="AF731" t="s">
        <v>85</v>
      </c>
      <c r="AG731" s="6">
        <v>5</v>
      </c>
      <c r="AH731"/>
    </row>
    <row r="732" spans="1:34" x14ac:dyDescent="0.25">
      <c r="A732" t="s">
        <v>35</v>
      </c>
      <c r="B732" t="s">
        <v>1731</v>
      </c>
      <c r="C732" t="s">
        <v>1965</v>
      </c>
      <c r="D732" t="s">
        <v>2282</v>
      </c>
      <c r="E732" s="2">
        <v>81.879120879120876</v>
      </c>
      <c r="F732" s="2">
        <f>Nurse[[#This Row],[Total Nurse Staff Hours]]/Nurse[[#This Row],[MDS Census]]</f>
        <v>3.5839779895316064</v>
      </c>
      <c r="G732" s="2">
        <f>Nurse[[#This Row],[Total Direct Care Staff Hours]]/Nurse[[#This Row],[MDS Census]]</f>
        <v>3.4296765534827536</v>
      </c>
      <c r="H732" s="2">
        <f>Nurse[[#This Row],[Total RN Hours (w/ Admin, DON)]]/Nurse[[#This Row],[MDS Census]]</f>
        <v>0.31180781103207617</v>
      </c>
      <c r="I732" s="2">
        <f>Nurse[[#This Row],[RN Hours (excl. Admin, DON)]]/Nurse[[#This Row],[MDS Census]]</f>
        <v>0.1575063749832237</v>
      </c>
      <c r="J732" s="2">
        <f>SUM(Nurse[[#This Row],[RN Hours (excl. Admin, DON)]], Nurse[[#This Row],[RN Admin Hours]], Nurse[[#This Row],[RN DON Hours]], Nurse[[#This Row],[LPN Hours (excl. Admin)]], Nurse[[#This Row],[LPN Admin Hours]], Nurse[[#This Row],[CNA Hours]], Nurse[[#This Row],[NA TR Hours]], Nurse[[#This Row],[Med Aide/Tech Hours]])</f>
        <v>293.45296703296702</v>
      </c>
      <c r="K732" s="2">
        <f>SUM(Nurse[[#This Row],[RN Hours (excl. Admin, DON)]], Nurse[[#This Row],[LPN Hours (excl. Admin)]], Nurse[[#This Row],[CNA Hours]], Nurse[[#This Row],[NA TR Hours]], Nurse[[#This Row],[Med Aide/Tech Hours]])</f>
        <v>280.81890109890105</v>
      </c>
      <c r="L732" s="2">
        <f>SUM(Nurse[[#This Row],[RN Hours (excl. Admin, DON)]], Nurse[[#This Row],[RN Admin Hours]], Nurse[[#This Row],[RN DON Hours]])</f>
        <v>25.530549450549444</v>
      </c>
      <c r="M732" s="2">
        <v>12.896483516483514</v>
      </c>
      <c r="N732" s="2">
        <v>6.7439560439560404</v>
      </c>
      <c r="O732" s="2">
        <v>5.8901098901098905</v>
      </c>
      <c r="P732" s="2">
        <f>SUM(Nurse[[#This Row],[LPN Hours (excl. Admin)]],Nurse[[#This Row],[LPN Admin Hours]])</f>
        <v>98.165934065934053</v>
      </c>
      <c r="Q732" s="2">
        <v>98.165934065934053</v>
      </c>
      <c r="R732" s="2">
        <v>0</v>
      </c>
      <c r="S732" s="2">
        <f>SUM(Nurse[[#This Row],[CNA Hours]], Nurse[[#This Row],[NA TR Hours]], Nurse[[#This Row],[Med Aide/Tech Hours]])</f>
        <v>169.75648351648351</v>
      </c>
      <c r="T732" s="2">
        <v>169.75648351648351</v>
      </c>
      <c r="U732" s="2">
        <v>0</v>
      </c>
      <c r="V732" s="2">
        <v>0</v>
      </c>
      <c r="W7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34.074175824175825</v>
      </c>
      <c r="X732" s="2">
        <v>2.0659340659340661</v>
      </c>
      <c r="Y732" s="2">
        <v>0</v>
      </c>
      <c r="Z732" s="2">
        <v>0</v>
      </c>
      <c r="AA732" s="2">
        <v>11.414835164835164</v>
      </c>
      <c r="AB732" s="2">
        <v>0</v>
      </c>
      <c r="AC732" s="2">
        <v>20.593406593406595</v>
      </c>
      <c r="AD732" s="2">
        <v>0</v>
      </c>
      <c r="AE732" s="2">
        <v>0</v>
      </c>
      <c r="AF732" t="s">
        <v>797</v>
      </c>
      <c r="AG732" s="6">
        <v>5</v>
      </c>
      <c r="AH732"/>
    </row>
    <row r="733" spans="1:34" x14ac:dyDescent="0.25">
      <c r="A733" t="s">
        <v>35</v>
      </c>
      <c r="B733" t="s">
        <v>1774</v>
      </c>
      <c r="C733" t="s">
        <v>1965</v>
      </c>
      <c r="D733" t="s">
        <v>2282</v>
      </c>
      <c r="E733" s="2">
        <v>81.714285714285708</v>
      </c>
      <c r="F733" s="2">
        <f>Nurse[[#This Row],[Total Nurse Staff Hours]]/Nurse[[#This Row],[MDS Census]]</f>
        <v>2.5669795589026356</v>
      </c>
      <c r="G733" s="2">
        <f>Nurse[[#This Row],[Total Direct Care Staff Hours]]/Nurse[[#This Row],[MDS Census]]</f>
        <v>2.2803671328671329</v>
      </c>
      <c r="H733" s="2">
        <f>Nurse[[#This Row],[Total RN Hours (w/ Admin, DON)]]/Nurse[[#This Row],[MDS Census]]</f>
        <v>0.60674556213017738</v>
      </c>
      <c r="I733" s="2">
        <f>Nurse[[#This Row],[RN Hours (excl. Admin, DON)]]/Nurse[[#This Row],[MDS Census]]</f>
        <v>0.39366057019903156</v>
      </c>
      <c r="J733" s="2">
        <f>SUM(Nurse[[#This Row],[RN Hours (excl. Admin, DON)]], Nurse[[#This Row],[RN Admin Hours]], Nurse[[#This Row],[RN DON Hours]], Nurse[[#This Row],[LPN Hours (excl. Admin)]], Nurse[[#This Row],[LPN Admin Hours]], Nurse[[#This Row],[CNA Hours]], Nurse[[#This Row],[NA TR Hours]], Nurse[[#This Row],[Med Aide/Tech Hours]])</f>
        <v>209.75890109890108</v>
      </c>
      <c r="K733" s="2">
        <f>SUM(Nurse[[#This Row],[RN Hours (excl. Admin, DON)]], Nurse[[#This Row],[LPN Hours (excl. Admin)]], Nurse[[#This Row],[CNA Hours]], Nurse[[#This Row],[NA TR Hours]], Nurse[[#This Row],[Med Aide/Tech Hours]])</f>
        <v>186.33857142857141</v>
      </c>
      <c r="L733" s="2">
        <f>SUM(Nurse[[#This Row],[RN Hours (excl. Admin, DON)]], Nurse[[#This Row],[RN Admin Hours]], Nurse[[#This Row],[RN DON Hours]])</f>
        <v>49.579780219780204</v>
      </c>
      <c r="M733" s="2">
        <v>32.167692307692292</v>
      </c>
      <c r="N733" s="2">
        <v>17.412087912087909</v>
      </c>
      <c r="O733" s="2">
        <v>0</v>
      </c>
      <c r="P733" s="2">
        <f>SUM(Nurse[[#This Row],[LPN Hours (excl. Admin)]],Nurse[[#This Row],[LPN Admin Hours]])</f>
        <v>65.513186813186806</v>
      </c>
      <c r="Q733" s="2">
        <v>59.504945054945054</v>
      </c>
      <c r="R733" s="2">
        <v>6.0082417582417582</v>
      </c>
      <c r="S733" s="2">
        <f>SUM(Nurse[[#This Row],[CNA Hours]], Nurse[[#This Row],[NA TR Hours]], Nurse[[#This Row],[Med Aide/Tech Hours]])</f>
        <v>94.665934065934067</v>
      </c>
      <c r="T733" s="2">
        <v>94.665934065934067</v>
      </c>
      <c r="U733" s="2">
        <v>0</v>
      </c>
      <c r="V733" s="2">
        <v>0</v>
      </c>
      <c r="W7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3" s="2">
        <v>0</v>
      </c>
      <c r="Y733" s="2">
        <v>0</v>
      </c>
      <c r="Z733" s="2">
        <v>0</v>
      </c>
      <c r="AA733" s="2">
        <v>0</v>
      </c>
      <c r="AB733" s="2">
        <v>0</v>
      </c>
      <c r="AC733" s="2">
        <v>0</v>
      </c>
      <c r="AD733" s="2">
        <v>0</v>
      </c>
      <c r="AE733" s="2">
        <v>0</v>
      </c>
      <c r="AF733" t="s">
        <v>840</v>
      </c>
      <c r="AG733" s="6">
        <v>5</v>
      </c>
      <c r="AH733"/>
    </row>
    <row r="734" spans="1:34" x14ac:dyDescent="0.25">
      <c r="A734" t="s">
        <v>35</v>
      </c>
      <c r="B734" t="s">
        <v>1670</v>
      </c>
      <c r="C734" t="s">
        <v>2180</v>
      </c>
      <c r="D734" t="s">
        <v>2333</v>
      </c>
      <c r="E734" s="2">
        <v>45.571428571428569</v>
      </c>
      <c r="F734" s="2">
        <f>Nurse[[#This Row],[Total Nurse Staff Hours]]/Nurse[[#This Row],[MDS Census]]</f>
        <v>2.8973836508319266</v>
      </c>
      <c r="G734" s="2">
        <f>Nurse[[#This Row],[Total Direct Care Staff Hours]]/Nurse[[#This Row],[MDS Census]]</f>
        <v>2.6352664576802507</v>
      </c>
      <c r="H734" s="2">
        <f>Nurse[[#This Row],[Total RN Hours (w/ Admin, DON)]]/Nurse[[#This Row],[MDS Census]]</f>
        <v>0.43935133831685558</v>
      </c>
      <c r="I734" s="2">
        <f>Nurse[[#This Row],[RN Hours (excl. Admin, DON)]]/Nurse[[#This Row],[MDS Census]]</f>
        <v>0.30684591270798173</v>
      </c>
      <c r="J734" s="2">
        <f>SUM(Nurse[[#This Row],[RN Hours (excl. Admin, DON)]], Nurse[[#This Row],[RN Admin Hours]], Nurse[[#This Row],[RN DON Hours]], Nurse[[#This Row],[LPN Hours (excl. Admin)]], Nurse[[#This Row],[LPN Admin Hours]], Nurse[[#This Row],[CNA Hours]], Nurse[[#This Row],[NA TR Hours]], Nurse[[#This Row],[Med Aide/Tech Hours]])</f>
        <v>132.03791208791208</v>
      </c>
      <c r="K734" s="2">
        <f>SUM(Nurse[[#This Row],[RN Hours (excl. Admin, DON)]], Nurse[[#This Row],[LPN Hours (excl. Admin)]], Nurse[[#This Row],[CNA Hours]], Nurse[[#This Row],[NA TR Hours]], Nurse[[#This Row],[Med Aide/Tech Hours]])</f>
        <v>120.09285714285714</v>
      </c>
      <c r="L734" s="2">
        <f>SUM(Nurse[[#This Row],[RN Hours (excl. Admin, DON)]], Nurse[[#This Row],[RN Admin Hours]], Nurse[[#This Row],[RN DON Hours]])</f>
        <v>20.021868131868132</v>
      </c>
      <c r="M734" s="2">
        <v>13.983406593406595</v>
      </c>
      <c r="N734" s="2">
        <v>0</v>
      </c>
      <c r="O734" s="2">
        <v>6.0384615384615383</v>
      </c>
      <c r="P734" s="2">
        <f>SUM(Nurse[[#This Row],[LPN Hours (excl. Admin)]],Nurse[[#This Row],[LPN Admin Hours]])</f>
        <v>38.271318681318682</v>
      </c>
      <c r="Q734" s="2">
        <v>32.364725274725274</v>
      </c>
      <c r="R734" s="2">
        <v>5.9065934065934069</v>
      </c>
      <c r="S734" s="2">
        <f>SUM(Nurse[[#This Row],[CNA Hours]], Nurse[[#This Row],[NA TR Hours]], Nurse[[#This Row],[Med Aide/Tech Hours]])</f>
        <v>73.744725274725269</v>
      </c>
      <c r="T734" s="2">
        <v>73.744725274725269</v>
      </c>
      <c r="U734" s="2">
        <v>0</v>
      </c>
      <c r="V734" s="2">
        <v>0</v>
      </c>
      <c r="W7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4" s="2">
        <v>0</v>
      </c>
      <c r="Y734" s="2">
        <v>0</v>
      </c>
      <c r="Z734" s="2">
        <v>0</v>
      </c>
      <c r="AA734" s="2">
        <v>0</v>
      </c>
      <c r="AB734" s="2">
        <v>0</v>
      </c>
      <c r="AC734" s="2">
        <v>0</v>
      </c>
      <c r="AD734" s="2">
        <v>0</v>
      </c>
      <c r="AE734" s="2">
        <v>0</v>
      </c>
      <c r="AF734" t="s">
        <v>734</v>
      </c>
      <c r="AG734" s="6">
        <v>5</v>
      </c>
      <c r="AH734"/>
    </row>
    <row r="735" spans="1:34" x14ac:dyDescent="0.25">
      <c r="A735" t="s">
        <v>35</v>
      </c>
      <c r="B735" t="s">
        <v>1882</v>
      </c>
      <c r="C735" t="s">
        <v>2273</v>
      </c>
      <c r="D735" t="s">
        <v>2331</v>
      </c>
      <c r="E735" s="2">
        <v>55.659340659340657</v>
      </c>
      <c r="F735" s="2">
        <f>Nurse[[#This Row],[Total Nurse Staff Hours]]/Nurse[[#This Row],[MDS Census]]</f>
        <v>3.5427897334649554</v>
      </c>
      <c r="G735" s="2">
        <f>Nurse[[#This Row],[Total Direct Care Staff Hours]]/Nurse[[#This Row],[MDS Census]]</f>
        <v>3.1295616979269498</v>
      </c>
      <c r="H735" s="2">
        <f>Nurse[[#This Row],[Total RN Hours (w/ Admin, DON)]]/Nurse[[#This Row],[MDS Census]]</f>
        <v>0.28467324777887465</v>
      </c>
      <c r="I735" s="2">
        <f>Nurse[[#This Row],[RN Hours (excl. Admin, DON)]]/Nurse[[#This Row],[MDS Census]]</f>
        <v>9.8296150049358336E-2</v>
      </c>
      <c r="J735" s="2">
        <f>SUM(Nurse[[#This Row],[RN Hours (excl. Admin, DON)]], Nurse[[#This Row],[RN Admin Hours]], Nurse[[#This Row],[RN DON Hours]], Nurse[[#This Row],[LPN Hours (excl. Admin)]], Nurse[[#This Row],[LPN Admin Hours]], Nurse[[#This Row],[CNA Hours]], Nurse[[#This Row],[NA TR Hours]], Nurse[[#This Row],[Med Aide/Tech Hours]])</f>
        <v>197.18934065934064</v>
      </c>
      <c r="K735" s="2">
        <f>SUM(Nurse[[#This Row],[RN Hours (excl. Admin, DON)]], Nurse[[#This Row],[LPN Hours (excl. Admin)]], Nurse[[#This Row],[CNA Hours]], Nurse[[#This Row],[NA TR Hours]], Nurse[[#This Row],[Med Aide/Tech Hours]])</f>
        <v>174.18934065934067</v>
      </c>
      <c r="L735" s="2">
        <f>SUM(Nurse[[#This Row],[RN Hours (excl. Admin, DON)]], Nurse[[#This Row],[RN Admin Hours]], Nurse[[#This Row],[RN DON Hours]])</f>
        <v>15.844725274725274</v>
      </c>
      <c r="M735" s="2">
        <v>5.4710989010989008</v>
      </c>
      <c r="N735" s="2">
        <v>5.5384615384615383</v>
      </c>
      <c r="O735" s="2">
        <v>4.8351648351648349</v>
      </c>
      <c r="P735" s="2">
        <f>SUM(Nurse[[#This Row],[LPN Hours (excl. Admin)]],Nurse[[#This Row],[LPN Admin Hours]])</f>
        <v>73.736593406593414</v>
      </c>
      <c r="Q735" s="2">
        <v>61.110219780219786</v>
      </c>
      <c r="R735" s="2">
        <v>12.626373626373626</v>
      </c>
      <c r="S735" s="2">
        <f>SUM(Nurse[[#This Row],[CNA Hours]], Nurse[[#This Row],[NA TR Hours]], Nurse[[#This Row],[Med Aide/Tech Hours]])</f>
        <v>107.60802197802198</v>
      </c>
      <c r="T735" s="2">
        <v>100.54208791208791</v>
      </c>
      <c r="U735" s="2">
        <v>7.0659340659340657</v>
      </c>
      <c r="V735" s="2">
        <v>0</v>
      </c>
      <c r="W7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17.580000000000002</v>
      </c>
      <c r="X735" s="2">
        <v>3.7582417582417582</v>
      </c>
      <c r="Y735" s="2">
        <v>0</v>
      </c>
      <c r="Z735" s="2">
        <v>0</v>
      </c>
      <c r="AA735" s="2">
        <v>6.2832967032967026</v>
      </c>
      <c r="AB735" s="2">
        <v>0</v>
      </c>
      <c r="AC735" s="2">
        <v>6.8901098901098905</v>
      </c>
      <c r="AD735" s="2">
        <v>0.64835164835164838</v>
      </c>
      <c r="AE735" s="2">
        <v>0</v>
      </c>
      <c r="AF735" t="s">
        <v>949</v>
      </c>
      <c r="AG735" s="6">
        <v>5</v>
      </c>
      <c r="AH735"/>
    </row>
    <row r="736" spans="1:34" x14ac:dyDescent="0.25">
      <c r="A736" t="s">
        <v>35</v>
      </c>
      <c r="B736" t="s">
        <v>1269</v>
      </c>
      <c r="C736" t="s">
        <v>1969</v>
      </c>
      <c r="D736" t="s">
        <v>2311</v>
      </c>
      <c r="E736" s="2">
        <v>56.582417582417584</v>
      </c>
      <c r="F736" s="2">
        <f>Nurse[[#This Row],[Total Nurse Staff Hours]]/Nurse[[#This Row],[MDS Census]]</f>
        <v>3.9989318314235773</v>
      </c>
      <c r="G736" s="2">
        <f>Nurse[[#This Row],[Total Direct Care Staff Hours]]/Nurse[[#This Row],[MDS Census]]</f>
        <v>3.8008351136142946</v>
      </c>
      <c r="H736" s="2">
        <f>Nurse[[#This Row],[Total RN Hours (w/ Admin, DON)]]/Nurse[[#This Row],[MDS Census]]</f>
        <v>0.41384540687512128</v>
      </c>
      <c r="I736" s="2">
        <f>Nurse[[#This Row],[RN Hours (excl. Admin, DON)]]/Nurse[[#This Row],[MDS Census]]</f>
        <v>0.40724218294814518</v>
      </c>
      <c r="J736" s="2">
        <f>SUM(Nurse[[#This Row],[RN Hours (excl. Admin, DON)]], Nurse[[#This Row],[RN Admin Hours]], Nurse[[#This Row],[RN DON Hours]], Nurse[[#This Row],[LPN Hours (excl. Admin)]], Nurse[[#This Row],[LPN Admin Hours]], Nurse[[#This Row],[CNA Hours]], Nurse[[#This Row],[NA TR Hours]], Nurse[[#This Row],[Med Aide/Tech Hours]])</f>
        <v>226.26923076923077</v>
      </c>
      <c r="K736" s="2">
        <f>SUM(Nurse[[#This Row],[RN Hours (excl. Admin, DON)]], Nurse[[#This Row],[LPN Hours (excl. Admin)]], Nurse[[#This Row],[CNA Hours]], Nurse[[#This Row],[NA TR Hours]], Nurse[[#This Row],[Med Aide/Tech Hours]])</f>
        <v>215.06043956043959</v>
      </c>
      <c r="L736" s="2">
        <f>SUM(Nurse[[#This Row],[RN Hours (excl. Admin, DON)]], Nurse[[#This Row],[RN Admin Hours]], Nurse[[#This Row],[RN DON Hours]])</f>
        <v>23.41637362637362</v>
      </c>
      <c r="M736" s="2">
        <v>23.042747252747247</v>
      </c>
      <c r="N736" s="2">
        <v>0</v>
      </c>
      <c r="O736" s="2">
        <v>0.37362637362637363</v>
      </c>
      <c r="P736" s="2">
        <f>SUM(Nurse[[#This Row],[LPN Hours (excl. Admin)]],Nurse[[#This Row],[LPN Admin Hours]])</f>
        <v>80.632967032967031</v>
      </c>
      <c r="Q736" s="2">
        <v>69.797802197802199</v>
      </c>
      <c r="R736" s="2">
        <v>10.835164835164836</v>
      </c>
      <c r="S736" s="2">
        <f>SUM(Nurse[[#This Row],[CNA Hours]], Nurse[[#This Row],[NA TR Hours]], Nurse[[#This Row],[Med Aide/Tech Hours]])</f>
        <v>122.21989010989013</v>
      </c>
      <c r="T736" s="2">
        <v>122.21989010989013</v>
      </c>
      <c r="U736" s="2">
        <v>0</v>
      </c>
      <c r="V736" s="2">
        <v>0</v>
      </c>
      <c r="W7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6" s="2">
        <v>0</v>
      </c>
      <c r="Y736" s="2">
        <v>0</v>
      </c>
      <c r="Z736" s="2">
        <v>0</v>
      </c>
      <c r="AA736" s="2">
        <v>0</v>
      </c>
      <c r="AB736" s="2">
        <v>0</v>
      </c>
      <c r="AC736" s="2">
        <v>0</v>
      </c>
      <c r="AD736" s="2">
        <v>0</v>
      </c>
      <c r="AE736" s="2">
        <v>0</v>
      </c>
      <c r="AF736" t="s">
        <v>325</v>
      </c>
      <c r="AG736" s="6">
        <v>5</v>
      </c>
      <c r="AH736"/>
    </row>
    <row r="737" spans="1:34" x14ac:dyDescent="0.25">
      <c r="A737" t="s">
        <v>35</v>
      </c>
      <c r="B737" t="s">
        <v>1557</v>
      </c>
      <c r="C737" t="s">
        <v>2218</v>
      </c>
      <c r="D737" t="s">
        <v>2331</v>
      </c>
      <c r="E737" s="2">
        <v>41.252747252747255</v>
      </c>
      <c r="F737" s="2">
        <f>Nurse[[#This Row],[Total Nurse Staff Hours]]/Nurse[[#This Row],[MDS Census]]</f>
        <v>5.2898907831646245</v>
      </c>
      <c r="G737" s="2">
        <f>Nurse[[#This Row],[Total Direct Care Staff Hours]]/Nurse[[#This Row],[MDS Census]]</f>
        <v>4.8989744272775697</v>
      </c>
      <c r="H737" s="2">
        <f>Nurse[[#This Row],[Total RN Hours (w/ Admin, DON)]]/Nurse[[#This Row],[MDS Census]]</f>
        <v>0.67854288758657422</v>
      </c>
      <c r="I737" s="2">
        <f>Nurse[[#This Row],[RN Hours (excl. Admin, DON)]]/Nurse[[#This Row],[MDS Census]]</f>
        <v>0.28762653169952046</v>
      </c>
      <c r="J737" s="2">
        <f>SUM(Nurse[[#This Row],[RN Hours (excl. Admin, DON)]], Nurse[[#This Row],[RN Admin Hours]], Nurse[[#This Row],[RN DON Hours]], Nurse[[#This Row],[LPN Hours (excl. Admin)]], Nurse[[#This Row],[LPN Admin Hours]], Nurse[[#This Row],[CNA Hours]], Nurse[[#This Row],[NA TR Hours]], Nurse[[#This Row],[Med Aide/Tech Hours]])</f>
        <v>218.22252747252747</v>
      </c>
      <c r="K737" s="2">
        <f>SUM(Nurse[[#This Row],[RN Hours (excl. Admin, DON)]], Nurse[[#This Row],[LPN Hours (excl. Admin)]], Nurse[[#This Row],[CNA Hours]], Nurse[[#This Row],[NA TR Hours]], Nurse[[#This Row],[Med Aide/Tech Hours]])</f>
        <v>202.09615384615384</v>
      </c>
      <c r="L737" s="2">
        <f>SUM(Nurse[[#This Row],[RN Hours (excl. Admin, DON)]], Nurse[[#This Row],[RN Admin Hours]], Nurse[[#This Row],[RN DON Hours]])</f>
        <v>27.991758241758241</v>
      </c>
      <c r="M737" s="2">
        <v>11.865384615384615</v>
      </c>
      <c r="N737" s="2">
        <v>10.412087912087912</v>
      </c>
      <c r="O737" s="2">
        <v>5.7142857142857144</v>
      </c>
      <c r="P737" s="2">
        <f>SUM(Nurse[[#This Row],[LPN Hours (excl. Admin)]],Nurse[[#This Row],[LPN Admin Hours]])</f>
        <v>67.497252747252745</v>
      </c>
      <c r="Q737" s="2">
        <v>67.497252747252745</v>
      </c>
      <c r="R737" s="2">
        <v>0</v>
      </c>
      <c r="S737" s="2">
        <f>SUM(Nurse[[#This Row],[CNA Hours]], Nurse[[#This Row],[NA TR Hours]], Nurse[[#This Row],[Med Aide/Tech Hours]])</f>
        <v>122.73351648351648</v>
      </c>
      <c r="T737" s="2">
        <v>122.73351648351648</v>
      </c>
      <c r="U737" s="2">
        <v>0</v>
      </c>
      <c r="V737" s="2">
        <v>0</v>
      </c>
      <c r="W7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66.829670329670321</v>
      </c>
      <c r="X737" s="2">
        <v>0</v>
      </c>
      <c r="Y737" s="2">
        <v>0</v>
      </c>
      <c r="Z737" s="2">
        <v>0</v>
      </c>
      <c r="AA737" s="2">
        <v>15.994505494505495</v>
      </c>
      <c r="AB737" s="2">
        <v>0</v>
      </c>
      <c r="AC737" s="2">
        <v>50.835164835164832</v>
      </c>
      <c r="AD737" s="2">
        <v>0</v>
      </c>
      <c r="AE737" s="2">
        <v>0</v>
      </c>
      <c r="AF737" t="s">
        <v>619</v>
      </c>
      <c r="AG737" s="6">
        <v>5</v>
      </c>
      <c r="AH737"/>
    </row>
    <row r="738" spans="1:34" x14ac:dyDescent="0.25">
      <c r="A738" t="s">
        <v>35</v>
      </c>
      <c r="B738" t="s">
        <v>1120</v>
      </c>
      <c r="C738" t="s">
        <v>2082</v>
      </c>
      <c r="D738" t="s">
        <v>2322</v>
      </c>
      <c r="E738" s="2">
        <v>99.098901098901095</v>
      </c>
      <c r="F738" s="2">
        <f>Nurse[[#This Row],[Total Nurse Staff Hours]]/Nurse[[#This Row],[MDS Census]]</f>
        <v>3.436127744510979</v>
      </c>
      <c r="G738" s="2">
        <f>Nurse[[#This Row],[Total Direct Care Staff Hours]]/Nurse[[#This Row],[MDS Census]]</f>
        <v>3.0374861388334451</v>
      </c>
      <c r="H738" s="2">
        <f>Nurse[[#This Row],[Total RN Hours (w/ Admin, DON)]]/Nurse[[#This Row],[MDS Census]]</f>
        <v>0.54692836549123969</v>
      </c>
      <c r="I738" s="2">
        <f>Nurse[[#This Row],[RN Hours (excl. Admin, DON)]]/Nurse[[#This Row],[MDS Census]]</f>
        <v>0.28409292526058993</v>
      </c>
      <c r="J738" s="2">
        <f>SUM(Nurse[[#This Row],[RN Hours (excl. Admin, DON)]], Nurse[[#This Row],[RN Admin Hours]], Nurse[[#This Row],[RN DON Hours]], Nurse[[#This Row],[LPN Hours (excl. Admin)]], Nurse[[#This Row],[LPN Admin Hours]], Nurse[[#This Row],[CNA Hours]], Nurse[[#This Row],[NA TR Hours]], Nurse[[#This Row],[Med Aide/Tech Hours]])</f>
        <v>340.51648351648362</v>
      </c>
      <c r="K738" s="2">
        <f>SUM(Nurse[[#This Row],[RN Hours (excl. Admin, DON)]], Nurse[[#This Row],[LPN Hours (excl. Admin)]], Nurse[[#This Row],[CNA Hours]], Nurse[[#This Row],[NA TR Hours]], Nurse[[#This Row],[Med Aide/Tech Hours]])</f>
        <v>301.01153846153852</v>
      </c>
      <c r="L738" s="2">
        <f>SUM(Nurse[[#This Row],[RN Hours (excl. Admin, DON)]], Nurse[[#This Row],[RN Admin Hours]], Nurse[[#This Row],[RN DON Hours]])</f>
        <v>54.199999999999996</v>
      </c>
      <c r="M738" s="2">
        <v>28.1532967032967</v>
      </c>
      <c r="N738" s="2">
        <v>20.596153846153847</v>
      </c>
      <c r="O738" s="2">
        <v>5.4505494505494507</v>
      </c>
      <c r="P738" s="2">
        <f>SUM(Nurse[[#This Row],[LPN Hours (excl. Admin)]],Nurse[[#This Row],[LPN Admin Hours]])</f>
        <v>65.583736263736284</v>
      </c>
      <c r="Q738" s="2">
        <v>52.125494505494515</v>
      </c>
      <c r="R738" s="2">
        <v>13.458241758241764</v>
      </c>
      <c r="S738" s="2">
        <f>SUM(Nurse[[#This Row],[CNA Hours]], Nurse[[#This Row],[NA TR Hours]], Nurse[[#This Row],[Med Aide/Tech Hours]])</f>
        <v>220.73274725274732</v>
      </c>
      <c r="T738" s="2">
        <v>213.65362637362645</v>
      </c>
      <c r="U738" s="2">
        <v>7.079120879120878</v>
      </c>
      <c r="V738" s="2">
        <v>0</v>
      </c>
      <c r="W7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52.290329670329669</v>
      </c>
      <c r="X738" s="2">
        <v>0.13186813186813187</v>
      </c>
      <c r="Y738" s="2">
        <v>4.9230769230769234</v>
      </c>
      <c r="Z738" s="2">
        <v>0</v>
      </c>
      <c r="AA738" s="2">
        <v>12.40021978021978</v>
      </c>
      <c r="AB738" s="2">
        <v>0</v>
      </c>
      <c r="AC738" s="2">
        <v>34.835164835164832</v>
      </c>
      <c r="AD738" s="2">
        <v>0</v>
      </c>
      <c r="AE738" s="2">
        <v>0</v>
      </c>
      <c r="AF738" t="s">
        <v>174</v>
      </c>
      <c r="AG738" s="6">
        <v>5</v>
      </c>
      <c r="AH738"/>
    </row>
    <row r="739" spans="1:34" x14ac:dyDescent="0.25">
      <c r="A739" t="s">
        <v>35</v>
      </c>
      <c r="B739" t="s">
        <v>1779</v>
      </c>
      <c r="C739" t="s">
        <v>1931</v>
      </c>
      <c r="D739" t="s">
        <v>2307</v>
      </c>
      <c r="E739" s="2">
        <v>104.15384615384616</v>
      </c>
      <c r="F739" s="2">
        <f>Nurse[[#This Row],[Total Nurse Staff Hours]]/Nurse[[#This Row],[MDS Census]]</f>
        <v>3.684182316944502</v>
      </c>
      <c r="G739" s="2">
        <f>Nurse[[#This Row],[Total Direct Care Staff Hours]]/Nurse[[#This Row],[MDS Census]]</f>
        <v>3.2793701202785388</v>
      </c>
      <c r="H739" s="2">
        <f>Nurse[[#This Row],[Total RN Hours (w/ Admin, DON)]]/Nurse[[#This Row],[MDS Census]]</f>
        <v>0.93031441232327483</v>
      </c>
      <c r="I739" s="2">
        <f>Nurse[[#This Row],[RN Hours (excl. Admin, DON)]]/Nurse[[#This Row],[MDS Census]]</f>
        <v>0.55212386579447137</v>
      </c>
      <c r="J739" s="2">
        <f>SUM(Nurse[[#This Row],[RN Hours (excl. Admin, DON)]], Nurse[[#This Row],[RN Admin Hours]], Nurse[[#This Row],[RN DON Hours]], Nurse[[#This Row],[LPN Hours (excl. Admin)]], Nurse[[#This Row],[LPN Admin Hours]], Nurse[[#This Row],[CNA Hours]], Nurse[[#This Row],[NA TR Hours]], Nurse[[#This Row],[Med Aide/Tech Hours]])</f>
        <v>383.72175824175815</v>
      </c>
      <c r="K739" s="2">
        <f>SUM(Nurse[[#This Row],[RN Hours (excl. Admin, DON)]], Nurse[[#This Row],[LPN Hours (excl. Admin)]], Nurse[[#This Row],[CNA Hours]], Nurse[[#This Row],[NA TR Hours]], Nurse[[#This Row],[Med Aide/Tech Hours]])</f>
        <v>341.55901098901091</v>
      </c>
      <c r="L739" s="2">
        <f>SUM(Nurse[[#This Row],[RN Hours (excl. Admin, DON)]], Nurse[[#This Row],[RN Admin Hours]], Nurse[[#This Row],[RN DON Hours]])</f>
        <v>96.895824175824174</v>
      </c>
      <c r="M739" s="2">
        <v>57.505824175824181</v>
      </c>
      <c r="N739" s="2">
        <v>32.200439560439555</v>
      </c>
      <c r="O739" s="2">
        <v>7.1895604395604398</v>
      </c>
      <c r="P739" s="2">
        <f>SUM(Nurse[[#This Row],[LPN Hours (excl. Admin)]],Nurse[[#This Row],[LPN Admin Hours]])</f>
        <v>69.916593406593421</v>
      </c>
      <c r="Q739" s="2">
        <v>67.143846153846169</v>
      </c>
      <c r="R739" s="2">
        <v>2.7727472527472528</v>
      </c>
      <c r="S739" s="2">
        <f>SUM(Nurse[[#This Row],[CNA Hours]], Nurse[[#This Row],[NA TR Hours]], Nurse[[#This Row],[Med Aide/Tech Hours]])</f>
        <v>216.90934065934059</v>
      </c>
      <c r="T739" s="2">
        <v>206.41417582417574</v>
      </c>
      <c r="U739" s="2">
        <v>10.495164835164836</v>
      </c>
      <c r="V739" s="2">
        <v>0</v>
      </c>
      <c r="W7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39" s="2">
        <v>0</v>
      </c>
      <c r="Y739" s="2">
        <v>0</v>
      </c>
      <c r="Z739" s="2">
        <v>0</v>
      </c>
      <c r="AA739" s="2">
        <v>0</v>
      </c>
      <c r="AB739" s="2">
        <v>0</v>
      </c>
      <c r="AC739" s="2">
        <v>0</v>
      </c>
      <c r="AD739" s="2">
        <v>0</v>
      </c>
      <c r="AE739" s="2">
        <v>0</v>
      </c>
      <c r="AF739" t="s">
        <v>845</v>
      </c>
      <c r="AG739" s="6">
        <v>5</v>
      </c>
      <c r="AH739"/>
    </row>
    <row r="740" spans="1:34" x14ac:dyDescent="0.25">
      <c r="A740" t="s">
        <v>35</v>
      </c>
      <c r="B740" t="s">
        <v>1102</v>
      </c>
      <c r="C740" t="s">
        <v>2054</v>
      </c>
      <c r="D740" t="s">
        <v>2313</v>
      </c>
      <c r="E740" s="2">
        <v>34.164835164835168</v>
      </c>
      <c r="F740" s="2">
        <f>Nurse[[#This Row],[Total Nurse Staff Hours]]/Nurse[[#This Row],[MDS Census]]</f>
        <v>3.6097362495979413</v>
      </c>
      <c r="G740" s="2">
        <f>Nurse[[#This Row],[Total Direct Care Staff Hours]]/Nurse[[#This Row],[MDS Census]]</f>
        <v>3.3419974268253458</v>
      </c>
      <c r="H740" s="2">
        <f>Nurse[[#This Row],[Total RN Hours (w/ Admin, DON)]]/Nurse[[#This Row],[MDS Census]]</f>
        <v>0.35750723705371501</v>
      </c>
      <c r="I740" s="2">
        <f>Nurse[[#This Row],[RN Hours (excl. Admin, DON)]]/Nurse[[#This Row],[MDS Census]]</f>
        <v>0.18944676744934061</v>
      </c>
      <c r="J740" s="2">
        <f>SUM(Nurse[[#This Row],[RN Hours (excl. Admin, DON)]], Nurse[[#This Row],[RN Admin Hours]], Nurse[[#This Row],[RN DON Hours]], Nurse[[#This Row],[LPN Hours (excl. Admin)]], Nurse[[#This Row],[LPN Admin Hours]], Nurse[[#This Row],[CNA Hours]], Nurse[[#This Row],[NA TR Hours]], Nurse[[#This Row],[Med Aide/Tech Hours]])</f>
        <v>123.32604395604396</v>
      </c>
      <c r="K740" s="2">
        <f>SUM(Nurse[[#This Row],[RN Hours (excl. Admin, DON)]], Nurse[[#This Row],[LPN Hours (excl. Admin)]], Nurse[[#This Row],[CNA Hours]], Nurse[[#This Row],[NA TR Hours]], Nurse[[#This Row],[Med Aide/Tech Hours]])</f>
        <v>114.17879120879122</v>
      </c>
      <c r="L740" s="2">
        <f>SUM(Nurse[[#This Row],[RN Hours (excl. Admin, DON)]], Nurse[[#This Row],[RN Admin Hours]], Nurse[[#This Row],[RN DON Hours]])</f>
        <v>12.214175824175825</v>
      </c>
      <c r="M740" s="2">
        <v>6.4724175824175827</v>
      </c>
      <c r="N740" s="2">
        <v>2.7472527472527472E-2</v>
      </c>
      <c r="O740" s="2">
        <v>5.7142857142857144</v>
      </c>
      <c r="P740" s="2">
        <f>SUM(Nurse[[#This Row],[LPN Hours (excl. Admin)]],Nurse[[#This Row],[LPN Admin Hours]])</f>
        <v>44.086153846153842</v>
      </c>
      <c r="Q740" s="2">
        <v>40.680659340659339</v>
      </c>
      <c r="R740" s="2">
        <v>3.4054945054945054</v>
      </c>
      <c r="S740" s="2">
        <f>SUM(Nurse[[#This Row],[CNA Hours]], Nurse[[#This Row],[NA TR Hours]], Nurse[[#This Row],[Med Aide/Tech Hours]])</f>
        <v>67.025714285714301</v>
      </c>
      <c r="T740" s="2">
        <v>57.402087912087921</v>
      </c>
      <c r="U740" s="2">
        <v>9.6236263736263741</v>
      </c>
      <c r="V740" s="2">
        <v>0</v>
      </c>
      <c r="W7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40" s="2">
        <v>0</v>
      </c>
      <c r="Y740" s="2">
        <v>0</v>
      </c>
      <c r="Z740" s="2">
        <v>0</v>
      </c>
      <c r="AA740" s="2">
        <v>0</v>
      </c>
      <c r="AB740" s="2">
        <v>0</v>
      </c>
      <c r="AC740" s="2">
        <v>0</v>
      </c>
      <c r="AD740" s="2">
        <v>0</v>
      </c>
      <c r="AE740" s="2">
        <v>0</v>
      </c>
      <c r="AF740" t="s">
        <v>156</v>
      </c>
      <c r="AG740" s="6">
        <v>5</v>
      </c>
      <c r="AH740"/>
    </row>
    <row r="741" spans="1:34" x14ac:dyDescent="0.25">
      <c r="A741" t="s">
        <v>35</v>
      </c>
      <c r="B741" t="s">
        <v>1730</v>
      </c>
      <c r="C741" t="s">
        <v>2247</v>
      </c>
      <c r="D741" t="s">
        <v>2346</v>
      </c>
      <c r="E741" s="2">
        <v>41.769230769230766</v>
      </c>
      <c r="F741" s="2">
        <f>Nurse[[#This Row],[Total Nurse Staff Hours]]/Nurse[[#This Row],[MDS Census]]</f>
        <v>4.1101131281241789</v>
      </c>
      <c r="G741" s="2">
        <f>Nurse[[#This Row],[Total Direct Care Staff Hours]]/Nurse[[#This Row],[MDS Census]]</f>
        <v>3.6955564325177588</v>
      </c>
      <c r="H741" s="2">
        <f>Nurse[[#This Row],[Total RN Hours (w/ Admin, DON)]]/Nurse[[#This Row],[MDS Census]]</f>
        <v>1.121694290976059</v>
      </c>
      <c r="I741" s="2">
        <f>Nurse[[#This Row],[RN Hours (excl. Admin, DON)]]/Nurse[[#This Row],[MDS Census]]</f>
        <v>0.88070507761115502</v>
      </c>
      <c r="J741" s="2">
        <f>SUM(Nurse[[#This Row],[RN Hours (excl. Admin, DON)]], Nurse[[#This Row],[RN Admin Hours]], Nurse[[#This Row],[RN DON Hours]], Nurse[[#This Row],[LPN Hours (excl. Admin)]], Nurse[[#This Row],[LPN Admin Hours]], Nurse[[#This Row],[CNA Hours]], Nurse[[#This Row],[NA TR Hours]], Nurse[[#This Row],[Med Aide/Tech Hours]])</f>
        <v>171.67626373626376</v>
      </c>
      <c r="K741" s="2">
        <f>SUM(Nurse[[#This Row],[RN Hours (excl. Admin, DON)]], Nurse[[#This Row],[LPN Hours (excl. Admin)]], Nurse[[#This Row],[CNA Hours]], Nurse[[#This Row],[NA TR Hours]], Nurse[[#This Row],[Med Aide/Tech Hours]])</f>
        <v>154.36054945054946</v>
      </c>
      <c r="L741" s="2">
        <f>SUM(Nurse[[#This Row],[RN Hours (excl. Admin, DON)]], Nurse[[#This Row],[RN Admin Hours]], Nurse[[#This Row],[RN DON Hours]])</f>
        <v>46.85230769230769</v>
      </c>
      <c r="M741" s="2">
        <v>36.786373626373624</v>
      </c>
      <c r="N741" s="2">
        <v>5.0109890109890109</v>
      </c>
      <c r="O741" s="2">
        <v>5.0549450549450547</v>
      </c>
      <c r="P741" s="2">
        <f>SUM(Nurse[[#This Row],[LPN Hours (excl. Admin)]],Nurse[[#This Row],[LPN Admin Hours]])</f>
        <v>50.582197802197804</v>
      </c>
      <c r="Q741" s="2">
        <v>43.332417582417584</v>
      </c>
      <c r="R741" s="2">
        <v>7.2497802197802201</v>
      </c>
      <c r="S741" s="2">
        <f>SUM(Nurse[[#This Row],[CNA Hours]], Nurse[[#This Row],[NA TR Hours]], Nurse[[#This Row],[Med Aide/Tech Hours]])</f>
        <v>74.241758241758248</v>
      </c>
      <c r="T741" s="2">
        <v>74.241758241758248</v>
      </c>
      <c r="U741" s="2">
        <v>0</v>
      </c>
      <c r="V741" s="2">
        <v>0</v>
      </c>
      <c r="W7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41" s="2">
        <v>0</v>
      </c>
      <c r="Y741" s="2">
        <v>0</v>
      </c>
      <c r="Z741" s="2">
        <v>0</v>
      </c>
      <c r="AA741" s="2">
        <v>0</v>
      </c>
      <c r="AB741" s="2">
        <v>0</v>
      </c>
      <c r="AC741" s="2">
        <v>0</v>
      </c>
      <c r="AD741" s="2">
        <v>0</v>
      </c>
      <c r="AE741" s="2">
        <v>0</v>
      </c>
      <c r="AF741" t="s">
        <v>796</v>
      </c>
      <c r="AG741" s="6">
        <v>5</v>
      </c>
      <c r="AH741"/>
    </row>
    <row r="742" spans="1:34" x14ac:dyDescent="0.25">
      <c r="A742" t="s">
        <v>35</v>
      </c>
      <c r="B742" t="s">
        <v>1082</v>
      </c>
      <c r="C742" t="s">
        <v>2024</v>
      </c>
      <c r="D742" t="s">
        <v>2346</v>
      </c>
      <c r="E742" s="2">
        <v>52.879120879120876</v>
      </c>
      <c r="F742" s="2">
        <f>Nurse[[#This Row],[Total Nurse Staff Hours]]/Nurse[[#This Row],[MDS Census]]</f>
        <v>4.3786616791354946</v>
      </c>
      <c r="G742" s="2">
        <f>Nurse[[#This Row],[Total Direct Care Staff Hours]]/Nurse[[#This Row],[MDS Census]]</f>
        <v>4.0203387364921026</v>
      </c>
      <c r="H742" s="2">
        <f>Nurse[[#This Row],[Total RN Hours (w/ Admin, DON)]]/Nurse[[#This Row],[MDS Census]]</f>
        <v>0.83863258520365758</v>
      </c>
      <c r="I742" s="2">
        <f>Nurse[[#This Row],[RN Hours (excl. Admin, DON)]]/Nurse[[#This Row],[MDS Census]]</f>
        <v>0.64765170407315042</v>
      </c>
      <c r="J742" s="2">
        <f>SUM(Nurse[[#This Row],[RN Hours (excl. Admin, DON)]], Nurse[[#This Row],[RN Admin Hours]], Nurse[[#This Row],[RN DON Hours]], Nurse[[#This Row],[LPN Hours (excl. Admin)]], Nurse[[#This Row],[LPN Admin Hours]], Nurse[[#This Row],[CNA Hours]], Nurse[[#This Row],[NA TR Hours]], Nurse[[#This Row],[Med Aide/Tech Hours]])</f>
        <v>231.5397802197802</v>
      </c>
      <c r="K742" s="2">
        <f>SUM(Nurse[[#This Row],[RN Hours (excl. Admin, DON)]], Nurse[[#This Row],[LPN Hours (excl. Admin)]], Nurse[[#This Row],[CNA Hours]], Nurse[[#This Row],[NA TR Hours]], Nurse[[#This Row],[Med Aide/Tech Hours]])</f>
        <v>212.59197802197798</v>
      </c>
      <c r="L742" s="2">
        <f>SUM(Nurse[[#This Row],[RN Hours (excl. Admin, DON)]], Nurse[[#This Row],[RN Admin Hours]], Nurse[[#This Row],[RN DON Hours]])</f>
        <v>44.346153846153847</v>
      </c>
      <c r="M742" s="2">
        <v>34.247252747252745</v>
      </c>
      <c r="N742" s="2">
        <v>5.4945054945054945</v>
      </c>
      <c r="O742" s="2">
        <v>4.604395604395604</v>
      </c>
      <c r="P742" s="2">
        <f>SUM(Nurse[[#This Row],[LPN Hours (excl. Admin)]],Nurse[[#This Row],[LPN Admin Hours]])</f>
        <v>70.178571428571431</v>
      </c>
      <c r="Q742" s="2">
        <v>61.329670329670328</v>
      </c>
      <c r="R742" s="2">
        <v>8.8489010989010985</v>
      </c>
      <c r="S742" s="2">
        <f>SUM(Nurse[[#This Row],[CNA Hours]], Nurse[[#This Row],[NA TR Hours]], Nurse[[#This Row],[Med Aide/Tech Hours]])</f>
        <v>117.01505494505493</v>
      </c>
      <c r="T742" s="2">
        <v>117.01505494505493</v>
      </c>
      <c r="U742" s="2">
        <v>0</v>
      </c>
      <c r="V742" s="2">
        <v>0</v>
      </c>
      <c r="W7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70.115384615384613</v>
      </c>
      <c r="X742" s="2">
        <v>4.0549450549450547</v>
      </c>
      <c r="Y742" s="2">
        <v>0</v>
      </c>
      <c r="Z742" s="2">
        <v>0</v>
      </c>
      <c r="AA742" s="2">
        <v>18.972527472527471</v>
      </c>
      <c r="AB742" s="2">
        <v>0</v>
      </c>
      <c r="AC742" s="2">
        <v>47.087912087912088</v>
      </c>
      <c r="AD742" s="2">
        <v>0</v>
      </c>
      <c r="AE742" s="2">
        <v>0</v>
      </c>
      <c r="AF742" t="s">
        <v>135</v>
      </c>
      <c r="AG742" s="6">
        <v>5</v>
      </c>
      <c r="AH742"/>
    </row>
    <row r="743" spans="1:34" x14ac:dyDescent="0.25">
      <c r="A743" t="s">
        <v>35</v>
      </c>
      <c r="B743" t="s">
        <v>1893</v>
      </c>
      <c r="C743" t="s">
        <v>2260</v>
      </c>
      <c r="D743" t="s">
        <v>2338</v>
      </c>
      <c r="E743" s="2">
        <v>28.901098901098901</v>
      </c>
      <c r="F743" s="2">
        <f>Nurse[[#This Row],[Total Nurse Staff Hours]]/Nurse[[#This Row],[MDS Census]]</f>
        <v>4.4159695817490494</v>
      </c>
      <c r="G743" s="2">
        <f>Nurse[[#This Row],[Total Direct Care Staff Hours]]/Nurse[[#This Row],[MDS Census]]</f>
        <v>3.9427756653992398</v>
      </c>
      <c r="H743" s="2">
        <f>Nurse[[#This Row],[Total RN Hours (w/ Admin, DON)]]/Nurse[[#This Row],[MDS Census]]</f>
        <v>0.96844106463878321</v>
      </c>
      <c r="I743" s="2">
        <f>Nurse[[#This Row],[RN Hours (excl. Admin, DON)]]/Nurse[[#This Row],[MDS Census]]</f>
        <v>0.80665399239543722</v>
      </c>
      <c r="J743" s="2">
        <f>SUM(Nurse[[#This Row],[RN Hours (excl. Admin, DON)]], Nurse[[#This Row],[RN Admin Hours]], Nurse[[#This Row],[RN DON Hours]], Nurse[[#This Row],[LPN Hours (excl. Admin)]], Nurse[[#This Row],[LPN Admin Hours]], Nurse[[#This Row],[CNA Hours]], Nurse[[#This Row],[NA TR Hours]], Nurse[[#This Row],[Med Aide/Tech Hours]])</f>
        <v>127.62637362637363</v>
      </c>
      <c r="K743" s="2">
        <f>SUM(Nurse[[#This Row],[RN Hours (excl. Admin, DON)]], Nurse[[#This Row],[LPN Hours (excl. Admin)]], Nurse[[#This Row],[CNA Hours]], Nurse[[#This Row],[NA TR Hours]], Nurse[[#This Row],[Med Aide/Tech Hours]])</f>
        <v>113.95054945054946</v>
      </c>
      <c r="L743" s="2">
        <f>SUM(Nurse[[#This Row],[RN Hours (excl. Admin, DON)]], Nurse[[#This Row],[RN Admin Hours]], Nurse[[#This Row],[RN DON Hours]])</f>
        <v>27.989010989010989</v>
      </c>
      <c r="M743" s="2">
        <v>23.313186813186814</v>
      </c>
      <c r="N743" s="2">
        <v>0</v>
      </c>
      <c r="O743" s="2">
        <v>4.6758241758241761</v>
      </c>
      <c r="P743" s="2">
        <f>SUM(Nurse[[#This Row],[LPN Hours (excl. Admin)]],Nurse[[#This Row],[LPN Admin Hours]])</f>
        <v>34.777472527472526</v>
      </c>
      <c r="Q743" s="2">
        <v>25.777472527472529</v>
      </c>
      <c r="R743" s="2">
        <v>9</v>
      </c>
      <c r="S743" s="2">
        <f>SUM(Nurse[[#This Row],[CNA Hours]], Nurse[[#This Row],[NA TR Hours]], Nurse[[#This Row],[Med Aide/Tech Hours]])</f>
        <v>64.859890109890117</v>
      </c>
      <c r="T743" s="2">
        <v>64.859890109890117</v>
      </c>
      <c r="U743" s="2">
        <v>0</v>
      </c>
      <c r="V743" s="2">
        <v>0</v>
      </c>
      <c r="W7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16.219780219780219</v>
      </c>
      <c r="X743" s="2">
        <v>0</v>
      </c>
      <c r="Y743" s="2">
        <v>0</v>
      </c>
      <c r="Z743" s="2">
        <v>0</v>
      </c>
      <c r="AA743" s="2">
        <v>0</v>
      </c>
      <c r="AB743" s="2">
        <v>0</v>
      </c>
      <c r="AC743" s="2">
        <v>16.219780219780219</v>
      </c>
      <c r="AD743" s="2">
        <v>0</v>
      </c>
      <c r="AE743" s="2">
        <v>0</v>
      </c>
      <c r="AF743" t="s">
        <v>960</v>
      </c>
      <c r="AG743" s="6">
        <v>5</v>
      </c>
      <c r="AH743"/>
    </row>
    <row r="744" spans="1:34" x14ac:dyDescent="0.25">
      <c r="A744" t="s">
        <v>35</v>
      </c>
      <c r="B744" t="s">
        <v>1261</v>
      </c>
      <c r="C744" t="s">
        <v>2077</v>
      </c>
      <c r="D744" t="s">
        <v>2338</v>
      </c>
      <c r="E744" s="2">
        <v>36.857142857142854</v>
      </c>
      <c r="F744" s="2">
        <f>Nurse[[#This Row],[Total Nurse Staff Hours]]/Nurse[[#This Row],[MDS Census]]</f>
        <v>4.1007692307692309</v>
      </c>
      <c r="G744" s="2">
        <f>Nurse[[#This Row],[Total Direct Care Staff Hours]]/Nurse[[#This Row],[MDS Census]]</f>
        <v>3.726216457960644</v>
      </c>
      <c r="H744" s="2">
        <f>Nurse[[#This Row],[Total RN Hours (w/ Admin, DON)]]/Nurse[[#This Row],[MDS Census]]</f>
        <v>0.68559332140727491</v>
      </c>
      <c r="I744" s="2">
        <f>Nurse[[#This Row],[RN Hours (excl. Admin, DON)]]/Nurse[[#This Row],[MDS Census]]</f>
        <v>0.52026833631484792</v>
      </c>
      <c r="J744" s="2">
        <f>SUM(Nurse[[#This Row],[RN Hours (excl. Admin, DON)]], Nurse[[#This Row],[RN Admin Hours]], Nurse[[#This Row],[RN DON Hours]], Nurse[[#This Row],[LPN Hours (excl. Admin)]], Nurse[[#This Row],[LPN Admin Hours]], Nurse[[#This Row],[CNA Hours]], Nurse[[#This Row],[NA TR Hours]], Nurse[[#This Row],[Med Aide/Tech Hours]])</f>
        <v>151.14263736263734</v>
      </c>
      <c r="K744" s="2">
        <f>SUM(Nurse[[#This Row],[RN Hours (excl. Admin, DON)]], Nurse[[#This Row],[LPN Hours (excl. Admin)]], Nurse[[#This Row],[CNA Hours]], Nurse[[#This Row],[NA TR Hours]], Nurse[[#This Row],[Med Aide/Tech Hours]])</f>
        <v>137.33769230769229</v>
      </c>
      <c r="L744" s="2">
        <f>SUM(Nurse[[#This Row],[RN Hours (excl. Admin, DON)]], Nurse[[#This Row],[RN Admin Hours]], Nurse[[#This Row],[RN DON Hours]])</f>
        <v>25.269010989010987</v>
      </c>
      <c r="M744" s="2">
        <v>19.175604395604395</v>
      </c>
      <c r="N744" s="2">
        <v>0</v>
      </c>
      <c r="O744" s="2">
        <v>6.0934065934065931</v>
      </c>
      <c r="P744" s="2">
        <f>SUM(Nurse[[#This Row],[LPN Hours (excl. Admin)]],Nurse[[#This Row],[LPN Admin Hours]])</f>
        <v>45.596153846153847</v>
      </c>
      <c r="Q744" s="2">
        <v>37.884615384615387</v>
      </c>
      <c r="R744" s="2">
        <v>7.7115384615384617</v>
      </c>
      <c r="S744" s="2">
        <f>SUM(Nurse[[#This Row],[CNA Hours]], Nurse[[#This Row],[NA TR Hours]], Nurse[[#This Row],[Med Aide/Tech Hours]])</f>
        <v>80.277472527472526</v>
      </c>
      <c r="T744" s="2">
        <v>80.277472527472526</v>
      </c>
      <c r="U744" s="2">
        <v>0</v>
      </c>
      <c r="V744" s="2">
        <v>0</v>
      </c>
      <c r="W7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31.126373626373628</v>
      </c>
      <c r="X744" s="2">
        <v>3.7802197802197801</v>
      </c>
      <c r="Y744" s="2">
        <v>0</v>
      </c>
      <c r="Z744" s="2">
        <v>0</v>
      </c>
      <c r="AA744" s="2">
        <v>11.719780219780219</v>
      </c>
      <c r="AB744" s="2">
        <v>0</v>
      </c>
      <c r="AC744" s="2">
        <v>15.626373626373626</v>
      </c>
      <c r="AD744" s="2">
        <v>0</v>
      </c>
      <c r="AE744" s="2">
        <v>0</v>
      </c>
      <c r="AF744" t="s">
        <v>317</v>
      </c>
      <c r="AG744" s="6">
        <v>5</v>
      </c>
      <c r="AH744"/>
    </row>
    <row r="745" spans="1:34" x14ac:dyDescent="0.25">
      <c r="A745" t="s">
        <v>35</v>
      </c>
      <c r="B745" t="s">
        <v>1765</v>
      </c>
      <c r="C745" t="s">
        <v>2257</v>
      </c>
      <c r="D745" t="s">
        <v>2281</v>
      </c>
      <c r="E745" s="2">
        <v>53.318681318681321</v>
      </c>
      <c r="F745" s="2">
        <f>Nurse[[#This Row],[Total Nurse Staff Hours]]/Nurse[[#This Row],[MDS Census]]</f>
        <v>3.4048887056883763</v>
      </c>
      <c r="G745" s="2">
        <f>Nurse[[#This Row],[Total Direct Care Staff Hours]]/Nurse[[#This Row],[MDS Census]]</f>
        <v>3.1718734542456724</v>
      </c>
      <c r="H745" s="2">
        <f>Nurse[[#This Row],[Total RN Hours (w/ Admin, DON)]]/Nurse[[#This Row],[MDS Census]]</f>
        <v>0.55387262984336361</v>
      </c>
      <c r="I745" s="2">
        <f>Nurse[[#This Row],[RN Hours (excl. Admin, DON)]]/Nurse[[#This Row],[MDS Census]]</f>
        <v>0.32085737840065959</v>
      </c>
      <c r="J745" s="2">
        <f>SUM(Nurse[[#This Row],[RN Hours (excl. Admin, DON)]], Nurse[[#This Row],[RN Admin Hours]], Nurse[[#This Row],[RN DON Hours]], Nurse[[#This Row],[LPN Hours (excl. Admin)]], Nurse[[#This Row],[LPN Admin Hours]], Nurse[[#This Row],[CNA Hours]], Nurse[[#This Row],[NA TR Hours]], Nurse[[#This Row],[Med Aide/Tech Hours]])</f>
        <v>181.54417582417585</v>
      </c>
      <c r="K745" s="2">
        <f>SUM(Nurse[[#This Row],[RN Hours (excl. Admin, DON)]], Nurse[[#This Row],[LPN Hours (excl. Admin)]], Nurse[[#This Row],[CNA Hours]], Nurse[[#This Row],[NA TR Hours]], Nurse[[#This Row],[Med Aide/Tech Hours]])</f>
        <v>169.12010989010992</v>
      </c>
      <c r="L745" s="2">
        <f>SUM(Nurse[[#This Row],[RN Hours (excl. Admin, DON)]], Nurse[[#This Row],[RN Admin Hours]], Nurse[[#This Row],[RN DON Hours]])</f>
        <v>29.531758241758247</v>
      </c>
      <c r="M745" s="2">
        <v>17.107692307692311</v>
      </c>
      <c r="N745" s="2">
        <v>6.7097802197802192</v>
      </c>
      <c r="O745" s="2">
        <v>5.7142857142857144</v>
      </c>
      <c r="P745" s="2">
        <f>SUM(Nurse[[#This Row],[LPN Hours (excl. Admin)]],Nurse[[#This Row],[LPN Admin Hours]])</f>
        <v>49.534725274725261</v>
      </c>
      <c r="Q745" s="2">
        <v>49.534725274725261</v>
      </c>
      <c r="R745" s="2">
        <v>0</v>
      </c>
      <c r="S745" s="2">
        <f>SUM(Nurse[[#This Row],[CNA Hours]], Nurse[[#This Row],[NA TR Hours]], Nurse[[#This Row],[Med Aide/Tech Hours]])</f>
        <v>102.47769230769232</v>
      </c>
      <c r="T745" s="2">
        <v>102.47769230769232</v>
      </c>
      <c r="U745" s="2">
        <v>0</v>
      </c>
      <c r="V745" s="2">
        <v>0</v>
      </c>
      <c r="W7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22.274505494505494</v>
      </c>
      <c r="X745" s="2">
        <v>0.52747252747252749</v>
      </c>
      <c r="Y745" s="2">
        <v>0</v>
      </c>
      <c r="Z745" s="2">
        <v>0</v>
      </c>
      <c r="AA745" s="2">
        <v>5.8898901098901089</v>
      </c>
      <c r="AB745" s="2">
        <v>0</v>
      </c>
      <c r="AC745" s="2">
        <v>15.857142857142858</v>
      </c>
      <c r="AD745" s="2">
        <v>0</v>
      </c>
      <c r="AE745" s="2">
        <v>0</v>
      </c>
      <c r="AF745" t="s">
        <v>831</v>
      </c>
      <c r="AG745" s="6">
        <v>5</v>
      </c>
      <c r="AH745"/>
    </row>
    <row r="746" spans="1:34" x14ac:dyDescent="0.25">
      <c r="A746" t="s">
        <v>35</v>
      </c>
      <c r="B746" t="s">
        <v>1567</v>
      </c>
      <c r="C746" t="s">
        <v>2017</v>
      </c>
      <c r="D746" t="s">
        <v>2288</v>
      </c>
      <c r="E746" s="2">
        <v>39.791208791208788</v>
      </c>
      <c r="F746" s="2">
        <f>Nurse[[#This Row],[Total Nurse Staff Hours]]/Nurse[[#This Row],[MDS Census]]</f>
        <v>3.4228804197735436</v>
      </c>
      <c r="G746" s="2">
        <f>Nurse[[#This Row],[Total Direct Care Staff Hours]]/Nurse[[#This Row],[MDS Census]]</f>
        <v>3.0277547638773825</v>
      </c>
      <c r="H746" s="2">
        <f>Nurse[[#This Row],[Total RN Hours (w/ Admin, DON)]]/Nurse[[#This Row],[MDS Census]]</f>
        <v>0.44683789008561176</v>
      </c>
      <c r="I746" s="2">
        <f>Nurse[[#This Row],[RN Hours (excl. Admin, DON)]]/Nurse[[#This Row],[MDS Census]]</f>
        <v>0.30185031759182546</v>
      </c>
      <c r="J746" s="2">
        <f>SUM(Nurse[[#This Row],[RN Hours (excl. Admin, DON)]], Nurse[[#This Row],[RN Admin Hours]], Nurse[[#This Row],[RN DON Hours]], Nurse[[#This Row],[LPN Hours (excl. Admin)]], Nurse[[#This Row],[LPN Admin Hours]], Nurse[[#This Row],[CNA Hours]], Nurse[[#This Row],[NA TR Hours]], Nurse[[#This Row],[Med Aide/Tech Hours]])</f>
        <v>136.20054945054946</v>
      </c>
      <c r="K746" s="2">
        <f>SUM(Nurse[[#This Row],[RN Hours (excl. Admin, DON)]], Nurse[[#This Row],[LPN Hours (excl. Admin)]], Nurse[[#This Row],[CNA Hours]], Nurse[[#This Row],[NA TR Hours]], Nurse[[#This Row],[Med Aide/Tech Hours]])</f>
        <v>120.47802197802199</v>
      </c>
      <c r="L746" s="2">
        <f>SUM(Nurse[[#This Row],[RN Hours (excl. Admin, DON)]], Nurse[[#This Row],[RN Admin Hours]], Nurse[[#This Row],[RN DON Hours]])</f>
        <v>17.780219780219781</v>
      </c>
      <c r="M746" s="2">
        <v>12.010989010989011</v>
      </c>
      <c r="N746" s="2">
        <v>0.14285714285714285</v>
      </c>
      <c r="O746" s="2">
        <v>5.6263736263736268</v>
      </c>
      <c r="P746" s="2">
        <f>SUM(Nurse[[#This Row],[LPN Hours (excl. Admin)]],Nurse[[#This Row],[LPN Admin Hours]])</f>
        <v>49.06318681318681</v>
      </c>
      <c r="Q746" s="2">
        <v>39.109890109890109</v>
      </c>
      <c r="R746" s="2">
        <v>9.9532967032967026</v>
      </c>
      <c r="S746" s="2">
        <f>SUM(Nurse[[#This Row],[CNA Hours]], Nurse[[#This Row],[NA TR Hours]], Nurse[[#This Row],[Med Aide/Tech Hours]])</f>
        <v>69.357142857142861</v>
      </c>
      <c r="T746" s="2">
        <v>56.708791208791212</v>
      </c>
      <c r="U746" s="2">
        <v>12.648351648351648</v>
      </c>
      <c r="V746" s="2">
        <v>0</v>
      </c>
      <c r="W7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46" s="2">
        <v>0</v>
      </c>
      <c r="Y746" s="2">
        <v>0</v>
      </c>
      <c r="Z746" s="2">
        <v>0</v>
      </c>
      <c r="AA746" s="2">
        <v>0</v>
      </c>
      <c r="AB746" s="2">
        <v>0</v>
      </c>
      <c r="AC746" s="2">
        <v>0</v>
      </c>
      <c r="AD746" s="2">
        <v>0</v>
      </c>
      <c r="AE746" s="2">
        <v>0</v>
      </c>
      <c r="AF746" t="s">
        <v>629</v>
      </c>
      <c r="AG746" s="6">
        <v>5</v>
      </c>
      <c r="AH746"/>
    </row>
    <row r="747" spans="1:34" x14ac:dyDescent="0.25">
      <c r="A747" t="s">
        <v>35</v>
      </c>
      <c r="B747" t="s">
        <v>1909</v>
      </c>
      <c r="C747" t="s">
        <v>2068</v>
      </c>
      <c r="D747" t="s">
        <v>2355</v>
      </c>
      <c r="E747" s="2">
        <v>86.362637362637358</v>
      </c>
      <c r="F747" s="2">
        <f>Nurse[[#This Row],[Total Nurse Staff Hours]]/Nurse[[#This Row],[MDS Census]]</f>
        <v>2.8936531365313654</v>
      </c>
      <c r="G747" s="2">
        <f>Nurse[[#This Row],[Total Direct Care Staff Hours]]/Nurse[[#This Row],[MDS Census]]</f>
        <v>2.7032345082071507</v>
      </c>
      <c r="H747" s="2">
        <f>Nurse[[#This Row],[Total RN Hours (w/ Admin, DON)]]/Nurse[[#This Row],[MDS Census]]</f>
        <v>0.59050133604784327</v>
      </c>
      <c r="I747" s="2">
        <f>Nurse[[#This Row],[RN Hours (excl. Admin, DON)]]/Nurse[[#This Row],[MDS Census]]</f>
        <v>0.45409721338592696</v>
      </c>
      <c r="J747" s="2">
        <f>SUM(Nurse[[#This Row],[RN Hours (excl. Admin, DON)]], Nurse[[#This Row],[RN Admin Hours]], Nurse[[#This Row],[RN DON Hours]], Nurse[[#This Row],[LPN Hours (excl. Admin)]], Nurse[[#This Row],[LPN Admin Hours]], Nurse[[#This Row],[CNA Hours]], Nurse[[#This Row],[NA TR Hours]], Nurse[[#This Row],[Med Aide/Tech Hours]])</f>
        <v>249.90351648351646</v>
      </c>
      <c r="K747" s="2">
        <f>SUM(Nurse[[#This Row],[RN Hours (excl. Admin, DON)]], Nurse[[#This Row],[LPN Hours (excl. Admin)]], Nurse[[#This Row],[CNA Hours]], Nurse[[#This Row],[NA TR Hours]], Nurse[[#This Row],[Med Aide/Tech Hours]])</f>
        <v>233.45846153846151</v>
      </c>
      <c r="L747" s="2">
        <f>SUM(Nurse[[#This Row],[RN Hours (excl. Admin, DON)]], Nurse[[#This Row],[RN Admin Hours]], Nurse[[#This Row],[RN DON Hours]])</f>
        <v>50.997252747252745</v>
      </c>
      <c r="M747" s="2">
        <v>39.217032967032964</v>
      </c>
      <c r="N747" s="2">
        <v>7.802197802197802</v>
      </c>
      <c r="O747" s="2">
        <v>3.9780219780219781</v>
      </c>
      <c r="P747" s="2">
        <f>SUM(Nurse[[#This Row],[LPN Hours (excl. Admin)]],Nurse[[#This Row],[LPN Admin Hours]])</f>
        <v>51.381538461538469</v>
      </c>
      <c r="Q747" s="2">
        <v>46.716703296703301</v>
      </c>
      <c r="R747" s="2">
        <v>4.6648351648351651</v>
      </c>
      <c r="S747" s="2">
        <f>SUM(Nurse[[#This Row],[CNA Hours]], Nurse[[#This Row],[NA TR Hours]], Nurse[[#This Row],[Med Aide/Tech Hours]])</f>
        <v>147.52472527472526</v>
      </c>
      <c r="T747" s="2">
        <v>144.8598901098901</v>
      </c>
      <c r="U747" s="2">
        <v>2.6648351648351647</v>
      </c>
      <c r="V747" s="2">
        <v>0</v>
      </c>
      <c r="W7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8.8018681318681331</v>
      </c>
      <c r="X747" s="2">
        <v>0</v>
      </c>
      <c r="Y747" s="2">
        <v>0</v>
      </c>
      <c r="Z747" s="2">
        <v>0</v>
      </c>
      <c r="AA747" s="2">
        <v>0.91175824175824194</v>
      </c>
      <c r="AB747" s="2">
        <v>0</v>
      </c>
      <c r="AC747" s="2">
        <v>7.8901098901098905</v>
      </c>
      <c r="AD747" s="2">
        <v>0</v>
      </c>
      <c r="AE747" s="2">
        <v>0</v>
      </c>
      <c r="AF747" t="s">
        <v>976</v>
      </c>
      <c r="AG747" s="6">
        <v>5</v>
      </c>
      <c r="AH747"/>
    </row>
    <row r="748" spans="1:34" x14ac:dyDescent="0.25">
      <c r="A748" t="s">
        <v>35</v>
      </c>
      <c r="B748" t="s">
        <v>1495</v>
      </c>
      <c r="C748" t="s">
        <v>2207</v>
      </c>
      <c r="D748" t="s">
        <v>2359</v>
      </c>
      <c r="E748" s="2">
        <v>30.890109890109891</v>
      </c>
      <c r="F748" s="2">
        <f>Nurse[[#This Row],[Total Nurse Staff Hours]]/Nurse[[#This Row],[MDS Census]]</f>
        <v>3.4376663109213799</v>
      </c>
      <c r="G748" s="2">
        <f>Nurse[[#This Row],[Total Direct Care Staff Hours]]/Nurse[[#This Row],[MDS Census]]</f>
        <v>3.1071789398790468</v>
      </c>
      <c r="H748" s="2">
        <f>Nurse[[#This Row],[Total RN Hours (w/ Admin, DON)]]/Nurse[[#This Row],[MDS Census]]</f>
        <v>0.5135645677694769</v>
      </c>
      <c r="I748" s="2">
        <f>Nurse[[#This Row],[RN Hours (excl. Admin, DON)]]/Nurse[[#This Row],[MDS Census]]</f>
        <v>0.18307719672714332</v>
      </c>
      <c r="J748" s="2">
        <f>SUM(Nurse[[#This Row],[RN Hours (excl. Admin, DON)]], Nurse[[#This Row],[RN Admin Hours]], Nurse[[#This Row],[RN DON Hours]], Nurse[[#This Row],[LPN Hours (excl. Admin)]], Nurse[[#This Row],[LPN Admin Hours]], Nurse[[#This Row],[CNA Hours]], Nurse[[#This Row],[NA TR Hours]], Nurse[[#This Row],[Med Aide/Tech Hours]])</f>
        <v>106.1898901098901</v>
      </c>
      <c r="K748" s="2">
        <f>SUM(Nurse[[#This Row],[RN Hours (excl. Admin, DON)]], Nurse[[#This Row],[LPN Hours (excl. Admin)]], Nurse[[#This Row],[CNA Hours]], Nurse[[#This Row],[NA TR Hours]], Nurse[[#This Row],[Med Aide/Tech Hours]])</f>
        <v>95.981098901098903</v>
      </c>
      <c r="L748" s="2">
        <f>SUM(Nurse[[#This Row],[RN Hours (excl. Admin, DON)]], Nurse[[#This Row],[RN Admin Hours]], Nurse[[#This Row],[RN DON Hours]])</f>
        <v>15.86406593406593</v>
      </c>
      <c r="M748" s="2">
        <v>5.6552747252747242</v>
      </c>
      <c r="N748" s="2">
        <v>4.8351648351648349</v>
      </c>
      <c r="O748" s="2">
        <v>5.3736263736263732</v>
      </c>
      <c r="P748" s="2">
        <f>SUM(Nurse[[#This Row],[LPN Hours (excl. Admin)]],Nurse[[#This Row],[LPN Admin Hours]])</f>
        <v>36.940329670329682</v>
      </c>
      <c r="Q748" s="2">
        <v>36.940329670329682</v>
      </c>
      <c r="R748" s="2">
        <v>0</v>
      </c>
      <c r="S748" s="2">
        <f>SUM(Nurse[[#This Row],[CNA Hours]], Nurse[[#This Row],[NA TR Hours]], Nurse[[#This Row],[Med Aide/Tech Hours]])</f>
        <v>53.385494505494492</v>
      </c>
      <c r="T748" s="2">
        <v>53.385494505494492</v>
      </c>
      <c r="U748" s="2">
        <v>0</v>
      </c>
      <c r="V748" s="2">
        <v>0</v>
      </c>
      <c r="W7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48" s="2">
        <v>0</v>
      </c>
      <c r="Y748" s="2">
        <v>0</v>
      </c>
      <c r="Z748" s="2">
        <v>0</v>
      </c>
      <c r="AA748" s="2">
        <v>0</v>
      </c>
      <c r="AB748" s="2">
        <v>0</v>
      </c>
      <c r="AC748" s="2">
        <v>0</v>
      </c>
      <c r="AD748" s="2">
        <v>0</v>
      </c>
      <c r="AE748" s="2">
        <v>0</v>
      </c>
      <c r="AF748" t="s">
        <v>556</v>
      </c>
      <c r="AG748" s="6">
        <v>5</v>
      </c>
      <c r="AH748"/>
    </row>
    <row r="749" spans="1:34" x14ac:dyDescent="0.25">
      <c r="A749" t="s">
        <v>35</v>
      </c>
      <c r="B749" t="s">
        <v>1786</v>
      </c>
      <c r="C749" t="s">
        <v>2159</v>
      </c>
      <c r="D749" t="s">
        <v>2280</v>
      </c>
      <c r="E749" s="2">
        <v>73.494505494505489</v>
      </c>
      <c r="F749" s="2">
        <f>Nurse[[#This Row],[Total Nurse Staff Hours]]/Nurse[[#This Row],[MDS Census]]</f>
        <v>3.1035331937799051</v>
      </c>
      <c r="G749" s="2">
        <f>Nurse[[#This Row],[Total Direct Care Staff Hours]]/Nurse[[#This Row],[MDS Census]]</f>
        <v>2.8071471291866037</v>
      </c>
      <c r="H749" s="2">
        <f>Nurse[[#This Row],[Total RN Hours (w/ Admin, DON)]]/Nurse[[#This Row],[MDS Census]]</f>
        <v>0.39416716507177046</v>
      </c>
      <c r="I749" s="2">
        <f>Nurse[[#This Row],[RN Hours (excl. Admin, DON)]]/Nurse[[#This Row],[MDS Census]]</f>
        <v>0.31761214114832548</v>
      </c>
      <c r="J749" s="2">
        <f>SUM(Nurse[[#This Row],[RN Hours (excl. Admin, DON)]], Nurse[[#This Row],[RN Admin Hours]], Nurse[[#This Row],[RN DON Hours]], Nurse[[#This Row],[LPN Hours (excl. Admin)]], Nurse[[#This Row],[LPN Admin Hours]], Nurse[[#This Row],[CNA Hours]], Nurse[[#This Row],[NA TR Hours]], Nurse[[#This Row],[Med Aide/Tech Hours]])</f>
        <v>228.09263736263739</v>
      </c>
      <c r="K749" s="2">
        <f>SUM(Nurse[[#This Row],[RN Hours (excl. Admin, DON)]], Nurse[[#This Row],[LPN Hours (excl. Admin)]], Nurse[[#This Row],[CNA Hours]], Nurse[[#This Row],[NA TR Hours]], Nurse[[#This Row],[Med Aide/Tech Hours]])</f>
        <v>206.30989010989015</v>
      </c>
      <c r="L749" s="2">
        <f>SUM(Nurse[[#This Row],[RN Hours (excl. Admin, DON)]], Nurse[[#This Row],[RN Admin Hours]], Nurse[[#This Row],[RN DON Hours]])</f>
        <v>28.969120879120887</v>
      </c>
      <c r="M749" s="2">
        <v>23.342747252747259</v>
      </c>
      <c r="N749" s="2">
        <v>0</v>
      </c>
      <c r="O749" s="2">
        <v>5.6263736263736268</v>
      </c>
      <c r="P749" s="2">
        <f>SUM(Nurse[[#This Row],[LPN Hours (excl. Admin)]],Nurse[[#This Row],[LPN Admin Hours]])</f>
        <v>62.112527472527489</v>
      </c>
      <c r="Q749" s="2">
        <v>45.95615384615386</v>
      </c>
      <c r="R749" s="2">
        <v>16.156373626373625</v>
      </c>
      <c r="S749" s="2">
        <f>SUM(Nurse[[#This Row],[CNA Hours]], Nurse[[#This Row],[NA TR Hours]], Nurse[[#This Row],[Med Aide/Tech Hours]])</f>
        <v>137.01098901098902</v>
      </c>
      <c r="T749" s="2">
        <v>105.30593406593407</v>
      </c>
      <c r="U749" s="2">
        <v>31.705054945054943</v>
      </c>
      <c r="V749" s="2">
        <v>0</v>
      </c>
      <c r="W7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49" s="2">
        <v>0</v>
      </c>
      <c r="Y749" s="2">
        <v>0</v>
      </c>
      <c r="Z749" s="2">
        <v>0</v>
      </c>
      <c r="AA749" s="2">
        <v>0</v>
      </c>
      <c r="AB749" s="2">
        <v>0</v>
      </c>
      <c r="AC749" s="2">
        <v>0</v>
      </c>
      <c r="AD749" s="2">
        <v>0</v>
      </c>
      <c r="AE749" s="2">
        <v>0</v>
      </c>
      <c r="AF749" t="s">
        <v>852</v>
      </c>
      <c r="AG749" s="6">
        <v>5</v>
      </c>
      <c r="AH749"/>
    </row>
    <row r="750" spans="1:34" x14ac:dyDescent="0.25">
      <c r="A750" t="s">
        <v>35</v>
      </c>
      <c r="B750" t="s">
        <v>1342</v>
      </c>
      <c r="C750" t="s">
        <v>1985</v>
      </c>
      <c r="D750" t="s">
        <v>2360</v>
      </c>
      <c r="E750" s="2">
        <v>58.219780219780219</v>
      </c>
      <c r="F750" s="2">
        <f>Nurse[[#This Row],[Total Nurse Staff Hours]]/Nurse[[#This Row],[MDS Census]]</f>
        <v>3.5749697999245007</v>
      </c>
      <c r="G750" s="2">
        <f>Nurse[[#This Row],[Total Direct Care Staff Hours]]/Nurse[[#This Row],[MDS Census]]</f>
        <v>3.1306493016232548</v>
      </c>
      <c r="H750" s="2">
        <f>Nurse[[#This Row],[Total RN Hours (w/ Admin, DON)]]/Nurse[[#This Row],[MDS Census]]</f>
        <v>0.81765383163457916</v>
      </c>
      <c r="I750" s="2">
        <f>Nurse[[#This Row],[RN Hours (excl. Admin, DON)]]/Nurse[[#This Row],[MDS Census]]</f>
        <v>0.54736315590788975</v>
      </c>
      <c r="J750" s="2">
        <f>SUM(Nurse[[#This Row],[RN Hours (excl. Admin, DON)]], Nurse[[#This Row],[RN Admin Hours]], Nurse[[#This Row],[RN DON Hours]], Nurse[[#This Row],[LPN Hours (excl. Admin)]], Nurse[[#This Row],[LPN Admin Hours]], Nurse[[#This Row],[CNA Hours]], Nurse[[#This Row],[NA TR Hours]], Nurse[[#This Row],[Med Aide/Tech Hours]])</f>
        <v>208.13395604395609</v>
      </c>
      <c r="K750" s="2">
        <f>SUM(Nurse[[#This Row],[RN Hours (excl. Admin, DON)]], Nurse[[#This Row],[LPN Hours (excl. Admin)]], Nurse[[#This Row],[CNA Hours]], Nurse[[#This Row],[NA TR Hours]], Nurse[[#This Row],[Med Aide/Tech Hours]])</f>
        <v>182.26571428571432</v>
      </c>
      <c r="L750" s="2">
        <f>SUM(Nurse[[#This Row],[RN Hours (excl. Admin, DON)]], Nurse[[#This Row],[RN Admin Hours]], Nurse[[#This Row],[RN DON Hours]])</f>
        <v>47.603626373626376</v>
      </c>
      <c r="M750" s="2">
        <v>31.867362637362639</v>
      </c>
      <c r="N750" s="2">
        <v>10.021978021978022</v>
      </c>
      <c r="O750" s="2">
        <v>5.7142857142857144</v>
      </c>
      <c r="P750" s="2">
        <f>SUM(Nurse[[#This Row],[LPN Hours (excl. Admin)]],Nurse[[#This Row],[LPN Admin Hours]])</f>
        <v>60.420109890109892</v>
      </c>
      <c r="Q750" s="2">
        <v>50.28813186813187</v>
      </c>
      <c r="R750" s="2">
        <v>10.131978021978021</v>
      </c>
      <c r="S750" s="2">
        <f>SUM(Nurse[[#This Row],[CNA Hours]], Nurse[[#This Row],[NA TR Hours]], Nurse[[#This Row],[Med Aide/Tech Hours]])</f>
        <v>100.11021978021978</v>
      </c>
      <c r="T750" s="2">
        <v>96.962857142857146</v>
      </c>
      <c r="U750" s="2">
        <v>3.1473626373626371</v>
      </c>
      <c r="V750" s="2">
        <v>0</v>
      </c>
      <c r="W7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7.6923076923076927E-2</v>
      </c>
      <c r="X750" s="2">
        <v>1.098901098901099E-2</v>
      </c>
      <c r="Y750" s="2">
        <v>0</v>
      </c>
      <c r="Z750" s="2">
        <v>0</v>
      </c>
      <c r="AA750" s="2">
        <v>0</v>
      </c>
      <c r="AB750" s="2">
        <v>6.5934065934065936E-2</v>
      </c>
      <c r="AC750" s="2">
        <v>0</v>
      </c>
      <c r="AD750" s="2">
        <v>0</v>
      </c>
      <c r="AE750" s="2">
        <v>0</v>
      </c>
      <c r="AF750" t="s">
        <v>399</v>
      </c>
      <c r="AG750" s="6">
        <v>5</v>
      </c>
      <c r="AH750"/>
    </row>
    <row r="751" spans="1:34" x14ac:dyDescent="0.25">
      <c r="A751" t="s">
        <v>35</v>
      </c>
      <c r="B751" t="s">
        <v>1472</v>
      </c>
      <c r="C751" t="s">
        <v>2203</v>
      </c>
      <c r="D751" t="s">
        <v>2366</v>
      </c>
      <c r="E751" s="2">
        <v>41.395604395604394</v>
      </c>
      <c r="F751" s="2">
        <f>Nurse[[#This Row],[Total Nurse Staff Hours]]/Nurse[[#This Row],[MDS Census]]</f>
        <v>3.5211919299177059</v>
      </c>
      <c r="G751" s="2">
        <f>Nurse[[#This Row],[Total Direct Care Staff Hours]]/Nurse[[#This Row],[MDS Census]]</f>
        <v>3.1111839660207057</v>
      </c>
      <c r="H751" s="2">
        <f>Nurse[[#This Row],[Total RN Hours (w/ Admin, DON)]]/Nurse[[#This Row],[MDS Census]]</f>
        <v>0.85563843907618808</v>
      </c>
      <c r="I751" s="2">
        <f>Nurse[[#This Row],[RN Hours (excl. Admin, DON)]]/Nurse[[#This Row],[MDS Census]]</f>
        <v>0.44788691266259628</v>
      </c>
      <c r="J751" s="2">
        <f>SUM(Nurse[[#This Row],[RN Hours (excl. Admin, DON)]], Nurse[[#This Row],[RN Admin Hours]], Nurse[[#This Row],[RN DON Hours]], Nurse[[#This Row],[LPN Hours (excl. Admin)]], Nurse[[#This Row],[LPN Admin Hours]], Nurse[[#This Row],[CNA Hours]], Nurse[[#This Row],[NA TR Hours]], Nurse[[#This Row],[Med Aide/Tech Hours]])</f>
        <v>145.76186813186811</v>
      </c>
      <c r="K751" s="2">
        <f>SUM(Nurse[[#This Row],[RN Hours (excl. Admin, DON)]], Nurse[[#This Row],[LPN Hours (excl. Admin)]], Nurse[[#This Row],[CNA Hours]], Nurse[[#This Row],[NA TR Hours]], Nurse[[#This Row],[Med Aide/Tech Hours]])</f>
        <v>128.78934065934064</v>
      </c>
      <c r="L751" s="2">
        <f>SUM(Nurse[[#This Row],[RN Hours (excl. Admin, DON)]], Nurse[[#This Row],[RN Admin Hours]], Nurse[[#This Row],[RN DON Hours]])</f>
        <v>35.419670329670332</v>
      </c>
      <c r="M751" s="2">
        <v>18.540549450549452</v>
      </c>
      <c r="N751" s="2">
        <v>11.164835164835164</v>
      </c>
      <c r="O751" s="2">
        <v>5.7142857142857144</v>
      </c>
      <c r="P751" s="2">
        <f>SUM(Nurse[[#This Row],[LPN Hours (excl. Admin)]],Nurse[[#This Row],[LPN Admin Hours]])</f>
        <v>42.226153846153849</v>
      </c>
      <c r="Q751" s="2">
        <v>42.132747252747258</v>
      </c>
      <c r="R751" s="2">
        <v>9.3406593406593408E-2</v>
      </c>
      <c r="S751" s="2">
        <f>SUM(Nurse[[#This Row],[CNA Hours]], Nurse[[#This Row],[NA TR Hours]], Nurse[[#This Row],[Med Aide/Tech Hours]])</f>
        <v>68.116043956043953</v>
      </c>
      <c r="T751" s="2">
        <v>67.870989010989007</v>
      </c>
      <c r="U751" s="2">
        <v>0.24505494505494502</v>
      </c>
      <c r="V751" s="2">
        <v>0</v>
      </c>
      <c r="W7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9.8901098901098911E-2</v>
      </c>
      <c r="X751" s="2">
        <v>1.098901098901099E-2</v>
      </c>
      <c r="Y751" s="2">
        <v>0</v>
      </c>
      <c r="Z751" s="2">
        <v>0</v>
      </c>
      <c r="AA751" s="2">
        <v>0</v>
      </c>
      <c r="AB751" s="2">
        <v>8.7912087912087919E-2</v>
      </c>
      <c r="AC751" s="2">
        <v>0</v>
      </c>
      <c r="AD751" s="2">
        <v>0</v>
      </c>
      <c r="AE751" s="2">
        <v>0</v>
      </c>
      <c r="AF751" t="s">
        <v>532</v>
      </c>
      <c r="AG751" s="6">
        <v>5</v>
      </c>
      <c r="AH751"/>
    </row>
    <row r="752" spans="1:34" x14ac:dyDescent="0.25">
      <c r="A752" t="s">
        <v>35</v>
      </c>
      <c r="B752" t="s">
        <v>1331</v>
      </c>
      <c r="C752" t="s">
        <v>2100</v>
      </c>
      <c r="D752" t="s">
        <v>2290</v>
      </c>
      <c r="E752" s="2">
        <v>52.912087912087912</v>
      </c>
      <c r="F752" s="2">
        <f>Nurse[[#This Row],[Total Nurse Staff Hours]]/Nurse[[#This Row],[MDS Census]]</f>
        <v>2.9947954309449627</v>
      </c>
      <c r="G752" s="2">
        <f>Nurse[[#This Row],[Total Direct Care Staff Hours]]/Nurse[[#This Row],[MDS Census]]</f>
        <v>2.6593956386292827</v>
      </c>
      <c r="H752" s="2">
        <f>Nurse[[#This Row],[Total RN Hours (w/ Admin, DON)]]/Nurse[[#This Row],[MDS Census]]</f>
        <v>0.53888888888888886</v>
      </c>
      <c r="I752" s="2">
        <f>Nurse[[#This Row],[RN Hours (excl. Admin, DON)]]/Nurse[[#This Row],[MDS Census]]</f>
        <v>0.2944132917964693</v>
      </c>
      <c r="J752" s="2">
        <f>SUM(Nurse[[#This Row],[RN Hours (excl. Admin, DON)]], Nurse[[#This Row],[RN Admin Hours]], Nurse[[#This Row],[RN DON Hours]], Nurse[[#This Row],[LPN Hours (excl. Admin)]], Nurse[[#This Row],[LPN Admin Hours]], Nurse[[#This Row],[CNA Hours]], Nurse[[#This Row],[NA TR Hours]], Nurse[[#This Row],[Med Aide/Tech Hours]])</f>
        <v>158.46087912087907</v>
      </c>
      <c r="K752" s="2">
        <f>SUM(Nurse[[#This Row],[RN Hours (excl. Admin, DON)]], Nurse[[#This Row],[LPN Hours (excl. Admin)]], Nurse[[#This Row],[CNA Hours]], Nurse[[#This Row],[NA TR Hours]], Nurse[[#This Row],[Med Aide/Tech Hours]])</f>
        <v>140.71417582417578</v>
      </c>
      <c r="L752" s="2">
        <f>SUM(Nurse[[#This Row],[RN Hours (excl. Admin, DON)]], Nurse[[#This Row],[RN Admin Hours]], Nurse[[#This Row],[RN DON Hours]])</f>
        <v>28.513736263736263</v>
      </c>
      <c r="M752" s="2">
        <v>15.578021978021974</v>
      </c>
      <c r="N752" s="2">
        <v>7.2214285714285724</v>
      </c>
      <c r="O752" s="2">
        <v>5.7142857142857144</v>
      </c>
      <c r="P752" s="2">
        <f>SUM(Nurse[[#This Row],[LPN Hours (excl. Admin)]],Nurse[[#This Row],[LPN Admin Hours]])</f>
        <v>52.294395604395582</v>
      </c>
      <c r="Q752" s="2">
        <v>47.483406593406571</v>
      </c>
      <c r="R752" s="2">
        <v>4.8109890109890108</v>
      </c>
      <c r="S752" s="2">
        <f>SUM(Nurse[[#This Row],[CNA Hours]], Nurse[[#This Row],[NA TR Hours]], Nurse[[#This Row],[Med Aide/Tech Hours]])</f>
        <v>77.652747252747247</v>
      </c>
      <c r="T752" s="2">
        <v>73.228571428571428</v>
      </c>
      <c r="U752" s="2">
        <v>4.4241758241758244</v>
      </c>
      <c r="V752" s="2">
        <v>0</v>
      </c>
      <c r="W7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7.6923076923076927E-2</v>
      </c>
      <c r="X752" s="2">
        <v>1.098901098901099E-2</v>
      </c>
      <c r="Y752" s="2">
        <v>0</v>
      </c>
      <c r="Z752" s="2">
        <v>0</v>
      </c>
      <c r="AA752" s="2">
        <v>0</v>
      </c>
      <c r="AB752" s="2">
        <v>6.5934065934065936E-2</v>
      </c>
      <c r="AC752" s="2">
        <v>0</v>
      </c>
      <c r="AD752" s="2">
        <v>0</v>
      </c>
      <c r="AE752" s="2">
        <v>0</v>
      </c>
      <c r="AF752" t="s">
        <v>388</v>
      </c>
      <c r="AG752" s="6">
        <v>5</v>
      </c>
      <c r="AH752"/>
    </row>
    <row r="753" spans="1:34" x14ac:dyDescent="0.25">
      <c r="A753" t="s">
        <v>35</v>
      </c>
      <c r="B753" t="s">
        <v>1115</v>
      </c>
      <c r="C753" t="s">
        <v>2106</v>
      </c>
      <c r="D753" t="s">
        <v>2295</v>
      </c>
      <c r="E753" s="2">
        <v>50.747252747252745</v>
      </c>
      <c r="F753" s="2">
        <f>Nurse[[#This Row],[Total Nurse Staff Hours]]/Nurse[[#This Row],[MDS Census]]</f>
        <v>3.2632308358596798</v>
      </c>
      <c r="G753" s="2">
        <f>Nurse[[#This Row],[Total Direct Care Staff Hours]]/Nurse[[#This Row],[MDS Census]]</f>
        <v>2.8829276743178864</v>
      </c>
      <c r="H753" s="2">
        <f>Nurse[[#This Row],[Total RN Hours (w/ Admin, DON)]]/Nurse[[#This Row],[MDS Census]]</f>
        <v>0.58758986574274563</v>
      </c>
      <c r="I753" s="2">
        <f>Nurse[[#This Row],[RN Hours (excl. Admin, DON)]]/Nurse[[#This Row],[MDS Census]]</f>
        <v>0.32340623646600247</v>
      </c>
      <c r="J753" s="2">
        <f>SUM(Nurse[[#This Row],[RN Hours (excl. Admin, DON)]], Nurse[[#This Row],[RN Admin Hours]], Nurse[[#This Row],[RN DON Hours]], Nurse[[#This Row],[LPN Hours (excl. Admin)]], Nurse[[#This Row],[LPN Admin Hours]], Nurse[[#This Row],[CNA Hours]], Nurse[[#This Row],[NA TR Hours]], Nurse[[#This Row],[Med Aide/Tech Hours]])</f>
        <v>165.6</v>
      </c>
      <c r="K753" s="2">
        <f>SUM(Nurse[[#This Row],[RN Hours (excl. Admin, DON)]], Nurse[[#This Row],[LPN Hours (excl. Admin)]], Nurse[[#This Row],[CNA Hours]], Nurse[[#This Row],[NA TR Hours]], Nurse[[#This Row],[Med Aide/Tech Hours]])</f>
        <v>146.30065934065934</v>
      </c>
      <c r="L753" s="2">
        <f>SUM(Nurse[[#This Row],[RN Hours (excl. Admin, DON)]], Nurse[[#This Row],[RN Admin Hours]], Nurse[[#This Row],[RN DON Hours]])</f>
        <v>29.818571428571421</v>
      </c>
      <c r="M753" s="2">
        <v>16.411978021978015</v>
      </c>
      <c r="N753" s="2">
        <v>9.1208791208791204</v>
      </c>
      <c r="O753" s="2">
        <v>4.2857142857142856</v>
      </c>
      <c r="P753" s="2">
        <f>SUM(Nurse[[#This Row],[LPN Hours (excl. Admin)]],Nurse[[#This Row],[LPN Admin Hours]])</f>
        <v>52.976263736263718</v>
      </c>
      <c r="Q753" s="2">
        <v>47.083516483516469</v>
      </c>
      <c r="R753" s="2">
        <v>5.8927472527472524</v>
      </c>
      <c r="S753" s="2">
        <f>SUM(Nurse[[#This Row],[CNA Hours]], Nurse[[#This Row],[NA TR Hours]], Nurse[[#This Row],[Med Aide/Tech Hours]])</f>
        <v>82.805164835164859</v>
      </c>
      <c r="T753" s="2">
        <v>69.64978021978024</v>
      </c>
      <c r="U753" s="2">
        <v>13.155384615384616</v>
      </c>
      <c r="V753" s="2">
        <v>0</v>
      </c>
      <c r="W7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17.482637362637362</v>
      </c>
      <c r="X753" s="2">
        <v>0</v>
      </c>
      <c r="Y753" s="2">
        <v>0</v>
      </c>
      <c r="Z753" s="2">
        <v>0</v>
      </c>
      <c r="AA753" s="2">
        <v>3.9991208791208788</v>
      </c>
      <c r="AB753" s="2">
        <v>9.8901098901098897E-2</v>
      </c>
      <c r="AC753" s="2">
        <v>13.384615384615385</v>
      </c>
      <c r="AD753" s="2">
        <v>0</v>
      </c>
      <c r="AE753" s="2">
        <v>0</v>
      </c>
      <c r="AF753" t="s">
        <v>169</v>
      </c>
      <c r="AG753" s="6">
        <v>5</v>
      </c>
      <c r="AH753"/>
    </row>
    <row r="754" spans="1:34" x14ac:dyDescent="0.25">
      <c r="A754" t="s">
        <v>35</v>
      </c>
      <c r="B754" t="s">
        <v>1804</v>
      </c>
      <c r="C754" t="s">
        <v>1978</v>
      </c>
      <c r="D754" t="s">
        <v>2331</v>
      </c>
      <c r="E754" s="2">
        <v>44.483516483516482</v>
      </c>
      <c r="F754" s="2">
        <f>Nurse[[#This Row],[Total Nurse Staff Hours]]/Nurse[[#This Row],[MDS Census]]</f>
        <v>3.0753829051383401</v>
      </c>
      <c r="G754" s="2">
        <f>Nurse[[#This Row],[Total Direct Care Staff Hours]]/Nurse[[#This Row],[MDS Census]]</f>
        <v>2.8421813241106717</v>
      </c>
      <c r="H754" s="2">
        <f>Nurse[[#This Row],[Total RN Hours (w/ Admin, DON)]]/Nurse[[#This Row],[MDS Census]]</f>
        <v>0.44917243083003955</v>
      </c>
      <c r="I754" s="2">
        <f>Nurse[[#This Row],[RN Hours (excl. Admin, DON)]]/Nurse[[#This Row],[MDS Census]]</f>
        <v>0.33059535573122534</v>
      </c>
      <c r="J754" s="2">
        <f>SUM(Nurse[[#This Row],[RN Hours (excl. Admin, DON)]], Nurse[[#This Row],[RN Admin Hours]], Nurse[[#This Row],[RN DON Hours]], Nurse[[#This Row],[LPN Hours (excl. Admin)]], Nurse[[#This Row],[LPN Admin Hours]], Nurse[[#This Row],[CNA Hours]], Nurse[[#This Row],[NA TR Hours]], Nurse[[#This Row],[Med Aide/Tech Hours]])</f>
        <v>136.80384615384617</v>
      </c>
      <c r="K754" s="2">
        <f>SUM(Nurse[[#This Row],[RN Hours (excl. Admin, DON)]], Nurse[[#This Row],[LPN Hours (excl. Admin)]], Nurse[[#This Row],[CNA Hours]], Nurse[[#This Row],[NA TR Hours]], Nurse[[#This Row],[Med Aide/Tech Hours]])</f>
        <v>126.43021978021977</v>
      </c>
      <c r="L754" s="2">
        <f>SUM(Nurse[[#This Row],[RN Hours (excl. Admin, DON)]], Nurse[[#This Row],[RN Admin Hours]], Nurse[[#This Row],[RN DON Hours]])</f>
        <v>19.98076923076923</v>
      </c>
      <c r="M754" s="2">
        <v>14.706043956043956</v>
      </c>
      <c r="N754" s="2">
        <v>0</v>
      </c>
      <c r="O754" s="2">
        <v>5.2747252747252746</v>
      </c>
      <c r="P754" s="2">
        <f>SUM(Nurse[[#This Row],[LPN Hours (excl. Admin)]],Nurse[[#This Row],[LPN Admin Hours]])</f>
        <v>31.290109890109886</v>
      </c>
      <c r="Q754" s="2">
        <v>26.191208791208787</v>
      </c>
      <c r="R754" s="2">
        <v>5.0989010989010985</v>
      </c>
      <c r="S754" s="2">
        <f>SUM(Nurse[[#This Row],[CNA Hours]], Nurse[[#This Row],[NA TR Hours]], Nurse[[#This Row],[Med Aide/Tech Hours]])</f>
        <v>85.532967032967036</v>
      </c>
      <c r="T754" s="2">
        <v>85.532967032967036</v>
      </c>
      <c r="U754" s="2">
        <v>0</v>
      </c>
      <c r="V754" s="2">
        <v>0</v>
      </c>
      <c r="W7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54" s="2">
        <v>0</v>
      </c>
      <c r="Y754" s="2">
        <v>0</v>
      </c>
      <c r="Z754" s="2">
        <v>0</v>
      </c>
      <c r="AA754" s="2">
        <v>0</v>
      </c>
      <c r="AB754" s="2">
        <v>0</v>
      </c>
      <c r="AC754" s="2">
        <v>0</v>
      </c>
      <c r="AD754" s="2">
        <v>0</v>
      </c>
      <c r="AE754" s="2">
        <v>0</v>
      </c>
      <c r="AF754" t="s">
        <v>871</v>
      </c>
      <c r="AG754" s="6">
        <v>5</v>
      </c>
      <c r="AH754"/>
    </row>
    <row r="755" spans="1:34" x14ac:dyDescent="0.25">
      <c r="A755" t="s">
        <v>35</v>
      </c>
      <c r="B755" t="s">
        <v>1440</v>
      </c>
      <c r="C755" t="s">
        <v>2197</v>
      </c>
      <c r="D755" t="s">
        <v>2330</v>
      </c>
      <c r="E755" s="2">
        <v>97</v>
      </c>
      <c r="F755" s="2">
        <f>Nurse[[#This Row],[Total Nurse Staff Hours]]/Nurse[[#This Row],[MDS Census]]</f>
        <v>3.3860994675427656</v>
      </c>
      <c r="G755" s="2">
        <f>Nurse[[#This Row],[Total Direct Care Staff Hours]]/Nurse[[#This Row],[MDS Census]]</f>
        <v>3.0454401268834252</v>
      </c>
      <c r="H755" s="2">
        <f>Nurse[[#This Row],[Total RN Hours (w/ Admin, DON)]]/Nurse[[#This Row],[MDS Census]]</f>
        <v>0.58167667384162225</v>
      </c>
      <c r="I755" s="2">
        <f>Nurse[[#This Row],[RN Hours (excl. Admin, DON)]]/Nurse[[#This Row],[MDS Census]]</f>
        <v>0.24101733318228158</v>
      </c>
      <c r="J755" s="2">
        <f>SUM(Nurse[[#This Row],[RN Hours (excl. Admin, DON)]], Nurse[[#This Row],[RN Admin Hours]], Nurse[[#This Row],[RN DON Hours]], Nurse[[#This Row],[LPN Hours (excl. Admin)]], Nurse[[#This Row],[LPN Admin Hours]], Nurse[[#This Row],[CNA Hours]], Nurse[[#This Row],[NA TR Hours]], Nurse[[#This Row],[Med Aide/Tech Hours]])</f>
        <v>328.45164835164826</v>
      </c>
      <c r="K755" s="2">
        <f>SUM(Nurse[[#This Row],[RN Hours (excl. Admin, DON)]], Nurse[[#This Row],[LPN Hours (excl. Admin)]], Nurse[[#This Row],[CNA Hours]], Nurse[[#This Row],[NA TR Hours]], Nurse[[#This Row],[Med Aide/Tech Hours]])</f>
        <v>295.40769230769223</v>
      </c>
      <c r="L755" s="2">
        <f>SUM(Nurse[[#This Row],[RN Hours (excl. Admin, DON)]], Nurse[[#This Row],[RN Admin Hours]], Nurse[[#This Row],[RN DON Hours]])</f>
        <v>56.42263736263736</v>
      </c>
      <c r="M755" s="2">
        <v>23.378681318681313</v>
      </c>
      <c r="N755" s="2">
        <v>27.76923076923077</v>
      </c>
      <c r="O755" s="2">
        <v>5.2747252747252746</v>
      </c>
      <c r="P755" s="2">
        <f>SUM(Nurse[[#This Row],[LPN Hours (excl. Admin)]],Nurse[[#This Row],[LPN Admin Hours]])</f>
        <v>79.939450549450541</v>
      </c>
      <c r="Q755" s="2">
        <v>79.939450549450541</v>
      </c>
      <c r="R755" s="2">
        <v>0</v>
      </c>
      <c r="S755" s="2">
        <f>SUM(Nurse[[#This Row],[CNA Hours]], Nurse[[#This Row],[NA TR Hours]], Nurse[[#This Row],[Med Aide/Tech Hours]])</f>
        <v>192.08956043956039</v>
      </c>
      <c r="T755" s="2">
        <v>192.08956043956039</v>
      </c>
      <c r="U755" s="2">
        <v>0</v>
      </c>
      <c r="V755" s="2">
        <v>0</v>
      </c>
      <c r="W7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2.6593406593406597</v>
      </c>
      <c r="X755" s="2">
        <v>0</v>
      </c>
      <c r="Y755" s="2">
        <v>6.5934065934065936E-2</v>
      </c>
      <c r="Z755" s="2">
        <v>0</v>
      </c>
      <c r="AA755" s="2">
        <v>2.5934065934065935</v>
      </c>
      <c r="AB755" s="2">
        <v>0</v>
      </c>
      <c r="AC755" s="2">
        <v>0</v>
      </c>
      <c r="AD755" s="2">
        <v>0</v>
      </c>
      <c r="AE755" s="2">
        <v>0</v>
      </c>
      <c r="AF755" t="s">
        <v>499</v>
      </c>
      <c r="AG755" s="6">
        <v>5</v>
      </c>
      <c r="AH755"/>
    </row>
    <row r="756" spans="1:34" x14ac:dyDescent="0.25">
      <c r="A756" t="s">
        <v>35</v>
      </c>
      <c r="B756" t="s">
        <v>1216</v>
      </c>
      <c r="C756" t="s">
        <v>2113</v>
      </c>
      <c r="D756" t="s">
        <v>2350</v>
      </c>
      <c r="E756" s="2">
        <v>42.417582417582416</v>
      </c>
      <c r="F756" s="2">
        <f>Nurse[[#This Row],[Total Nurse Staff Hours]]/Nurse[[#This Row],[MDS Census]]</f>
        <v>3.0986217616580314</v>
      </c>
      <c r="G756" s="2">
        <f>Nurse[[#This Row],[Total Direct Care Staff Hours]]/Nurse[[#This Row],[MDS Census]]</f>
        <v>2.7899430051813474</v>
      </c>
      <c r="H756" s="2">
        <f>Nurse[[#This Row],[Total RN Hours (w/ Admin, DON)]]/Nurse[[#This Row],[MDS Census]]</f>
        <v>0.56932124352331603</v>
      </c>
      <c r="I756" s="2">
        <f>Nurse[[#This Row],[RN Hours (excl. Admin, DON)]]/Nurse[[#This Row],[MDS Census]]</f>
        <v>0.26064248704663212</v>
      </c>
      <c r="J756" s="2">
        <f>SUM(Nurse[[#This Row],[RN Hours (excl. Admin, DON)]], Nurse[[#This Row],[RN Admin Hours]], Nurse[[#This Row],[RN DON Hours]], Nurse[[#This Row],[LPN Hours (excl. Admin)]], Nurse[[#This Row],[LPN Admin Hours]], Nurse[[#This Row],[CNA Hours]], Nurse[[#This Row],[NA TR Hours]], Nurse[[#This Row],[Med Aide/Tech Hours]])</f>
        <v>131.43604395604396</v>
      </c>
      <c r="K756" s="2">
        <f>SUM(Nurse[[#This Row],[RN Hours (excl. Admin, DON)]], Nurse[[#This Row],[LPN Hours (excl. Admin)]], Nurse[[#This Row],[CNA Hours]], Nurse[[#This Row],[NA TR Hours]], Nurse[[#This Row],[Med Aide/Tech Hours]])</f>
        <v>118.34263736263738</v>
      </c>
      <c r="L756" s="2">
        <f>SUM(Nurse[[#This Row],[RN Hours (excl. Admin, DON)]], Nurse[[#This Row],[RN Admin Hours]], Nurse[[#This Row],[RN DON Hours]])</f>
        <v>24.149230769230769</v>
      </c>
      <c r="M756" s="2">
        <v>11.055824175824174</v>
      </c>
      <c r="N756" s="2">
        <v>8.0659340659340657</v>
      </c>
      <c r="O756" s="2">
        <v>5.0274725274725274</v>
      </c>
      <c r="P756" s="2">
        <f>SUM(Nurse[[#This Row],[LPN Hours (excl. Admin)]],Nurse[[#This Row],[LPN Admin Hours]])</f>
        <v>34.866813186813182</v>
      </c>
      <c r="Q756" s="2">
        <v>34.866813186813182</v>
      </c>
      <c r="R756" s="2">
        <v>0</v>
      </c>
      <c r="S756" s="2">
        <f>SUM(Nurse[[#This Row],[CNA Hours]], Nurse[[#This Row],[NA TR Hours]], Nurse[[#This Row],[Med Aide/Tech Hours]])</f>
        <v>72.420000000000016</v>
      </c>
      <c r="T756" s="2">
        <v>72.420000000000016</v>
      </c>
      <c r="U756" s="2">
        <v>0</v>
      </c>
      <c r="V756" s="2">
        <v>0</v>
      </c>
      <c r="W7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6.5934065934065936E-2</v>
      </c>
      <c r="X756" s="2">
        <v>0</v>
      </c>
      <c r="Y756" s="2">
        <v>6.5934065934065936E-2</v>
      </c>
      <c r="Z756" s="2">
        <v>0</v>
      </c>
      <c r="AA756" s="2">
        <v>0</v>
      </c>
      <c r="AB756" s="2">
        <v>0</v>
      </c>
      <c r="AC756" s="2">
        <v>0</v>
      </c>
      <c r="AD756" s="2">
        <v>0</v>
      </c>
      <c r="AE756" s="2">
        <v>0</v>
      </c>
      <c r="AF756" t="s">
        <v>272</v>
      </c>
      <c r="AG756" s="6">
        <v>5</v>
      </c>
      <c r="AH756"/>
    </row>
    <row r="757" spans="1:34" x14ac:dyDescent="0.25">
      <c r="A757" t="s">
        <v>35</v>
      </c>
      <c r="B757" t="s">
        <v>1259</v>
      </c>
      <c r="C757" t="s">
        <v>2149</v>
      </c>
      <c r="D757" t="s">
        <v>2284</v>
      </c>
      <c r="E757" s="2">
        <v>59.219780219780219</v>
      </c>
      <c r="F757" s="2">
        <f>Nurse[[#This Row],[Total Nurse Staff Hours]]/Nurse[[#This Row],[MDS Census]]</f>
        <v>3.0127815921321206</v>
      </c>
      <c r="G757" s="2">
        <f>Nurse[[#This Row],[Total Direct Care Staff Hours]]/Nurse[[#This Row],[MDS Census]]</f>
        <v>2.7253460753386527</v>
      </c>
      <c r="H757" s="2">
        <f>Nurse[[#This Row],[Total RN Hours (w/ Admin, DON)]]/Nurse[[#This Row],[MDS Census]]</f>
        <v>0.63911486361105962</v>
      </c>
      <c r="I757" s="2">
        <f>Nurse[[#This Row],[RN Hours (excl. Admin, DON)]]/Nurse[[#This Row],[MDS Census]]</f>
        <v>0.35167934681759133</v>
      </c>
      <c r="J757" s="2">
        <f>SUM(Nurse[[#This Row],[RN Hours (excl. Admin, DON)]], Nurse[[#This Row],[RN Admin Hours]], Nurse[[#This Row],[RN DON Hours]], Nurse[[#This Row],[LPN Hours (excl. Admin)]], Nurse[[#This Row],[LPN Admin Hours]], Nurse[[#This Row],[CNA Hours]], Nurse[[#This Row],[NA TR Hours]], Nurse[[#This Row],[Med Aide/Tech Hours]])</f>
        <v>178.41626373626372</v>
      </c>
      <c r="K757" s="2">
        <f>SUM(Nurse[[#This Row],[RN Hours (excl. Admin, DON)]], Nurse[[#This Row],[LPN Hours (excl. Admin)]], Nurse[[#This Row],[CNA Hours]], Nurse[[#This Row],[NA TR Hours]], Nurse[[#This Row],[Med Aide/Tech Hours]])</f>
        <v>161.39439560439558</v>
      </c>
      <c r="L757" s="2">
        <f>SUM(Nurse[[#This Row],[RN Hours (excl. Admin, DON)]], Nurse[[#This Row],[RN Admin Hours]], Nurse[[#This Row],[RN DON Hours]])</f>
        <v>37.848241758241763</v>
      </c>
      <c r="M757" s="2">
        <v>20.826373626373623</v>
      </c>
      <c r="N757" s="2">
        <v>11.74714285714286</v>
      </c>
      <c r="O757" s="2">
        <v>5.2747252747252746</v>
      </c>
      <c r="P757" s="2">
        <f>SUM(Nurse[[#This Row],[LPN Hours (excl. Admin)]],Nurse[[#This Row],[LPN Admin Hours]])</f>
        <v>36.301868131868126</v>
      </c>
      <c r="Q757" s="2">
        <v>36.301868131868126</v>
      </c>
      <c r="R757" s="2">
        <v>0</v>
      </c>
      <c r="S757" s="2">
        <f>SUM(Nurse[[#This Row],[CNA Hours]], Nurse[[#This Row],[NA TR Hours]], Nurse[[#This Row],[Med Aide/Tech Hours]])</f>
        <v>104.26615384615384</v>
      </c>
      <c r="T757" s="2">
        <v>104.26615384615384</v>
      </c>
      <c r="U757" s="2">
        <v>0</v>
      </c>
      <c r="V757" s="2">
        <v>0</v>
      </c>
      <c r="W7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1.7032967032967032</v>
      </c>
      <c r="X757" s="2">
        <v>0</v>
      </c>
      <c r="Y757" s="2">
        <v>0</v>
      </c>
      <c r="Z757" s="2">
        <v>0</v>
      </c>
      <c r="AA757" s="2">
        <v>0.42857142857142855</v>
      </c>
      <c r="AB757" s="2">
        <v>0</v>
      </c>
      <c r="AC757" s="2">
        <v>1.2747252747252746</v>
      </c>
      <c r="AD757" s="2">
        <v>0</v>
      </c>
      <c r="AE757" s="2">
        <v>0</v>
      </c>
      <c r="AF757" t="s">
        <v>315</v>
      </c>
      <c r="AG757" s="6">
        <v>5</v>
      </c>
      <c r="AH757"/>
    </row>
    <row r="758" spans="1:34" x14ac:dyDescent="0.25">
      <c r="A758" t="s">
        <v>35</v>
      </c>
      <c r="B758" t="s">
        <v>1293</v>
      </c>
      <c r="C758" t="s">
        <v>2138</v>
      </c>
      <c r="D758" t="s">
        <v>2348</v>
      </c>
      <c r="E758" s="2">
        <v>53.659340659340657</v>
      </c>
      <c r="F758" s="2">
        <f>Nurse[[#This Row],[Total Nurse Staff Hours]]/Nurse[[#This Row],[MDS Census]]</f>
        <v>2.8688572598812203</v>
      </c>
      <c r="G758" s="2">
        <f>Nurse[[#This Row],[Total Direct Care Staff Hours]]/Nurse[[#This Row],[MDS Census]]</f>
        <v>2.6532111406921972</v>
      </c>
      <c r="H758" s="2">
        <f>Nurse[[#This Row],[Total RN Hours (w/ Admin, DON)]]/Nurse[[#This Row],[MDS Census]]</f>
        <v>0.40523858283841907</v>
      </c>
      <c r="I758" s="2">
        <f>Nurse[[#This Row],[RN Hours (excl. Admin, DON)]]/Nurse[[#This Row],[MDS Census]]</f>
        <v>0.18959246364939589</v>
      </c>
      <c r="J758" s="2">
        <f>SUM(Nurse[[#This Row],[RN Hours (excl. Admin, DON)]], Nurse[[#This Row],[RN Admin Hours]], Nurse[[#This Row],[RN DON Hours]], Nurse[[#This Row],[LPN Hours (excl. Admin)]], Nurse[[#This Row],[LPN Admin Hours]], Nurse[[#This Row],[CNA Hours]], Nurse[[#This Row],[NA TR Hours]], Nurse[[#This Row],[Med Aide/Tech Hours]])</f>
        <v>153.940989010989</v>
      </c>
      <c r="K758" s="2">
        <f>SUM(Nurse[[#This Row],[RN Hours (excl. Admin, DON)]], Nurse[[#This Row],[LPN Hours (excl. Admin)]], Nurse[[#This Row],[CNA Hours]], Nurse[[#This Row],[NA TR Hours]], Nurse[[#This Row],[Med Aide/Tech Hours]])</f>
        <v>142.36956043956042</v>
      </c>
      <c r="L758" s="2">
        <f>SUM(Nurse[[#This Row],[RN Hours (excl. Admin, DON)]], Nurse[[#This Row],[RN Admin Hours]], Nurse[[#This Row],[RN DON Hours]])</f>
        <v>21.744835164835166</v>
      </c>
      <c r="M758" s="2">
        <v>10.173406593406595</v>
      </c>
      <c r="N758" s="2">
        <v>10.406593406593407</v>
      </c>
      <c r="O758" s="2">
        <v>1.1648351648351649</v>
      </c>
      <c r="P758" s="2">
        <f>SUM(Nurse[[#This Row],[LPN Hours (excl. Admin)]],Nurse[[#This Row],[LPN Admin Hours]])</f>
        <v>51.689780219780225</v>
      </c>
      <c r="Q758" s="2">
        <v>51.689780219780225</v>
      </c>
      <c r="R758" s="2">
        <v>0</v>
      </c>
      <c r="S758" s="2">
        <f>SUM(Nurse[[#This Row],[CNA Hours]], Nurse[[#This Row],[NA TR Hours]], Nurse[[#This Row],[Med Aide/Tech Hours]])</f>
        <v>80.506373626373602</v>
      </c>
      <c r="T758" s="2">
        <v>80.506373626373602</v>
      </c>
      <c r="U758" s="2">
        <v>0</v>
      </c>
      <c r="V758" s="2">
        <v>0</v>
      </c>
      <c r="W7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31.771098901098902</v>
      </c>
      <c r="X758" s="2">
        <v>0.52747252747252749</v>
      </c>
      <c r="Y758" s="2">
        <v>2.6373626373626373</v>
      </c>
      <c r="Z758" s="2">
        <v>0</v>
      </c>
      <c r="AA758" s="2">
        <v>2.8480219780219778</v>
      </c>
      <c r="AB758" s="2">
        <v>0</v>
      </c>
      <c r="AC758" s="2">
        <v>25.758241758241759</v>
      </c>
      <c r="AD758" s="2">
        <v>0</v>
      </c>
      <c r="AE758" s="2">
        <v>0</v>
      </c>
      <c r="AF758" t="s">
        <v>349</v>
      </c>
      <c r="AG758" s="6">
        <v>5</v>
      </c>
      <c r="AH758"/>
    </row>
    <row r="759" spans="1:34" x14ac:dyDescent="0.25">
      <c r="A759" t="s">
        <v>35</v>
      </c>
      <c r="B759" t="s">
        <v>1572</v>
      </c>
      <c r="C759" t="s">
        <v>2016</v>
      </c>
      <c r="D759" t="s">
        <v>2325</v>
      </c>
      <c r="E759" s="2">
        <v>55.18681318681319</v>
      </c>
      <c r="F759" s="2">
        <f>Nurse[[#This Row],[Total Nurse Staff Hours]]/Nurse[[#This Row],[MDS Census]]</f>
        <v>3.3661051373954591</v>
      </c>
      <c r="G759" s="2">
        <f>Nurse[[#This Row],[Total Direct Care Staff Hours]]/Nurse[[#This Row],[MDS Census]]</f>
        <v>2.9444603743528468</v>
      </c>
      <c r="H759" s="2">
        <f>Nurse[[#This Row],[Total RN Hours (w/ Admin, DON)]]/Nurse[[#This Row],[MDS Census]]</f>
        <v>0.71513341298287514</v>
      </c>
      <c r="I759" s="2">
        <f>Nurse[[#This Row],[RN Hours (excl. Admin, DON)]]/Nurse[[#This Row],[MDS Census]]</f>
        <v>0.36377937076861794</v>
      </c>
      <c r="J759" s="2">
        <f>SUM(Nurse[[#This Row],[RN Hours (excl. Admin, DON)]], Nurse[[#This Row],[RN Admin Hours]], Nurse[[#This Row],[RN DON Hours]], Nurse[[#This Row],[LPN Hours (excl. Admin)]], Nurse[[#This Row],[LPN Admin Hours]], Nurse[[#This Row],[CNA Hours]], Nurse[[#This Row],[NA TR Hours]], Nurse[[#This Row],[Med Aide/Tech Hours]])</f>
        <v>185.76461538461535</v>
      </c>
      <c r="K759" s="2">
        <f>SUM(Nurse[[#This Row],[RN Hours (excl. Admin, DON)]], Nurse[[#This Row],[LPN Hours (excl. Admin)]], Nurse[[#This Row],[CNA Hours]], Nurse[[#This Row],[NA TR Hours]], Nurse[[#This Row],[Med Aide/Tech Hours]])</f>
        <v>162.49538461538458</v>
      </c>
      <c r="L759" s="2">
        <f>SUM(Nurse[[#This Row],[RN Hours (excl. Admin, DON)]], Nurse[[#This Row],[RN Admin Hours]], Nurse[[#This Row],[RN DON Hours]])</f>
        <v>39.465934065934057</v>
      </c>
      <c r="M759" s="2">
        <v>20.07582417582417</v>
      </c>
      <c r="N759" s="2">
        <v>14.280219780219781</v>
      </c>
      <c r="O759" s="2">
        <v>5.1098901098901095</v>
      </c>
      <c r="P759" s="2">
        <f>SUM(Nurse[[#This Row],[LPN Hours (excl. Admin)]],Nurse[[#This Row],[LPN Admin Hours]])</f>
        <v>61.02098901098902</v>
      </c>
      <c r="Q759" s="2">
        <v>57.141868131868144</v>
      </c>
      <c r="R759" s="2">
        <v>3.8791208791208791</v>
      </c>
      <c r="S759" s="2">
        <f>SUM(Nurse[[#This Row],[CNA Hours]], Nurse[[#This Row],[NA TR Hours]], Nurse[[#This Row],[Med Aide/Tech Hours]])</f>
        <v>85.277692307692277</v>
      </c>
      <c r="T759" s="2">
        <v>85.277692307692277</v>
      </c>
      <c r="U759" s="2">
        <v>0</v>
      </c>
      <c r="V759" s="2">
        <v>0</v>
      </c>
      <c r="W7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64.774395604395608</v>
      </c>
      <c r="X759" s="2">
        <v>0.73626373626373631</v>
      </c>
      <c r="Y759" s="2">
        <v>0.63736263736263732</v>
      </c>
      <c r="Z759" s="2">
        <v>0</v>
      </c>
      <c r="AA759" s="2">
        <v>28.972197802197805</v>
      </c>
      <c r="AB759" s="2">
        <v>0</v>
      </c>
      <c r="AC759" s="2">
        <v>34.428571428571431</v>
      </c>
      <c r="AD759" s="2">
        <v>0</v>
      </c>
      <c r="AE759" s="2">
        <v>0</v>
      </c>
      <c r="AF759" t="s">
        <v>634</v>
      </c>
      <c r="AG759" s="6">
        <v>5</v>
      </c>
      <c r="AH759"/>
    </row>
    <row r="760" spans="1:34" x14ac:dyDescent="0.25">
      <c r="A760" t="s">
        <v>35</v>
      </c>
      <c r="B760" t="s">
        <v>1251</v>
      </c>
      <c r="C760" t="s">
        <v>1978</v>
      </c>
      <c r="D760" t="s">
        <v>2331</v>
      </c>
      <c r="E760" s="2">
        <v>75.098901098901095</v>
      </c>
      <c r="F760" s="2">
        <f>Nurse[[#This Row],[Total Nurse Staff Hours]]/Nurse[[#This Row],[MDS Census]]</f>
        <v>4.3635498975709686</v>
      </c>
      <c r="G760" s="2">
        <f>Nurse[[#This Row],[Total Direct Care Staff Hours]]/Nurse[[#This Row],[MDS Census]]</f>
        <v>4.0859672227099795</v>
      </c>
      <c r="H760" s="2">
        <f>Nurse[[#This Row],[Total RN Hours (w/ Admin, DON)]]/Nurse[[#This Row],[MDS Census]]</f>
        <v>0.61000146327187599</v>
      </c>
      <c r="I760" s="2">
        <f>Nurse[[#This Row],[RN Hours (excl. Admin, DON)]]/Nurse[[#This Row],[MDS Census]]</f>
        <v>0.46199151302311969</v>
      </c>
      <c r="J760" s="2">
        <f>SUM(Nurse[[#This Row],[RN Hours (excl. Admin, DON)]], Nurse[[#This Row],[RN Admin Hours]], Nurse[[#This Row],[RN DON Hours]], Nurse[[#This Row],[LPN Hours (excl. Admin)]], Nurse[[#This Row],[LPN Admin Hours]], Nurse[[#This Row],[CNA Hours]], Nurse[[#This Row],[NA TR Hours]], Nurse[[#This Row],[Med Aide/Tech Hours]])</f>
        <v>327.69780219780216</v>
      </c>
      <c r="K760" s="2">
        <f>SUM(Nurse[[#This Row],[RN Hours (excl. Admin, DON)]], Nurse[[#This Row],[LPN Hours (excl. Admin)]], Nurse[[#This Row],[CNA Hours]], Nurse[[#This Row],[NA TR Hours]], Nurse[[#This Row],[Med Aide/Tech Hours]])</f>
        <v>306.85164835164835</v>
      </c>
      <c r="L760" s="2">
        <f>SUM(Nurse[[#This Row],[RN Hours (excl. Admin, DON)]], Nurse[[#This Row],[RN Admin Hours]], Nurse[[#This Row],[RN DON Hours]])</f>
        <v>45.810439560439562</v>
      </c>
      <c r="M760" s="2">
        <v>34.695054945054942</v>
      </c>
      <c r="N760" s="2">
        <v>5.4945054945054945</v>
      </c>
      <c r="O760" s="2">
        <v>5.6208791208791204</v>
      </c>
      <c r="P760" s="2">
        <f>SUM(Nurse[[#This Row],[LPN Hours (excl. Admin)]],Nurse[[#This Row],[LPN Admin Hours]])</f>
        <v>93.206043956043956</v>
      </c>
      <c r="Q760" s="2">
        <v>83.47527472527473</v>
      </c>
      <c r="R760" s="2">
        <v>9.7307692307692299</v>
      </c>
      <c r="S760" s="2">
        <f>SUM(Nurse[[#This Row],[CNA Hours]], Nurse[[#This Row],[NA TR Hours]], Nurse[[#This Row],[Med Aide/Tech Hours]])</f>
        <v>188.68131868131869</v>
      </c>
      <c r="T760" s="2">
        <v>188.68131868131869</v>
      </c>
      <c r="U760" s="2">
        <v>0</v>
      </c>
      <c r="V760" s="2">
        <v>0</v>
      </c>
      <c r="W7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0.39560439560439559</v>
      </c>
      <c r="X760" s="2">
        <v>0</v>
      </c>
      <c r="Y760" s="2">
        <v>0</v>
      </c>
      <c r="Z760" s="2">
        <v>0.39560439560439559</v>
      </c>
      <c r="AA760" s="2">
        <v>0</v>
      </c>
      <c r="AB760" s="2">
        <v>0</v>
      </c>
      <c r="AC760" s="2">
        <v>0</v>
      </c>
      <c r="AD760" s="2">
        <v>0</v>
      </c>
      <c r="AE760" s="2">
        <v>0</v>
      </c>
      <c r="AF760" t="s">
        <v>307</v>
      </c>
      <c r="AG760" s="6">
        <v>5</v>
      </c>
      <c r="AH760"/>
    </row>
    <row r="761" spans="1:34" x14ac:dyDescent="0.25">
      <c r="A761" t="s">
        <v>35</v>
      </c>
      <c r="B761" t="s">
        <v>1092</v>
      </c>
      <c r="C761" t="s">
        <v>2099</v>
      </c>
      <c r="D761" t="s">
        <v>2311</v>
      </c>
      <c r="E761" s="2">
        <v>85.186813186813183</v>
      </c>
      <c r="F761" s="2">
        <f>Nurse[[#This Row],[Total Nurse Staff Hours]]/Nurse[[#This Row],[MDS Census]]</f>
        <v>2.4916756965944273</v>
      </c>
      <c r="G761" s="2">
        <f>Nurse[[#This Row],[Total Direct Care Staff Hours]]/Nurse[[#This Row],[MDS Census]]</f>
        <v>2.3736055211558305</v>
      </c>
      <c r="H761" s="2">
        <f>Nurse[[#This Row],[Total RN Hours (w/ Admin, DON)]]/Nurse[[#This Row],[MDS Census]]</f>
        <v>0.34168085655314762</v>
      </c>
      <c r="I761" s="2">
        <f>Nurse[[#This Row],[RN Hours (excl. Admin, DON)]]/Nurse[[#This Row],[MDS Census]]</f>
        <v>0.27563338493292056</v>
      </c>
      <c r="J761" s="2">
        <f>SUM(Nurse[[#This Row],[RN Hours (excl. Admin, DON)]], Nurse[[#This Row],[RN Admin Hours]], Nurse[[#This Row],[RN DON Hours]], Nurse[[#This Row],[LPN Hours (excl. Admin)]], Nurse[[#This Row],[LPN Admin Hours]], Nurse[[#This Row],[CNA Hours]], Nurse[[#This Row],[NA TR Hours]], Nurse[[#This Row],[Med Aide/Tech Hours]])</f>
        <v>212.25791208791208</v>
      </c>
      <c r="K761" s="2">
        <f>SUM(Nurse[[#This Row],[RN Hours (excl. Admin, DON)]], Nurse[[#This Row],[LPN Hours (excl. Admin)]], Nurse[[#This Row],[CNA Hours]], Nurse[[#This Row],[NA TR Hours]], Nurse[[#This Row],[Med Aide/Tech Hours]])</f>
        <v>202.19989010989008</v>
      </c>
      <c r="L761" s="2">
        <f>SUM(Nurse[[#This Row],[RN Hours (excl. Admin, DON)]], Nurse[[#This Row],[RN Admin Hours]], Nurse[[#This Row],[RN DON Hours]])</f>
        <v>29.106703296703298</v>
      </c>
      <c r="M761" s="2">
        <v>23.48032967032967</v>
      </c>
      <c r="N761" s="2">
        <v>0</v>
      </c>
      <c r="O761" s="2">
        <v>5.6263736263736268</v>
      </c>
      <c r="P761" s="2">
        <f>SUM(Nurse[[#This Row],[LPN Hours (excl. Admin)]],Nurse[[#This Row],[LPN Admin Hours]])</f>
        <v>81.297252747252756</v>
      </c>
      <c r="Q761" s="2">
        <v>76.865604395604407</v>
      </c>
      <c r="R761" s="2">
        <v>4.4316483516483531</v>
      </c>
      <c r="S761" s="2">
        <f>SUM(Nurse[[#This Row],[CNA Hours]], Nurse[[#This Row],[NA TR Hours]], Nurse[[#This Row],[Med Aide/Tech Hours]])</f>
        <v>101.85395604395599</v>
      </c>
      <c r="T761" s="2">
        <v>101.71384615384611</v>
      </c>
      <c r="U761" s="2">
        <v>0.14010989010989011</v>
      </c>
      <c r="V761" s="2">
        <v>0</v>
      </c>
      <c r="W7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10.566483516483515</v>
      </c>
      <c r="X761" s="2">
        <v>3.0439560439560438</v>
      </c>
      <c r="Y761" s="2">
        <v>0</v>
      </c>
      <c r="Z761" s="2">
        <v>0</v>
      </c>
      <c r="AA761" s="2">
        <v>1.8521978021978023</v>
      </c>
      <c r="AB761" s="2">
        <v>0</v>
      </c>
      <c r="AC761" s="2">
        <v>5.6703296703296706</v>
      </c>
      <c r="AD761" s="2">
        <v>0</v>
      </c>
      <c r="AE761" s="2">
        <v>0</v>
      </c>
      <c r="AF761" t="s">
        <v>146</v>
      </c>
      <c r="AG761" s="6">
        <v>5</v>
      </c>
      <c r="AH761"/>
    </row>
    <row r="762" spans="1:34" x14ac:dyDescent="0.25">
      <c r="A762" t="s">
        <v>35</v>
      </c>
      <c r="B762" t="s">
        <v>1666</v>
      </c>
      <c r="C762" t="s">
        <v>2018</v>
      </c>
      <c r="D762" t="s">
        <v>2331</v>
      </c>
      <c r="E762" s="2">
        <v>72.72527472527473</v>
      </c>
      <c r="F762" s="2">
        <f>Nurse[[#This Row],[Total Nurse Staff Hours]]/Nurse[[#This Row],[MDS Census]]</f>
        <v>3.2769174977334532</v>
      </c>
      <c r="G762" s="2">
        <f>Nurse[[#This Row],[Total Direct Care Staff Hours]]/Nurse[[#This Row],[MDS Census]]</f>
        <v>3.0421789060139006</v>
      </c>
      <c r="H762" s="2">
        <f>Nurse[[#This Row],[Total RN Hours (w/ Admin, DON)]]/Nurse[[#This Row],[MDS Census]]</f>
        <v>0.30281807192505278</v>
      </c>
      <c r="I762" s="2">
        <f>Nurse[[#This Row],[RN Hours (excl. Admin, DON)]]/Nurse[[#This Row],[MDS Census]]</f>
        <v>0.23882592928377147</v>
      </c>
      <c r="J762" s="2">
        <f>SUM(Nurse[[#This Row],[RN Hours (excl. Admin, DON)]], Nurse[[#This Row],[RN Admin Hours]], Nurse[[#This Row],[RN DON Hours]], Nurse[[#This Row],[LPN Hours (excl. Admin)]], Nurse[[#This Row],[LPN Admin Hours]], Nurse[[#This Row],[CNA Hours]], Nurse[[#This Row],[NA TR Hours]], Nurse[[#This Row],[Med Aide/Tech Hours]])</f>
        <v>238.31472527472522</v>
      </c>
      <c r="K762" s="2">
        <f>SUM(Nurse[[#This Row],[RN Hours (excl. Admin, DON)]], Nurse[[#This Row],[LPN Hours (excl. Admin)]], Nurse[[#This Row],[CNA Hours]], Nurse[[#This Row],[NA TR Hours]], Nurse[[#This Row],[Med Aide/Tech Hours]])</f>
        <v>221.24329670329666</v>
      </c>
      <c r="L762" s="2">
        <f>SUM(Nurse[[#This Row],[RN Hours (excl. Admin, DON)]], Nurse[[#This Row],[RN Admin Hours]], Nurse[[#This Row],[RN DON Hours]])</f>
        <v>22.022527472527468</v>
      </c>
      <c r="M762" s="2">
        <v>17.368681318681315</v>
      </c>
      <c r="N762" s="2">
        <v>8.7912087912087919E-2</v>
      </c>
      <c r="O762" s="2">
        <v>4.5659340659340657</v>
      </c>
      <c r="P762" s="2">
        <f>SUM(Nurse[[#This Row],[LPN Hours (excl. Admin)]],Nurse[[#This Row],[LPN Admin Hours]])</f>
        <v>101.48021978021977</v>
      </c>
      <c r="Q762" s="2">
        <v>89.062637362637346</v>
      </c>
      <c r="R762" s="2">
        <v>12.417582417582418</v>
      </c>
      <c r="S762" s="2">
        <f>SUM(Nurse[[#This Row],[CNA Hours]], Nurse[[#This Row],[NA TR Hours]], Nurse[[#This Row],[Med Aide/Tech Hours]])</f>
        <v>114.81197802197799</v>
      </c>
      <c r="T762" s="2">
        <v>114.81197802197799</v>
      </c>
      <c r="U762" s="2">
        <v>0</v>
      </c>
      <c r="V762" s="2">
        <v>0</v>
      </c>
      <c r="W7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1.6648351648351649</v>
      </c>
      <c r="X762" s="2">
        <v>0</v>
      </c>
      <c r="Y762" s="2">
        <v>0</v>
      </c>
      <c r="Z762" s="2">
        <v>0</v>
      </c>
      <c r="AA762" s="2">
        <v>1.6648351648351649</v>
      </c>
      <c r="AB762" s="2">
        <v>0</v>
      </c>
      <c r="AC762" s="2">
        <v>0</v>
      </c>
      <c r="AD762" s="2">
        <v>0</v>
      </c>
      <c r="AE762" s="2">
        <v>0</v>
      </c>
      <c r="AF762" t="s">
        <v>730</v>
      </c>
      <c r="AG762" s="6">
        <v>5</v>
      </c>
      <c r="AH762"/>
    </row>
    <row r="763" spans="1:34" x14ac:dyDescent="0.25">
      <c r="A763" t="s">
        <v>35</v>
      </c>
      <c r="B763" t="s">
        <v>1158</v>
      </c>
      <c r="C763" t="s">
        <v>1949</v>
      </c>
      <c r="D763" t="s">
        <v>2298</v>
      </c>
      <c r="E763" s="2">
        <v>66.384615384615387</v>
      </c>
      <c r="F763" s="2">
        <f>Nurse[[#This Row],[Total Nurse Staff Hours]]/Nurse[[#This Row],[MDS Census]]</f>
        <v>3.4311918556530365</v>
      </c>
      <c r="G763" s="2">
        <f>Nurse[[#This Row],[Total Direct Care Staff Hours]]/Nurse[[#This Row],[MDS Census]]</f>
        <v>3.3451133918225446</v>
      </c>
      <c r="H763" s="2">
        <f>Nurse[[#This Row],[Total RN Hours (w/ Admin, DON)]]/Nurse[[#This Row],[MDS Census]]</f>
        <v>0.31008276775368315</v>
      </c>
      <c r="I763" s="2">
        <f>Nurse[[#This Row],[RN Hours (excl. Admin, DON)]]/Nurse[[#This Row],[MDS Census]]</f>
        <v>0.22400430392319154</v>
      </c>
      <c r="J763" s="2">
        <f>SUM(Nurse[[#This Row],[RN Hours (excl. Admin, DON)]], Nurse[[#This Row],[RN Admin Hours]], Nurse[[#This Row],[RN DON Hours]], Nurse[[#This Row],[LPN Hours (excl. Admin)]], Nurse[[#This Row],[LPN Admin Hours]], Nurse[[#This Row],[CNA Hours]], Nurse[[#This Row],[NA TR Hours]], Nurse[[#This Row],[Med Aide/Tech Hours]])</f>
        <v>227.77835164835159</v>
      </c>
      <c r="K763" s="2">
        <f>SUM(Nurse[[#This Row],[RN Hours (excl. Admin, DON)]], Nurse[[#This Row],[LPN Hours (excl. Admin)]], Nurse[[#This Row],[CNA Hours]], Nurse[[#This Row],[NA TR Hours]], Nurse[[#This Row],[Med Aide/Tech Hours]])</f>
        <v>222.06406593406587</v>
      </c>
      <c r="L763" s="2">
        <f>SUM(Nurse[[#This Row],[RN Hours (excl. Admin, DON)]], Nurse[[#This Row],[RN Admin Hours]], Nurse[[#This Row],[RN DON Hours]])</f>
        <v>20.584725274725276</v>
      </c>
      <c r="M763" s="2">
        <v>14.870439560439562</v>
      </c>
      <c r="N763" s="2">
        <v>0</v>
      </c>
      <c r="O763" s="2">
        <v>5.7142857142857144</v>
      </c>
      <c r="P763" s="2">
        <f>SUM(Nurse[[#This Row],[LPN Hours (excl. Admin)]],Nurse[[#This Row],[LPN Admin Hours]])</f>
        <v>81.03857142857143</v>
      </c>
      <c r="Q763" s="2">
        <v>81.03857142857143</v>
      </c>
      <c r="R763" s="2">
        <v>0</v>
      </c>
      <c r="S763" s="2">
        <f>SUM(Nurse[[#This Row],[CNA Hours]], Nurse[[#This Row],[NA TR Hours]], Nurse[[#This Row],[Med Aide/Tech Hours]])</f>
        <v>126.15505494505489</v>
      </c>
      <c r="T763" s="2">
        <v>126.15505494505489</v>
      </c>
      <c r="U763" s="2">
        <v>0</v>
      </c>
      <c r="V763" s="2">
        <v>0</v>
      </c>
      <c r="W7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18.64835164835165</v>
      </c>
      <c r="X763" s="2">
        <v>0</v>
      </c>
      <c r="Y763" s="2">
        <v>0</v>
      </c>
      <c r="Z763" s="2">
        <v>0</v>
      </c>
      <c r="AA763" s="2">
        <v>14.912087912087912</v>
      </c>
      <c r="AB763" s="2">
        <v>0</v>
      </c>
      <c r="AC763" s="2">
        <v>3.7362637362637363</v>
      </c>
      <c r="AD763" s="2">
        <v>0</v>
      </c>
      <c r="AE763" s="2">
        <v>0</v>
      </c>
      <c r="AF763" t="s">
        <v>213</v>
      </c>
      <c r="AG763" s="6">
        <v>5</v>
      </c>
      <c r="AH763"/>
    </row>
    <row r="764" spans="1:34" x14ac:dyDescent="0.25">
      <c r="A764" t="s">
        <v>35</v>
      </c>
      <c r="B764" t="s">
        <v>1585</v>
      </c>
      <c r="C764" t="s">
        <v>2175</v>
      </c>
      <c r="D764" t="s">
        <v>2331</v>
      </c>
      <c r="E764" s="2">
        <v>44.032967032967036</v>
      </c>
      <c r="F764" s="2">
        <f>Nurse[[#This Row],[Total Nurse Staff Hours]]/Nurse[[#This Row],[MDS Census]]</f>
        <v>3.1594709258797105</v>
      </c>
      <c r="G764" s="2">
        <f>Nurse[[#This Row],[Total Direct Care Staff Hours]]/Nurse[[#This Row],[MDS Census]]</f>
        <v>2.3631145495383077</v>
      </c>
      <c r="H764" s="2">
        <f>Nurse[[#This Row],[Total RN Hours (w/ Admin, DON)]]/Nurse[[#This Row],[MDS Census]]</f>
        <v>0.6580983279261291</v>
      </c>
      <c r="I764" s="2">
        <f>Nurse[[#This Row],[RN Hours (excl. Admin, DON)]]/Nurse[[#This Row],[MDS Census]]</f>
        <v>0.34720489143998001</v>
      </c>
      <c r="J764" s="2">
        <f>SUM(Nurse[[#This Row],[RN Hours (excl. Admin, DON)]], Nurse[[#This Row],[RN Admin Hours]], Nurse[[#This Row],[RN DON Hours]], Nurse[[#This Row],[LPN Hours (excl. Admin)]], Nurse[[#This Row],[LPN Admin Hours]], Nurse[[#This Row],[CNA Hours]], Nurse[[#This Row],[NA TR Hours]], Nurse[[#This Row],[Med Aide/Tech Hours]])</f>
        <v>139.12087912087912</v>
      </c>
      <c r="K764" s="2">
        <f>SUM(Nurse[[#This Row],[RN Hours (excl. Admin, DON)]], Nurse[[#This Row],[LPN Hours (excl. Admin)]], Nurse[[#This Row],[CNA Hours]], Nurse[[#This Row],[NA TR Hours]], Nurse[[#This Row],[Med Aide/Tech Hours]])</f>
        <v>104.05494505494505</v>
      </c>
      <c r="L764" s="2">
        <f>SUM(Nurse[[#This Row],[RN Hours (excl. Admin, DON)]], Nurse[[#This Row],[RN Admin Hours]], Nurse[[#This Row],[RN DON Hours]])</f>
        <v>28.978021978021975</v>
      </c>
      <c r="M764" s="2">
        <v>15.288461538461538</v>
      </c>
      <c r="N764" s="2">
        <v>8.3269230769230766</v>
      </c>
      <c r="O764" s="2">
        <v>5.3626373626373622</v>
      </c>
      <c r="P764" s="2">
        <f>SUM(Nurse[[#This Row],[LPN Hours (excl. Admin)]],Nurse[[#This Row],[LPN Admin Hours]])</f>
        <v>46.40384615384616</v>
      </c>
      <c r="Q764" s="2">
        <v>25.027472527472529</v>
      </c>
      <c r="R764" s="2">
        <v>21.376373626373628</v>
      </c>
      <c r="S764" s="2">
        <f>SUM(Nurse[[#This Row],[CNA Hours]], Nurse[[#This Row],[NA TR Hours]], Nurse[[#This Row],[Med Aide/Tech Hours]])</f>
        <v>63.739010989010985</v>
      </c>
      <c r="T764" s="2">
        <v>63.739010989010985</v>
      </c>
      <c r="U764" s="2">
        <v>0</v>
      </c>
      <c r="V764" s="2">
        <v>0</v>
      </c>
      <c r="W7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6.1895604395604398</v>
      </c>
      <c r="X764" s="2">
        <v>2.6043956043956045</v>
      </c>
      <c r="Y764" s="2">
        <v>0</v>
      </c>
      <c r="Z764" s="2">
        <v>0</v>
      </c>
      <c r="AA764" s="2">
        <v>0.65109890109890112</v>
      </c>
      <c r="AB764" s="2">
        <v>0</v>
      </c>
      <c r="AC764" s="2">
        <v>2.9340659340659339</v>
      </c>
      <c r="AD764" s="2">
        <v>0</v>
      </c>
      <c r="AE764" s="2">
        <v>0</v>
      </c>
      <c r="AF764" t="s">
        <v>647</v>
      </c>
      <c r="AG764" s="6">
        <v>5</v>
      </c>
      <c r="AH764"/>
    </row>
    <row r="765" spans="1:34" x14ac:dyDescent="0.25">
      <c r="A765" t="s">
        <v>35</v>
      </c>
      <c r="B765" t="s">
        <v>1758</v>
      </c>
      <c r="C765" t="s">
        <v>2093</v>
      </c>
      <c r="D765" t="s">
        <v>2316</v>
      </c>
      <c r="E765" s="2">
        <v>22.340659340659339</v>
      </c>
      <c r="F765" s="2">
        <f>Nurse[[#This Row],[Total Nurse Staff Hours]]/Nurse[[#This Row],[MDS Census]]</f>
        <v>2.1517511067388106</v>
      </c>
      <c r="G765" s="2">
        <f>Nurse[[#This Row],[Total Direct Care Staff Hours]]/Nurse[[#This Row],[MDS Census]]</f>
        <v>1.9117117560255787</v>
      </c>
      <c r="H765" s="2">
        <f>Nurse[[#This Row],[Total RN Hours (w/ Admin, DON)]]/Nurse[[#This Row],[MDS Census]]</f>
        <v>0.74178553861288754</v>
      </c>
      <c r="I765" s="2">
        <f>Nurse[[#This Row],[RN Hours (excl. Admin, DON)]]/Nurse[[#This Row],[MDS Census]]</f>
        <v>0.50174618789965586</v>
      </c>
      <c r="J765" s="2">
        <f>SUM(Nurse[[#This Row],[RN Hours (excl. Admin, DON)]], Nurse[[#This Row],[RN Admin Hours]], Nurse[[#This Row],[RN DON Hours]], Nurse[[#This Row],[LPN Hours (excl. Admin)]], Nurse[[#This Row],[LPN Admin Hours]], Nurse[[#This Row],[CNA Hours]], Nurse[[#This Row],[NA TR Hours]], Nurse[[#This Row],[Med Aide/Tech Hours]])</f>
        <v>48.071538461538481</v>
      </c>
      <c r="K765" s="2">
        <f>SUM(Nurse[[#This Row],[RN Hours (excl. Admin, DON)]], Nurse[[#This Row],[LPN Hours (excl. Admin)]], Nurse[[#This Row],[CNA Hours]], Nurse[[#This Row],[NA TR Hours]], Nurse[[#This Row],[Med Aide/Tech Hours]])</f>
        <v>42.708901098901116</v>
      </c>
      <c r="L765" s="2">
        <f>SUM(Nurse[[#This Row],[RN Hours (excl. Admin, DON)]], Nurse[[#This Row],[RN Admin Hours]], Nurse[[#This Row],[RN DON Hours]])</f>
        <v>16.571978021978026</v>
      </c>
      <c r="M765" s="2">
        <v>11.209340659340663</v>
      </c>
      <c r="N765" s="2">
        <v>0</v>
      </c>
      <c r="O765" s="2">
        <v>5.3626373626373622</v>
      </c>
      <c r="P765" s="2">
        <f>SUM(Nurse[[#This Row],[LPN Hours (excl. Admin)]],Nurse[[#This Row],[LPN Admin Hours]])</f>
        <v>6.7151648351648365</v>
      </c>
      <c r="Q765" s="2">
        <v>6.7151648351648365</v>
      </c>
      <c r="R765" s="2">
        <v>0</v>
      </c>
      <c r="S765" s="2">
        <f>SUM(Nurse[[#This Row],[CNA Hours]], Nurse[[#This Row],[NA TR Hours]], Nurse[[#This Row],[Med Aide/Tech Hours]])</f>
        <v>24.784395604395616</v>
      </c>
      <c r="T765" s="2">
        <v>23.81626373626375</v>
      </c>
      <c r="U765" s="2">
        <v>0.96813186813186802</v>
      </c>
      <c r="V765" s="2">
        <v>0</v>
      </c>
      <c r="W7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65" s="2">
        <v>0</v>
      </c>
      <c r="Y765" s="2">
        <v>0</v>
      </c>
      <c r="Z765" s="2">
        <v>0</v>
      </c>
      <c r="AA765" s="2">
        <v>0</v>
      </c>
      <c r="AB765" s="2">
        <v>0</v>
      </c>
      <c r="AC765" s="2">
        <v>0</v>
      </c>
      <c r="AD765" s="2">
        <v>0</v>
      </c>
      <c r="AE765" s="2">
        <v>0</v>
      </c>
      <c r="AF765" t="s">
        <v>824</v>
      </c>
      <c r="AG765" s="6">
        <v>5</v>
      </c>
      <c r="AH765"/>
    </row>
    <row r="766" spans="1:34" x14ac:dyDescent="0.25">
      <c r="A766" t="s">
        <v>35</v>
      </c>
      <c r="B766" t="s">
        <v>1023</v>
      </c>
      <c r="C766" t="s">
        <v>2075</v>
      </c>
      <c r="D766" t="s">
        <v>2337</v>
      </c>
      <c r="E766" s="2">
        <v>53.241758241758241</v>
      </c>
      <c r="F766" s="2">
        <f>Nurse[[#This Row],[Total Nurse Staff Hours]]/Nurse[[#This Row],[MDS Census]]</f>
        <v>4.4568111455108355</v>
      </c>
      <c r="G766" s="2">
        <f>Nurse[[#This Row],[Total Direct Care Staff Hours]]/Nurse[[#This Row],[MDS Census]]</f>
        <v>4.1480082559339513</v>
      </c>
      <c r="H766" s="2">
        <f>Nurse[[#This Row],[Total RN Hours (w/ Admin, DON)]]/Nurse[[#This Row],[MDS Census]]</f>
        <v>0.84908359133126932</v>
      </c>
      <c r="I766" s="2">
        <f>Nurse[[#This Row],[RN Hours (excl. Admin, DON)]]/Nurse[[#This Row],[MDS Census]]</f>
        <v>0.65266873065015485</v>
      </c>
      <c r="J766" s="2">
        <f>SUM(Nurse[[#This Row],[RN Hours (excl. Admin, DON)]], Nurse[[#This Row],[RN Admin Hours]], Nurse[[#This Row],[RN DON Hours]], Nurse[[#This Row],[LPN Hours (excl. Admin)]], Nurse[[#This Row],[LPN Admin Hours]], Nurse[[#This Row],[CNA Hours]], Nurse[[#This Row],[NA TR Hours]], Nurse[[#This Row],[Med Aide/Tech Hours]])</f>
        <v>237.28846153846149</v>
      </c>
      <c r="K766" s="2">
        <f>SUM(Nurse[[#This Row],[RN Hours (excl. Admin, DON)]], Nurse[[#This Row],[LPN Hours (excl. Admin)]], Nurse[[#This Row],[CNA Hours]], Nurse[[#This Row],[NA TR Hours]], Nurse[[#This Row],[Med Aide/Tech Hours]])</f>
        <v>220.8472527472527</v>
      </c>
      <c r="L766" s="2">
        <f>SUM(Nurse[[#This Row],[RN Hours (excl. Admin, DON)]], Nurse[[#This Row],[RN Admin Hours]], Nurse[[#This Row],[RN DON Hours]])</f>
        <v>45.206703296703296</v>
      </c>
      <c r="M766" s="2">
        <v>34.74923076923077</v>
      </c>
      <c r="N766" s="2">
        <v>5.5604395604395602</v>
      </c>
      <c r="O766" s="2">
        <v>4.8970329670329669</v>
      </c>
      <c r="P766" s="2">
        <f>SUM(Nurse[[#This Row],[LPN Hours (excl. Admin)]],Nurse[[#This Row],[LPN Admin Hours]])</f>
        <v>94.830659340659309</v>
      </c>
      <c r="Q766" s="2">
        <v>88.846923076923048</v>
      </c>
      <c r="R766" s="2">
        <v>5.9837362637362634</v>
      </c>
      <c r="S766" s="2">
        <f>SUM(Nurse[[#This Row],[CNA Hours]], Nurse[[#This Row],[NA TR Hours]], Nurse[[#This Row],[Med Aide/Tech Hours]])</f>
        <v>97.251098901098899</v>
      </c>
      <c r="T766" s="2">
        <v>97.251098901098899</v>
      </c>
      <c r="U766" s="2">
        <v>0</v>
      </c>
      <c r="V766" s="2">
        <v>0</v>
      </c>
      <c r="W7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14.944065934065932</v>
      </c>
      <c r="X766" s="2">
        <v>0.13186813186813187</v>
      </c>
      <c r="Y766" s="2">
        <v>0</v>
      </c>
      <c r="Z766" s="2">
        <v>0</v>
      </c>
      <c r="AA766" s="2">
        <v>10.218791208791208</v>
      </c>
      <c r="AB766" s="2">
        <v>0</v>
      </c>
      <c r="AC766" s="2">
        <v>4.5934065934065931</v>
      </c>
      <c r="AD766" s="2">
        <v>0</v>
      </c>
      <c r="AE766" s="2">
        <v>0</v>
      </c>
      <c r="AF766" t="s">
        <v>76</v>
      </c>
      <c r="AG766" s="6">
        <v>5</v>
      </c>
      <c r="AH766"/>
    </row>
    <row r="767" spans="1:34" x14ac:dyDescent="0.25">
      <c r="A767" t="s">
        <v>35</v>
      </c>
      <c r="B767" t="s">
        <v>1280</v>
      </c>
      <c r="C767" t="s">
        <v>1973</v>
      </c>
      <c r="D767" t="s">
        <v>2314</v>
      </c>
      <c r="E767" s="2">
        <v>33.769230769230766</v>
      </c>
      <c r="F767" s="2">
        <f>Nurse[[#This Row],[Total Nurse Staff Hours]]/Nurse[[#This Row],[MDS Census]]</f>
        <v>3.5362739993491714</v>
      </c>
      <c r="G767" s="2">
        <f>Nurse[[#This Row],[Total Direct Care Staff Hours]]/Nurse[[#This Row],[MDS Census]]</f>
        <v>3.1978424991864633</v>
      </c>
      <c r="H767" s="2">
        <f>Nurse[[#This Row],[Total RN Hours (w/ Admin, DON)]]/Nurse[[#This Row],[MDS Census]]</f>
        <v>0.41517735112268145</v>
      </c>
      <c r="I767" s="2">
        <f>Nurse[[#This Row],[RN Hours (excl. Admin, DON)]]/Nurse[[#This Row],[MDS Census]]</f>
        <v>0.24596160104132767</v>
      </c>
      <c r="J767" s="2">
        <f>SUM(Nurse[[#This Row],[RN Hours (excl. Admin, DON)]], Nurse[[#This Row],[RN Admin Hours]], Nurse[[#This Row],[RN DON Hours]], Nurse[[#This Row],[LPN Hours (excl. Admin)]], Nurse[[#This Row],[LPN Admin Hours]], Nurse[[#This Row],[CNA Hours]], Nurse[[#This Row],[NA TR Hours]], Nurse[[#This Row],[Med Aide/Tech Hours]])</f>
        <v>119.41725274725277</v>
      </c>
      <c r="K767" s="2">
        <f>SUM(Nurse[[#This Row],[RN Hours (excl. Admin, DON)]], Nurse[[#This Row],[LPN Hours (excl. Admin)]], Nurse[[#This Row],[CNA Hours]], Nurse[[#This Row],[NA TR Hours]], Nurse[[#This Row],[Med Aide/Tech Hours]])</f>
        <v>107.98868131868133</v>
      </c>
      <c r="L767" s="2">
        <f>SUM(Nurse[[#This Row],[RN Hours (excl. Admin, DON)]], Nurse[[#This Row],[RN Admin Hours]], Nurse[[#This Row],[RN DON Hours]])</f>
        <v>14.020219780219779</v>
      </c>
      <c r="M767" s="2">
        <v>8.3059340659340641</v>
      </c>
      <c r="N767" s="2">
        <v>0</v>
      </c>
      <c r="O767" s="2">
        <v>5.7142857142857144</v>
      </c>
      <c r="P767" s="2">
        <f>SUM(Nurse[[#This Row],[LPN Hours (excl. Admin)]],Nurse[[#This Row],[LPN Admin Hours]])</f>
        <v>40.722307692307695</v>
      </c>
      <c r="Q767" s="2">
        <v>35.008021978021979</v>
      </c>
      <c r="R767" s="2">
        <v>5.7142857142857144</v>
      </c>
      <c r="S767" s="2">
        <f>SUM(Nurse[[#This Row],[CNA Hours]], Nurse[[#This Row],[NA TR Hours]], Nurse[[#This Row],[Med Aide/Tech Hours]])</f>
        <v>64.67472527472529</v>
      </c>
      <c r="T767" s="2">
        <v>64.67472527472529</v>
      </c>
      <c r="U767" s="2">
        <v>0</v>
      </c>
      <c r="V767" s="2">
        <v>0</v>
      </c>
      <c r="W7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67" s="2">
        <v>0</v>
      </c>
      <c r="Y767" s="2">
        <v>0</v>
      </c>
      <c r="Z767" s="2">
        <v>0</v>
      </c>
      <c r="AA767" s="2">
        <v>0</v>
      </c>
      <c r="AB767" s="2">
        <v>0</v>
      </c>
      <c r="AC767" s="2">
        <v>0</v>
      </c>
      <c r="AD767" s="2">
        <v>0</v>
      </c>
      <c r="AE767" s="2">
        <v>0</v>
      </c>
      <c r="AF767" t="s">
        <v>336</v>
      </c>
      <c r="AG767" s="6">
        <v>5</v>
      </c>
      <c r="AH767"/>
    </row>
    <row r="768" spans="1:34" x14ac:dyDescent="0.25">
      <c r="A768" t="s">
        <v>35</v>
      </c>
      <c r="B768" t="s">
        <v>1575</v>
      </c>
      <c r="C768" t="s">
        <v>2047</v>
      </c>
      <c r="D768" t="s">
        <v>2325</v>
      </c>
      <c r="E768" s="2">
        <v>79.956043956043956</v>
      </c>
      <c r="F768" s="2">
        <f>Nurse[[#This Row],[Total Nurse Staff Hours]]/Nurse[[#This Row],[MDS Census]]</f>
        <v>3.0854741616272672</v>
      </c>
      <c r="G768" s="2">
        <f>Nurse[[#This Row],[Total Direct Care Staff Hours]]/Nurse[[#This Row],[MDS Census]]</f>
        <v>2.8088798790544249</v>
      </c>
      <c r="H768" s="2">
        <f>Nurse[[#This Row],[Total RN Hours (w/ Admin, DON)]]/Nurse[[#This Row],[MDS Census]]</f>
        <v>0.42649120395821882</v>
      </c>
      <c r="I768" s="2">
        <f>Nurse[[#This Row],[RN Hours (excl. Admin, DON)]]/Nurse[[#This Row],[MDS Census]]</f>
        <v>0.22026525563496427</v>
      </c>
      <c r="J768" s="2">
        <f>SUM(Nurse[[#This Row],[RN Hours (excl. Admin, DON)]], Nurse[[#This Row],[RN Admin Hours]], Nurse[[#This Row],[RN DON Hours]], Nurse[[#This Row],[LPN Hours (excl. Admin)]], Nurse[[#This Row],[LPN Admin Hours]], Nurse[[#This Row],[CNA Hours]], Nurse[[#This Row],[NA TR Hours]], Nurse[[#This Row],[Med Aide/Tech Hours]])</f>
        <v>246.70230769230764</v>
      </c>
      <c r="K768" s="2">
        <f>SUM(Nurse[[#This Row],[RN Hours (excl. Admin, DON)]], Nurse[[#This Row],[LPN Hours (excl. Admin)]], Nurse[[#This Row],[CNA Hours]], Nurse[[#This Row],[NA TR Hours]], Nurse[[#This Row],[Med Aide/Tech Hours]])</f>
        <v>224.58692307692303</v>
      </c>
      <c r="L768" s="2">
        <f>SUM(Nurse[[#This Row],[RN Hours (excl. Admin, DON)]], Nurse[[#This Row],[RN Admin Hours]], Nurse[[#This Row],[RN DON Hours]])</f>
        <v>34.100549450549451</v>
      </c>
      <c r="M768" s="2">
        <v>17.611538461538462</v>
      </c>
      <c r="N768" s="2">
        <v>11.302197802197803</v>
      </c>
      <c r="O768" s="2">
        <v>5.186813186813187</v>
      </c>
      <c r="P768" s="2">
        <f>SUM(Nurse[[#This Row],[LPN Hours (excl. Admin)]],Nurse[[#This Row],[LPN Admin Hours]])</f>
        <v>72.800329670329646</v>
      </c>
      <c r="Q768" s="2">
        <v>67.173956043956025</v>
      </c>
      <c r="R768" s="2">
        <v>5.6263736263736268</v>
      </c>
      <c r="S768" s="2">
        <f>SUM(Nurse[[#This Row],[CNA Hours]], Nurse[[#This Row],[NA TR Hours]], Nurse[[#This Row],[Med Aide/Tech Hours]])</f>
        <v>139.80142857142854</v>
      </c>
      <c r="T768" s="2">
        <v>139.80142857142854</v>
      </c>
      <c r="U768" s="2">
        <v>0</v>
      </c>
      <c r="V768" s="2">
        <v>0</v>
      </c>
      <c r="W7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25.689560439560438</v>
      </c>
      <c r="X768" s="2">
        <v>0.14285714285714285</v>
      </c>
      <c r="Y768" s="2">
        <v>0</v>
      </c>
      <c r="Z768" s="2">
        <v>0</v>
      </c>
      <c r="AA768" s="2">
        <v>4.5357142857142856</v>
      </c>
      <c r="AB768" s="2">
        <v>0</v>
      </c>
      <c r="AC768" s="2">
        <v>21.010989010989011</v>
      </c>
      <c r="AD768" s="2">
        <v>0</v>
      </c>
      <c r="AE768" s="2">
        <v>0</v>
      </c>
      <c r="AF768" t="s">
        <v>637</v>
      </c>
      <c r="AG768" s="6">
        <v>5</v>
      </c>
      <c r="AH768"/>
    </row>
    <row r="769" spans="1:34" x14ac:dyDescent="0.25">
      <c r="A769" t="s">
        <v>35</v>
      </c>
      <c r="B769" t="s">
        <v>1627</v>
      </c>
      <c r="C769" t="s">
        <v>1949</v>
      </c>
      <c r="D769" t="s">
        <v>2298</v>
      </c>
      <c r="E769" s="2">
        <v>103.46153846153847</v>
      </c>
      <c r="F769" s="2">
        <f>Nurse[[#This Row],[Total Nurse Staff Hours]]/Nurse[[#This Row],[MDS Census]]</f>
        <v>4.23437599575146</v>
      </c>
      <c r="G769" s="2">
        <f>Nurse[[#This Row],[Total Direct Care Staff Hours]]/Nurse[[#This Row],[MDS Census]]</f>
        <v>3.7498300584174187</v>
      </c>
      <c r="H769" s="2">
        <f>Nurse[[#This Row],[Total RN Hours (w/ Admin, DON)]]/Nurse[[#This Row],[MDS Census]]</f>
        <v>0.77708443972384489</v>
      </c>
      <c r="I769" s="2">
        <f>Nurse[[#This Row],[RN Hours (excl. Admin, DON)]]/Nurse[[#This Row],[MDS Census]]</f>
        <v>0.43146574614976102</v>
      </c>
      <c r="J769" s="2">
        <f>SUM(Nurse[[#This Row],[RN Hours (excl. Admin, DON)]], Nurse[[#This Row],[RN Admin Hours]], Nurse[[#This Row],[RN DON Hours]], Nurse[[#This Row],[LPN Hours (excl. Admin)]], Nurse[[#This Row],[LPN Admin Hours]], Nurse[[#This Row],[CNA Hours]], Nurse[[#This Row],[NA TR Hours]], Nurse[[#This Row],[Med Aide/Tech Hours]])</f>
        <v>438.09505494505493</v>
      </c>
      <c r="K769" s="2">
        <f>SUM(Nurse[[#This Row],[RN Hours (excl. Admin, DON)]], Nurse[[#This Row],[LPN Hours (excl. Admin)]], Nurse[[#This Row],[CNA Hours]], Nurse[[#This Row],[NA TR Hours]], Nurse[[#This Row],[Med Aide/Tech Hours]])</f>
        <v>387.96318681318678</v>
      </c>
      <c r="L769" s="2">
        <f>SUM(Nurse[[#This Row],[RN Hours (excl. Admin, DON)]], Nurse[[#This Row],[RN Admin Hours]], Nurse[[#This Row],[RN DON Hours]])</f>
        <v>80.39835164835165</v>
      </c>
      <c r="M769" s="2">
        <v>44.640109890109891</v>
      </c>
      <c r="N769" s="2">
        <v>30.659340659340661</v>
      </c>
      <c r="O769" s="2">
        <v>5.0989010989010985</v>
      </c>
      <c r="P769" s="2">
        <f>SUM(Nurse[[#This Row],[LPN Hours (excl. Admin)]],Nurse[[#This Row],[LPN Admin Hours]])</f>
        <v>155.34505494505493</v>
      </c>
      <c r="Q769" s="2">
        <v>140.97142857142856</v>
      </c>
      <c r="R769" s="2">
        <v>14.373626373626374</v>
      </c>
      <c r="S769" s="2">
        <f>SUM(Nurse[[#This Row],[CNA Hours]], Nurse[[#This Row],[NA TR Hours]], Nurse[[#This Row],[Med Aide/Tech Hours]])</f>
        <v>202.35164835164835</v>
      </c>
      <c r="T769" s="2">
        <v>202.35164835164835</v>
      </c>
      <c r="U769" s="2">
        <v>0</v>
      </c>
      <c r="V769" s="2">
        <v>0</v>
      </c>
      <c r="W7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45.197802197802197</v>
      </c>
      <c r="X769" s="2">
        <v>9.791208791208792</v>
      </c>
      <c r="Y769" s="2">
        <v>0</v>
      </c>
      <c r="Z769" s="2">
        <v>0</v>
      </c>
      <c r="AA769" s="2">
        <v>9.2307692307692299</v>
      </c>
      <c r="AB769" s="2">
        <v>0</v>
      </c>
      <c r="AC769" s="2">
        <v>26.175824175824175</v>
      </c>
      <c r="AD769" s="2">
        <v>0</v>
      </c>
      <c r="AE769" s="2">
        <v>0</v>
      </c>
      <c r="AF769" t="s">
        <v>690</v>
      </c>
      <c r="AG769" s="6">
        <v>5</v>
      </c>
      <c r="AH769"/>
    </row>
    <row r="770" spans="1:34" x14ac:dyDescent="0.25">
      <c r="A770" t="s">
        <v>35</v>
      </c>
      <c r="B770" t="s">
        <v>1612</v>
      </c>
      <c r="C770" t="s">
        <v>1949</v>
      </c>
      <c r="D770" t="s">
        <v>2298</v>
      </c>
      <c r="E770" s="2">
        <v>61.879120879120876</v>
      </c>
      <c r="F770" s="2">
        <f>Nurse[[#This Row],[Total Nurse Staff Hours]]/Nurse[[#This Row],[MDS Census]]</f>
        <v>3.5792630083466528</v>
      </c>
      <c r="G770" s="2">
        <f>Nurse[[#This Row],[Total Direct Care Staff Hours]]/Nurse[[#This Row],[MDS Census]]</f>
        <v>3.3503072278458537</v>
      </c>
      <c r="H770" s="2">
        <f>Nurse[[#This Row],[Total RN Hours (w/ Admin, DON)]]/Nurse[[#This Row],[MDS Census]]</f>
        <v>0.29319836618717815</v>
      </c>
      <c r="I770" s="2">
        <f>Nurse[[#This Row],[RN Hours (excl. Admin, DON)]]/Nurse[[#This Row],[MDS Census]]</f>
        <v>0.14082756171195168</v>
      </c>
      <c r="J770" s="2">
        <f>SUM(Nurse[[#This Row],[RN Hours (excl. Admin, DON)]], Nurse[[#This Row],[RN Admin Hours]], Nurse[[#This Row],[RN DON Hours]], Nurse[[#This Row],[LPN Hours (excl. Admin)]], Nurse[[#This Row],[LPN Admin Hours]], Nurse[[#This Row],[CNA Hours]], Nurse[[#This Row],[NA TR Hours]], Nurse[[#This Row],[Med Aide/Tech Hours]])</f>
        <v>221.48164835164837</v>
      </c>
      <c r="K770" s="2">
        <f>SUM(Nurse[[#This Row],[RN Hours (excl. Admin, DON)]], Nurse[[#This Row],[LPN Hours (excl. Admin)]], Nurse[[#This Row],[CNA Hours]], Nurse[[#This Row],[NA TR Hours]], Nurse[[#This Row],[Med Aide/Tech Hours]])</f>
        <v>207.31406593406595</v>
      </c>
      <c r="L770" s="2">
        <f>SUM(Nurse[[#This Row],[RN Hours (excl. Admin, DON)]], Nurse[[#This Row],[RN Admin Hours]], Nurse[[#This Row],[RN DON Hours]])</f>
        <v>18.142857142857142</v>
      </c>
      <c r="M770" s="2">
        <v>8.7142857142857135</v>
      </c>
      <c r="N770" s="2">
        <v>5.0329670329670328</v>
      </c>
      <c r="O770" s="2">
        <v>4.395604395604396</v>
      </c>
      <c r="P770" s="2">
        <f>SUM(Nurse[[#This Row],[LPN Hours (excl. Admin)]],Nurse[[#This Row],[LPN Admin Hours]])</f>
        <v>78.305164835164845</v>
      </c>
      <c r="Q770" s="2">
        <v>73.566153846153853</v>
      </c>
      <c r="R770" s="2">
        <v>4.7390109890109891</v>
      </c>
      <c r="S770" s="2">
        <f>SUM(Nurse[[#This Row],[CNA Hours]], Nurse[[#This Row],[NA TR Hours]], Nurse[[#This Row],[Med Aide/Tech Hours]])</f>
        <v>125.03362637362639</v>
      </c>
      <c r="T770" s="2">
        <v>94.464945054945076</v>
      </c>
      <c r="U770" s="2">
        <v>30.568681318681318</v>
      </c>
      <c r="V770" s="2">
        <v>0</v>
      </c>
      <c r="W7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84.362857142857138</v>
      </c>
      <c r="X770" s="2">
        <v>0.58241758241758246</v>
      </c>
      <c r="Y770" s="2">
        <v>0</v>
      </c>
      <c r="Z770" s="2">
        <v>0</v>
      </c>
      <c r="AA770" s="2">
        <v>30.593626373626368</v>
      </c>
      <c r="AB770" s="2">
        <v>0</v>
      </c>
      <c r="AC770" s="2">
        <v>53.098901098901102</v>
      </c>
      <c r="AD770" s="2">
        <v>8.7912087912087919E-2</v>
      </c>
      <c r="AE770" s="2">
        <v>0</v>
      </c>
      <c r="AF770" t="s">
        <v>675</v>
      </c>
      <c r="AG770" s="6">
        <v>5</v>
      </c>
      <c r="AH770"/>
    </row>
    <row r="771" spans="1:34" x14ac:dyDescent="0.25">
      <c r="A771" t="s">
        <v>35</v>
      </c>
      <c r="B771" t="s">
        <v>1474</v>
      </c>
      <c r="C771" t="s">
        <v>2204</v>
      </c>
      <c r="D771" t="s">
        <v>2321</v>
      </c>
      <c r="E771" s="2">
        <v>87.659340659340657</v>
      </c>
      <c r="F771" s="2">
        <f>Nurse[[#This Row],[Total Nurse Staff Hours]]/Nurse[[#This Row],[MDS Census]]</f>
        <v>3.8941882913375965</v>
      </c>
      <c r="G771" s="2">
        <f>Nurse[[#This Row],[Total Direct Care Staff Hours]]/Nurse[[#This Row],[MDS Census]]</f>
        <v>3.5367230788516992</v>
      </c>
      <c r="H771" s="2">
        <f>Nurse[[#This Row],[Total RN Hours (w/ Admin, DON)]]/Nurse[[#This Row],[MDS Census]]</f>
        <v>0.76798169737996724</v>
      </c>
      <c r="I771" s="2">
        <f>Nurse[[#This Row],[RN Hours (excl. Admin, DON)]]/Nurse[[#This Row],[MDS Census]]</f>
        <v>0.54979190171743741</v>
      </c>
      <c r="J771" s="2">
        <f>SUM(Nurse[[#This Row],[RN Hours (excl. Admin, DON)]], Nurse[[#This Row],[RN Admin Hours]], Nurse[[#This Row],[RN DON Hours]], Nurse[[#This Row],[LPN Hours (excl. Admin)]], Nurse[[#This Row],[LPN Admin Hours]], Nurse[[#This Row],[CNA Hours]], Nurse[[#This Row],[NA TR Hours]], Nurse[[#This Row],[Med Aide/Tech Hours]])</f>
        <v>341.36197802197808</v>
      </c>
      <c r="K771" s="2">
        <f>SUM(Nurse[[#This Row],[RN Hours (excl. Admin, DON)]], Nurse[[#This Row],[LPN Hours (excl. Admin)]], Nurse[[#This Row],[CNA Hours]], Nurse[[#This Row],[NA TR Hours]], Nurse[[#This Row],[Med Aide/Tech Hours]])</f>
        <v>310.02681318681323</v>
      </c>
      <c r="L771" s="2">
        <f>SUM(Nurse[[#This Row],[RN Hours (excl. Admin, DON)]], Nurse[[#This Row],[RN Admin Hours]], Nurse[[#This Row],[RN DON Hours]])</f>
        <v>67.320769230769216</v>
      </c>
      <c r="M771" s="2">
        <v>48.194395604395588</v>
      </c>
      <c r="N771" s="2">
        <v>14.373626373626374</v>
      </c>
      <c r="O771" s="2">
        <v>4.7527472527472527</v>
      </c>
      <c r="P771" s="2">
        <f>SUM(Nurse[[#This Row],[LPN Hours (excl. Admin)]],Nurse[[#This Row],[LPN Admin Hours]])</f>
        <v>80.467912087912083</v>
      </c>
      <c r="Q771" s="2">
        <v>68.259120879120871</v>
      </c>
      <c r="R771" s="2">
        <v>12.208791208791208</v>
      </c>
      <c r="S771" s="2">
        <f>SUM(Nurse[[#This Row],[CNA Hours]], Nurse[[#This Row],[NA TR Hours]], Nurse[[#This Row],[Med Aide/Tech Hours]])</f>
        <v>193.57329670329676</v>
      </c>
      <c r="T771" s="2">
        <v>193.57329670329676</v>
      </c>
      <c r="U771" s="2">
        <v>0</v>
      </c>
      <c r="V771" s="2">
        <v>0</v>
      </c>
      <c r="W7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0.74725274725274726</v>
      </c>
      <c r="X771" s="2">
        <v>0.32967032967032966</v>
      </c>
      <c r="Y771" s="2">
        <v>0.4175824175824176</v>
      </c>
      <c r="Z771" s="2">
        <v>0</v>
      </c>
      <c r="AA771" s="2">
        <v>0</v>
      </c>
      <c r="AB771" s="2">
        <v>0</v>
      </c>
      <c r="AC771" s="2">
        <v>0</v>
      </c>
      <c r="AD771" s="2">
        <v>0</v>
      </c>
      <c r="AE771" s="2">
        <v>0</v>
      </c>
      <c r="AF771" t="s">
        <v>534</v>
      </c>
      <c r="AG771" s="6">
        <v>5</v>
      </c>
      <c r="AH771"/>
    </row>
    <row r="772" spans="1:34" x14ac:dyDescent="0.25">
      <c r="A772" t="s">
        <v>35</v>
      </c>
      <c r="B772" t="s">
        <v>1904</v>
      </c>
      <c r="C772" t="s">
        <v>2082</v>
      </c>
      <c r="D772" t="s">
        <v>2322</v>
      </c>
      <c r="E772" s="2">
        <v>51.263736263736263</v>
      </c>
      <c r="F772" s="2">
        <f>Nurse[[#This Row],[Total Nurse Staff Hours]]/Nurse[[#This Row],[MDS Census]]</f>
        <v>3.095444801714899</v>
      </c>
      <c r="G772" s="2">
        <f>Nurse[[#This Row],[Total Direct Care Staff Hours]]/Nurse[[#This Row],[MDS Census]]</f>
        <v>2.7939635584137199</v>
      </c>
      <c r="H772" s="2">
        <f>Nurse[[#This Row],[Total RN Hours (w/ Admin, DON)]]/Nurse[[#This Row],[MDS Census]]</f>
        <v>0.68823794212218659</v>
      </c>
      <c r="I772" s="2">
        <f>Nurse[[#This Row],[RN Hours (excl. Admin, DON)]]/Nurse[[#This Row],[MDS Census]]</f>
        <v>0.41159485530546636</v>
      </c>
      <c r="J772" s="2">
        <f>SUM(Nurse[[#This Row],[RN Hours (excl. Admin, DON)]], Nurse[[#This Row],[RN Admin Hours]], Nurse[[#This Row],[RN DON Hours]], Nurse[[#This Row],[LPN Hours (excl. Admin)]], Nurse[[#This Row],[LPN Admin Hours]], Nurse[[#This Row],[CNA Hours]], Nurse[[#This Row],[NA TR Hours]], Nurse[[#This Row],[Med Aide/Tech Hours]])</f>
        <v>158.68406593406598</v>
      </c>
      <c r="K772" s="2">
        <f>SUM(Nurse[[#This Row],[RN Hours (excl. Admin, DON)]], Nurse[[#This Row],[LPN Hours (excl. Admin)]], Nurse[[#This Row],[CNA Hours]], Nurse[[#This Row],[NA TR Hours]], Nurse[[#This Row],[Med Aide/Tech Hours]])</f>
        <v>143.22901098901102</v>
      </c>
      <c r="L772" s="2">
        <f>SUM(Nurse[[#This Row],[RN Hours (excl. Admin, DON)]], Nurse[[#This Row],[RN Admin Hours]], Nurse[[#This Row],[RN DON Hours]])</f>
        <v>35.281648351648357</v>
      </c>
      <c r="M772" s="2">
        <v>21.099890109890115</v>
      </c>
      <c r="N772" s="2">
        <v>10.143296703296704</v>
      </c>
      <c r="O772" s="2">
        <v>4.0384615384615383</v>
      </c>
      <c r="P772" s="2">
        <f>SUM(Nurse[[#This Row],[LPN Hours (excl. Admin)]],Nurse[[#This Row],[LPN Admin Hours]])</f>
        <v>39.569999999999993</v>
      </c>
      <c r="Q772" s="2">
        <v>38.296703296703292</v>
      </c>
      <c r="R772" s="2">
        <v>1.2732967032967031</v>
      </c>
      <c r="S772" s="2">
        <f>SUM(Nurse[[#This Row],[CNA Hours]], Nurse[[#This Row],[NA TR Hours]], Nurse[[#This Row],[Med Aide/Tech Hours]])</f>
        <v>83.832417582417619</v>
      </c>
      <c r="T772" s="2">
        <v>61.953296703296736</v>
      </c>
      <c r="U772" s="2">
        <v>0</v>
      </c>
      <c r="V772" s="2">
        <v>21.87912087912088</v>
      </c>
      <c r="W7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72" s="2">
        <v>0</v>
      </c>
      <c r="Y772" s="2">
        <v>0</v>
      </c>
      <c r="Z772" s="2">
        <v>0</v>
      </c>
      <c r="AA772" s="2">
        <v>0</v>
      </c>
      <c r="AB772" s="2">
        <v>0</v>
      </c>
      <c r="AC772" s="2">
        <v>0</v>
      </c>
      <c r="AD772" s="2">
        <v>0</v>
      </c>
      <c r="AE772" s="2">
        <v>0</v>
      </c>
      <c r="AF772" t="s">
        <v>971</v>
      </c>
      <c r="AG772" s="6">
        <v>5</v>
      </c>
      <c r="AH772"/>
    </row>
    <row r="773" spans="1:34" x14ac:dyDescent="0.25">
      <c r="A773" t="s">
        <v>35</v>
      </c>
      <c r="B773" t="s">
        <v>1698</v>
      </c>
      <c r="C773" t="s">
        <v>2082</v>
      </c>
      <c r="D773" t="s">
        <v>2322</v>
      </c>
      <c r="E773" s="2">
        <v>41.450549450549453</v>
      </c>
      <c r="F773" s="2">
        <f>Nurse[[#This Row],[Total Nurse Staff Hours]]/Nurse[[#This Row],[MDS Census]]</f>
        <v>3.4125265111346765</v>
      </c>
      <c r="G773" s="2">
        <f>Nurse[[#This Row],[Total Direct Care Staff Hours]]/Nurse[[#This Row],[MDS Census]]</f>
        <v>3.0539262990455991</v>
      </c>
      <c r="H773" s="2">
        <f>Nurse[[#This Row],[Total RN Hours (w/ Admin, DON)]]/Nurse[[#This Row],[MDS Census]]</f>
        <v>0.91062036055143158</v>
      </c>
      <c r="I773" s="2">
        <f>Nurse[[#This Row],[RN Hours (excl. Admin, DON)]]/Nurse[[#This Row],[MDS Census]]</f>
        <v>0.6151166489925769</v>
      </c>
      <c r="J773" s="2">
        <f>SUM(Nurse[[#This Row],[RN Hours (excl. Admin, DON)]], Nurse[[#This Row],[RN Admin Hours]], Nurse[[#This Row],[RN DON Hours]], Nurse[[#This Row],[LPN Hours (excl. Admin)]], Nurse[[#This Row],[LPN Admin Hours]], Nurse[[#This Row],[CNA Hours]], Nurse[[#This Row],[NA TR Hours]], Nurse[[#This Row],[Med Aide/Tech Hours]])</f>
        <v>141.4510989010989</v>
      </c>
      <c r="K773" s="2">
        <f>SUM(Nurse[[#This Row],[RN Hours (excl. Admin, DON)]], Nurse[[#This Row],[LPN Hours (excl. Admin)]], Nurse[[#This Row],[CNA Hours]], Nurse[[#This Row],[NA TR Hours]], Nurse[[#This Row],[Med Aide/Tech Hours]])</f>
        <v>126.58692307692309</v>
      </c>
      <c r="L773" s="2">
        <f>SUM(Nurse[[#This Row],[RN Hours (excl. Admin, DON)]], Nurse[[#This Row],[RN Admin Hours]], Nurse[[#This Row],[RN DON Hours]])</f>
        <v>37.745714285714286</v>
      </c>
      <c r="M773" s="2">
        <v>25.496923076923078</v>
      </c>
      <c r="N773" s="2">
        <v>7.4685714285714297</v>
      </c>
      <c r="O773" s="2">
        <v>4.7802197802197801</v>
      </c>
      <c r="P773" s="2">
        <f>SUM(Nurse[[#This Row],[LPN Hours (excl. Admin)]],Nurse[[#This Row],[LPN Admin Hours]])</f>
        <v>37.83670329670327</v>
      </c>
      <c r="Q773" s="2">
        <v>35.221318681318657</v>
      </c>
      <c r="R773" s="2">
        <v>2.6153846153846154</v>
      </c>
      <c r="S773" s="2">
        <f>SUM(Nurse[[#This Row],[CNA Hours]], Nurse[[#This Row],[NA TR Hours]], Nurse[[#This Row],[Med Aide/Tech Hours]])</f>
        <v>65.868681318681354</v>
      </c>
      <c r="T773" s="2">
        <v>64.46560439560443</v>
      </c>
      <c r="U773" s="2">
        <v>1.4030769230769231</v>
      </c>
      <c r="V773" s="2">
        <v>0</v>
      </c>
      <c r="W7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73" s="2">
        <v>0</v>
      </c>
      <c r="Y773" s="2">
        <v>0</v>
      </c>
      <c r="Z773" s="2">
        <v>0</v>
      </c>
      <c r="AA773" s="2">
        <v>0</v>
      </c>
      <c r="AB773" s="2">
        <v>0</v>
      </c>
      <c r="AC773" s="2">
        <v>0</v>
      </c>
      <c r="AD773" s="2">
        <v>0</v>
      </c>
      <c r="AE773" s="2">
        <v>0</v>
      </c>
      <c r="AF773" t="s">
        <v>763</v>
      </c>
      <c r="AG773" s="6">
        <v>5</v>
      </c>
      <c r="AH773"/>
    </row>
    <row r="774" spans="1:34" x14ac:dyDescent="0.25">
      <c r="A774" t="s">
        <v>35</v>
      </c>
      <c r="B774" t="s">
        <v>1475</v>
      </c>
      <c r="C774" t="s">
        <v>1978</v>
      </c>
      <c r="D774" t="s">
        <v>2331</v>
      </c>
      <c r="E774" s="2">
        <v>187.94505494505495</v>
      </c>
      <c r="F774" s="2">
        <f>Nurse[[#This Row],[Total Nurse Staff Hours]]/Nurse[[#This Row],[MDS Census]]</f>
        <v>4.0622113079576687</v>
      </c>
      <c r="G774" s="2">
        <f>Nurse[[#This Row],[Total Direct Care Staff Hours]]/Nurse[[#This Row],[MDS Census]]</f>
        <v>3.7499415307256041</v>
      </c>
      <c r="H774" s="2">
        <f>Nurse[[#This Row],[Total RN Hours (w/ Admin, DON)]]/Nurse[[#This Row],[MDS Census]]</f>
        <v>0.69218850494065365</v>
      </c>
      <c r="I774" s="2">
        <f>Nurse[[#This Row],[RN Hours (excl. Admin, DON)]]/Nurse[[#This Row],[MDS Census]]</f>
        <v>0.48301467578787349</v>
      </c>
      <c r="J774" s="2">
        <f>SUM(Nurse[[#This Row],[RN Hours (excl. Admin, DON)]], Nurse[[#This Row],[RN Admin Hours]], Nurse[[#This Row],[RN DON Hours]], Nurse[[#This Row],[LPN Hours (excl. Admin)]], Nurse[[#This Row],[LPN Admin Hours]], Nurse[[#This Row],[CNA Hours]], Nurse[[#This Row],[NA TR Hours]], Nurse[[#This Row],[Med Aide/Tech Hours]])</f>
        <v>763.47252747252753</v>
      </c>
      <c r="K774" s="2">
        <f>SUM(Nurse[[#This Row],[RN Hours (excl. Admin, DON)]], Nurse[[#This Row],[LPN Hours (excl. Admin)]], Nurse[[#This Row],[CNA Hours]], Nurse[[#This Row],[NA TR Hours]], Nurse[[#This Row],[Med Aide/Tech Hours]])</f>
        <v>704.78296703296712</v>
      </c>
      <c r="L774" s="2">
        <f>SUM(Nurse[[#This Row],[RN Hours (excl. Admin, DON)]], Nurse[[#This Row],[RN Admin Hours]], Nurse[[#This Row],[RN DON Hours]])</f>
        <v>130.0934065934066</v>
      </c>
      <c r="M774" s="2">
        <v>90.780219780219781</v>
      </c>
      <c r="N774" s="2">
        <v>33.68681318681319</v>
      </c>
      <c r="O774" s="2">
        <v>5.6263736263736268</v>
      </c>
      <c r="P774" s="2">
        <f>SUM(Nurse[[#This Row],[LPN Hours (excl. Admin)]],Nurse[[#This Row],[LPN Admin Hours]])</f>
        <v>278.40109890109886</v>
      </c>
      <c r="Q774" s="2">
        <v>259.02472527472526</v>
      </c>
      <c r="R774" s="2">
        <v>19.376373626373628</v>
      </c>
      <c r="S774" s="2">
        <f>SUM(Nurse[[#This Row],[CNA Hours]], Nurse[[#This Row],[NA TR Hours]], Nurse[[#This Row],[Med Aide/Tech Hours]])</f>
        <v>354.97802197802196</v>
      </c>
      <c r="T774" s="2">
        <v>345.23901098901098</v>
      </c>
      <c r="U774" s="2">
        <v>9.7390109890109891</v>
      </c>
      <c r="V774" s="2">
        <v>0</v>
      </c>
      <c r="W7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11.76923076923077</v>
      </c>
      <c r="X774" s="2">
        <v>0.92307692307692313</v>
      </c>
      <c r="Y774" s="2">
        <v>10.846153846153847</v>
      </c>
      <c r="Z774" s="2">
        <v>0</v>
      </c>
      <c r="AA774" s="2">
        <v>0</v>
      </c>
      <c r="AB774" s="2">
        <v>0</v>
      </c>
      <c r="AC774" s="2">
        <v>0</v>
      </c>
      <c r="AD774" s="2">
        <v>0</v>
      </c>
      <c r="AE774" s="2">
        <v>0</v>
      </c>
      <c r="AF774" t="s">
        <v>535</v>
      </c>
      <c r="AG774" s="6">
        <v>5</v>
      </c>
      <c r="AH774"/>
    </row>
    <row r="775" spans="1:34" x14ac:dyDescent="0.25">
      <c r="A775" t="s">
        <v>35</v>
      </c>
      <c r="B775" t="s">
        <v>1256</v>
      </c>
      <c r="C775" t="s">
        <v>2148</v>
      </c>
      <c r="D775" t="s">
        <v>2329</v>
      </c>
      <c r="E775" s="2">
        <v>47.560439560439562</v>
      </c>
      <c r="F775" s="2">
        <f>Nurse[[#This Row],[Total Nurse Staff Hours]]/Nurse[[#This Row],[MDS Census]]</f>
        <v>3.5015503696857664</v>
      </c>
      <c r="G775" s="2">
        <f>Nurse[[#This Row],[Total Direct Care Staff Hours]]/Nurse[[#This Row],[MDS Census]]</f>
        <v>2.9202195009242136</v>
      </c>
      <c r="H775" s="2">
        <f>Nurse[[#This Row],[Total RN Hours (w/ Admin, DON)]]/Nurse[[#This Row],[MDS Census]]</f>
        <v>0.9335027726432531</v>
      </c>
      <c r="I775" s="2">
        <f>Nurse[[#This Row],[RN Hours (excl. Admin, DON)]]/Nurse[[#This Row],[MDS Census]]</f>
        <v>0.35217190388170061</v>
      </c>
      <c r="J775" s="2">
        <f>SUM(Nurse[[#This Row],[RN Hours (excl. Admin, DON)]], Nurse[[#This Row],[RN Admin Hours]], Nurse[[#This Row],[RN DON Hours]], Nurse[[#This Row],[LPN Hours (excl. Admin)]], Nurse[[#This Row],[LPN Admin Hours]], Nurse[[#This Row],[CNA Hours]], Nurse[[#This Row],[NA TR Hours]], Nurse[[#This Row],[Med Aide/Tech Hours]])</f>
        <v>166.53527472527469</v>
      </c>
      <c r="K775" s="2">
        <f>SUM(Nurse[[#This Row],[RN Hours (excl. Admin, DON)]], Nurse[[#This Row],[LPN Hours (excl. Admin)]], Nurse[[#This Row],[CNA Hours]], Nurse[[#This Row],[NA TR Hours]], Nurse[[#This Row],[Med Aide/Tech Hours]])</f>
        <v>138.88692307692304</v>
      </c>
      <c r="L775" s="2">
        <f>SUM(Nurse[[#This Row],[RN Hours (excl. Admin, DON)]], Nurse[[#This Row],[RN Admin Hours]], Nurse[[#This Row],[RN DON Hours]])</f>
        <v>44.397802197802193</v>
      </c>
      <c r="M775" s="2">
        <v>16.749450549450554</v>
      </c>
      <c r="N775" s="2">
        <v>22.604395604395599</v>
      </c>
      <c r="O775" s="2">
        <v>5.0439560439560438</v>
      </c>
      <c r="P775" s="2">
        <f>SUM(Nurse[[#This Row],[LPN Hours (excl. Admin)]],Nurse[[#This Row],[LPN Admin Hours]])</f>
        <v>24.162417582417586</v>
      </c>
      <c r="Q775" s="2">
        <v>24.162417582417586</v>
      </c>
      <c r="R775" s="2">
        <v>0</v>
      </c>
      <c r="S775" s="2">
        <f>SUM(Nurse[[#This Row],[CNA Hours]], Nurse[[#This Row],[NA TR Hours]], Nurse[[#This Row],[Med Aide/Tech Hours]])</f>
        <v>97.975054945054922</v>
      </c>
      <c r="T775" s="2">
        <v>96.265164835164811</v>
      </c>
      <c r="U775" s="2">
        <v>1.7098901098901098</v>
      </c>
      <c r="V775" s="2">
        <v>0</v>
      </c>
      <c r="W7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10.232747252747252</v>
      </c>
      <c r="X775" s="2">
        <v>0</v>
      </c>
      <c r="Y775" s="2">
        <v>0.82417582417582413</v>
      </c>
      <c r="Z775" s="2">
        <v>0</v>
      </c>
      <c r="AA775" s="2">
        <v>3.1228571428571428</v>
      </c>
      <c r="AB775" s="2">
        <v>0</v>
      </c>
      <c r="AC775" s="2">
        <v>6.2857142857142856</v>
      </c>
      <c r="AD775" s="2">
        <v>0</v>
      </c>
      <c r="AE775" s="2">
        <v>0</v>
      </c>
      <c r="AF775" t="s">
        <v>312</v>
      </c>
      <c r="AG775" s="6">
        <v>5</v>
      </c>
      <c r="AH775"/>
    </row>
    <row r="776" spans="1:34" x14ac:dyDescent="0.25">
      <c r="A776" t="s">
        <v>35</v>
      </c>
      <c r="B776" t="s">
        <v>1105</v>
      </c>
      <c r="C776" t="s">
        <v>2103</v>
      </c>
      <c r="D776" t="s">
        <v>2310</v>
      </c>
      <c r="E776" s="2">
        <v>62.285714285714285</v>
      </c>
      <c r="F776" s="2">
        <f>Nurse[[#This Row],[Total Nurse Staff Hours]]/Nurse[[#This Row],[MDS Census]]</f>
        <v>3.6138585038814393</v>
      </c>
      <c r="G776" s="2">
        <f>Nurse[[#This Row],[Total Direct Care Staff Hours]]/Nurse[[#This Row],[MDS Census]]</f>
        <v>3.1858592095977407</v>
      </c>
      <c r="H776" s="2">
        <f>Nurse[[#This Row],[Total RN Hours (w/ Admin, DON)]]/Nurse[[#This Row],[MDS Census]]</f>
        <v>0.66775758645024685</v>
      </c>
      <c r="I776" s="2">
        <f>Nurse[[#This Row],[RN Hours (excl. Admin, DON)]]/Nurse[[#This Row],[MDS Census]]</f>
        <v>0.23975829216654901</v>
      </c>
      <c r="J776" s="2">
        <f>SUM(Nurse[[#This Row],[RN Hours (excl. Admin, DON)]], Nurse[[#This Row],[RN Admin Hours]], Nurse[[#This Row],[RN DON Hours]], Nurse[[#This Row],[LPN Hours (excl. Admin)]], Nurse[[#This Row],[LPN Admin Hours]], Nurse[[#This Row],[CNA Hours]], Nurse[[#This Row],[NA TR Hours]], Nurse[[#This Row],[Med Aide/Tech Hours]])</f>
        <v>225.09175824175821</v>
      </c>
      <c r="K776" s="2">
        <f>SUM(Nurse[[#This Row],[RN Hours (excl. Admin, DON)]], Nurse[[#This Row],[LPN Hours (excl. Admin)]], Nurse[[#This Row],[CNA Hours]], Nurse[[#This Row],[NA TR Hours]], Nurse[[#This Row],[Med Aide/Tech Hours]])</f>
        <v>198.43351648351643</v>
      </c>
      <c r="L776" s="2">
        <f>SUM(Nurse[[#This Row],[RN Hours (excl. Admin, DON)]], Nurse[[#This Row],[RN Admin Hours]], Nurse[[#This Row],[RN DON Hours]])</f>
        <v>41.591758241758235</v>
      </c>
      <c r="M776" s="2">
        <v>14.933516483516481</v>
      </c>
      <c r="N776" s="2">
        <v>21.38351648351648</v>
      </c>
      <c r="O776" s="2">
        <v>5.2747252747252746</v>
      </c>
      <c r="P776" s="2">
        <f>SUM(Nurse[[#This Row],[LPN Hours (excl. Admin)]],Nurse[[#This Row],[LPN Admin Hours]])</f>
        <v>57.868681318681318</v>
      </c>
      <c r="Q776" s="2">
        <v>57.868681318681318</v>
      </c>
      <c r="R776" s="2">
        <v>0</v>
      </c>
      <c r="S776" s="2">
        <f>SUM(Nurse[[#This Row],[CNA Hours]], Nurse[[#This Row],[NA TR Hours]], Nurse[[#This Row],[Med Aide/Tech Hours]])</f>
        <v>125.63131868131865</v>
      </c>
      <c r="T776" s="2">
        <v>125.63131868131865</v>
      </c>
      <c r="U776" s="2">
        <v>0</v>
      </c>
      <c r="V776" s="2">
        <v>0</v>
      </c>
      <c r="W7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0.43956043956043955</v>
      </c>
      <c r="X776" s="2">
        <v>0</v>
      </c>
      <c r="Y776" s="2">
        <v>0.43956043956043955</v>
      </c>
      <c r="Z776" s="2">
        <v>0</v>
      </c>
      <c r="AA776" s="2">
        <v>0</v>
      </c>
      <c r="AB776" s="2">
        <v>0</v>
      </c>
      <c r="AC776" s="2">
        <v>0</v>
      </c>
      <c r="AD776" s="2">
        <v>0</v>
      </c>
      <c r="AE776" s="2">
        <v>0</v>
      </c>
      <c r="AF776" t="s">
        <v>159</v>
      </c>
      <c r="AG776" s="6">
        <v>5</v>
      </c>
      <c r="AH776"/>
    </row>
    <row r="777" spans="1:34" x14ac:dyDescent="0.25">
      <c r="A777" t="s">
        <v>35</v>
      </c>
      <c r="B777" t="s">
        <v>1093</v>
      </c>
      <c r="C777" t="s">
        <v>2100</v>
      </c>
      <c r="D777" t="s">
        <v>2290</v>
      </c>
      <c r="E777" s="2">
        <v>46.989010989010985</v>
      </c>
      <c r="F777" s="2">
        <f>Nurse[[#This Row],[Total Nurse Staff Hours]]/Nurse[[#This Row],[MDS Census]]</f>
        <v>3.524298409728718</v>
      </c>
      <c r="G777" s="2">
        <f>Nurse[[#This Row],[Total Direct Care Staff Hours]]/Nurse[[#This Row],[MDS Census]]</f>
        <v>3.1157623947614588</v>
      </c>
      <c r="H777" s="2">
        <f>Nurse[[#This Row],[Total RN Hours (w/ Admin, DON)]]/Nurse[[#This Row],[MDS Census]]</f>
        <v>0.56092142188961647</v>
      </c>
      <c r="I777" s="2">
        <f>Nurse[[#This Row],[RN Hours (excl. Admin, DON)]]/Nurse[[#This Row],[MDS Census]]</f>
        <v>0.15238540692235739</v>
      </c>
      <c r="J777" s="2">
        <f>SUM(Nurse[[#This Row],[RN Hours (excl. Admin, DON)]], Nurse[[#This Row],[RN Admin Hours]], Nurse[[#This Row],[RN DON Hours]], Nurse[[#This Row],[LPN Hours (excl. Admin)]], Nurse[[#This Row],[LPN Admin Hours]], Nurse[[#This Row],[CNA Hours]], Nurse[[#This Row],[NA TR Hours]], Nurse[[#This Row],[Med Aide/Tech Hours]])</f>
        <v>165.60329670329668</v>
      </c>
      <c r="K777" s="2">
        <f>SUM(Nurse[[#This Row],[RN Hours (excl. Admin, DON)]], Nurse[[#This Row],[LPN Hours (excl. Admin)]], Nurse[[#This Row],[CNA Hours]], Nurse[[#This Row],[NA TR Hours]], Nurse[[#This Row],[Med Aide/Tech Hours]])</f>
        <v>146.40659340659337</v>
      </c>
      <c r="L777" s="2">
        <f>SUM(Nurse[[#This Row],[RN Hours (excl. Admin, DON)]], Nurse[[#This Row],[RN Admin Hours]], Nurse[[#This Row],[RN DON Hours]])</f>
        <v>26.357142857142858</v>
      </c>
      <c r="M777" s="2">
        <v>7.1604395604395616</v>
      </c>
      <c r="N777" s="2">
        <v>16.207692307692305</v>
      </c>
      <c r="O777" s="2">
        <v>2.9890109890109891</v>
      </c>
      <c r="P777" s="2">
        <f>SUM(Nurse[[#This Row],[LPN Hours (excl. Admin)]],Nurse[[#This Row],[LPN Admin Hours]])</f>
        <v>45.025824175824141</v>
      </c>
      <c r="Q777" s="2">
        <v>45.025824175824141</v>
      </c>
      <c r="R777" s="2">
        <v>0</v>
      </c>
      <c r="S777" s="2">
        <f>SUM(Nurse[[#This Row],[CNA Hours]], Nurse[[#This Row],[NA TR Hours]], Nurse[[#This Row],[Med Aide/Tech Hours]])</f>
        <v>94.220329670329662</v>
      </c>
      <c r="T777" s="2">
        <v>94.220329670329662</v>
      </c>
      <c r="U777" s="2">
        <v>0</v>
      </c>
      <c r="V777" s="2">
        <v>0</v>
      </c>
      <c r="W7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5.9532967032967026</v>
      </c>
      <c r="X777" s="2">
        <v>0</v>
      </c>
      <c r="Y777" s="2">
        <v>0.34065934065934067</v>
      </c>
      <c r="Z777" s="2">
        <v>0</v>
      </c>
      <c r="AA777" s="2">
        <v>4.9862637362637363</v>
      </c>
      <c r="AB777" s="2">
        <v>0</v>
      </c>
      <c r="AC777" s="2">
        <v>0.62637362637362637</v>
      </c>
      <c r="AD777" s="2">
        <v>0</v>
      </c>
      <c r="AE777" s="2">
        <v>0</v>
      </c>
      <c r="AF777" t="s">
        <v>147</v>
      </c>
      <c r="AG777" s="6">
        <v>5</v>
      </c>
      <c r="AH777"/>
    </row>
    <row r="778" spans="1:34" x14ac:dyDescent="0.25">
      <c r="A778" t="s">
        <v>35</v>
      </c>
      <c r="B778" t="s">
        <v>1853</v>
      </c>
      <c r="C778" t="s">
        <v>2138</v>
      </c>
      <c r="D778" t="s">
        <v>2348</v>
      </c>
      <c r="E778" s="2">
        <v>54.230769230769234</v>
      </c>
      <c r="F778" s="2">
        <f>Nurse[[#This Row],[Total Nurse Staff Hours]]/Nurse[[#This Row],[MDS Census]]</f>
        <v>4.3065957446808509</v>
      </c>
      <c r="G778" s="2">
        <f>Nurse[[#This Row],[Total Direct Care Staff Hours]]/Nurse[[#This Row],[MDS Census]]</f>
        <v>4.0143971631205675</v>
      </c>
      <c r="H778" s="2">
        <f>Nurse[[#This Row],[Total RN Hours (w/ Admin, DON)]]/Nurse[[#This Row],[MDS Census]]</f>
        <v>0.73173454913880431</v>
      </c>
      <c r="I778" s="2">
        <f>Nurse[[#This Row],[RN Hours (excl. Admin, DON)]]/Nurse[[#This Row],[MDS Census]]</f>
        <v>0.47844174265450851</v>
      </c>
      <c r="J778" s="2">
        <f>SUM(Nurse[[#This Row],[RN Hours (excl. Admin, DON)]], Nurse[[#This Row],[RN Admin Hours]], Nurse[[#This Row],[RN DON Hours]], Nurse[[#This Row],[LPN Hours (excl. Admin)]], Nurse[[#This Row],[LPN Admin Hours]], Nurse[[#This Row],[CNA Hours]], Nurse[[#This Row],[NA TR Hours]], Nurse[[#This Row],[Med Aide/Tech Hours]])</f>
        <v>233.55</v>
      </c>
      <c r="K778" s="2">
        <f>SUM(Nurse[[#This Row],[RN Hours (excl. Admin, DON)]], Nurse[[#This Row],[LPN Hours (excl. Admin)]], Nurse[[#This Row],[CNA Hours]], Nurse[[#This Row],[NA TR Hours]], Nurse[[#This Row],[Med Aide/Tech Hours]])</f>
        <v>217.70384615384617</v>
      </c>
      <c r="L778" s="2">
        <f>SUM(Nurse[[#This Row],[RN Hours (excl. Admin, DON)]], Nurse[[#This Row],[RN Admin Hours]], Nurse[[#This Row],[RN DON Hours]])</f>
        <v>39.682527472527468</v>
      </c>
      <c r="M778" s="2">
        <v>25.946263736263731</v>
      </c>
      <c r="N778" s="2">
        <v>10.043956043956044</v>
      </c>
      <c r="O778" s="2">
        <v>3.6923076923076925</v>
      </c>
      <c r="P778" s="2">
        <f>SUM(Nurse[[#This Row],[LPN Hours (excl. Admin)]],Nurse[[#This Row],[LPN Admin Hours]])</f>
        <v>73.54604395604396</v>
      </c>
      <c r="Q778" s="2">
        <v>71.436153846153843</v>
      </c>
      <c r="R778" s="2">
        <v>2.1098901098901099</v>
      </c>
      <c r="S778" s="2">
        <f>SUM(Nurse[[#This Row],[CNA Hours]], Nurse[[#This Row],[NA TR Hours]], Nurse[[#This Row],[Med Aide/Tech Hours]])</f>
        <v>120.3214285714286</v>
      </c>
      <c r="T778" s="2">
        <v>119.15384615384617</v>
      </c>
      <c r="U778" s="2">
        <v>1.1675824175824177</v>
      </c>
      <c r="V778" s="2">
        <v>0</v>
      </c>
      <c r="W7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5.7142857142857144</v>
      </c>
      <c r="X778" s="2">
        <v>0</v>
      </c>
      <c r="Y778" s="2">
        <v>5.7142857142857144</v>
      </c>
      <c r="Z778" s="2">
        <v>0</v>
      </c>
      <c r="AA778" s="2">
        <v>0</v>
      </c>
      <c r="AB778" s="2">
        <v>0</v>
      </c>
      <c r="AC778" s="2">
        <v>0</v>
      </c>
      <c r="AD778" s="2">
        <v>0</v>
      </c>
      <c r="AE778" s="2">
        <v>0</v>
      </c>
      <c r="AF778" t="s">
        <v>920</v>
      </c>
      <c r="AG778" s="6">
        <v>5</v>
      </c>
      <c r="AH778"/>
    </row>
    <row r="779" spans="1:34" x14ac:dyDescent="0.25">
      <c r="A779" t="s">
        <v>35</v>
      </c>
      <c r="B779" t="s">
        <v>1615</v>
      </c>
      <c r="C779" t="s">
        <v>2110</v>
      </c>
      <c r="D779" t="s">
        <v>2329</v>
      </c>
      <c r="E779" s="2">
        <v>69.956043956043956</v>
      </c>
      <c r="F779" s="2">
        <f>Nurse[[#This Row],[Total Nurse Staff Hours]]/Nurse[[#This Row],[MDS Census]]</f>
        <v>3.4683474709393654</v>
      </c>
      <c r="G779" s="2">
        <f>Nurse[[#This Row],[Total Direct Care Staff Hours]]/Nurse[[#This Row],[MDS Census]]</f>
        <v>3.2229814640276468</v>
      </c>
      <c r="H779" s="2">
        <f>Nurse[[#This Row],[Total RN Hours (w/ Admin, DON)]]/Nurse[[#This Row],[MDS Census]]</f>
        <v>0.41289663839145457</v>
      </c>
      <c r="I779" s="2">
        <f>Nurse[[#This Row],[RN Hours (excl. Admin, DON)]]/Nurse[[#This Row],[MDS Census]]</f>
        <v>0.23637291863022306</v>
      </c>
      <c r="J779" s="2">
        <f>SUM(Nurse[[#This Row],[RN Hours (excl. Admin, DON)]], Nurse[[#This Row],[RN Admin Hours]], Nurse[[#This Row],[RN DON Hours]], Nurse[[#This Row],[LPN Hours (excl. Admin)]], Nurse[[#This Row],[LPN Admin Hours]], Nurse[[#This Row],[CNA Hours]], Nurse[[#This Row],[NA TR Hours]], Nurse[[#This Row],[Med Aide/Tech Hours]])</f>
        <v>242.63186813186812</v>
      </c>
      <c r="K779" s="2">
        <f>SUM(Nurse[[#This Row],[RN Hours (excl. Admin, DON)]], Nurse[[#This Row],[LPN Hours (excl. Admin)]], Nurse[[#This Row],[CNA Hours]], Nurse[[#This Row],[NA TR Hours]], Nurse[[#This Row],[Med Aide/Tech Hours]])</f>
        <v>225.46703296703296</v>
      </c>
      <c r="L779" s="2">
        <f>SUM(Nurse[[#This Row],[RN Hours (excl. Admin, DON)]], Nurse[[#This Row],[RN Admin Hours]], Nurse[[#This Row],[RN DON Hours]])</f>
        <v>28.884615384615383</v>
      </c>
      <c r="M779" s="2">
        <v>16.535714285714285</v>
      </c>
      <c r="N779" s="2">
        <v>7.5686813186813184</v>
      </c>
      <c r="O779" s="2">
        <v>4.7802197802197801</v>
      </c>
      <c r="P779" s="2">
        <f>SUM(Nurse[[#This Row],[LPN Hours (excl. Admin)]],Nurse[[#This Row],[LPN Admin Hours]])</f>
        <v>70.706043956043942</v>
      </c>
      <c r="Q779" s="2">
        <v>65.890109890109883</v>
      </c>
      <c r="R779" s="2">
        <v>4.8159340659340657</v>
      </c>
      <c r="S779" s="2">
        <f>SUM(Nurse[[#This Row],[CNA Hours]], Nurse[[#This Row],[NA TR Hours]], Nurse[[#This Row],[Med Aide/Tech Hours]])</f>
        <v>143.04120879120879</v>
      </c>
      <c r="T779" s="2">
        <v>143.04120879120879</v>
      </c>
      <c r="U779" s="2">
        <v>0</v>
      </c>
      <c r="V779" s="2">
        <v>0</v>
      </c>
      <c r="W7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9.6895604395604398</v>
      </c>
      <c r="X779" s="2">
        <v>0</v>
      </c>
      <c r="Y779" s="2">
        <v>0</v>
      </c>
      <c r="Z779" s="2">
        <v>0</v>
      </c>
      <c r="AA779" s="2">
        <v>0.56868131868131866</v>
      </c>
      <c r="AB779" s="2">
        <v>0</v>
      </c>
      <c r="AC779" s="2">
        <v>9.1208791208791204</v>
      </c>
      <c r="AD779" s="2">
        <v>0</v>
      </c>
      <c r="AE779" s="2">
        <v>0</v>
      </c>
      <c r="AF779" t="s">
        <v>678</v>
      </c>
      <c r="AG779" s="6">
        <v>5</v>
      </c>
      <c r="AH779"/>
    </row>
    <row r="780" spans="1:34" x14ac:dyDescent="0.25">
      <c r="A780" t="s">
        <v>35</v>
      </c>
      <c r="B780" t="s">
        <v>1355</v>
      </c>
      <c r="C780" t="s">
        <v>2003</v>
      </c>
      <c r="D780" t="s">
        <v>2281</v>
      </c>
      <c r="E780" s="2">
        <v>131.20879120879121</v>
      </c>
      <c r="F780" s="2">
        <f>Nurse[[#This Row],[Total Nurse Staff Hours]]/Nurse[[#This Row],[MDS Census]]</f>
        <v>3.0017102177554449</v>
      </c>
      <c r="G780" s="2">
        <f>Nurse[[#This Row],[Total Direct Care Staff Hours]]/Nurse[[#This Row],[MDS Census]]</f>
        <v>2.7514380234505871</v>
      </c>
      <c r="H780" s="2">
        <f>Nurse[[#This Row],[Total RN Hours (w/ Admin, DON)]]/Nurse[[#This Row],[MDS Census]]</f>
        <v>0.43583919597989945</v>
      </c>
      <c r="I780" s="2">
        <f>Nurse[[#This Row],[RN Hours (excl. Admin, DON)]]/Nurse[[#This Row],[MDS Census]]</f>
        <v>0.24251842546063648</v>
      </c>
      <c r="J780" s="2">
        <f>SUM(Nurse[[#This Row],[RN Hours (excl. Admin, DON)]], Nurse[[#This Row],[RN Admin Hours]], Nurse[[#This Row],[RN DON Hours]], Nurse[[#This Row],[LPN Hours (excl. Admin)]], Nurse[[#This Row],[LPN Admin Hours]], Nurse[[#This Row],[CNA Hours]], Nurse[[#This Row],[NA TR Hours]], Nurse[[#This Row],[Med Aide/Tech Hours]])</f>
        <v>393.85076923076934</v>
      </c>
      <c r="K780" s="2">
        <f>SUM(Nurse[[#This Row],[RN Hours (excl. Admin, DON)]], Nurse[[#This Row],[LPN Hours (excl. Admin)]], Nurse[[#This Row],[CNA Hours]], Nurse[[#This Row],[NA TR Hours]], Nurse[[#This Row],[Med Aide/Tech Hours]])</f>
        <v>361.01285714285723</v>
      </c>
      <c r="L780" s="2">
        <f>SUM(Nurse[[#This Row],[RN Hours (excl. Admin, DON)]], Nurse[[#This Row],[RN Admin Hours]], Nurse[[#This Row],[RN DON Hours]])</f>
        <v>57.185934065934063</v>
      </c>
      <c r="M780" s="2">
        <v>31.820549450549446</v>
      </c>
      <c r="N780" s="2">
        <v>20.178571428571427</v>
      </c>
      <c r="O780" s="2">
        <v>5.186813186813187</v>
      </c>
      <c r="P780" s="2">
        <f>SUM(Nurse[[#This Row],[LPN Hours (excl. Admin)]],Nurse[[#This Row],[LPN Admin Hours]])</f>
        <v>112.70681318681322</v>
      </c>
      <c r="Q780" s="2">
        <v>105.23428571428575</v>
      </c>
      <c r="R780" s="2">
        <v>7.4725274725274726</v>
      </c>
      <c r="S780" s="2">
        <f>SUM(Nurse[[#This Row],[CNA Hours]], Nurse[[#This Row],[NA TR Hours]], Nurse[[#This Row],[Med Aide/Tech Hours]])</f>
        <v>223.95802197802203</v>
      </c>
      <c r="T780" s="2">
        <v>204.88384615384621</v>
      </c>
      <c r="U780" s="2">
        <v>19.074175824175821</v>
      </c>
      <c r="V780" s="2">
        <v>0</v>
      </c>
      <c r="W7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22.53846153846154</v>
      </c>
      <c r="X780" s="2">
        <v>0.13186813186813187</v>
      </c>
      <c r="Y780" s="2">
        <v>0</v>
      </c>
      <c r="Z780" s="2">
        <v>0</v>
      </c>
      <c r="AA780" s="2">
        <v>6.8571428571428568</v>
      </c>
      <c r="AB780" s="2">
        <v>0</v>
      </c>
      <c r="AC780" s="2">
        <v>15.549450549450549</v>
      </c>
      <c r="AD780" s="2">
        <v>0</v>
      </c>
      <c r="AE780" s="2">
        <v>0</v>
      </c>
      <c r="AF780" t="s">
        <v>412</v>
      </c>
      <c r="AG780" s="6">
        <v>5</v>
      </c>
      <c r="AH780"/>
    </row>
    <row r="781" spans="1:34" x14ac:dyDescent="0.25">
      <c r="A781" t="s">
        <v>35</v>
      </c>
      <c r="B781" t="s">
        <v>1747</v>
      </c>
      <c r="C781" t="s">
        <v>1947</v>
      </c>
      <c r="D781" t="s">
        <v>2333</v>
      </c>
      <c r="E781" s="2">
        <v>25.516483516483518</v>
      </c>
      <c r="F781" s="2">
        <f>Nurse[[#This Row],[Total Nurse Staff Hours]]/Nurse[[#This Row],[MDS Census]]</f>
        <v>3.5215977605512485</v>
      </c>
      <c r="G781" s="2">
        <f>Nurse[[#This Row],[Total Direct Care Staff Hours]]/Nurse[[#This Row],[MDS Census]]</f>
        <v>3.3321059431524542</v>
      </c>
      <c r="H781" s="2">
        <f>Nurse[[#This Row],[Total RN Hours (w/ Admin, DON)]]/Nurse[[#This Row],[MDS Census]]</f>
        <v>0.55605081826012059</v>
      </c>
      <c r="I781" s="2">
        <f>Nurse[[#This Row],[RN Hours (excl. Admin, DON)]]/Nurse[[#This Row],[MDS Census]]</f>
        <v>0.36655900086132642</v>
      </c>
      <c r="J781" s="2">
        <f>SUM(Nurse[[#This Row],[RN Hours (excl. Admin, DON)]], Nurse[[#This Row],[RN Admin Hours]], Nurse[[#This Row],[RN DON Hours]], Nurse[[#This Row],[LPN Hours (excl. Admin)]], Nurse[[#This Row],[LPN Admin Hours]], Nurse[[#This Row],[CNA Hours]], Nurse[[#This Row],[NA TR Hours]], Nurse[[#This Row],[Med Aide/Tech Hours]])</f>
        <v>89.858791208791203</v>
      </c>
      <c r="K781" s="2">
        <f>SUM(Nurse[[#This Row],[RN Hours (excl. Admin, DON)]], Nurse[[#This Row],[LPN Hours (excl. Admin)]], Nurse[[#This Row],[CNA Hours]], Nurse[[#This Row],[NA TR Hours]], Nurse[[#This Row],[Med Aide/Tech Hours]])</f>
        <v>85.023626373626371</v>
      </c>
      <c r="L781" s="2">
        <f>SUM(Nurse[[#This Row],[RN Hours (excl. Admin, DON)]], Nurse[[#This Row],[RN Admin Hours]], Nurse[[#This Row],[RN DON Hours]])</f>
        <v>14.188461538461539</v>
      </c>
      <c r="M781" s="2">
        <v>9.3532967032967029</v>
      </c>
      <c r="N781" s="2">
        <v>0</v>
      </c>
      <c r="O781" s="2">
        <v>4.8351648351648349</v>
      </c>
      <c r="P781" s="2">
        <f>SUM(Nurse[[#This Row],[LPN Hours (excl. Admin)]],Nurse[[#This Row],[LPN Admin Hours]])</f>
        <v>32.519780219780209</v>
      </c>
      <c r="Q781" s="2">
        <v>32.519780219780209</v>
      </c>
      <c r="R781" s="2">
        <v>0</v>
      </c>
      <c r="S781" s="2">
        <f>SUM(Nurse[[#This Row],[CNA Hours]], Nurse[[#This Row],[NA TR Hours]], Nurse[[#This Row],[Med Aide/Tech Hours]])</f>
        <v>43.150549450549455</v>
      </c>
      <c r="T781" s="2">
        <v>43.150549450549455</v>
      </c>
      <c r="U781" s="2">
        <v>0</v>
      </c>
      <c r="V781" s="2">
        <v>0</v>
      </c>
      <c r="W7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47.376813186813187</v>
      </c>
      <c r="X781" s="2">
        <v>4.7032967032967035</v>
      </c>
      <c r="Y781" s="2">
        <v>0</v>
      </c>
      <c r="Z781" s="2">
        <v>0</v>
      </c>
      <c r="AA781" s="2">
        <v>14.255934065934069</v>
      </c>
      <c r="AB781" s="2">
        <v>0</v>
      </c>
      <c r="AC781" s="2">
        <v>28.417582417582416</v>
      </c>
      <c r="AD781" s="2">
        <v>0</v>
      </c>
      <c r="AE781" s="2">
        <v>0</v>
      </c>
      <c r="AF781" t="s">
        <v>813</v>
      </c>
      <c r="AG781" s="6">
        <v>5</v>
      </c>
      <c r="AH781"/>
    </row>
    <row r="782" spans="1:34" x14ac:dyDescent="0.25">
      <c r="A782" t="s">
        <v>35</v>
      </c>
      <c r="B782" t="s">
        <v>1369</v>
      </c>
      <c r="C782" t="s">
        <v>2068</v>
      </c>
      <c r="D782" t="s">
        <v>2307</v>
      </c>
      <c r="E782" s="2">
        <v>44.593406593406591</v>
      </c>
      <c r="F782" s="2">
        <f>Nurse[[#This Row],[Total Nurse Staff Hours]]/Nurse[[#This Row],[MDS Census]]</f>
        <v>5.4050714637752586</v>
      </c>
      <c r="G782" s="2">
        <f>Nurse[[#This Row],[Total Direct Care Staff Hours]]/Nurse[[#This Row],[MDS Census]]</f>
        <v>4.8848447511089201</v>
      </c>
      <c r="H782" s="2">
        <f>Nurse[[#This Row],[Total RN Hours (w/ Admin, DON)]]/Nurse[[#This Row],[MDS Census]]</f>
        <v>1.2328758008871368</v>
      </c>
      <c r="I782" s="2">
        <f>Nurse[[#This Row],[RN Hours (excl. Admin, DON)]]/Nurse[[#This Row],[MDS Census]]</f>
        <v>0.79495564317397749</v>
      </c>
      <c r="J782" s="2">
        <f>SUM(Nurse[[#This Row],[RN Hours (excl. Admin, DON)]], Nurse[[#This Row],[RN Admin Hours]], Nurse[[#This Row],[RN DON Hours]], Nurse[[#This Row],[LPN Hours (excl. Admin)]], Nurse[[#This Row],[LPN Admin Hours]], Nurse[[#This Row],[CNA Hours]], Nurse[[#This Row],[NA TR Hours]], Nurse[[#This Row],[Med Aide/Tech Hours]])</f>
        <v>241.03054945054942</v>
      </c>
      <c r="K782" s="2">
        <f>SUM(Nurse[[#This Row],[RN Hours (excl. Admin, DON)]], Nurse[[#This Row],[LPN Hours (excl. Admin)]], Nurse[[#This Row],[CNA Hours]], Nurse[[#This Row],[NA TR Hours]], Nurse[[#This Row],[Med Aide/Tech Hours]])</f>
        <v>217.83186813186811</v>
      </c>
      <c r="L782" s="2">
        <f>SUM(Nurse[[#This Row],[RN Hours (excl. Admin, DON)]], Nurse[[#This Row],[RN Admin Hours]], Nurse[[#This Row],[RN DON Hours]])</f>
        <v>54.978131868131875</v>
      </c>
      <c r="M782" s="2">
        <v>35.449780219780223</v>
      </c>
      <c r="N782" s="2">
        <v>14.341538461538462</v>
      </c>
      <c r="O782" s="2">
        <v>5.186813186813187</v>
      </c>
      <c r="P782" s="2">
        <f>SUM(Nurse[[#This Row],[LPN Hours (excl. Admin)]],Nurse[[#This Row],[LPN Admin Hours]])</f>
        <v>62.705824175824191</v>
      </c>
      <c r="Q782" s="2">
        <v>59.035494505494519</v>
      </c>
      <c r="R782" s="2">
        <v>3.6703296703296702</v>
      </c>
      <c r="S782" s="2">
        <f>SUM(Nurse[[#This Row],[CNA Hours]], Nurse[[#This Row],[NA TR Hours]], Nurse[[#This Row],[Med Aide/Tech Hours]])</f>
        <v>123.34659340659337</v>
      </c>
      <c r="T782" s="2">
        <v>123.34659340659337</v>
      </c>
      <c r="U782" s="2">
        <v>0</v>
      </c>
      <c r="V782" s="2">
        <v>0</v>
      </c>
      <c r="W7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33.560439560439562</v>
      </c>
      <c r="X782" s="2">
        <v>0</v>
      </c>
      <c r="Y782" s="2">
        <v>5.384615384615385</v>
      </c>
      <c r="Z782" s="2">
        <v>0</v>
      </c>
      <c r="AA782" s="2">
        <v>2.9670329670329672</v>
      </c>
      <c r="AB782" s="2">
        <v>0</v>
      </c>
      <c r="AC782" s="2">
        <v>25.208791208791208</v>
      </c>
      <c r="AD782" s="2">
        <v>0</v>
      </c>
      <c r="AE782" s="2">
        <v>0</v>
      </c>
      <c r="AF782" t="s">
        <v>426</v>
      </c>
      <c r="AG782" s="6">
        <v>5</v>
      </c>
      <c r="AH782"/>
    </row>
    <row r="783" spans="1:34" x14ac:dyDescent="0.25">
      <c r="A783" t="s">
        <v>35</v>
      </c>
      <c r="B783" t="s">
        <v>1794</v>
      </c>
      <c r="C783" t="s">
        <v>1953</v>
      </c>
      <c r="D783" t="s">
        <v>2340</v>
      </c>
      <c r="E783" s="2">
        <v>43.032967032967036</v>
      </c>
      <c r="F783" s="2">
        <f>Nurse[[#This Row],[Total Nurse Staff Hours]]/Nurse[[#This Row],[MDS Census]]</f>
        <v>5.6880030643513786</v>
      </c>
      <c r="G783" s="2">
        <f>Nurse[[#This Row],[Total Direct Care Staff Hours]]/Nurse[[#This Row],[MDS Census]]</f>
        <v>5.164509703779367</v>
      </c>
      <c r="H783" s="2">
        <f>Nurse[[#This Row],[Total RN Hours (w/ Admin, DON)]]/Nurse[[#This Row],[MDS Census]]</f>
        <v>1.0822574055158325</v>
      </c>
      <c r="I783" s="2">
        <f>Nurse[[#This Row],[RN Hours (excl. Admin, DON)]]/Nurse[[#This Row],[MDS Census]]</f>
        <v>0.55876404494382026</v>
      </c>
      <c r="J783" s="2">
        <f>SUM(Nurse[[#This Row],[RN Hours (excl. Admin, DON)]], Nurse[[#This Row],[RN Admin Hours]], Nurse[[#This Row],[RN DON Hours]], Nurse[[#This Row],[LPN Hours (excl. Admin)]], Nurse[[#This Row],[LPN Admin Hours]], Nurse[[#This Row],[CNA Hours]], Nurse[[#This Row],[NA TR Hours]], Nurse[[#This Row],[Med Aide/Tech Hours]])</f>
        <v>244.77164835164837</v>
      </c>
      <c r="K783" s="2">
        <f>SUM(Nurse[[#This Row],[RN Hours (excl. Admin, DON)]], Nurse[[#This Row],[LPN Hours (excl. Admin)]], Nurse[[#This Row],[CNA Hours]], Nurse[[#This Row],[NA TR Hours]], Nurse[[#This Row],[Med Aide/Tech Hours]])</f>
        <v>222.24417582417584</v>
      </c>
      <c r="L783" s="2">
        <f>SUM(Nurse[[#This Row],[RN Hours (excl. Admin, DON)]], Nurse[[#This Row],[RN Admin Hours]], Nurse[[#This Row],[RN DON Hours]])</f>
        <v>46.572747252747256</v>
      </c>
      <c r="M783" s="2">
        <v>24.04527472527473</v>
      </c>
      <c r="N783" s="2">
        <v>17.736263736263737</v>
      </c>
      <c r="O783" s="2">
        <v>4.7912087912087911</v>
      </c>
      <c r="P783" s="2">
        <f>SUM(Nurse[[#This Row],[LPN Hours (excl. Admin)]],Nurse[[#This Row],[LPN Admin Hours]])</f>
        <v>70.337362637362645</v>
      </c>
      <c r="Q783" s="2">
        <v>70.337362637362645</v>
      </c>
      <c r="R783" s="2">
        <v>0</v>
      </c>
      <c r="S783" s="2">
        <f>SUM(Nurse[[#This Row],[CNA Hours]], Nurse[[#This Row],[NA TR Hours]], Nurse[[#This Row],[Med Aide/Tech Hours]])</f>
        <v>127.86153846153847</v>
      </c>
      <c r="T783" s="2">
        <v>100.72197802197803</v>
      </c>
      <c r="U783" s="2">
        <v>27.139560439560437</v>
      </c>
      <c r="V783" s="2">
        <v>0</v>
      </c>
      <c r="W7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1.5526373626373624</v>
      </c>
      <c r="X783" s="2">
        <v>0.30769230769230771</v>
      </c>
      <c r="Y783" s="2">
        <v>0</v>
      </c>
      <c r="Z783" s="2">
        <v>0</v>
      </c>
      <c r="AA783" s="2">
        <v>1.1570329670329669</v>
      </c>
      <c r="AB783" s="2">
        <v>0</v>
      </c>
      <c r="AC783" s="2">
        <v>8.7912087912087919E-2</v>
      </c>
      <c r="AD783" s="2">
        <v>0</v>
      </c>
      <c r="AE783" s="2">
        <v>0</v>
      </c>
      <c r="AF783" t="s">
        <v>861</v>
      </c>
      <c r="AG783" s="6">
        <v>5</v>
      </c>
      <c r="AH783"/>
    </row>
    <row r="784" spans="1:34" x14ac:dyDescent="0.25">
      <c r="A784" t="s">
        <v>35</v>
      </c>
      <c r="B784" t="s">
        <v>1356</v>
      </c>
      <c r="C784" t="s">
        <v>1928</v>
      </c>
      <c r="D784" t="s">
        <v>2338</v>
      </c>
      <c r="E784" s="2">
        <v>75.582417582417577</v>
      </c>
      <c r="F784" s="2">
        <f>Nurse[[#This Row],[Total Nurse Staff Hours]]/Nurse[[#This Row],[MDS Census]]</f>
        <v>3.4267955801104972</v>
      </c>
      <c r="G784" s="2">
        <f>Nurse[[#This Row],[Total Direct Care Staff Hours]]/Nurse[[#This Row],[MDS Census]]</f>
        <v>3.0714597266647283</v>
      </c>
      <c r="H784" s="2">
        <f>Nurse[[#This Row],[Total RN Hours (w/ Admin, DON)]]/Nurse[[#This Row],[MDS Census]]</f>
        <v>0.50403460308229142</v>
      </c>
      <c r="I784" s="2">
        <f>Nurse[[#This Row],[RN Hours (excl. Admin, DON)]]/Nurse[[#This Row],[MDS Census]]</f>
        <v>0.23415236987496366</v>
      </c>
      <c r="J784" s="2">
        <f>SUM(Nurse[[#This Row],[RN Hours (excl. Admin, DON)]], Nurse[[#This Row],[RN Admin Hours]], Nurse[[#This Row],[RN DON Hours]], Nurse[[#This Row],[LPN Hours (excl. Admin)]], Nurse[[#This Row],[LPN Admin Hours]], Nurse[[#This Row],[CNA Hours]], Nurse[[#This Row],[NA TR Hours]], Nurse[[#This Row],[Med Aide/Tech Hours]])</f>
        <v>259.00549450549448</v>
      </c>
      <c r="K784" s="2">
        <f>SUM(Nurse[[#This Row],[RN Hours (excl. Admin, DON)]], Nurse[[#This Row],[LPN Hours (excl. Admin)]], Nurse[[#This Row],[CNA Hours]], Nurse[[#This Row],[NA TR Hours]], Nurse[[#This Row],[Med Aide/Tech Hours]])</f>
        <v>232.14835164835165</v>
      </c>
      <c r="L784" s="2">
        <f>SUM(Nurse[[#This Row],[RN Hours (excl. Admin, DON)]], Nurse[[#This Row],[RN Admin Hours]], Nurse[[#This Row],[RN DON Hours]])</f>
        <v>38.096153846153847</v>
      </c>
      <c r="M784" s="2">
        <v>17.697802197802197</v>
      </c>
      <c r="N784" s="2">
        <v>18.947802197802197</v>
      </c>
      <c r="O784" s="2">
        <v>1.4505494505494505</v>
      </c>
      <c r="P784" s="2">
        <f>SUM(Nurse[[#This Row],[LPN Hours (excl. Admin)]],Nurse[[#This Row],[LPN Admin Hours]])</f>
        <v>50.32692307692308</v>
      </c>
      <c r="Q784" s="2">
        <v>43.868131868131869</v>
      </c>
      <c r="R784" s="2">
        <v>6.4587912087912089</v>
      </c>
      <c r="S784" s="2">
        <f>SUM(Nurse[[#This Row],[CNA Hours]], Nurse[[#This Row],[NA TR Hours]], Nurse[[#This Row],[Med Aide/Tech Hours]])</f>
        <v>170.58241758241758</v>
      </c>
      <c r="T784" s="2">
        <v>169.09615384615384</v>
      </c>
      <c r="U784" s="2">
        <v>1.4862637362637363</v>
      </c>
      <c r="V784" s="2">
        <v>0</v>
      </c>
      <c r="W7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5.0109890109890109</v>
      </c>
      <c r="X784" s="2">
        <v>3.4505494505494507</v>
      </c>
      <c r="Y784" s="2">
        <v>0</v>
      </c>
      <c r="Z784" s="2">
        <v>0</v>
      </c>
      <c r="AA784" s="2">
        <v>0</v>
      </c>
      <c r="AB784" s="2">
        <v>0</v>
      </c>
      <c r="AC784" s="2">
        <v>1.5604395604395604</v>
      </c>
      <c r="AD784" s="2">
        <v>0</v>
      </c>
      <c r="AE784" s="2">
        <v>0</v>
      </c>
      <c r="AF784" t="s">
        <v>413</v>
      </c>
      <c r="AG784" s="6">
        <v>5</v>
      </c>
      <c r="AH784"/>
    </row>
    <row r="785" spans="1:34" x14ac:dyDescent="0.25">
      <c r="A785" t="s">
        <v>35</v>
      </c>
      <c r="B785" t="s">
        <v>1715</v>
      </c>
      <c r="C785" t="s">
        <v>2090</v>
      </c>
      <c r="D785" t="s">
        <v>2280</v>
      </c>
      <c r="E785" s="2">
        <v>45</v>
      </c>
      <c r="F785" s="2">
        <f>Nurse[[#This Row],[Total Nurse Staff Hours]]/Nurse[[#This Row],[MDS Census]]</f>
        <v>3.133956043956045</v>
      </c>
      <c r="G785" s="2">
        <f>Nurse[[#This Row],[Total Direct Care Staff Hours]]/Nurse[[#This Row],[MDS Census]]</f>
        <v>2.9698852258852266</v>
      </c>
      <c r="H785" s="2">
        <f>Nurse[[#This Row],[Total RN Hours (w/ Admin, DON)]]/Nurse[[#This Row],[MDS Census]]</f>
        <v>0.52493040293040283</v>
      </c>
      <c r="I785" s="2">
        <f>Nurse[[#This Row],[RN Hours (excl. Admin, DON)]]/Nurse[[#This Row],[MDS Census]]</f>
        <v>0.3608595848595848</v>
      </c>
      <c r="J785" s="2">
        <f>SUM(Nurse[[#This Row],[RN Hours (excl. Admin, DON)]], Nurse[[#This Row],[RN Admin Hours]], Nurse[[#This Row],[RN DON Hours]], Nurse[[#This Row],[LPN Hours (excl. Admin)]], Nurse[[#This Row],[LPN Admin Hours]], Nurse[[#This Row],[CNA Hours]], Nurse[[#This Row],[NA TR Hours]], Nurse[[#This Row],[Med Aide/Tech Hours]])</f>
        <v>141.02802197802202</v>
      </c>
      <c r="K785" s="2">
        <f>SUM(Nurse[[#This Row],[RN Hours (excl. Admin, DON)]], Nurse[[#This Row],[LPN Hours (excl. Admin)]], Nurse[[#This Row],[CNA Hours]], Nurse[[#This Row],[NA TR Hours]], Nurse[[#This Row],[Med Aide/Tech Hours]])</f>
        <v>133.6448351648352</v>
      </c>
      <c r="L785" s="2">
        <f>SUM(Nurse[[#This Row],[RN Hours (excl. Admin, DON)]], Nurse[[#This Row],[RN Admin Hours]], Nurse[[#This Row],[RN DON Hours]])</f>
        <v>23.621868131868126</v>
      </c>
      <c r="M785" s="2">
        <v>16.238681318681316</v>
      </c>
      <c r="N785" s="2">
        <v>4.787692307692307</v>
      </c>
      <c r="O785" s="2">
        <v>2.5954945054945053</v>
      </c>
      <c r="P785" s="2">
        <f>SUM(Nurse[[#This Row],[LPN Hours (excl. Admin)]],Nurse[[#This Row],[LPN Admin Hours]])</f>
        <v>19.780329670329664</v>
      </c>
      <c r="Q785" s="2">
        <v>19.780329670329664</v>
      </c>
      <c r="R785" s="2">
        <v>0</v>
      </c>
      <c r="S785" s="2">
        <f>SUM(Nurse[[#This Row],[CNA Hours]], Nurse[[#This Row],[NA TR Hours]], Nurse[[#This Row],[Med Aide/Tech Hours]])</f>
        <v>97.625824175824221</v>
      </c>
      <c r="T785" s="2">
        <v>97.625824175824221</v>
      </c>
      <c r="U785" s="2">
        <v>0</v>
      </c>
      <c r="V785" s="2">
        <v>0</v>
      </c>
      <c r="W7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6.0736263736263743</v>
      </c>
      <c r="X785" s="2">
        <v>0</v>
      </c>
      <c r="Y785" s="2">
        <v>0</v>
      </c>
      <c r="Z785" s="2">
        <v>0</v>
      </c>
      <c r="AA785" s="2">
        <v>6.0736263736263743</v>
      </c>
      <c r="AB785" s="2">
        <v>0</v>
      </c>
      <c r="AC785" s="2">
        <v>0</v>
      </c>
      <c r="AD785" s="2">
        <v>0</v>
      </c>
      <c r="AE785" s="2">
        <v>0</v>
      </c>
      <c r="AF785" t="s">
        <v>781</v>
      </c>
      <c r="AG785" s="6">
        <v>5</v>
      </c>
      <c r="AH785"/>
    </row>
    <row r="786" spans="1:34" x14ac:dyDescent="0.25">
      <c r="A786" t="s">
        <v>35</v>
      </c>
      <c r="B786" t="s">
        <v>1833</v>
      </c>
      <c r="C786" t="s">
        <v>2008</v>
      </c>
      <c r="D786" t="s">
        <v>2281</v>
      </c>
      <c r="E786" s="2">
        <v>121.69230769230769</v>
      </c>
      <c r="F786" s="2">
        <f>Nurse[[#This Row],[Total Nurse Staff Hours]]/Nurse[[#This Row],[MDS Census]]</f>
        <v>3.709168322196136</v>
      </c>
      <c r="G786" s="2">
        <f>Nurse[[#This Row],[Total Direct Care Staff Hours]]/Nurse[[#This Row],[MDS Census]]</f>
        <v>3.287985371139607</v>
      </c>
      <c r="H786" s="2">
        <f>Nurse[[#This Row],[Total RN Hours (w/ Admin, DON)]]/Nurse[[#This Row],[MDS Census]]</f>
        <v>0.84135994220697152</v>
      </c>
      <c r="I786" s="2">
        <f>Nurse[[#This Row],[RN Hours (excl. Admin, DON)]]/Nurse[[#This Row],[MDS Census]]</f>
        <v>0.50861657937511295</v>
      </c>
      <c r="J786" s="2">
        <f>SUM(Nurse[[#This Row],[RN Hours (excl. Admin, DON)]], Nurse[[#This Row],[RN Admin Hours]], Nurse[[#This Row],[RN DON Hours]], Nurse[[#This Row],[LPN Hours (excl. Admin)]], Nurse[[#This Row],[LPN Admin Hours]], Nurse[[#This Row],[CNA Hours]], Nurse[[#This Row],[NA TR Hours]], Nurse[[#This Row],[Med Aide/Tech Hours]])</f>
        <v>451.37725274725284</v>
      </c>
      <c r="K786" s="2">
        <f>SUM(Nurse[[#This Row],[RN Hours (excl. Admin, DON)]], Nurse[[#This Row],[LPN Hours (excl. Admin)]], Nurse[[#This Row],[CNA Hours]], Nurse[[#This Row],[NA TR Hours]], Nurse[[#This Row],[Med Aide/Tech Hours]])</f>
        <v>400.12252747252757</v>
      </c>
      <c r="L786" s="2">
        <f>SUM(Nurse[[#This Row],[RN Hours (excl. Admin, DON)]], Nurse[[#This Row],[RN Admin Hours]], Nurse[[#This Row],[RN DON Hours]])</f>
        <v>102.38703296703299</v>
      </c>
      <c r="M786" s="2">
        <v>61.894725274725289</v>
      </c>
      <c r="N786" s="2">
        <v>34.52043956043957</v>
      </c>
      <c r="O786" s="2">
        <v>5.9718681318681304</v>
      </c>
      <c r="P786" s="2">
        <f>SUM(Nurse[[#This Row],[LPN Hours (excl. Admin)]],Nurse[[#This Row],[LPN Admin Hours]])</f>
        <v>101.00593406593408</v>
      </c>
      <c r="Q786" s="2">
        <v>90.243516483516501</v>
      </c>
      <c r="R786" s="2">
        <v>10.762417582417585</v>
      </c>
      <c r="S786" s="2">
        <f>SUM(Nurse[[#This Row],[CNA Hours]], Nurse[[#This Row],[NA TR Hours]], Nurse[[#This Row],[Med Aide/Tech Hours]])</f>
        <v>247.98428571428573</v>
      </c>
      <c r="T786" s="2">
        <v>244.21912087912091</v>
      </c>
      <c r="U786" s="2">
        <v>3.7651648351648359</v>
      </c>
      <c r="V786" s="2">
        <v>0</v>
      </c>
      <c r="W7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86" s="2">
        <v>0</v>
      </c>
      <c r="Y786" s="2">
        <v>0</v>
      </c>
      <c r="Z786" s="2">
        <v>0</v>
      </c>
      <c r="AA786" s="2">
        <v>0</v>
      </c>
      <c r="AB786" s="2">
        <v>0</v>
      </c>
      <c r="AC786" s="2">
        <v>0</v>
      </c>
      <c r="AD786" s="2">
        <v>0</v>
      </c>
      <c r="AE786" s="2">
        <v>0</v>
      </c>
      <c r="AF786" t="s">
        <v>900</v>
      </c>
      <c r="AG786" s="6">
        <v>5</v>
      </c>
      <c r="AH786"/>
    </row>
    <row r="787" spans="1:34" x14ac:dyDescent="0.25">
      <c r="A787" t="s">
        <v>35</v>
      </c>
      <c r="B787" t="s">
        <v>1702</v>
      </c>
      <c r="C787" t="s">
        <v>2243</v>
      </c>
      <c r="D787" t="s">
        <v>2331</v>
      </c>
      <c r="E787" s="2">
        <v>72.362637362637358</v>
      </c>
      <c r="F787" s="2">
        <f>Nurse[[#This Row],[Total Nurse Staff Hours]]/Nurse[[#This Row],[MDS Census]]</f>
        <v>2.1339028094153383</v>
      </c>
      <c r="G787" s="2">
        <f>Nurse[[#This Row],[Total Direct Care Staff Hours]]/Nurse[[#This Row],[MDS Census]]</f>
        <v>1.9720577069096432</v>
      </c>
      <c r="H787" s="2">
        <f>Nurse[[#This Row],[Total RN Hours (w/ Admin, DON)]]/Nurse[[#This Row],[MDS Census]]</f>
        <v>0.14134396355353077</v>
      </c>
      <c r="I787" s="2">
        <f>Nurse[[#This Row],[RN Hours (excl. Admin, DON)]]/Nurse[[#This Row],[MDS Census]]</f>
        <v>3.1359149582384206E-2</v>
      </c>
      <c r="J787" s="2">
        <f>SUM(Nurse[[#This Row],[RN Hours (excl. Admin, DON)]], Nurse[[#This Row],[RN Admin Hours]], Nurse[[#This Row],[RN DON Hours]], Nurse[[#This Row],[LPN Hours (excl. Admin)]], Nurse[[#This Row],[LPN Admin Hours]], Nurse[[#This Row],[CNA Hours]], Nurse[[#This Row],[NA TR Hours]], Nurse[[#This Row],[Med Aide/Tech Hours]])</f>
        <v>154.41483516483518</v>
      </c>
      <c r="K787" s="2">
        <f>SUM(Nurse[[#This Row],[RN Hours (excl. Admin, DON)]], Nurse[[#This Row],[LPN Hours (excl. Admin)]], Nurse[[#This Row],[CNA Hours]], Nurse[[#This Row],[NA TR Hours]], Nurse[[#This Row],[Med Aide/Tech Hours]])</f>
        <v>142.7032967032967</v>
      </c>
      <c r="L787" s="2">
        <f>SUM(Nurse[[#This Row],[RN Hours (excl. Admin, DON)]], Nurse[[#This Row],[RN Admin Hours]], Nurse[[#This Row],[RN DON Hours]])</f>
        <v>10.228021978021978</v>
      </c>
      <c r="M787" s="2">
        <v>2.2692307692307692</v>
      </c>
      <c r="N787" s="2">
        <v>3.7554945054945055</v>
      </c>
      <c r="O787" s="2">
        <v>4.2032967032967035</v>
      </c>
      <c r="P787" s="2">
        <f>SUM(Nurse[[#This Row],[LPN Hours (excl. Admin)]],Nurse[[#This Row],[LPN Admin Hours]])</f>
        <v>42.681318681318686</v>
      </c>
      <c r="Q787" s="2">
        <v>38.928571428571431</v>
      </c>
      <c r="R787" s="2">
        <v>3.7527472527472527</v>
      </c>
      <c r="S787" s="2">
        <f>SUM(Nurse[[#This Row],[CNA Hours]], Nurse[[#This Row],[NA TR Hours]], Nurse[[#This Row],[Med Aide/Tech Hours]])</f>
        <v>101.50549450549451</v>
      </c>
      <c r="T787" s="2">
        <v>69.269230769230774</v>
      </c>
      <c r="U787" s="2">
        <v>32.236263736263737</v>
      </c>
      <c r="V787" s="2">
        <v>0</v>
      </c>
      <c r="W7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1.3708791208791209</v>
      </c>
      <c r="X787" s="2">
        <v>0</v>
      </c>
      <c r="Y787" s="2">
        <v>0</v>
      </c>
      <c r="Z787" s="2">
        <v>0</v>
      </c>
      <c r="AA787" s="2">
        <v>0.46978021978021978</v>
      </c>
      <c r="AB787" s="2">
        <v>0</v>
      </c>
      <c r="AC787" s="2">
        <v>0.90109890109890112</v>
      </c>
      <c r="AD787" s="2">
        <v>0</v>
      </c>
      <c r="AE787" s="2">
        <v>0</v>
      </c>
      <c r="AF787" t="s">
        <v>767</v>
      </c>
      <c r="AG787" s="6">
        <v>5</v>
      </c>
      <c r="AH787"/>
    </row>
    <row r="788" spans="1:34" x14ac:dyDescent="0.25">
      <c r="A788" t="s">
        <v>35</v>
      </c>
      <c r="B788" t="s">
        <v>1046</v>
      </c>
      <c r="C788" t="s">
        <v>2083</v>
      </c>
      <c r="D788" t="s">
        <v>2331</v>
      </c>
      <c r="E788" s="2">
        <v>85.27472527472527</v>
      </c>
      <c r="F788" s="2">
        <f>Nurse[[#This Row],[Total Nurse Staff Hours]]/Nurse[[#This Row],[MDS Census]]</f>
        <v>2.533827319587628</v>
      </c>
      <c r="G788" s="2">
        <f>Nurse[[#This Row],[Total Direct Care Staff Hours]]/Nurse[[#This Row],[MDS Census]]</f>
        <v>2.2222293814432983</v>
      </c>
      <c r="H788" s="2">
        <f>Nurse[[#This Row],[Total RN Hours (w/ Admin, DON)]]/Nurse[[#This Row],[MDS Census]]</f>
        <v>0.25785051546391752</v>
      </c>
      <c r="I788" s="2">
        <f>Nurse[[#This Row],[RN Hours (excl. Admin, DON)]]/Nurse[[#This Row],[MDS Census]]</f>
        <v>0.19264432989690722</v>
      </c>
      <c r="J788" s="2">
        <f>SUM(Nurse[[#This Row],[RN Hours (excl. Admin, DON)]], Nurse[[#This Row],[RN Admin Hours]], Nurse[[#This Row],[RN DON Hours]], Nurse[[#This Row],[LPN Hours (excl. Admin)]], Nurse[[#This Row],[LPN Admin Hours]], Nurse[[#This Row],[CNA Hours]], Nurse[[#This Row],[NA TR Hours]], Nurse[[#This Row],[Med Aide/Tech Hours]])</f>
        <v>216.0714285714285</v>
      </c>
      <c r="K788" s="2">
        <f>SUM(Nurse[[#This Row],[RN Hours (excl. Admin, DON)]], Nurse[[#This Row],[LPN Hours (excl. Admin)]], Nurse[[#This Row],[CNA Hours]], Nurse[[#This Row],[NA TR Hours]], Nurse[[#This Row],[Med Aide/Tech Hours]])</f>
        <v>189.49999999999994</v>
      </c>
      <c r="L788" s="2">
        <f>SUM(Nurse[[#This Row],[RN Hours (excl. Admin, DON)]], Nurse[[#This Row],[RN Admin Hours]], Nurse[[#This Row],[RN DON Hours]])</f>
        <v>21.988131868131866</v>
      </c>
      <c r="M788" s="2">
        <v>16.427692307692308</v>
      </c>
      <c r="N788" s="2">
        <v>5.5604395604395602</v>
      </c>
      <c r="O788" s="2">
        <v>0</v>
      </c>
      <c r="P788" s="2">
        <f>SUM(Nurse[[#This Row],[LPN Hours (excl. Admin)]],Nurse[[#This Row],[LPN Admin Hours]])</f>
        <v>72.302527472527458</v>
      </c>
      <c r="Q788" s="2">
        <v>51.291538461538451</v>
      </c>
      <c r="R788" s="2">
        <v>21.010989010989011</v>
      </c>
      <c r="S788" s="2">
        <f>SUM(Nurse[[#This Row],[CNA Hours]], Nurse[[#This Row],[NA TR Hours]], Nurse[[#This Row],[Med Aide/Tech Hours]])</f>
        <v>121.78076923076918</v>
      </c>
      <c r="T788" s="2">
        <v>121.78076923076918</v>
      </c>
      <c r="U788" s="2">
        <v>0</v>
      </c>
      <c r="V788" s="2">
        <v>0</v>
      </c>
      <c r="W7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28.601098901098897</v>
      </c>
      <c r="X788" s="2">
        <v>3.1868131868131866</v>
      </c>
      <c r="Y788" s="2">
        <v>0</v>
      </c>
      <c r="Z788" s="2">
        <v>0</v>
      </c>
      <c r="AA788" s="2">
        <v>11.227472527472525</v>
      </c>
      <c r="AB788" s="2">
        <v>0</v>
      </c>
      <c r="AC788" s="2">
        <v>14.186813186813186</v>
      </c>
      <c r="AD788" s="2">
        <v>0</v>
      </c>
      <c r="AE788" s="2">
        <v>0</v>
      </c>
      <c r="AF788" t="s">
        <v>99</v>
      </c>
      <c r="AG788" s="6">
        <v>5</v>
      </c>
      <c r="AH788"/>
    </row>
    <row r="789" spans="1:34" x14ac:dyDescent="0.25">
      <c r="A789" t="s">
        <v>35</v>
      </c>
      <c r="B789" t="s">
        <v>1284</v>
      </c>
      <c r="C789" t="s">
        <v>1982</v>
      </c>
      <c r="D789" t="s">
        <v>2323</v>
      </c>
      <c r="E789" s="2">
        <v>73.406593406593402</v>
      </c>
      <c r="F789" s="2">
        <f>Nurse[[#This Row],[Total Nurse Staff Hours]]/Nurse[[#This Row],[MDS Census]]</f>
        <v>3.5887889221556883</v>
      </c>
      <c r="G789" s="2">
        <f>Nurse[[#This Row],[Total Direct Care Staff Hours]]/Nurse[[#This Row],[MDS Census]]</f>
        <v>3.3291332335329349</v>
      </c>
      <c r="H789" s="2">
        <f>Nurse[[#This Row],[Total RN Hours (w/ Admin, DON)]]/Nurse[[#This Row],[MDS Census]]</f>
        <v>0.56397305389221564</v>
      </c>
      <c r="I789" s="2">
        <f>Nurse[[#This Row],[RN Hours (excl. Admin, DON)]]/Nurse[[#This Row],[MDS Census]]</f>
        <v>0.36359880239520959</v>
      </c>
      <c r="J789" s="2">
        <f>SUM(Nurse[[#This Row],[RN Hours (excl. Admin, DON)]], Nurse[[#This Row],[RN Admin Hours]], Nurse[[#This Row],[RN DON Hours]], Nurse[[#This Row],[LPN Hours (excl. Admin)]], Nurse[[#This Row],[LPN Admin Hours]], Nurse[[#This Row],[CNA Hours]], Nurse[[#This Row],[NA TR Hours]], Nurse[[#This Row],[Med Aide/Tech Hours]])</f>
        <v>263.44076923076921</v>
      </c>
      <c r="K789" s="2">
        <f>SUM(Nurse[[#This Row],[RN Hours (excl. Admin, DON)]], Nurse[[#This Row],[LPN Hours (excl. Admin)]], Nurse[[#This Row],[CNA Hours]], Nurse[[#This Row],[NA TR Hours]], Nurse[[#This Row],[Med Aide/Tech Hours]])</f>
        <v>244.3803296703297</v>
      </c>
      <c r="L789" s="2">
        <f>SUM(Nurse[[#This Row],[RN Hours (excl. Admin, DON)]], Nurse[[#This Row],[RN Admin Hours]], Nurse[[#This Row],[RN DON Hours]])</f>
        <v>41.399340659340659</v>
      </c>
      <c r="M789" s="2">
        <v>26.690549450549447</v>
      </c>
      <c r="N789" s="2">
        <v>10.126373626373626</v>
      </c>
      <c r="O789" s="2">
        <v>4.5824175824175821</v>
      </c>
      <c r="P789" s="2">
        <f>SUM(Nurse[[#This Row],[LPN Hours (excl. Admin)]],Nurse[[#This Row],[LPN Admin Hours]])</f>
        <v>46.508241758241759</v>
      </c>
      <c r="Q789" s="2">
        <v>42.156593406593409</v>
      </c>
      <c r="R789" s="2">
        <v>4.3516483516483513</v>
      </c>
      <c r="S789" s="2">
        <f>SUM(Nurse[[#This Row],[CNA Hours]], Nurse[[#This Row],[NA TR Hours]], Nurse[[#This Row],[Med Aide/Tech Hours]])</f>
        <v>175.53318681318683</v>
      </c>
      <c r="T789" s="2">
        <v>137.17604395604397</v>
      </c>
      <c r="U789" s="2">
        <v>38.357142857142854</v>
      </c>
      <c r="V789" s="2">
        <v>0</v>
      </c>
      <c r="W7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17.785714285714285</v>
      </c>
      <c r="X789" s="2">
        <v>4.4835164835164836</v>
      </c>
      <c r="Y789" s="2">
        <v>0</v>
      </c>
      <c r="Z789" s="2">
        <v>0</v>
      </c>
      <c r="AA789" s="2">
        <v>9.9175824175824179</v>
      </c>
      <c r="AB789" s="2">
        <v>0</v>
      </c>
      <c r="AC789" s="2">
        <v>3.3846153846153846</v>
      </c>
      <c r="AD789" s="2">
        <v>0</v>
      </c>
      <c r="AE789" s="2">
        <v>0</v>
      </c>
      <c r="AF789" t="s">
        <v>340</v>
      </c>
      <c r="AG789" s="6">
        <v>5</v>
      </c>
      <c r="AH789"/>
    </row>
    <row r="790" spans="1:34" x14ac:dyDescent="0.25">
      <c r="A790" t="s">
        <v>35</v>
      </c>
      <c r="B790" t="s">
        <v>1212</v>
      </c>
      <c r="C790" t="s">
        <v>1965</v>
      </c>
      <c r="D790" t="s">
        <v>2282</v>
      </c>
      <c r="E790" s="2">
        <v>112.13186813186813</v>
      </c>
      <c r="F790" s="2">
        <f>Nurse[[#This Row],[Total Nurse Staff Hours]]/Nurse[[#This Row],[MDS Census]]</f>
        <v>3.1004008232065856</v>
      </c>
      <c r="G790" s="2">
        <f>Nurse[[#This Row],[Total Direct Care Staff Hours]]/Nurse[[#This Row],[MDS Census]]</f>
        <v>3.0091620932967467</v>
      </c>
      <c r="H790" s="2">
        <f>Nurse[[#This Row],[Total RN Hours (w/ Admin, DON)]]/Nurse[[#This Row],[MDS Census]]</f>
        <v>0.14680517444139554</v>
      </c>
      <c r="I790" s="2">
        <f>Nurse[[#This Row],[RN Hours (excl. Admin, DON)]]/Nurse[[#This Row],[MDS Census]]</f>
        <v>0.11216189729517836</v>
      </c>
      <c r="J790" s="2">
        <f>SUM(Nurse[[#This Row],[RN Hours (excl. Admin, DON)]], Nurse[[#This Row],[RN Admin Hours]], Nurse[[#This Row],[RN DON Hours]], Nurse[[#This Row],[LPN Hours (excl. Admin)]], Nurse[[#This Row],[LPN Admin Hours]], Nurse[[#This Row],[CNA Hours]], Nurse[[#This Row],[NA TR Hours]], Nurse[[#This Row],[Med Aide/Tech Hours]])</f>
        <v>347.65373626373628</v>
      </c>
      <c r="K790" s="2">
        <f>SUM(Nurse[[#This Row],[RN Hours (excl. Admin, DON)]], Nurse[[#This Row],[LPN Hours (excl. Admin)]], Nurse[[#This Row],[CNA Hours]], Nurse[[#This Row],[NA TR Hours]], Nurse[[#This Row],[Med Aide/Tech Hours]])</f>
        <v>337.42296703296705</v>
      </c>
      <c r="L790" s="2">
        <f>SUM(Nurse[[#This Row],[RN Hours (excl. Admin, DON)]], Nurse[[#This Row],[RN Admin Hours]], Nurse[[#This Row],[RN DON Hours]])</f>
        <v>16.461538461538463</v>
      </c>
      <c r="M790" s="2">
        <v>12.576923076923077</v>
      </c>
      <c r="N790" s="2">
        <v>1.2362637362637363</v>
      </c>
      <c r="O790" s="2">
        <v>2.6483516483516483</v>
      </c>
      <c r="P790" s="2">
        <f>SUM(Nurse[[#This Row],[LPN Hours (excl. Admin)]],Nurse[[#This Row],[LPN Admin Hours]])</f>
        <v>121.39681318681319</v>
      </c>
      <c r="Q790" s="2">
        <v>115.05065934065935</v>
      </c>
      <c r="R790" s="2">
        <v>6.3461538461538458</v>
      </c>
      <c r="S790" s="2">
        <f>SUM(Nurse[[#This Row],[CNA Hours]], Nurse[[#This Row],[NA TR Hours]], Nurse[[#This Row],[Med Aide/Tech Hours]])</f>
        <v>209.79538461538462</v>
      </c>
      <c r="T790" s="2">
        <v>209.79538461538462</v>
      </c>
      <c r="U790" s="2">
        <v>0</v>
      </c>
      <c r="V790" s="2">
        <v>0</v>
      </c>
      <c r="W7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13.03142857142857</v>
      </c>
      <c r="X790" s="2">
        <v>0.35164835164835168</v>
      </c>
      <c r="Y790" s="2">
        <v>0</v>
      </c>
      <c r="Z790" s="2">
        <v>0</v>
      </c>
      <c r="AA790" s="2">
        <v>7.0643956043956049</v>
      </c>
      <c r="AB790" s="2">
        <v>0</v>
      </c>
      <c r="AC790" s="2">
        <v>5.615384615384615</v>
      </c>
      <c r="AD790" s="2">
        <v>0</v>
      </c>
      <c r="AE790" s="2">
        <v>0</v>
      </c>
      <c r="AF790" t="s">
        <v>268</v>
      </c>
      <c r="AG790" s="6">
        <v>5</v>
      </c>
      <c r="AH790"/>
    </row>
    <row r="791" spans="1:34" x14ac:dyDescent="0.25">
      <c r="A791" t="s">
        <v>35</v>
      </c>
      <c r="B791" t="s">
        <v>1722</v>
      </c>
      <c r="C791" t="s">
        <v>2221</v>
      </c>
      <c r="D791" t="s">
        <v>2324</v>
      </c>
      <c r="E791" s="2">
        <v>33.791208791208788</v>
      </c>
      <c r="F791" s="2">
        <f>Nurse[[#This Row],[Total Nurse Staff Hours]]/Nurse[[#This Row],[MDS Census]]</f>
        <v>3.7644943089430898</v>
      </c>
      <c r="G791" s="2">
        <f>Nurse[[#This Row],[Total Direct Care Staff Hours]]/Nurse[[#This Row],[MDS Census]]</f>
        <v>3.4074373983739843</v>
      </c>
      <c r="H791" s="2">
        <f>Nurse[[#This Row],[Total RN Hours (w/ Admin, DON)]]/Nurse[[#This Row],[MDS Census]]</f>
        <v>1.3669365853658537</v>
      </c>
      <c r="I791" s="2">
        <f>Nurse[[#This Row],[RN Hours (excl. Admin, DON)]]/Nurse[[#This Row],[MDS Census]]</f>
        <v>1.009879674796748</v>
      </c>
      <c r="J791" s="2">
        <f>SUM(Nurse[[#This Row],[RN Hours (excl. Admin, DON)]], Nurse[[#This Row],[RN Admin Hours]], Nurse[[#This Row],[RN DON Hours]], Nurse[[#This Row],[LPN Hours (excl. Admin)]], Nurse[[#This Row],[LPN Admin Hours]], Nurse[[#This Row],[CNA Hours]], Nurse[[#This Row],[NA TR Hours]], Nurse[[#This Row],[Med Aide/Tech Hours]])</f>
        <v>127.20681318681319</v>
      </c>
      <c r="K791" s="2">
        <f>SUM(Nurse[[#This Row],[RN Hours (excl. Admin, DON)]], Nurse[[#This Row],[LPN Hours (excl. Admin)]], Nurse[[#This Row],[CNA Hours]], Nurse[[#This Row],[NA TR Hours]], Nurse[[#This Row],[Med Aide/Tech Hours]])</f>
        <v>115.14142857142858</v>
      </c>
      <c r="L791" s="2">
        <f>SUM(Nurse[[#This Row],[RN Hours (excl. Admin, DON)]], Nurse[[#This Row],[RN Admin Hours]], Nurse[[#This Row],[RN DON Hours]])</f>
        <v>46.190439560439557</v>
      </c>
      <c r="M791" s="2">
        <v>34.125054945054941</v>
      </c>
      <c r="N791" s="2">
        <v>6.3510989010989016</v>
      </c>
      <c r="O791" s="2">
        <v>5.7142857142857144</v>
      </c>
      <c r="P791" s="2">
        <f>SUM(Nurse[[#This Row],[LPN Hours (excl. Admin)]],Nurse[[#This Row],[LPN Admin Hours]])</f>
        <v>12.884835164835165</v>
      </c>
      <c r="Q791" s="2">
        <v>12.884835164835165</v>
      </c>
      <c r="R791" s="2">
        <v>0</v>
      </c>
      <c r="S791" s="2">
        <f>SUM(Nurse[[#This Row],[CNA Hours]], Nurse[[#This Row],[NA TR Hours]], Nurse[[#This Row],[Med Aide/Tech Hours]])</f>
        <v>68.131538461538469</v>
      </c>
      <c r="T791" s="2">
        <v>68.131538461538469</v>
      </c>
      <c r="U791" s="2">
        <v>0</v>
      </c>
      <c r="V791" s="2">
        <v>0</v>
      </c>
      <c r="W7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91" s="2">
        <v>0</v>
      </c>
      <c r="Y791" s="2">
        <v>0</v>
      </c>
      <c r="Z791" s="2">
        <v>0</v>
      </c>
      <c r="AA791" s="2">
        <v>0</v>
      </c>
      <c r="AB791" s="2">
        <v>0</v>
      </c>
      <c r="AC791" s="2">
        <v>0</v>
      </c>
      <c r="AD791" s="2">
        <v>0</v>
      </c>
      <c r="AE791" s="2">
        <v>0</v>
      </c>
      <c r="AF791" t="s">
        <v>788</v>
      </c>
      <c r="AG791" s="6">
        <v>5</v>
      </c>
      <c r="AH791"/>
    </row>
    <row r="792" spans="1:34" x14ac:dyDescent="0.25">
      <c r="A792" t="s">
        <v>35</v>
      </c>
      <c r="B792" t="s">
        <v>1753</v>
      </c>
      <c r="C792" t="s">
        <v>2254</v>
      </c>
      <c r="D792" t="s">
        <v>2355</v>
      </c>
      <c r="E792" s="2">
        <v>46.329670329670328</v>
      </c>
      <c r="F792" s="2">
        <f>Nurse[[#This Row],[Total Nurse Staff Hours]]/Nurse[[#This Row],[MDS Census]]</f>
        <v>3.1648719165085386</v>
      </c>
      <c r="G792" s="2">
        <f>Nurse[[#This Row],[Total Direct Care Staff Hours]]/Nurse[[#This Row],[MDS Census]]</f>
        <v>2.849407020872865</v>
      </c>
      <c r="H792" s="2">
        <f>Nurse[[#This Row],[Total RN Hours (w/ Admin, DON)]]/Nurse[[#This Row],[MDS Census]]</f>
        <v>0.53302893738140422</v>
      </c>
      <c r="I792" s="2">
        <f>Nurse[[#This Row],[RN Hours (excl. Admin, DON)]]/Nurse[[#This Row],[MDS Census]]</f>
        <v>0.32690939278937381</v>
      </c>
      <c r="J792" s="2">
        <f>SUM(Nurse[[#This Row],[RN Hours (excl. Admin, DON)]], Nurse[[#This Row],[RN Admin Hours]], Nurse[[#This Row],[RN DON Hours]], Nurse[[#This Row],[LPN Hours (excl. Admin)]], Nurse[[#This Row],[LPN Admin Hours]], Nurse[[#This Row],[CNA Hours]], Nurse[[#This Row],[NA TR Hours]], Nurse[[#This Row],[Med Aide/Tech Hours]])</f>
        <v>146.62747252747252</v>
      </c>
      <c r="K792" s="2">
        <f>SUM(Nurse[[#This Row],[RN Hours (excl. Admin, DON)]], Nurse[[#This Row],[LPN Hours (excl. Admin)]], Nurse[[#This Row],[CNA Hours]], Nurse[[#This Row],[NA TR Hours]], Nurse[[#This Row],[Med Aide/Tech Hours]])</f>
        <v>132.01208791208791</v>
      </c>
      <c r="L792" s="2">
        <f>SUM(Nurse[[#This Row],[RN Hours (excl. Admin, DON)]], Nurse[[#This Row],[RN Admin Hours]], Nurse[[#This Row],[RN DON Hours]])</f>
        <v>24.695054945054945</v>
      </c>
      <c r="M792" s="2">
        <v>15.145604395604396</v>
      </c>
      <c r="N792" s="2">
        <v>4.3626373626373622</v>
      </c>
      <c r="O792" s="2">
        <v>5.186813186813187</v>
      </c>
      <c r="P792" s="2">
        <f>SUM(Nurse[[#This Row],[LPN Hours (excl. Admin)]],Nurse[[#This Row],[LPN Admin Hours]])</f>
        <v>44.846153846153847</v>
      </c>
      <c r="Q792" s="2">
        <v>39.780219780219781</v>
      </c>
      <c r="R792" s="2">
        <v>5.0659340659340657</v>
      </c>
      <c r="S792" s="2">
        <f>SUM(Nurse[[#This Row],[CNA Hours]], Nurse[[#This Row],[NA TR Hours]], Nurse[[#This Row],[Med Aide/Tech Hours]])</f>
        <v>77.086263736263732</v>
      </c>
      <c r="T792" s="2">
        <v>77.086263736263732</v>
      </c>
      <c r="U792" s="2">
        <v>0</v>
      </c>
      <c r="V792" s="2">
        <v>0</v>
      </c>
      <c r="W7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6.9395604395604398</v>
      </c>
      <c r="X792" s="2">
        <v>0.13186813186813187</v>
      </c>
      <c r="Y792" s="2">
        <v>0</v>
      </c>
      <c r="Z792" s="2">
        <v>0</v>
      </c>
      <c r="AA792" s="2">
        <v>1.3351648351648351</v>
      </c>
      <c r="AB792" s="2">
        <v>0</v>
      </c>
      <c r="AC792" s="2">
        <v>5.4725274725274726</v>
      </c>
      <c r="AD792" s="2">
        <v>0</v>
      </c>
      <c r="AE792" s="2">
        <v>0</v>
      </c>
      <c r="AF792" t="s">
        <v>819</v>
      </c>
      <c r="AG792" s="6">
        <v>5</v>
      </c>
      <c r="AH792"/>
    </row>
    <row r="793" spans="1:34" x14ac:dyDescent="0.25">
      <c r="A793" t="s">
        <v>35</v>
      </c>
      <c r="B793" t="s">
        <v>1222</v>
      </c>
      <c r="C793" t="s">
        <v>992</v>
      </c>
      <c r="D793" t="s">
        <v>2331</v>
      </c>
      <c r="E793" s="2">
        <v>80.241758241758248</v>
      </c>
      <c r="F793" s="2">
        <f>Nurse[[#This Row],[Total Nurse Staff Hours]]/Nurse[[#This Row],[MDS Census]]</f>
        <v>3.0778553820870997</v>
      </c>
      <c r="G793" s="2">
        <f>Nurse[[#This Row],[Total Direct Care Staff Hours]]/Nurse[[#This Row],[MDS Census]]</f>
        <v>2.7235688852369222</v>
      </c>
      <c r="H793" s="2">
        <f>Nurse[[#This Row],[Total RN Hours (w/ Admin, DON)]]/Nurse[[#This Row],[MDS Census]]</f>
        <v>0.33511366748835936</v>
      </c>
      <c r="I793" s="2">
        <f>Nurse[[#This Row],[RN Hours (excl. Admin, DON)]]/Nurse[[#This Row],[MDS Census]]</f>
        <v>0.12037797863599012</v>
      </c>
      <c r="J793" s="2">
        <f>SUM(Nurse[[#This Row],[RN Hours (excl. Admin, DON)]], Nurse[[#This Row],[RN Admin Hours]], Nurse[[#This Row],[RN DON Hours]], Nurse[[#This Row],[LPN Hours (excl. Admin)]], Nurse[[#This Row],[LPN Admin Hours]], Nurse[[#This Row],[CNA Hours]], Nurse[[#This Row],[NA TR Hours]], Nurse[[#This Row],[Med Aide/Tech Hours]])</f>
        <v>246.97252747252753</v>
      </c>
      <c r="K793" s="2">
        <f>SUM(Nurse[[#This Row],[RN Hours (excl. Admin, DON)]], Nurse[[#This Row],[LPN Hours (excl. Admin)]], Nurse[[#This Row],[CNA Hours]], Nurse[[#This Row],[NA TR Hours]], Nurse[[#This Row],[Med Aide/Tech Hours]])</f>
        <v>218.54395604395611</v>
      </c>
      <c r="L793" s="2">
        <f>SUM(Nurse[[#This Row],[RN Hours (excl. Admin, DON)]], Nurse[[#This Row],[RN Admin Hours]], Nurse[[#This Row],[RN DON Hours]])</f>
        <v>26.890109890109891</v>
      </c>
      <c r="M793" s="2">
        <v>9.6593406593406588</v>
      </c>
      <c r="N793" s="2">
        <v>11.516483516483516</v>
      </c>
      <c r="O793" s="2">
        <v>5.7142857142857144</v>
      </c>
      <c r="P793" s="2">
        <f>SUM(Nurse[[#This Row],[LPN Hours (excl. Admin)]],Nurse[[#This Row],[LPN Admin Hours]])</f>
        <v>86.703076923076935</v>
      </c>
      <c r="Q793" s="2">
        <v>75.505274725274745</v>
      </c>
      <c r="R793" s="2">
        <v>11.197802197802197</v>
      </c>
      <c r="S793" s="2">
        <f>SUM(Nurse[[#This Row],[CNA Hours]], Nurse[[#This Row],[NA TR Hours]], Nurse[[#This Row],[Med Aide/Tech Hours]])</f>
        <v>133.3793406593407</v>
      </c>
      <c r="T793" s="2">
        <v>132.59637362637366</v>
      </c>
      <c r="U793" s="2">
        <v>0.78296703296703296</v>
      </c>
      <c r="V793" s="2">
        <v>0</v>
      </c>
      <c r="W7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50.812747252747258</v>
      </c>
      <c r="X793" s="2">
        <v>0</v>
      </c>
      <c r="Y793" s="2">
        <v>0</v>
      </c>
      <c r="Z793" s="2">
        <v>0</v>
      </c>
      <c r="AA793" s="2">
        <v>39.713846153846156</v>
      </c>
      <c r="AB793" s="2">
        <v>0</v>
      </c>
      <c r="AC793" s="2">
        <v>11.098901098901099</v>
      </c>
      <c r="AD793" s="2">
        <v>0</v>
      </c>
      <c r="AE793" s="2">
        <v>0</v>
      </c>
      <c r="AF793" t="s">
        <v>278</v>
      </c>
      <c r="AG793" s="6">
        <v>5</v>
      </c>
      <c r="AH793"/>
    </row>
    <row r="794" spans="1:34" x14ac:dyDescent="0.25">
      <c r="A794" t="s">
        <v>35</v>
      </c>
      <c r="B794" t="s">
        <v>1716</v>
      </c>
      <c r="C794" t="s">
        <v>1977</v>
      </c>
      <c r="D794" t="s">
        <v>2325</v>
      </c>
      <c r="E794" s="2">
        <v>41.252747252747255</v>
      </c>
      <c r="F794" s="2">
        <f>Nurse[[#This Row],[Total Nurse Staff Hours]]/Nurse[[#This Row],[MDS Census]]</f>
        <v>4.9755594033031425</v>
      </c>
      <c r="G794" s="2">
        <f>Nurse[[#This Row],[Total Direct Care Staff Hours]]/Nurse[[#This Row],[MDS Census]]</f>
        <v>4.6628263185934999</v>
      </c>
      <c r="H794" s="2">
        <f>Nurse[[#This Row],[Total RN Hours (w/ Admin, DON)]]/Nurse[[#This Row],[MDS Census]]</f>
        <v>0.37899573787959506</v>
      </c>
      <c r="I794" s="2">
        <f>Nurse[[#This Row],[RN Hours (excl. Admin, DON)]]/Nurse[[#This Row],[MDS Census]]</f>
        <v>0.16002930207778368</v>
      </c>
      <c r="J794" s="2">
        <f>SUM(Nurse[[#This Row],[RN Hours (excl. Admin, DON)]], Nurse[[#This Row],[RN Admin Hours]], Nurse[[#This Row],[RN DON Hours]], Nurse[[#This Row],[LPN Hours (excl. Admin)]], Nurse[[#This Row],[LPN Admin Hours]], Nurse[[#This Row],[CNA Hours]], Nurse[[#This Row],[NA TR Hours]], Nurse[[#This Row],[Med Aide/Tech Hours]])</f>
        <v>205.25549450549448</v>
      </c>
      <c r="K794" s="2">
        <f>SUM(Nurse[[#This Row],[RN Hours (excl. Admin, DON)]], Nurse[[#This Row],[LPN Hours (excl. Admin)]], Nurse[[#This Row],[CNA Hours]], Nurse[[#This Row],[NA TR Hours]], Nurse[[#This Row],[Med Aide/Tech Hours]])</f>
        <v>192.35439560439559</v>
      </c>
      <c r="L794" s="2">
        <f>SUM(Nurse[[#This Row],[RN Hours (excl. Admin, DON)]], Nurse[[#This Row],[RN Admin Hours]], Nurse[[#This Row],[RN DON Hours]])</f>
        <v>15.634615384615383</v>
      </c>
      <c r="M794" s="2">
        <v>6.6016483516483513</v>
      </c>
      <c r="N794" s="2">
        <v>4.3516483516483513</v>
      </c>
      <c r="O794" s="2">
        <v>4.6813186813186816</v>
      </c>
      <c r="P794" s="2">
        <f>SUM(Nurse[[#This Row],[LPN Hours (excl. Admin)]],Nurse[[#This Row],[LPN Admin Hours]])</f>
        <v>55.428571428571431</v>
      </c>
      <c r="Q794" s="2">
        <v>51.560439560439562</v>
      </c>
      <c r="R794" s="2">
        <v>3.8681318681318682</v>
      </c>
      <c r="S794" s="2">
        <f>SUM(Nurse[[#This Row],[CNA Hours]], Nurse[[#This Row],[NA TR Hours]], Nurse[[#This Row],[Med Aide/Tech Hours]])</f>
        <v>134.19230769230768</v>
      </c>
      <c r="T794" s="2">
        <v>134.19230769230768</v>
      </c>
      <c r="U794" s="2">
        <v>0</v>
      </c>
      <c r="V794" s="2">
        <v>0</v>
      </c>
      <c r="W7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26.01923076923077</v>
      </c>
      <c r="X794" s="2">
        <v>0.50549450549450547</v>
      </c>
      <c r="Y794" s="2">
        <v>0.43956043956043955</v>
      </c>
      <c r="Z794" s="2">
        <v>4.6813186813186816</v>
      </c>
      <c r="AA794" s="2">
        <v>11.381868131868131</v>
      </c>
      <c r="AB794" s="2">
        <v>0</v>
      </c>
      <c r="AC794" s="2">
        <v>9.0109890109890109</v>
      </c>
      <c r="AD794" s="2">
        <v>0</v>
      </c>
      <c r="AE794" s="2">
        <v>0</v>
      </c>
      <c r="AF794" t="s">
        <v>782</v>
      </c>
      <c r="AG794" s="6">
        <v>5</v>
      </c>
      <c r="AH794"/>
    </row>
    <row r="795" spans="1:34" x14ac:dyDescent="0.25">
      <c r="A795" t="s">
        <v>35</v>
      </c>
      <c r="B795" t="s">
        <v>1593</v>
      </c>
      <c r="C795" t="s">
        <v>2186</v>
      </c>
      <c r="D795" t="s">
        <v>2299</v>
      </c>
      <c r="E795" s="2">
        <v>45.791208791208788</v>
      </c>
      <c r="F795" s="2">
        <f>Nurse[[#This Row],[Total Nurse Staff Hours]]/Nurse[[#This Row],[MDS Census]]</f>
        <v>4.2490352771778266</v>
      </c>
      <c r="G795" s="2">
        <f>Nurse[[#This Row],[Total Direct Care Staff Hours]]/Nurse[[#This Row],[MDS Census]]</f>
        <v>4.005214782817375</v>
      </c>
      <c r="H795" s="2">
        <f>Nurse[[#This Row],[Total RN Hours (w/ Admin, DON)]]/Nurse[[#This Row],[MDS Census]]</f>
        <v>0.79758339332853379</v>
      </c>
      <c r="I795" s="2">
        <f>Nurse[[#This Row],[RN Hours (excl. Admin, DON)]]/Nurse[[#This Row],[MDS Census]]</f>
        <v>0.67663306935445167</v>
      </c>
      <c r="J795" s="2">
        <f>SUM(Nurse[[#This Row],[RN Hours (excl. Admin, DON)]], Nurse[[#This Row],[RN Admin Hours]], Nurse[[#This Row],[RN DON Hours]], Nurse[[#This Row],[LPN Hours (excl. Admin)]], Nurse[[#This Row],[LPN Admin Hours]], Nurse[[#This Row],[CNA Hours]], Nurse[[#This Row],[NA TR Hours]], Nurse[[#This Row],[Med Aide/Tech Hours]])</f>
        <v>194.56846153846155</v>
      </c>
      <c r="K795" s="2">
        <f>SUM(Nurse[[#This Row],[RN Hours (excl. Admin, DON)]], Nurse[[#This Row],[LPN Hours (excl. Admin)]], Nurse[[#This Row],[CNA Hours]], Nurse[[#This Row],[NA TR Hours]], Nurse[[#This Row],[Med Aide/Tech Hours]])</f>
        <v>183.40362637362639</v>
      </c>
      <c r="L795" s="2">
        <f>SUM(Nurse[[#This Row],[RN Hours (excl. Admin, DON)]], Nurse[[#This Row],[RN Admin Hours]], Nurse[[#This Row],[RN DON Hours]])</f>
        <v>36.522307692307692</v>
      </c>
      <c r="M795" s="2">
        <v>30.983846153846152</v>
      </c>
      <c r="N795" s="2">
        <v>3.6043956043956045</v>
      </c>
      <c r="O795" s="2">
        <v>1.9340659340659341</v>
      </c>
      <c r="P795" s="2">
        <f>SUM(Nurse[[#This Row],[LPN Hours (excl. Admin)]],Nurse[[#This Row],[LPN Admin Hours]])</f>
        <v>51.469120879120908</v>
      </c>
      <c r="Q795" s="2">
        <v>45.84274725274728</v>
      </c>
      <c r="R795" s="2">
        <v>5.6263736263736268</v>
      </c>
      <c r="S795" s="2">
        <f>SUM(Nurse[[#This Row],[CNA Hours]], Nurse[[#This Row],[NA TR Hours]], Nurse[[#This Row],[Med Aide/Tech Hours]])</f>
        <v>106.57703296703296</v>
      </c>
      <c r="T795" s="2">
        <v>106.57703296703296</v>
      </c>
      <c r="U795" s="2">
        <v>0</v>
      </c>
      <c r="V795" s="2">
        <v>0</v>
      </c>
      <c r="W7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30.321428571428569</v>
      </c>
      <c r="X795" s="2">
        <v>0.65934065934065933</v>
      </c>
      <c r="Y795" s="2">
        <v>0</v>
      </c>
      <c r="Z795" s="2">
        <v>0</v>
      </c>
      <c r="AA795" s="2">
        <v>4.3324175824175821</v>
      </c>
      <c r="AB795" s="2">
        <v>0</v>
      </c>
      <c r="AC795" s="2">
        <v>25.329670329670328</v>
      </c>
      <c r="AD795" s="2">
        <v>0</v>
      </c>
      <c r="AE795" s="2">
        <v>0</v>
      </c>
      <c r="AF795" t="s">
        <v>655</v>
      </c>
      <c r="AG795" s="6">
        <v>5</v>
      </c>
      <c r="AH795"/>
    </row>
    <row r="796" spans="1:34" x14ac:dyDescent="0.25">
      <c r="A796" t="s">
        <v>35</v>
      </c>
      <c r="B796" t="s">
        <v>1380</v>
      </c>
      <c r="C796" t="s">
        <v>2186</v>
      </c>
      <c r="D796" t="s">
        <v>2299</v>
      </c>
      <c r="E796" s="2">
        <v>64.406593406593402</v>
      </c>
      <c r="F796" s="2">
        <f>Nurse[[#This Row],[Total Nurse Staff Hours]]/Nurse[[#This Row],[MDS Census]]</f>
        <v>2.6160825797645457</v>
      </c>
      <c r="G796" s="2">
        <f>Nurse[[#This Row],[Total Direct Care Staff Hours]]/Nurse[[#This Row],[MDS Census]]</f>
        <v>2.277918443951545</v>
      </c>
      <c r="H796" s="2">
        <f>Nurse[[#This Row],[Total RN Hours (w/ Admin, DON)]]/Nurse[[#This Row],[MDS Census]]</f>
        <v>0.51786725814707379</v>
      </c>
      <c r="I796" s="2">
        <f>Nurse[[#This Row],[RN Hours (excl. Admin, DON)]]/Nurse[[#This Row],[MDS Census]]</f>
        <v>0.18516294147756357</v>
      </c>
      <c r="J796" s="2">
        <f>SUM(Nurse[[#This Row],[RN Hours (excl. Admin, DON)]], Nurse[[#This Row],[RN Admin Hours]], Nurse[[#This Row],[RN DON Hours]], Nurse[[#This Row],[LPN Hours (excl. Admin)]], Nurse[[#This Row],[LPN Admin Hours]], Nurse[[#This Row],[CNA Hours]], Nurse[[#This Row],[NA TR Hours]], Nurse[[#This Row],[Med Aide/Tech Hours]])</f>
        <v>168.49296703296704</v>
      </c>
      <c r="K796" s="2">
        <f>SUM(Nurse[[#This Row],[RN Hours (excl. Admin, DON)]], Nurse[[#This Row],[LPN Hours (excl. Admin)]], Nurse[[#This Row],[CNA Hours]], Nurse[[#This Row],[NA TR Hours]], Nurse[[#This Row],[Med Aide/Tech Hours]])</f>
        <v>146.71296703296707</v>
      </c>
      <c r="L796" s="2">
        <f>SUM(Nurse[[#This Row],[RN Hours (excl. Admin, DON)]], Nurse[[#This Row],[RN Admin Hours]], Nurse[[#This Row],[RN DON Hours]])</f>
        <v>33.354065934065929</v>
      </c>
      <c r="M796" s="2">
        <v>11.925714285714285</v>
      </c>
      <c r="N796" s="2">
        <v>13.576593406593405</v>
      </c>
      <c r="O796" s="2">
        <v>7.8517582417582403</v>
      </c>
      <c r="P796" s="2">
        <f>SUM(Nurse[[#This Row],[LPN Hours (excl. Admin)]],Nurse[[#This Row],[LPN Admin Hours]])</f>
        <v>58.295384615384627</v>
      </c>
      <c r="Q796" s="2">
        <v>57.943736263736277</v>
      </c>
      <c r="R796" s="2">
        <v>0.35164835164835168</v>
      </c>
      <c r="S796" s="2">
        <f>SUM(Nurse[[#This Row],[CNA Hours]], Nurse[[#This Row],[NA TR Hours]], Nurse[[#This Row],[Med Aide/Tech Hours]])</f>
        <v>76.843516483516495</v>
      </c>
      <c r="T796" s="2">
        <v>73.550000000000011</v>
      </c>
      <c r="U796" s="2">
        <v>3.2935164835164841</v>
      </c>
      <c r="V796" s="2">
        <v>0</v>
      </c>
      <c r="W7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96" s="2">
        <v>0</v>
      </c>
      <c r="Y796" s="2">
        <v>0</v>
      </c>
      <c r="Z796" s="2">
        <v>0</v>
      </c>
      <c r="AA796" s="2">
        <v>0</v>
      </c>
      <c r="AB796" s="2">
        <v>0</v>
      </c>
      <c r="AC796" s="2">
        <v>0</v>
      </c>
      <c r="AD796" s="2">
        <v>0</v>
      </c>
      <c r="AE796" s="2">
        <v>0</v>
      </c>
      <c r="AF796" t="s">
        <v>437</v>
      </c>
      <c r="AG796" s="6">
        <v>5</v>
      </c>
      <c r="AH796"/>
    </row>
    <row r="797" spans="1:34" x14ac:dyDescent="0.25">
      <c r="A797" t="s">
        <v>35</v>
      </c>
      <c r="B797" t="s">
        <v>1544</v>
      </c>
      <c r="C797" t="s">
        <v>2164</v>
      </c>
      <c r="D797" t="s">
        <v>2281</v>
      </c>
      <c r="E797" s="2">
        <v>74.208791208791212</v>
      </c>
      <c r="F797" s="2">
        <f>Nurse[[#This Row],[Total Nurse Staff Hours]]/Nurse[[#This Row],[MDS Census]]</f>
        <v>3.6985191766622245</v>
      </c>
      <c r="G797" s="2">
        <f>Nurse[[#This Row],[Total Direct Care Staff Hours]]/Nurse[[#This Row],[MDS Census]]</f>
        <v>3.1966518584332899</v>
      </c>
      <c r="H797" s="2">
        <f>Nurse[[#This Row],[Total RN Hours (w/ Admin, DON)]]/Nurse[[#This Row],[MDS Census]]</f>
        <v>0.92999111505997312</v>
      </c>
      <c r="I797" s="2">
        <f>Nurse[[#This Row],[RN Hours (excl. Admin, DON)]]/Nurse[[#This Row],[MDS Census]]</f>
        <v>0.45604620168813848</v>
      </c>
      <c r="J797" s="2">
        <f>SUM(Nurse[[#This Row],[RN Hours (excl. Admin, DON)]], Nurse[[#This Row],[RN Admin Hours]], Nurse[[#This Row],[RN DON Hours]], Nurse[[#This Row],[LPN Hours (excl. Admin)]], Nurse[[#This Row],[LPN Admin Hours]], Nurse[[#This Row],[CNA Hours]], Nurse[[#This Row],[NA TR Hours]], Nurse[[#This Row],[Med Aide/Tech Hours]])</f>
        <v>274.46263736263739</v>
      </c>
      <c r="K797" s="2">
        <f>SUM(Nurse[[#This Row],[RN Hours (excl. Admin, DON)]], Nurse[[#This Row],[LPN Hours (excl. Admin)]], Nurse[[#This Row],[CNA Hours]], Nurse[[#This Row],[NA TR Hours]], Nurse[[#This Row],[Med Aide/Tech Hours]])</f>
        <v>237.21967032967041</v>
      </c>
      <c r="L797" s="2">
        <f>SUM(Nurse[[#This Row],[RN Hours (excl. Admin, DON)]], Nurse[[#This Row],[RN Admin Hours]], Nurse[[#This Row],[RN DON Hours]])</f>
        <v>69.013516483516469</v>
      </c>
      <c r="M797" s="2">
        <v>33.842637362637355</v>
      </c>
      <c r="N797" s="2">
        <v>29.073736263736265</v>
      </c>
      <c r="O797" s="2">
        <v>6.0971428571428561</v>
      </c>
      <c r="P797" s="2">
        <f>SUM(Nurse[[#This Row],[LPN Hours (excl. Admin)]],Nurse[[#This Row],[LPN Admin Hours]])</f>
        <v>53.477362637362639</v>
      </c>
      <c r="Q797" s="2">
        <v>51.40527472527473</v>
      </c>
      <c r="R797" s="2">
        <v>2.0720879120879117</v>
      </c>
      <c r="S797" s="2">
        <f>SUM(Nurse[[#This Row],[CNA Hours]], Nurse[[#This Row],[NA TR Hours]], Nurse[[#This Row],[Med Aide/Tech Hours]])</f>
        <v>151.97175824175832</v>
      </c>
      <c r="T797" s="2">
        <v>148.09241758241765</v>
      </c>
      <c r="U797" s="2">
        <v>3.879340659340659</v>
      </c>
      <c r="V797" s="2">
        <v>0</v>
      </c>
      <c r="W7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97" s="2">
        <v>0</v>
      </c>
      <c r="Y797" s="2">
        <v>0</v>
      </c>
      <c r="Z797" s="2">
        <v>0</v>
      </c>
      <c r="AA797" s="2">
        <v>0</v>
      </c>
      <c r="AB797" s="2">
        <v>0</v>
      </c>
      <c r="AC797" s="2">
        <v>0</v>
      </c>
      <c r="AD797" s="2">
        <v>0</v>
      </c>
      <c r="AE797" s="2">
        <v>0</v>
      </c>
      <c r="AF797" t="s">
        <v>606</v>
      </c>
      <c r="AG797" s="6">
        <v>5</v>
      </c>
      <c r="AH797"/>
    </row>
    <row r="798" spans="1:34" x14ac:dyDescent="0.25">
      <c r="A798" t="s">
        <v>35</v>
      </c>
      <c r="B798" t="s">
        <v>1560</v>
      </c>
      <c r="C798" t="s">
        <v>2160</v>
      </c>
      <c r="D798" t="s">
        <v>2305</v>
      </c>
      <c r="E798" s="2">
        <v>99.868131868131869</v>
      </c>
      <c r="F798" s="2">
        <f>Nurse[[#This Row],[Total Nurse Staff Hours]]/Nurse[[#This Row],[MDS Census]]</f>
        <v>3.0149647887323949</v>
      </c>
      <c r="G798" s="2">
        <f>Nurse[[#This Row],[Total Direct Care Staff Hours]]/Nurse[[#This Row],[MDS Census]]</f>
        <v>2.6658230633802824</v>
      </c>
      <c r="H798" s="2">
        <f>Nurse[[#This Row],[Total RN Hours (w/ Admin, DON)]]/Nurse[[#This Row],[MDS Census]]</f>
        <v>0.39937279929577468</v>
      </c>
      <c r="I798" s="2">
        <f>Nurse[[#This Row],[RN Hours (excl. Admin, DON)]]/Nurse[[#This Row],[MDS Census]]</f>
        <v>0.21355083626760563</v>
      </c>
      <c r="J798" s="2">
        <f>SUM(Nurse[[#This Row],[RN Hours (excl. Admin, DON)]], Nurse[[#This Row],[RN Admin Hours]], Nurse[[#This Row],[RN DON Hours]], Nurse[[#This Row],[LPN Hours (excl. Admin)]], Nurse[[#This Row],[LPN Admin Hours]], Nurse[[#This Row],[CNA Hours]], Nurse[[#This Row],[NA TR Hours]], Nurse[[#This Row],[Med Aide/Tech Hours]])</f>
        <v>301.09890109890114</v>
      </c>
      <c r="K798" s="2">
        <f>SUM(Nurse[[#This Row],[RN Hours (excl. Admin, DON)]], Nurse[[#This Row],[LPN Hours (excl. Admin)]], Nurse[[#This Row],[CNA Hours]], Nurse[[#This Row],[NA TR Hours]], Nurse[[#This Row],[Med Aide/Tech Hours]])</f>
        <v>266.23076923076928</v>
      </c>
      <c r="L798" s="2">
        <f>SUM(Nurse[[#This Row],[RN Hours (excl. Admin, DON)]], Nurse[[#This Row],[RN Admin Hours]], Nurse[[#This Row],[RN DON Hours]])</f>
        <v>39.884615384615387</v>
      </c>
      <c r="M798" s="2">
        <v>21.326923076923077</v>
      </c>
      <c r="N798" s="2">
        <v>14.030219780219781</v>
      </c>
      <c r="O798" s="2">
        <v>4.5274725274725274</v>
      </c>
      <c r="P798" s="2">
        <f>SUM(Nurse[[#This Row],[LPN Hours (excl. Admin)]],Nurse[[#This Row],[LPN Admin Hours]])</f>
        <v>99.195054945054949</v>
      </c>
      <c r="Q798" s="2">
        <v>82.884615384615387</v>
      </c>
      <c r="R798" s="2">
        <v>16.310439560439562</v>
      </c>
      <c r="S798" s="2">
        <f>SUM(Nurse[[#This Row],[CNA Hours]], Nurse[[#This Row],[NA TR Hours]], Nurse[[#This Row],[Med Aide/Tech Hours]])</f>
        <v>162.01923076923077</v>
      </c>
      <c r="T798" s="2">
        <v>146.75549450549451</v>
      </c>
      <c r="U798" s="2">
        <v>15.263736263736265</v>
      </c>
      <c r="V798" s="2">
        <v>0</v>
      </c>
      <c r="W7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798" s="2">
        <v>0</v>
      </c>
      <c r="Y798" s="2">
        <v>0</v>
      </c>
      <c r="Z798" s="2">
        <v>0</v>
      </c>
      <c r="AA798" s="2">
        <v>0</v>
      </c>
      <c r="AB798" s="2">
        <v>0</v>
      </c>
      <c r="AC798" s="2">
        <v>0</v>
      </c>
      <c r="AD798" s="2">
        <v>0</v>
      </c>
      <c r="AE798" s="2">
        <v>0</v>
      </c>
      <c r="AF798" t="s">
        <v>622</v>
      </c>
      <c r="AG798" s="6">
        <v>5</v>
      </c>
      <c r="AH798"/>
    </row>
    <row r="799" spans="1:34" x14ac:dyDescent="0.25">
      <c r="A799" t="s">
        <v>35</v>
      </c>
      <c r="B799" t="s">
        <v>1650</v>
      </c>
      <c r="C799" t="s">
        <v>2068</v>
      </c>
      <c r="D799" t="s">
        <v>2307</v>
      </c>
      <c r="E799" s="2">
        <v>66.681318681318686</v>
      </c>
      <c r="F799" s="2">
        <f>Nurse[[#This Row],[Total Nurse Staff Hours]]/Nurse[[#This Row],[MDS Census]]</f>
        <v>3.5163678312458799</v>
      </c>
      <c r="G799" s="2">
        <f>Nurse[[#This Row],[Total Direct Care Staff Hours]]/Nurse[[#This Row],[MDS Census]]</f>
        <v>3.2128081740276859</v>
      </c>
      <c r="H799" s="2">
        <f>Nurse[[#This Row],[Total RN Hours (w/ Admin, DON)]]/Nurse[[#This Row],[MDS Census]]</f>
        <v>0.41174192485168093</v>
      </c>
      <c r="I799" s="2">
        <f>Nurse[[#This Row],[RN Hours (excl. Admin, DON)]]/Nurse[[#This Row],[MDS Census]]</f>
        <v>0.27273401450230716</v>
      </c>
      <c r="J799" s="2">
        <f>SUM(Nurse[[#This Row],[RN Hours (excl. Admin, DON)]], Nurse[[#This Row],[RN Admin Hours]], Nurse[[#This Row],[RN DON Hours]], Nurse[[#This Row],[LPN Hours (excl. Admin)]], Nurse[[#This Row],[LPN Admin Hours]], Nurse[[#This Row],[CNA Hours]], Nurse[[#This Row],[NA TR Hours]], Nurse[[#This Row],[Med Aide/Tech Hours]])</f>
        <v>234.47604395604395</v>
      </c>
      <c r="K799" s="2">
        <f>SUM(Nurse[[#This Row],[RN Hours (excl. Admin, DON)]], Nurse[[#This Row],[LPN Hours (excl. Admin)]], Nurse[[#This Row],[CNA Hours]], Nurse[[#This Row],[NA TR Hours]], Nurse[[#This Row],[Med Aide/Tech Hours]])</f>
        <v>214.2342857142857</v>
      </c>
      <c r="L799" s="2">
        <f>SUM(Nurse[[#This Row],[RN Hours (excl. Admin, DON)]], Nurse[[#This Row],[RN Admin Hours]], Nurse[[#This Row],[RN DON Hours]])</f>
        <v>27.455494505494507</v>
      </c>
      <c r="M799" s="2">
        <v>18.186263736263736</v>
      </c>
      <c r="N799" s="2">
        <v>5.0494505494505493</v>
      </c>
      <c r="O799" s="2">
        <v>4.2197802197802199</v>
      </c>
      <c r="P799" s="2">
        <f>SUM(Nurse[[#This Row],[LPN Hours (excl. Admin)]],Nurse[[#This Row],[LPN Admin Hours]])</f>
        <v>64.778021978021968</v>
      </c>
      <c r="Q799" s="2">
        <v>53.805494505494501</v>
      </c>
      <c r="R799" s="2">
        <v>10.972527472527473</v>
      </c>
      <c r="S799" s="2">
        <f>SUM(Nurse[[#This Row],[CNA Hours]], Nurse[[#This Row],[NA TR Hours]], Nurse[[#This Row],[Med Aide/Tech Hours]])</f>
        <v>142.24252747252748</v>
      </c>
      <c r="T799" s="2">
        <v>138.69582417582419</v>
      </c>
      <c r="U799" s="2">
        <v>3.5467032967032965</v>
      </c>
      <c r="V799" s="2">
        <v>0</v>
      </c>
      <c r="W7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10.343956043956045</v>
      </c>
      <c r="X799" s="2">
        <v>0.21978021978021978</v>
      </c>
      <c r="Y799" s="2">
        <v>0</v>
      </c>
      <c r="Z799" s="2">
        <v>0</v>
      </c>
      <c r="AA799" s="2">
        <v>0.7615384615384615</v>
      </c>
      <c r="AB799" s="2">
        <v>0</v>
      </c>
      <c r="AC799" s="2">
        <v>9.3626373626373631</v>
      </c>
      <c r="AD799" s="2">
        <v>0</v>
      </c>
      <c r="AE799" s="2">
        <v>0</v>
      </c>
      <c r="AF799" t="s">
        <v>713</v>
      </c>
      <c r="AG799" s="6">
        <v>5</v>
      </c>
      <c r="AH799"/>
    </row>
    <row r="800" spans="1:34" x14ac:dyDescent="0.25">
      <c r="A800" t="s">
        <v>35</v>
      </c>
      <c r="B800" t="s">
        <v>999</v>
      </c>
      <c r="C800" t="s">
        <v>2068</v>
      </c>
      <c r="D800" t="s">
        <v>2307</v>
      </c>
      <c r="E800" s="2">
        <v>122.48351648351648</v>
      </c>
      <c r="F800" s="2">
        <f>Nurse[[#This Row],[Total Nurse Staff Hours]]/Nurse[[#This Row],[MDS Census]]</f>
        <v>1.9774098331239904</v>
      </c>
      <c r="G800" s="2">
        <f>Nurse[[#This Row],[Total Direct Care Staff Hours]]/Nurse[[#This Row],[MDS Census]]</f>
        <v>1.8746823972725641</v>
      </c>
      <c r="H800" s="2">
        <f>Nurse[[#This Row],[Total RN Hours (w/ Admin, DON)]]/Nurse[[#This Row],[MDS Census]]</f>
        <v>0.17739458101561098</v>
      </c>
      <c r="I800" s="2">
        <f>Nurse[[#This Row],[RN Hours (excl. Admin, DON)]]/Nurse[[#This Row],[MDS Census]]</f>
        <v>7.4667145164184462E-2</v>
      </c>
      <c r="J800" s="2">
        <f>SUM(Nurse[[#This Row],[RN Hours (excl. Admin, DON)]], Nurse[[#This Row],[RN Admin Hours]], Nurse[[#This Row],[RN DON Hours]], Nurse[[#This Row],[LPN Hours (excl. Admin)]], Nurse[[#This Row],[LPN Admin Hours]], Nurse[[#This Row],[CNA Hours]], Nurse[[#This Row],[NA TR Hours]], Nurse[[#This Row],[Med Aide/Tech Hours]])</f>
        <v>242.20010989010987</v>
      </c>
      <c r="K800" s="2">
        <f>SUM(Nurse[[#This Row],[RN Hours (excl. Admin, DON)]], Nurse[[#This Row],[LPN Hours (excl. Admin)]], Nurse[[#This Row],[CNA Hours]], Nurse[[#This Row],[NA TR Hours]], Nurse[[#This Row],[Med Aide/Tech Hours]])</f>
        <v>229.61769230769229</v>
      </c>
      <c r="L800" s="2">
        <f>SUM(Nurse[[#This Row],[RN Hours (excl. Admin, DON)]], Nurse[[#This Row],[RN Admin Hours]], Nurse[[#This Row],[RN DON Hours]])</f>
        <v>21.727912087912088</v>
      </c>
      <c r="M800" s="2">
        <v>9.145494505494506</v>
      </c>
      <c r="N800" s="2">
        <v>6.3076923076923075</v>
      </c>
      <c r="O800" s="2">
        <v>6.2747252747252746</v>
      </c>
      <c r="P800" s="2">
        <f>SUM(Nurse[[#This Row],[LPN Hours (excl. Admin)]],Nurse[[#This Row],[LPN Admin Hours]])</f>
        <v>70.807802197802189</v>
      </c>
      <c r="Q800" s="2">
        <v>70.807802197802189</v>
      </c>
      <c r="R800" s="2">
        <v>0</v>
      </c>
      <c r="S800" s="2">
        <f>SUM(Nurse[[#This Row],[CNA Hours]], Nurse[[#This Row],[NA TR Hours]], Nurse[[#This Row],[Med Aide/Tech Hours]])</f>
        <v>149.66439560439559</v>
      </c>
      <c r="T800" s="2">
        <v>112.70582417582418</v>
      </c>
      <c r="U800" s="2">
        <v>36.958571428571425</v>
      </c>
      <c r="V800" s="2">
        <v>0</v>
      </c>
      <c r="W8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800" s="2">
        <v>0</v>
      </c>
      <c r="Y800" s="2">
        <v>0</v>
      </c>
      <c r="Z800" s="2">
        <v>0</v>
      </c>
      <c r="AA800" s="2">
        <v>0</v>
      </c>
      <c r="AB800" s="2">
        <v>0</v>
      </c>
      <c r="AC800" s="2">
        <v>0.52747252747252749</v>
      </c>
      <c r="AD800" s="2">
        <v>0</v>
      </c>
      <c r="AE800" s="2">
        <v>0</v>
      </c>
      <c r="AF800" t="s">
        <v>52</v>
      </c>
      <c r="AG800" s="6">
        <v>5</v>
      </c>
      <c r="AH800"/>
    </row>
    <row r="801" spans="1:34" x14ac:dyDescent="0.25">
      <c r="A801" t="s">
        <v>35</v>
      </c>
      <c r="B801" t="s">
        <v>1300</v>
      </c>
      <c r="C801" t="s">
        <v>2161</v>
      </c>
      <c r="D801" t="s">
        <v>2333</v>
      </c>
      <c r="E801" s="2">
        <v>83.340659340659343</v>
      </c>
      <c r="F801" s="2">
        <f>Nurse[[#This Row],[Total Nurse Staff Hours]]/Nurse[[#This Row],[MDS Census]]</f>
        <v>2.7372507911392403</v>
      </c>
      <c r="G801" s="2">
        <f>Nurse[[#This Row],[Total Direct Care Staff Hours]]/Nurse[[#This Row],[MDS Census]]</f>
        <v>2.5561787974683541</v>
      </c>
      <c r="H801" s="2">
        <f>Nurse[[#This Row],[Total RN Hours (w/ Admin, DON)]]/Nurse[[#This Row],[MDS Census]]</f>
        <v>0.23981408227848103</v>
      </c>
      <c r="I801" s="2">
        <f>Nurse[[#This Row],[RN Hours (excl. Admin, DON)]]/Nurse[[#This Row],[MDS Census]]</f>
        <v>0.13090058016877637</v>
      </c>
      <c r="J801" s="2">
        <f>SUM(Nurse[[#This Row],[RN Hours (excl. Admin, DON)]], Nurse[[#This Row],[RN Admin Hours]], Nurse[[#This Row],[RN DON Hours]], Nurse[[#This Row],[LPN Hours (excl. Admin)]], Nurse[[#This Row],[LPN Admin Hours]], Nurse[[#This Row],[CNA Hours]], Nurse[[#This Row],[NA TR Hours]], Nurse[[#This Row],[Med Aide/Tech Hours]])</f>
        <v>228.12428571428569</v>
      </c>
      <c r="K801" s="2">
        <f>SUM(Nurse[[#This Row],[RN Hours (excl. Admin, DON)]], Nurse[[#This Row],[LPN Hours (excl. Admin)]], Nurse[[#This Row],[CNA Hours]], Nurse[[#This Row],[NA TR Hours]], Nurse[[#This Row],[Med Aide/Tech Hours]])</f>
        <v>213.03362637362636</v>
      </c>
      <c r="L801" s="2">
        <f>SUM(Nurse[[#This Row],[RN Hours (excl. Admin, DON)]], Nurse[[#This Row],[RN Admin Hours]], Nurse[[#This Row],[RN DON Hours]])</f>
        <v>19.986263736263737</v>
      </c>
      <c r="M801" s="2">
        <v>10.909340659340659</v>
      </c>
      <c r="N801" s="2">
        <v>3.4505494505494507</v>
      </c>
      <c r="O801" s="2">
        <v>5.6263736263736268</v>
      </c>
      <c r="P801" s="2">
        <f>SUM(Nurse[[#This Row],[LPN Hours (excl. Admin)]],Nurse[[#This Row],[LPN Admin Hours]])</f>
        <v>74.67307692307692</v>
      </c>
      <c r="Q801" s="2">
        <v>68.659340659340657</v>
      </c>
      <c r="R801" s="2">
        <v>6.0137362637362637</v>
      </c>
      <c r="S801" s="2">
        <f>SUM(Nurse[[#This Row],[CNA Hours]], Nurse[[#This Row],[NA TR Hours]], Nurse[[#This Row],[Med Aide/Tech Hours]])</f>
        <v>133.46494505494505</v>
      </c>
      <c r="T801" s="2">
        <v>133.46494505494505</v>
      </c>
      <c r="U801" s="2">
        <v>0</v>
      </c>
      <c r="V801" s="2">
        <v>0</v>
      </c>
      <c r="W8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01" s="2">
        <v>0</v>
      </c>
      <c r="Y801" s="2">
        <v>0</v>
      </c>
      <c r="Z801" s="2">
        <v>0</v>
      </c>
      <c r="AA801" s="2">
        <v>0</v>
      </c>
      <c r="AB801" s="2">
        <v>0</v>
      </c>
      <c r="AC801" s="2">
        <v>0</v>
      </c>
      <c r="AD801" s="2">
        <v>0</v>
      </c>
      <c r="AE801" s="2">
        <v>0</v>
      </c>
      <c r="AF801" t="s">
        <v>356</v>
      </c>
      <c r="AG801" s="6">
        <v>5</v>
      </c>
      <c r="AH801"/>
    </row>
    <row r="802" spans="1:34" x14ac:dyDescent="0.25">
      <c r="A802" t="s">
        <v>35</v>
      </c>
      <c r="B802" t="s">
        <v>1773</v>
      </c>
      <c r="C802" t="s">
        <v>1991</v>
      </c>
      <c r="D802" t="s">
        <v>2325</v>
      </c>
      <c r="E802" s="2">
        <v>54.604395604395606</v>
      </c>
      <c r="F802" s="2">
        <f>Nurse[[#This Row],[Total Nurse Staff Hours]]/Nurse[[#This Row],[MDS Census]]</f>
        <v>3.2288971624069225</v>
      </c>
      <c r="G802" s="2">
        <f>Nurse[[#This Row],[Total Direct Care Staff Hours]]/Nurse[[#This Row],[MDS Census]]</f>
        <v>3.1339082310324002</v>
      </c>
      <c r="H802" s="2">
        <f>Nurse[[#This Row],[Total RN Hours (w/ Admin, DON)]]/Nurse[[#This Row],[MDS Census]]</f>
        <v>0.4746025357214731</v>
      </c>
      <c r="I802" s="2">
        <f>Nurse[[#This Row],[RN Hours (excl. Admin, DON)]]/Nurse[[#This Row],[MDS Census]]</f>
        <v>0.37961360434695107</v>
      </c>
      <c r="J802" s="2">
        <f>SUM(Nurse[[#This Row],[RN Hours (excl. Admin, DON)]], Nurse[[#This Row],[RN Admin Hours]], Nurse[[#This Row],[RN DON Hours]], Nurse[[#This Row],[LPN Hours (excl. Admin)]], Nurse[[#This Row],[LPN Admin Hours]], Nurse[[#This Row],[CNA Hours]], Nurse[[#This Row],[NA TR Hours]], Nurse[[#This Row],[Med Aide/Tech Hours]])</f>
        <v>176.31197802197801</v>
      </c>
      <c r="K802" s="2">
        <f>SUM(Nurse[[#This Row],[RN Hours (excl. Admin, DON)]], Nurse[[#This Row],[LPN Hours (excl. Admin)]], Nurse[[#This Row],[CNA Hours]], Nurse[[#This Row],[NA TR Hours]], Nurse[[#This Row],[Med Aide/Tech Hours]])</f>
        <v>171.12516483516481</v>
      </c>
      <c r="L802" s="2">
        <f>SUM(Nurse[[#This Row],[RN Hours (excl. Admin, DON)]], Nurse[[#This Row],[RN Admin Hours]], Nurse[[#This Row],[RN DON Hours]])</f>
        <v>25.915384615384614</v>
      </c>
      <c r="M802" s="2">
        <v>20.728571428571428</v>
      </c>
      <c r="N802" s="2">
        <v>0</v>
      </c>
      <c r="O802" s="2">
        <v>5.186813186813187</v>
      </c>
      <c r="P802" s="2">
        <f>SUM(Nurse[[#This Row],[LPN Hours (excl. Admin)]],Nurse[[#This Row],[LPN Admin Hours]])</f>
        <v>23.01109890109889</v>
      </c>
      <c r="Q802" s="2">
        <v>23.01109890109889</v>
      </c>
      <c r="R802" s="2">
        <v>0</v>
      </c>
      <c r="S802" s="2">
        <f>SUM(Nurse[[#This Row],[CNA Hours]], Nurse[[#This Row],[NA TR Hours]], Nurse[[#This Row],[Med Aide/Tech Hours]])</f>
        <v>127.38549450549451</v>
      </c>
      <c r="T802" s="2">
        <v>127.38549450549451</v>
      </c>
      <c r="U802" s="2">
        <v>0</v>
      </c>
      <c r="V802" s="2">
        <v>0</v>
      </c>
      <c r="W8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0.8351648351648352</v>
      </c>
      <c r="X802" s="2">
        <v>0.8351648351648352</v>
      </c>
      <c r="Y802" s="2">
        <v>0</v>
      </c>
      <c r="Z802" s="2">
        <v>0</v>
      </c>
      <c r="AA802" s="2">
        <v>0</v>
      </c>
      <c r="AB802" s="2">
        <v>0</v>
      </c>
      <c r="AC802" s="2">
        <v>0</v>
      </c>
      <c r="AD802" s="2">
        <v>0</v>
      </c>
      <c r="AE802" s="2">
        <v>0</v>
      </c>
      <c r="AF802" t="s">
        <v>839</v>
      </c>
      <c r="AG802" s="6">
        <v>5</v>
      </c>
      <c r="AH802"/>
    </row>
    <row r="803" spans="1:34" x14ac:dyDescent="0.25">
      <c r="A803" t="s">
        <v>35</v>
      </c>
      <c r="B803" t="s">
        <v>1626</v>
      </c>
      <c r="C803" t="s">
        <v>2233</v>
      </c>
      <c r="D803" t="s">
        <v>2331</v>
      </c>
      <c r="E803" s="2">
        <v>95.703296703296701</v>
      </c>
      <c r="F803" s="2">
        <f>Nurse[[#This Row],[Total Nurse Staff Hours]]/Nurse[[#This Row],[MDS Census]]</f>
        <v>3.4455161327362505</v>
      </c>
      <c r="G803" s="2">
        <f>Nurse[[#This Row],[Total Direct Care Staff Hours]]/Nurse[[#This Row],[MDS Census]]</f>
        <v>3.0150132047307383</v>
      </c>
      <c r="H803" s="2">
        <f>Nurse[[#This Row],[Total RN Hours (w/ Admin, DON)]]/Nurse[[#This Row],[MDS Census]]</f>
        <v>0.71431852107015725</v>
      </c>
      <c r="I803" s="2">
        <f>Nurse[[#This Row],[RN Hours (excl. Admin, DON)]]/Nurse[[#This Row],[MDS Census]]</f>
        <v>0.28381559306464577</v>
      </c>
      <c r="J803" s="2">
        <f>SUM(Nurse[[#This Row],[RN Hours (excl. Admin, DON)]], Nurse[[#This Row],[RN Admin Hours]], Nurse[[#This Row],[RN DON Hours]], Nurse[[#This Row],[LPN Hours (excl. Admin)]], Nurse[[#This Row],[LPN Admin Hours]], Nurse[[#This Row],[CNA Hours]], Nurse[[#This Row],[NA TR Hours]], Nurse[[#This Row],[Med Aide/Tech Hours]])</f>
        <v>329.74725274725279</v>
      </c>
      <c r="K803" s="2">
        <f>SUM(Nurse[[#This Row],[RN Hours (excl. Admin, DON)]], Nurse[[#This Row],[LPN Hours (excl. Admin)]], Nurse[[#This Row],[CNA Hours]], Nurse[[#This Row],[NA TR Hours]], Nurse[[#This Row],[Med Aide/Tech Hours]])</f>
        <v>288.5467032967033</v>
      </c>
      <c r="L803" s="2">
        <f>SUM(Nurse[[#This Row],[RN Hours (excl. Admin, DON)]], Nurse[[#This Row],[RN Admin Hours]], Nurse[[#This Row],[RN DON Hours]])</f>
        <v>68.362637362637358</v>
      </c>
      <c r="M803" s="2">
        <v>27.162087912087912</v>
      </c>
      <c r="N803" s="2">
        <v>35.925824175824175</v>
      </c>
      <c r="O803" s="2">
        <v>5.2747252747252746</v>
      </c>
      <c r="P803" s="2">
        <f>SUM(Nurse[[#This Row],[LPN Hours (excl. Admin)]],Nurse[[#This Row],[LPN Admin Hours]])</f>
        <v>79.431318681318686</v>
      </c>
      <c r="Q803" s="2">
        <v>79.431318681318686</v>
      </c>
      <c r="R803" s="2">
        <v>0</v>
      </c>
      <c r="S803" s="2">
        <f>SUM(Nurse[[#This Row],[CNA Hours]], Nurse[[#This Row],[NA TR Hours]], Nurse[[#This Row],[Med Aide/Tech Hours]])</f>
        <v>181.9532967032967</v>
      </c>
      <c r="T803" s="2">
        <v>136.98626373626374</v>
      </c>
      <c r="U803" s="2">
        <v>44.967032967032964</v>
      </c>
      <c r="V803" s="2">
        <v>0</v>
      </c>
      <c r="W8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47.967032967032964</v>
      </c>
      <c r="X803" s="2">
        <v>2.7142857142857144</v>
      </c>
      <c r="Y803" s="2">
        <v>0</v>
      </c>
      <c r="Z803" s="2">
        <v>0</v>
      </c>
      <c r="AA803" s="2">
        <v>21.142857142857142</v>
      </c>
      <c r="AB803" s="2">
        <v>0</v>
      </c>
      <c r="AC803" s="2">
        <v>24.109890109890109</v>
      </c>
      <c r="AD803" s="2">
        <v>0</v>
      </c>
      <c r="AE803" s="2">
        <v>0</v>
      </c>
      <c r="AF803" t="s">
        <v>689</v>
      </c>
      <c r="AG803" s="6">
        <v>5</v>
      </c>
      <c r="AH803"/>
    </row>
    <row r="804" spans="1:34" x14ac:dyDescent="0.25">
      <c r="A804" t="s">
        <v>35</v>
      </c>
      <c r="B804" t="s">
        <v>1743</v>
      </c>
      <c r="C804" t="s">
        <v>2251</v>
      </c>
      <c r="D804" t="s">
        <v>2331</v>
      </c>
      <c r="E804" s="2">
        <v>23.868131868131869</v>
      </c>
      <c r="F804" s="2">
        <f>Nurse[[#This Row],[Total Nurse Staff Hours]]/Nurse[[#This Row],[MDS Census]]</f>
        <v>3.8989180478821366</v>
      </c>
      <c r="G804" s="2">
        <f>Nurse[[#This Row],[Total Direct Care Staff Hours]]/Nurse[[#This Row],[MDS Census]]</f>
        <v>3.5886049723756908</v>
      </c>
      <c r="H804" s="2">
        <f>Nurse[[#This Row],[Total RN Hours (w/ Admin, DON)]]/Nurse[[#This Row],[MDS Census]]</f>
        <v>1.2150690607734806</v>
      </c>
      <c r="I804" s="2">
        <f>Nurse[[#This Row],[RN Hours (excl. Admin, DON)]]/Nurse[[#This Row],[MDS Census]]</f>
        <v>0.91580570902394087</v>
      </c>
      <c r="J804" s="2">
        <f>SUM(Nurse[[#This Row],[RN Hours (excl. Admin, DON)]], Nurse[[#This Row],[RN Admin Hours]], Nurse[[#This Row],[RN DON Hours]], Nurse[[#This Row],[LPN Hours (excl. Admin)]], Nurse[[#This Row],[LPN Admin Hours]], Nurse[[#This Row],[CNA Hours]], Nurse[[#This Row],[NA TR Hours]], Nurse[[#This Row],[Med Aide/Tech Hours]])</f>
        <v>93.059890109890119</v>
      </c>
      <c r="K804" s="2">
        <f>SUM(Nurse[[#This Row],[RN Hours (excl. Admin, DON)]], Nurse[[#This Row],[LPN Hours (excl. Admin)]], Nurse[[#This Row],[CNA Hours]], Nurse[[#This Row],[NA TR Hours]], Nurse[[#This Row],[Med Aide/Tech Hours]])</f>
        <v>85.653296703296704</v>
      </c>
      <c r="L804" s="2">
        <f>SUM(Nurse[[#This Row],[RN Hours (excl. Admin, DON)]], Nurse[[#This Row],[RN Admin Hours]], Nurse[[#This Row],[RN DON Hours]])</f>
        <v>29.001428571428569</v>
      </c>
      <c r="M804" s="2">
        <v>21.858571428571423</v>
      </c>
      <c r="N804" s="2">
        <v>1.5164835164835164</v>
      </c>
      <c r="O804" s="2">
        <v>5.6263736263736268</v>
      </c>
      <c r="P804" s="2">
        <f>SUM(Nurse[[#This Row],[LPN Hours (excl. Admin)]],Nurse[[#This Row],[LPN Admin Hours]])</f>
        <v>13.697142857142854</v>
      </c>
      <c r="Q804" s="2">
        <v>13.433406593406589</v>
      </c>
      <c r="R804" s="2">
        <v>0.26373626373626374</v>
      </c>
      <c r="S804" s="2">
        <f>SUM(Nurse[[#This Row],[CNA Hours]], Nurse[[#This Row],[NA TR Hours]], Nurse[[#This Row],[Med Aide/Tech Hours]])</f>
        <v>50.361318681318693</v>
      </c>
      <c r="T804" s="2">
        <v>50.361318681318693</v>
      </c>
      <c r="U804" s="2">
        <v>0</v>
      </c>
      <c r="V804" s="2">
        <v>0</v>
      </c>
      <c r="W8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45.087142857142858</v>
      </c>
      <c r="X804" s="2">
        <v>12.164835164835164</v>
      </c>
      <c r="Y804" s="2">
        <v>1.5054945054945055</v>
      </c>
      <c r="Z804" s="2">
        <v>0</v>
      </c>
      <c r="AA804" s="2">
        <v>10.284945054945055</v>
      </c>
      <c r="AB804" s="2">
        <v>0.26373626373626374</v>
      </c>
      <c r="AC804" s="2">
        <v>20.868131868131869</v>
      </c>
      <c r="AD804" s="2">
        <v>0</v>
      </c>
      <c r="AE804" s="2">
        <v>0</v>
      </c>
      <c r="AF804" t="s">
        <v>809</v>
      </c>
      <c r="AG804" s="6">
        <v>5</v>
      </c>
      <c r="AH804"/>
    </row>
    <row r="805" spans="1:34" x14ac:dyDescent="0.25">
      <c r="A805" t="s">
        <v>35</v>
      </c>
      <c r="B805" t="s">
        <v>1897</v>
      </c>
      <c r="C805" t="s">
        <v>1965</v>
      </c>
      <c r="D805" t="s">
        <v>2282</v>
      </c>
      <c r="E805" s="2">
        <v>94.07692307692308</v>
      </c>
      <c r="F805" s="2">
        <f>Nurse[[#This Row],[Total Nurse Staff Hours]]/Nurse[[#This Row],[MDS Census]]</f>
        <v>3.1647552855974768</v>
      </c>
      <c r="G805" s="2">
        <f>Nurse[[#This Row],[Total Direct Care Staff Hours]]/Nurse[[#This Row],[MDS Census]]</f>
        <v>3.1068181287232792</v>
      </c>
      <c r="H805" s="2">
        <f>Nurse[[#This Row],[Total RN Hours (w/ Admin, DON)]]/Nurse[[#This Row],[MDS Census]]</f>
        <v>0.49751781333956313</v>
      </c>
      <c r="I805" s="2">
        <f>Nurse[[#This Row],[RN Hours (excl. Admin, DON)]]/Nurse[[#This Row],[MDS Census]]</f>
        <v>0.4395806564653662</v>
      </c>
      <c r="J805" s="2">
        <f>SUM(Nurse[[#This Row],[RN Hours (excl. Admin, DON)]], Nurse[[#This Row],[RN Admin Hours]], Nurse[[#This Row],[RN DON Hours]], Nurse[[#This Row],[LPN Hours (excl. Admin)]], Nurse[[#This Row],[LPN Admin Hours]], Nurse[[#This Row],[CNA Hours]], Nurse[[#This Row],[NA TR Hours]], Nurse[[#This Row],[Med Aide/Tech Hours]])</f>
        <v>297.73043956043955</v>
      </c>
      <c r="K805" s="2">
        <f>SUM(Nurse[[#This Row],[RN Hours (excl. Admin, DON)]], Nurse[[#This Row],[LPN Hours (excl. Admin)]], Nurse[[#This Row],[CNA Hours]], Nurse[[#This Row],[NA TR Hours]], Nurse[[#This Row],[Med Aide/Tech Hours]])</f>
        <v>292.27989010989006</v>
      </c>
      <c r="L805" s="2">
        <f>SUM(Nurse[[#This Row],[RN Hours (excl. Admin, DON)]], Nurse[[#This Row],[RN Admin Hours]], Nurse[[#This Row],[RN DON Hours]])</f>
        <v>46.804945054945058</v>
      </c>
      <c r="M805" s="2">
        <v>41.354395604395606</v>
      </c>
      <c r="N805" s="2">
        <v>0</v>
      </c>
      <c r="O805" s="2">
        <v>5.4505494505494507</v>
      </c>
      <c r="P805" s="2">
        <f>SUM(Nurse[[#This Row],[LPN Hours (excl. Admin)]],Nurse[[#This Row],[LPN Admin Hours]])</f>
        <v>85.231868131868126</v>
      </c>
      <c r="Q805" s="2">
        <v>85.231868131868126</v>
      </c>
      <c r="R805" s="2">
        <v>0</v>
      </c>
      <c r="S805" s="2">
        <f>SUM(Nurse[[#This Row],[CNA Hours]], Nurse[[#This Row],[NA TR Hours]], Nurse[[#This Row],[Med Aide/Tech Hours]])</f>
        <v>165.69362637362633</v>
      </c>
      <c r="T805" s="2">
        <v>165.69362637362633</v>
      </c>
      <c r="U805" s="2">
        <v>0</v>
      </c>
      <c r="V805" s="2">
        <v>0</v>
      </c>
      <c r="W8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11.647032967032969</v>
      </c>
      <c r="X805" s="2">
        <v>1.0219780219780219</v>
      </c>
      <c r="Y805" s="2">
        <v>0</v>
      </c>
      <c r="Z805" s="2">
        <v>0</v>
      </c>
      <c r="AA805" s="2">
        <v>5.9327472527472542</v>
      </c>
      <c r="AB805" s="2">
        <v>0</v>
      </c>
      <c r="AC805" s="2">
        <v>4.6923076923076925</v>
      </c>
      <c r="AD805" s="2">
        <v>0</v>
      </c>
      <c r="AE805" s="2">
        <v>0</v>
      </c>
      <c r="AF805" t="s">
        <v>964</v>
      </c>
      <c r="AG805" s="6">
        <v>5</v>
      </c>
      <c r="AH805"/>
    </row>
    <row r="806" spans="1:34" x14ac:dyDescent="0.25">
      <c r="A806" t="s">
        <v>35</v>
      </c>
      <c r="B806" t="s">
        <v>1244</v>
      </c>
      <c r="C806" t="s">
        <v>1922</v>
      </c>
      <c r="D806" t="s">
        <v>2291</v>
      </c>
      <c r="E806" s="2">
        <v>69.208791208791212</v>
      </c>
      <c r="F806" s="2">
        <f>Nurse[[#This Row],[Total Nurse Staff Hours]]/Nurse[[#This Row],[MDS Census]]</f>
        <v>3.2218863131152737</v>
      </c>
      <c r="G806" s="2">
        <f>Nurse[[#This Row],[Total Direct Care Staff Hours]]/Nurse[[#This Row],[MDS Census]]</f>
        <v>3.0934328358208947</v>
      </c>
      <c r="H806" s="2">
        <f>Nurse[[#This Row],[Total RN Hours (w/ Admin, DON)]]/Nurse[[#This Row],[MDS Census]]</f>
        <v>0.48280088917116537</v>
      </c>
      <c r="I806" s="2">
        <f>Nurse[[#This Row],[RN Hours (excl. Admin, DON)]]/Nurse[[#This Row],[MDS Census]]</f>
        <v>0.3702254684026674</v>
      </c>
      <c r="J806" s="2">
        <f>SUM(Nurse[[#This Row],[RN Hours (excl. Admin, DON)]], Nurse[[#This Row],[RN Admin Hours]], Nurse[[#This Row],[RN DON Hours]], Nurse[[#This Row],[LPN Hours (excl. Admin)]], Nurse[[#This Row],[LPN Admin Hours]], Nurse[[#This Row],[CNA Hours]], Nurse[[#This Row],[NA TR Hours]], Nurse[[#This Row],[Med Aide/Tech Hours]])</f>
        <v>222.98285714285709</v>
      </c>
      <c r="K806" s="2">
        <f>SUM(Nurse[[#This Row],[RN Hours (excl. Admin, DON)]], Nurse[[#This Row],[LPN Hours (excl. Admin)]], Nurse[[#This Row],[CNA Hours]], Nurse[[#This Row],[NA TR Hours]], Nurse[[#This Row],[Med Aide/Tech Hours]])</f>
        <v>214.09274725274722</v>
      </c>
      <c r="L806" s="2">
        <f>SUM(Nurse[[#This Row],[RN Hours (excl. Admin, DON)]], Nurse[[#This Row],[RN Admin Hours]], Nurse[[#This Row],[RN DON Hours]])</f>
        <v>33.414065934065931</v>
      </c>
      <c r="M806" s="2">
        <v>25.622857142857136</v>
      </c>
      <c r="N806" s="2">
        <v>2.6043956043956045</v>
      </c>
      <c r="O806" s="2">
        <v>5.186813186813187</v>
      </c>
      <c r="P806" s="2">
        <f>SUM(Nurse[[#This Row],[LPN Hours (excl. Admin)]],Nurse[[#This Row],[LPN Admin Hours]])</f>
        <v>56.539450549450535</v>
      </c>
      <c r="Q806" s="2">
        <v>55.440549450549433</v>
      </c>
      <c r="R806" s="2">
        <v>1.098901098901099</v>
      </c>
      <c r="S806" s="2">
        <f>SUM(Nurse[[#This Row],[CNA Hours]], Nurse[[#This Row],[NA TR Hours]], Nurse[[#This Row],[Med Aide/Tech Hours]])</f>
        <v>133.02934065934065</v>
      </c>
      <c r="T806" s="2">
        <v>133.02934065934065</v>
      </c>
      <c r="U806" s="2">
        <v>0</v>
      </c>
      <c r="V806" s="2">
        <v>0</v>
      </c>
      <c r="W8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06" s="2">
        <v>0</v>
      </c>
      <c r="Y806" s="2">
        <v>0</v>
      </c>
      <c r="Z806" s="2">
        <v>0</v>
      </c>
      <c r="AA806" s="2">
        <v>0</v>
      </c>
      <c r="AB806" s="2">
        <v>0</v>
      </c>
      <c r="AC806" s="2">
        <v>0</v>
      </c>
      <c r="AD806" s="2">
        <v>0</v>
      </c>
      <c r="AE806" s="2">
        <v>0</v>
      </c>
      <c r="AF806" t="s">
        <v>300</v>
      </c>
      <c r="AG806" s="6">
        <v>5</v>
      </c>
      <c r="AH806"/>
    </row>
    <row r="807" spans="1:34" x14ac:dyDescent="0.25">
      <c r="A807" t="s">
        <v>35</v>
      </c>
      <c r="B807" t="s">
        <v>1191</v>
      </c>
      <c r="C807" t="s">
        <v>2127</v>
      </c>
      <c r="D807" t="s">
        <v>2353</v>
      </c>
      <c r="E807" s="2">
        <v>107.5934065934066</v>
      </c>
      <c r="F807" s="2">
        <f>Nurse[[#This Row],[Total Nurse Staff Hours]]/Nurse[[#This Row],[MDS Census]]</f>
        <v>3.0946307833724851</v>
      </c>
      <c r="G807" s="2">
        <f>Nurse[[#This Row],[Total Direct Care Staff Hours]]/Nurse[[#This Row],[MDS Census]]</f>
        <v>2.9312879174752324</v>
      </c>
      <c r="H807" s="2">
        <f>Nurse[[#This Row],[Total RN Hours (w/ Admin, DON)]]/Nurse[[#This Row],[MDS Census]]</f>
        <v>0.48825656214891222</v>
      </c>
      <c r="I807" s="2">
        <f>Nurse[[#This Row],[RN Hours (excl. Admin, DON)]]/Nurse[[#This Row],[MDS Census]]</f>
        <v>0.32491369625165961</v>
      </c>
      <c r="J807" s="2">
        <f>SUM(Nurse[[#This Row],[RN Hours (excl. Admin, DON)]], Nurse[[#This Row],[RN Admin Hours]], Nurse[[#This Row],[RN DON Hours]], Nurse[[#This Row],[LPN Hours (excl. Admin)]], Nurse[[#This Row],[LPN Admin Hours]], Nurse[[#This Row],[CNA Hours]], Nurse[[#This Row],[NA TR Hours]], Nurse[[#This Row],[Med Aide/Tech Hours]])</f>
        <v>332.96186813186819</v>
      </c>
      <c r="K807" s="2">
        <f>SUM(Nurse[[#This Row],[RN Hours (excl. Admin, DON)]], Nurse[[#This Row],[LPN Hours (excl. Admin)]], Nurse[[#This Row],[CNA Hours]], Nurse[[#This Row],[NA TR Hours]], Nurse[[#This Row],[Med Aide/Tech Hours]])</f>
        <v>315.38725274725277</v>
      </c>
      <c r="L807" s="2">
        <f>SUM(Nurse[[#This Row],[RN Hours (excl. Admin, DON)]], Nurse[[#This Row],[RN Admin Hours]], Nurse[[#This Row],[RN DON Hours]])</f>
        <v>52.533186813186809</v>
      </c>
      <c r="M807" s="2">
        <v>34.958571428571425</v>
      </c>
      <c r="N807" s="2">
        <v>11.948241758241755</v>
      </c>
      <c r="O807" s="2">
        <v>5.6263736263736268</v>
      </c>
      <c r="P807" s="2">
        <f>SUM(Nurse[[#This Row],[LPN Hours (excl. Admin)]],Nurse[[#This Row],[LPN Admin Hours]])</f>
        <v>109.68846153846158</v>
      </c>
      <c r="Q807" s="2">
        <v>109.68846153846158</v>
      </c>
      <c r="R807" s="2">
        <v>0</v>
      </c>
      <c r="S807" s="2">
        <f>SUM(Nurse[[#This Row],[CNA Hours]], Nurse[[#This Row],[NA TR Hours]], Nurse[[#This Row],[Med Aide/Tech Hours]])</f>
        <v>170.7402197802198</v>
      </c>
      <c r="T807" s="2">
        <v>170.7402197802198</v>
      </c>
      <c r="U807" s="2">
        <v>0</v>
      </c>
      <c r="V807" s="2">
        <v>0</v>
      </c>
      <c r="W8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07" s="2">
        <v>0</v>
      </c>
      <c r="Y807" s="2">
        <v>0</v>
      </c>
      <c r="Z807" s="2">
        <v>0</v>
      </c>
      <c r="AA807" s="2">
        <v>0</v>
      </c>
      <c r="AB807" s="2">
        <v>0</v>
      </c>
      <c r="AC807" s="2">
        <v>0</v>
      </c>
      <c r="AD807" s="2">
        <v>0</v>
      </c>
      <c r="AE807" s="2">
        <v>0</v>
      </c>
      <c r="AF807" t="s">
        <v>246</v>
      </c>
      <c r="AG807" s="6">
        <v>5</v>
      </c>
      <c r="AH807"/>
    </row>
    <row r="808" spans="1:34" x14ac:dyDescent="0.25">
      <c r="A808" t="s">
        <v>35</v>
      </c>
      <c r="B808" t="s">
        <v>1186</v>
      </c>
      <c r="C808" t="s">
        <v>1951</v>
      </c>
      <c r="D808" t="s">
        <v>2291</v>
      </c>
      <c r="E808" s="2">
        <v>85</v>
      </c>
      <c r="F808" s="2">
        <f>Nurse[[#This Row],[Total Nurse Staff Hours]]/Nurse[[#This Row],[MDS Census]]</f>
        <v>3.214222365869424</v>
      </c>
      <c r="G808" s="2">
        <f>Nurse[[#This Row],[Total Direct Care Staff Hours]]/Nurse[[#This Row],[MDS Census]]</f>
        <v>3.069720749838396</v>
      </c>
      <c r="H808" s="2">
        <f>Nurse[[#This Row],[Total RN Hours (w/ Admin, DON)]]/Nurse[[#This Row],[MDS Census]]</f>
        <v>0.38813703943115707</v>
      </c>
      <c r="I808" s="2">
        <f>Nurse[[#This Row],[RN Hours (excl. Admin, DON)]]/Nurse[[#This Row],[MDS Census]]</f>
        <v>0.24466968325791855</v>
      </c>
      <c r="J808" s="2">
        <f>SUM(Nurse[[#This Row],[RN Hours (excl. Admin, DON)]], Nurse[[#This Row],[RN Admin Hours]], Nurse[[#This Row],[RN DON Hours]], Nurse[[#This Row],[LPN Hours (excl. Admin)]], Nurse[[#This Row],[LPN Admin Hours]], Nurse[[#This Row],[CNA Hours]], Nurse[[#This Row],[NA TR Hours]], Nurse[[#This Row],[Med Aide/Tech Hours]])</f>
        <v>273.20890109890104</v>
      </c>
      <c r="K808" s="2">
        <f>SUM(Nurse[[#This Row],[RN Hours (excl. Admin, DON)]], Nurse[[#This Row],[LPN Hours (excl. Admin)]], Nurse[[#This Row],[CNA Hours]], Nurse[[#This Row],[NA TR Hours]], Nurse[[#This Row],[Med Aide/Tech Hours]])</f>
        <v>260.92626373626365</v>
      </c>
      <c r="L808" s="2">
        <f>SUM(Nurse[[#This Row],[RN Hours (excl. Admin, DON)]], Nurse[[#This Row],[RN Admin Hours]], Nurse[[#This Row],[RN DON Hours]])</f>
        <v>32.991648351648351</v>
      </c>
      <c r="M808" s="2">
        <v>20.796923076923076</v>
      </c>
      <c r="N808" s="2">
        <v>6.7441758241758256</v>
      </c>
      <c r="O808" s="2">
        <v>5.4505494505494507</v>
      </c>
      <c r="P808" s="2">
        <f>SUM(Nurse[[#This Row],[LPN Hours (excl. Admin)]],Nurse[[#This Row],[LPN Admin Hours]])</f>
        <v>88.478351648351619</v>
      </c>
      <c r="Q808" s="2">
        <v>88.390439560439532</v>
      </c>
      <c r="R808" s="2">
        <v>8.7912087912087919E-2</v>
      </c>
      <c r="S808" s="2">
        <f>SUM(Nurse[[#This Row],[CNA Hours]], Nurse[[#This Row],[NA TR Hours]], Nurse[[#This Row],[Med Aide/Tech Hours]])</f>
        <v>151.73890109890107</v>
      </c>
      <c r="T808" s="2">
        <v>128.62307692307689</v>
      </c>
      <c r="U808" s="2">
        <v>23.115824175824169</v>
      </c>
      <c r="V808" s="2">
        <v>0</v>
      </c>
      <c r="W8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2.5714285714285712</v>
      </c>
      <c r="X808" s="2">
        <v>0</v>
      </c>
      <c r="Y808" s="2">
        <v>0</v>
      </c>
      <c r="Z808" s="2">
        <v>0</v>
      </c>
      <c r="AA808" s="2">
        <v>0.26373626373626374</v>
      </c>
      <c r="AB808" s="2">
        <v>0</v>
      </c>
      <c r="AC808" s="2">
        <v>2.3076923076923075</v>
      </c>
      <c r="AD808" s="2">
        <v>0</v>
      </c>
      <c r="AE808" s="2">
        <v>0</v>
      </c>
      <c r="AF808" t="s">
        <v>241</v>
      </c>
      <c r="AG808" s="6">
        <v>5</v>
      </c>
      <c r="AH808"/>
    </row>
    <row r="809" spans="1:34" x14ac:dyDescent="0.25">
      <c r="A809" t="s">
        <v>35</v>
      </c>
      <c r="B809" t="s">
        <v>1173</v>
      </c>
      <c r="C809" t="s">
        <v>1950</v>
      </c>
      <c r="D809" t="s">
        <v>2355</v>
      </c>
      <c r="E809" s="2">
        <v>118</v>
      </c>
      <c r="F809" s="2">
        <f>Nurse[[#This Row],[Total Nurse Staff Hours]]/Nurse[[#This Row],[MDS Census]]</f>
        <v>2.8679297820823249</v>
      </c>
      <c r="G809" s="2">
        <f>Nurse[[#This Row],[Total Direct Care Staff Hours]]/Nurse[[#This Row],[MDS Census]]</f>
        <v>2.7629176755447942</v>
      </c>
      <c r="H809" s="2">
        <f>Nurse[[#This Row],[Total RN Hours (w/ Admin, DON)]]/Nurse[[#This Row],[MDS Census]]</f>
        <v>0.43775470292419455</v>
      </c>
      <c r="I809" s="2">
        <f>Nurse[[#This Row],[RN Hours (excl. Admin, DON)]]/Nurse[[#This Row],[MDS Census]]</f>
        <v>0.33502421307506064</v>
      </c>
      <c r="J809" s="2">
        <f>SUM(Nurse[[#This Row],[RN Hours (excl. Admin, DON)]], Nurse[[#This Row],[RN Admin Hours]], Nurse[[#This Row],[RN DON Hours]], Nurse[[#This Row],[LPN Hours (excl. Admin)]], Nurse[[#This Row],[LPN Admin Hours]], Nurse[[#This Row],[CNA Hours]], Nurse[[#This Row],[NA TR Hours]], Nurse[[#This Row],[Med Aide/Tech Hours]])</f>
        <v>338.41571428571433</v>
      </c>
      <c r="K809" s="2">
        <f>SUM(Nurse[[#This Row],[RN Hours (excl. Admin, DON)]], Nurse[[#This Row],[LPN Hours (excl. Admin)]], Nurse[[#This Row],[CNA Hours]], Nurse[[#This Row],[NA TR Hours]], Nurse[[#This Row],[Med Aide/Tech Hours]])</f>
        <v>326.02428571428572</v>
      </c>
      <c r="L809" s="2">
        <f>SUM(Nurse[[#This Row],[RN Hours (excl. Admin, DON)]], Nurse[[#This Row],[RN Admin Hours]], Nurse[[#This Row],[RN DON Hours]])</f>
        <v>51.655054945054957</v>
      </c>
      <c r="M809" s="2">
        <v>39.532857142857154</v>
      </c>
      <c r="N809" s="2">
        <v>6.4958241758241755</v>
      </c>
      <c r="O809" s="2">
        <v>5.6263736263736268</v>
      </c>
      <c r="P809" s="2">
        <f>SUM(Nurse[[#This Row],[LPN Hours (excl. Admin)]],Nurse[[#This Row],[LPN Admin Hours]])</f>
        <v>110.30923076923079</v>
      </c>
      <c r="Q809" s="2">
        <v>110.04000000000002</v>
      </c>
      <c r="R809" s="2">
        <v>0.26923076923076922</v>
      </c>
      <c r="S809" s="2">
        <f>SUM(Nurse[[#This Row],[CNA Hours]], Nurse[[#This Row],[NA TR Hours]], Nurse[[#This Row],[Med Aide/Tech Hours]])</f>
        <v>176.45142857142858</v>
      </c>
      <c r="T809" s="2">
        <v>176.45142857142858</v>
      </c>
      <c r="U809" s="2">
        <v>0</v>
      </c>
      <c r="V809" s="2">
        <v>0</v>
      </c>
      <c r="W8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09" s="2">
        <v>0</v>
      </c>
      <c r="Y809" s="2">
        <v>0</v>
      </c>
      <c r="Z809" s="2">
        <v>0</v>
      </c>
      <c r="AA809" s="2">
        <v>0</v>
      </c>
      <c r="AB809" s="2">
        <v>0</v>
      </c>
      <c r="AC809" s="2">
        <v>0</v>
      </c>
      <c r="AD809" s="2">
        <v>0</v>
      </c>
      <c r="AE809" s="2">
        <v>0</v>
      </c>
      <c r="AF809" t="s">
        <v>228</v>
      </c>
      <c r="AG809" s="6">
        <v>5</v>
      </c>
      <c r="AH809"/>
    </row>
    <row r="810" spans="1:34" x14ac:dyDescent="0.25">
      <c r="A810" t="s">
        <v>35</v>
      </c>
      <c r="B810" t="s">
        <v>1130</v>
      </c>
      <c r="C810" t="s">
        <v>1965</v>
      </c>
      <c r="D810" t="s">
        <v>2282</v>
      </c>
      <c r="E810" s="2">
        <v>192.28571428571428</v>
      </c>
      <c r="F810" s="2">
        <f>Nurse[[#This Row],[Total Nurse Staff Hours]]/Nurse[[#This Row],[MDS Census]]</f>
        <v>3.285800662932906</v>
      </c>
      <c r="G810" s="2">
        <f>Nurse[[#This Row],[Total Direct Care Staff Hours]]/Nurse[[#This Row],[MDS Census]]</f>
        <v>3.1848639844553661</v>
      </c>
      <c r="H810" s="2">
        <f>Nurse[[#This Row],[Total RN Hours (w/ Admin, DON)]]/Nurse[[#This Row],[MDS Census]]</f>
        <v>0.58033318093496411</v>
      </c>
      <c r="I810" s="2">
        <f>Nurse[[#This Row],[RN Hours (excl. Admin, DON)]]/Nurse[[#This Row],[MDS Census]]</f>
        <v>0.52729854840553225</v>
      </c>
      <c r="J810" s="2">
        <f>SUM(Nurse[[#This Row],[RN Hours (excl. Admin, DON)]], Nurse[[#This Row],[RN Admin Hours]], Nurse[[#This Row],[RN DON Hours]], Nurse[[#This Row],[LPN Hours (excl. Admin)]], Nurse[[#This Row],[LPN Admin Hours]], Nurse[[#This Row],[CNA Hours]], Nurse[[#This Row],[NA TR Hours]], Nurse[[#This Row],[Med Aide/Tech Hours]])</f>
        <v>631.81252747252734</v>
      </c>
      <c r="K810" s="2">
        <f>SUM(Nurse[[#This Row],[RN Hours (excl. Admin, DON)]], Nurse[[#This Row],[LPN Hours (excl. Admin)]], Nurse[[#This Row],[CNA Hours]], Nurse[[#This Row],[NA TR Hours]], Nurse[[#This Row],[Med Aide/Tech Hours]])</f>
        <v>612.40384615384608</v>
      </c>
      <c r="L810" s="2">
        <f>SUM(Nurse[[#This Row],[RN Hours (excl. Admin, DON)]], Nurse[[#This Row],[RN Admin Hours]], Nurse[[#This Row],[RN DON Hours]])</f>
        <v>111.58978021978024</v>
      </c>
      <c r="M810" s="2">
        <v>101.39197802197805</v>
      </c>
      <c r="N810" s="2">
        <v>5.2747252747252746</v>
      </c>
      <c r="O810" s="2">
        <v>4.9230769230769234</v>
      </c>
      <c r="P810" s="2">
        <f>SUM(Nurse[[#This Row],[LPN Hours (excl. Admin)]],Nurse[[#This Row],[LPN Admin Hours]])</f>
        <v>214.29670329670324</v>
      </c>
      <c r="Q810" s="2">
        <v>205.08582417582411</v>
      </c>
      <c r="R810" s="2">
        <v>9.2108791208791221</v>
      </c>
      <c r="S810" s="2">
        <f>SUM(Nurse[[#This Row],[CNA Hours]], Nurse[[#This Row],[NA TR Hours]], Nurse[[#This Row],[Med Aide/Tech Hours]])</f>
        <v>305.92604395604394</v>
      </c>
      <c r="T810" s="2">
        <v>305.92604395604394</v>
      </c>
      <c r="U810" s="2">
        <v>0</v>
      </c>
      <c r="V810" s="2">
        <v>0</v>
      </c>
      <c r="W8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60.07692307692308</v>
      </c>
      <c r="X810" s="2">
        <v>10.208791208791208</v>
      </c>
      <c r="Y810" s="2">
        <v>0</v>
      </c>
      <c r="Z810" s="2">
        <v>0</v>
      </c>
      <c r="AA810" s="2">
        <v>23.23076923076923</v>
      </c>
      <c r="AB810" s="2">
        <v>0</v>
      </c>
      <c r="AC810" s="2">
        <v>26.637362637362639</v>
      </c>
      <c r="AD810" s="2">
        <v>0</v>
      </c>
      <c r="AE810" s="2">
        <v>0</v>
      </c>
      <c r="AF810" t="s">
        <v>185</v>
      </c>
      <c r="AG810" s="6">
        <v>5</v>
      </c>
      <c r="AH810"/>
    </row>
    <row r="811" spans="1:34" x14ac:dyDescent="0.25">
      <c r="A811" t="s">
        <v>35</v>
      </c>
      <c r="B811" t="s">
        <v>1592</v>
      </c>
      <c r="C811" t="s">
        <v>2212</v>
      </c>
      <c r="D811" t="s">
        <v>2328</v>
      </c>
      <c r="E811" s="2">
        <v>84.461538461538467</v>
      </c>
      <c r="F811" s="2">
        <f>Nurse[[#This Row],[Total Nurse Staff Hours]]/Nurse[[#This Row],[MDS Census]]</f>
        <v>3.8548659901118913</v>
      </c>
      <c r="G811" s="2">
        <f>Nurse[[#This Row],[Total Direct Care Staff Hours]]/Nurse[[#This Row],[MDS Census]]</f>
        <v>3.2448282591725204</v>
      </c>
      <c r="H811" s="2">
        <f>Nurse[[#This Row],[Total RN Hours (w/ Admin, DON)]]/Nurse[[#This Row],[MDS Census]]</f>
        <v>0.55142466822794689</v>
      </c>
      <c r="I811" s="2">
        <f>Nurse[[#This Row],[RN Hours (excl. Admin, DON)]]/Nurse[[#This Row],[MDS Census]]</f>
        <v>0</v>
      </c>
      <c r="J811" s="2">
        <f>SUM(Nurse[[#This Row],[RN Hours (excl. Admin, DON)]], Nurse[[#This Row],[RN Admin Hours]], Nurse[[#This Row],[RN DON Hours]], Nurse[[#This Row],[LPN Hours (excl. Admin)]], Nurse[[#This Row],[LPN Admin Hours]], Nurse[[#This Row],[CNA Hours]], Nurse[[#This Row],[NA TR Hours]], Nurse[[#This Row],[Med Aide/Tech Hours]])</f>
        <v>325.58791208791206</v>
      </c>
      <c r="K811" s="2">
        <f>SUM(Nurse[[#This Row],[RN Hours (excl. Admin, DON)]], Nurse[[#This Row],[LPN Hours (excl. Admin)]], Nurse[[#This Row],[CNA Hours]], Nurse[[#This Row],[NA TR Hours]], Nurse[[#This Row],[Med Aide/Tech Hours]])</f>
        <v>274.06318681318675</v>
      </c>
      <c r="L811" s="2">
        <f>SUM(Nurse[[#This Row],[RN Hours (excl. Admin, DON)]], Nurse[[#This Row],[RN Admin Hours]], Nurse[[#This Row],[RN DON Hours]])</f>
        <v>46.574175824175825</v>
      </c>
      <c r="M811" s="2">
        <v>0</v>
      </c>
      <c r="N811" s="2">
        <v>41.39835164835165</v>
      </c>
      <c r="O811" s="2">
        <v>5.1758241758241761</v>
      </c>
      <c r="P811" s="2">
        <f>SUM(Nurse[[#This Row],[LPN Hours (excl. Admin)]],Nurse[[#This Row],[LPN Admin Hours]])</f>
        <v>101.62637362637362</v>
      </c>
      <c r="Q811" s="2">
        <v>96.675824175824175</v>
      </c>
      <c r="R811" s="2">
        <v>4.9505494505494507</v>
      </c>
      <c r="S811" s="2">
        <f>SUM(Nurse[[#This Row],[CNA Hours]], Nurse[[#This Row],[NA TR Hours]], Nurse[[#This Row],[Med Aide/Tech Hours]])</f>
        <v>177.38736263736263</v>
      </c>
      <c r="T811" s="2">
        <v>172.07692307692307</v>
      </c>
      <c r="U811" s="2">
        <v>5.3104395604395602</v>
      </c>
      <c r="V811" s="2">
        <v>0</v>
      </c>
      <c r="W8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11" s="2">
        <v>0</v>
      </c>
      <c r="Y811" s="2">
        <v>0</v>
      </c>
      <c r="Z811" s="2">
        <v>0</v>
      </c>
      <c r="AA811" s="2">
        <v>0</v>
      </c>
      <c r="AB811" s="2">
        <v>0</v>
      </c>
      <c r="AC811" s="2">
        <v>0</v>
      </c>
      <c r="AD811" s="2">
        <v>0</v>
      </c>
      <c r="AE811" s="2">
        <v>0</v>
      </c>
      <c r="AF811" t="s">
        <v>654</v>
      </c>
      <c r="AG811" s="6">
        <v>5</v>
      </c>
      <c r="AH811"/>
    </row>
    <row r="812" spans="1:34" x14ac:dyDescent="0.25">
      <c r="A812" t="s">
        <v>35</v>
      </c>
      <c r="B812" t="s">
        <v>1460</v>
      </c>
      <c r="C812" t="s">
        <v>1947</v>
      </c>
      <c r="D812" t="s">
        <v>2333</v>
      </c>
      <c r="E812" s="2">
        <v>32.098901098901102</v>
      </c>
      <c r="F812" s="2">
        <f>Nurse[[#This Row],[Total Nurse Staff Hours]]/Nurse[[#This Row],[MDS Census]]</f>
        <v>4.8432043820609367</v>
      </c>
      <c r="G812" s="2">
        <f>Nurse[[#This Row],[Total Direct Care Staff Hours]]/Nurse[[#This Row],[MDS Census]]</f>
        <v>4.4902430674426546</v>
      </c>
      <c r="H812" s="2">
        <f>Nurse[[#This Row],[Total RN Hours (w/ Admin, DON)]]/Nurse[[#This Row],[MDS Census]]</f>
        <v>0.86309483053748681</v>
      </c>
      <c r="I812" s="2">
        <f>Nurse[[#This Row],[RN Hours (excl. Admin, DON)]]/Nurse[[#This Row],[MDS Census]]</f>
        <v>0.67411845258473091</v>
      </c>
      <c r="J812" s="2">
        <f>SUM(Nurse[[#This Row],[RN Hours (excl. Admin, DON)]], Nurse[[#This Row],[RN Admin Hours]], Nurse[[#This Row],[RN DON Hours]], Nurse[[#This Row],[LPN Hours (excl. Admin)]], Nurse[[#This Row],[LPN Admin Hours]], Nurse[[#This Row],[CNA Hours]], Nurse[[#This Row],[NA TR Hours]], Nurse[[#This Row],[Med Aide/Tech Hours]])</f>
        <v>155.46153846153842</v>
      </c>
      <c r="K812" s="2">
        <f>SUM(Nurse[[#This Row],[RN Hours (excl. Admin, DON)]], Nurse[[#This Row],[LPN Hours (excl. Admin)]], Nurse[[#This Row],[CNA Hours]], Nurse[[#This Row],[NA TR Hours]], Nurse[[#This Row],[Med Aide/Tech Hours]])</f>
        <v>144.13186813186809</v>
      </c>
      <c r="L812" s="2">
        <f>SUM(Nurse[[#This Row],[RN Hours (excl. Admin, DON)]], Nurse[[#This Row],[RN Admin Hours]], Nurse[[#This Row],[RN DON Hours]])</f>
        <v>27.704395604395597</v>
      </c>
      <c r="M812" s="2">
        <v>21.638461538461531</v>
      </c>
      <c r="N812" s="2">
        <v>0</v>
      </c>
      <c r="O812" s="2">
        <v>6.0659340659340657</v>
      </c>
      <c r="P812" s="2">
        <f>SUM(Nurse[[#This Row],[LPN Hours (excl. Admin)]],Nurse[[#This Row],[LPN Admin Hours]])</f>
        <v>37.738791208791206</v>
      </c>
      <c r="Q812" s="2">
        <v>32.475054945054943</v>
      </c>
      <c r="R812" s="2">
        <v>5.2637362637362637</v>
      </c>
      <c r="S812" s="2">
        <f>SUM(Nurse[[#This Row],[CNA Hours]], Nurse[[#This Row],[NA TR Hours]], Nurse[[#This Row],[Med Aide/Tech Hours]])</f>
        <v>90.018351648351626</v>
      </c>
      <c r="T812" s="2">
        <v>90.018351648351626</v>
      </c>
      <c r="U812" s="2">
        <v>0</v>
      </c>
      <c r="V812" s="2">
        <v>0</v>
      </c>
      <c r="W8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12" s="2">
        <v>0</v>
      </c>
      <c r="Y812" s="2">
        <v>0</v>
      </c>
      <c r="Z812" s="2">
        <v>0</v>
      </c>
      <c r="AA812" s="2">
        <v>0</v>
      </c>
      <c r="AB812" s="2">
        <v>0</v>
      </c>
      <c r="AC812" s="2">
        <v>0</v>
      </c>
      <c r="AD812" s="2">
        <v>0</v>
      </c>
      <c r="AE812" s="2">
        <v>0</v>
      </c>
      <c r="AF812" t="s">
        <v>519</v>
      </c>
      <c r="AG812" s="6">
        <v>5</v>
      </c>
      <c r="AH812"/>
    </row>
    <row r="813" spans="1:34" x14ac:dyDescent="0.25">
      <c r="A813" t="s">
        <v>35</v>
      </c>
      <c r="B813" t="s">
        <v>1176</v>
      </c>
      <c r="C813" t="s">
        <v>2125</v>
      </c>
      <c r="D813" t="s">
        <v>2292</v>
      </c>
      <c r="E813" s="2">
        <v>76.857142857142861</v>
      </c>
      <c r="F813" s="2">
        <f>Nurse[[#This Row],[Total Nurse Staff Hours]]/Nurse[[#This Row],[MDS Census]]</f>
        <v>3.4464283671718614</v>
      </c>
      <c r="G813" s="2">
        <f>Nurse[[#This Row],[Total Direct Care Staff Hours]]/Nurse[[#This Row],[MDS Census]]</f>
        <v>3.1161452673720333</v>
      </c>
      <c r="H813" s="2">
        <f>Nurse[[#This Row],[Total RN Hours (w/ Admin, DON)]]/Nurse[[#This Row],[MDS Census]]</f>
        <v>0.48938375750643409</v>
      </c>
      <c r="I813" s="2">
        <f>Nurse[[#This Row],[RN Hours (excl. Admin, DON)]]/Nurse[[#This Row],[MDS Census]]</f>
        <v>0.29607520732056047</v>
      </c>
      <c r="J813" s="2">
        <f>SUM(Nurse[[#This Row],[RN Hours (excl. Admin, DON)]], Nurse[[#This Row],[RN Admin Hours]], Nurse[[#This Row],[RN DON Hours]], Nurse[[#This Row],[LPN Hours (excl. Admin)]], Nurse[[#This Row],[LPN Admin Hours]], Nurse[[#This Row],[CNA Hours]], Nurse[[#This Row],[NA TR Hours]], Nurse[[#This Row],[Med Aide/Tech Hours]])</f>
        <v>264.88263736263735</v>
      </c>
      <c r="K813" s="2">
        <f>SUM(Nurse[[#This Row],[RN Hours (excl. Admin, DON)]], Nurse[[#This Row],[LPN Hours (excl. Admin)]], Nurse[[#This Row],[CNA Hours]], Nurse[[#This Row],[NA TR Hours]], Nurse[[#This Row],[Med Aide/Tech Hours]])</f>
        <v>239.498021978022</v>
      </c>
      <c r="L813" s="2">
        <f>SUM(Nurse[[#This Row],[RN Hours (excl. Admin, DON)]], Nurse[[#This Row],[RN Admin Hours]], Nurse[[#This Row],[RN DON Hours]])</f>
        <v>37.612637362637365</v>
      </c>
      <c r="M813" s="2">
        <v>22.755494505494507</v>
      </c>
      <c r="N813" s="2">
        <v>9.4065934065934069</v>
      </c>
      <c r="O813" s="2">
        <v>5.4505494505494507</v>
      </c>
      <c r="P813" s="2">
        <f>SUM(Nurse[[#This Row],[LPN Hours (excl. Admin)]],Nurse[[#This Row],[LPN Admin Hours]])</f>
        <v>78.002747252747255</v>
      </c>
      <c r="Q813" s="2">
        <v>67.47527472527473</v>
      </c>
      <c r="R813" s="2">
        <v>10.527472527472527</v>
      </c>
      <c r="S813" s="2">
        <f>SUM(Nurse[[#This Row],[CNA Hours]], Nurse[[#This Row],[NA TR Hours]], Nurse[[#This Row],[Med Aide/Tech Hours]])</f>
        <v>149.26725274725274</v>
      </c>
      <c r="T813" s="2">
        <v>140.62989010989011</v>
      </c>
      <c r="U813" s="2">
        <v>8.6373626373626369</v>
      </c>
      <c r="V813" s="2">
        <v>0</v>
      </c>
      <c r="W8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23.62087912087912</v>
      </c>
      <c r="X813" s="2">
        <v>0</v>
      </c>
      <c r="Y813" s="2">
        <v>0</v>
      </c>
      <c r="Z813" s="2">
        <v>0</v>
      </c>
      <c r="AA813" s="2">
        <v>2.1593406593406592</v>
      </c>
      <c r="AB813" s="2">
        <v>0</v>
      </c>
      <c r="AC813" s="2">
        <v>21.46153846153846</v>
      </c>
      <c r="AD813" s="2">
        <v>0</v>
      </c>
      <c r="AE813" s="2">
        <v>0</v>
      </c>
      <c r="AF813" t="s">
        <v>231</v>
      </c>
      <c r="AG813" s="6">
        <v>5</v>
      </c>
      <c r="AH813"/>
    </row>
    <row r="814" spans="1:34" x14ac:dyDescent="0.25">
      <c r="A814" t="s">
        <v>35</v>
      </c>
      <c r="B814" t="s">
        <v>1654</v>
      </c>
      <c r="C814" t="s">
        <v>2123</v>
      </c>
      <c r="D814" t="s">
        <v>2331</v>
      </c>
      <c r="E814" s="2">
        <v>42.428571428571431</v>
      </c>
      <c r="F814" s="2">
        <f>Nurse[[#This Row],[Total Nurse Staff Hours]]/Nurse[[#This Row],[MDS Census]]</f>
        <v>2.9998704998704997</v>
      </c>
      <c r="G814" s="2">
        <f>Nurse[[#This Row],[Total Direct Care Staff Hours]]/Nurse[[#This Row],[MDS Census]]</f>
        <v>2.7317404817404816</v>
      </c>
      <c r="H814" s="2">
        <f>Nurse[[#This Row],[Total RN Hours (w/ Admin, DON)]]/Nurse[[#This Row],[MDS Census]]</f>
        <v>0.5315332815332815</v>
      </c>
      <c r="I814" s="2">
        <f>Nurse[[#This Row],[RN Hours (excl. Admin, DON)]]/Nurse[[#This Row],[MDS Census]]</f>
        <v>0.37496762496762492</v>
      </c>
      <c r="J814" s="2">
        <f>SUM(Nurse[[#This Row],[RN Hours (excl. Admin, DON)]], Nurse[[#This Row],[RN Admin Hours]], Nurse[[#This Row],[RN DON Hours]], Nurse[[#This Row],[LPN Hours (excl. Admin)]], Nurse[[#This Row],[LPN Admin Hours]], Nurse[[#This Row],[CNA Hours]], Nurse[[#This Row],[NA TR Hours]], Nurse[[#This Row],[Med Aide/Tech Hours]])</f>
        <v>127.28021978021978</v>
      </c>
      <c r="K814" s="2">
        <f>SUM(Nurse[[#This Row],[RN Hours (excl. Admin, DON)]], Nurse[[#This Row],[LPN Hours (excl. Admin)]], Nurse[[#This Row],[CNA Hours]], Nurse[[#This Row],[NA TR Hours]], Nurse[[#This Row],[Med Aide/Tech Hours]])</f>
        <v>115.90384615384616</v>
      </c>
      <c r="L814" s="2">
        <f>SUM(Nurse[[#This Row],[RN Hours (excl. Admin, DON)]], Nurse[[#This Row],[RN Admin Hours]], Nurse[[#This Row],[RN DON Hours]])</f>
        <v>22.552197802197803</v>
      </c>
      <c r="M814" s="2">
        <v>15.909340659340659</v>
      </c>
      <c r="N814" s="2">
        <v>1.1153846153846154</v>
      </c>
      <c r="O814" s="2">
        <v>5.5274725274725274</v>
      </c>
      <c r="P814" s="2">
        <f>SUM(Nurse[[#This Row],[LPN Hours (excl. Admin)]],Nurse[[#This Row],[LPN Admin Hours]])</f>
        <v>33.244505494505496</v>
      </c>
      <c r="Q814" s="2">
        <v>28.510989010989011</v>
      </c>
      <c r="R814" s="2">
        <v>4.7335164835164836</v>
      </c>
      <c r="S814" s="2">
        <f>SUM(Nurse[[#This Row],[CNA Hours]], Nurse[[#This Row],[NA TR Hours]], Nurse[[#This Row],[Med Aide/Tech Hours]])</f>
        <v>71.483516483516482</v>
      </c>
      <c r="T814" s="2">
        <v>71.483516483516482</v>
      </c>
      <c r="U814" s="2">
        <v>0</v>
      </c>
      <c r="V814" s="2">
        <v>0</v>
      </c>
      <c r="W8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50.859890109890117</v>
      </c>
      <c r="X814" s="2">
        <v>15.791208791208792</v>
      </c>
      <c r="Y814" s="2">
        <v>0</v>
      </c>
      <c r="Z814" s="2">
        <v>0</v>
      </c>
      <c r="AA814" s="2">
        <v>18.167582417582416</v>
      </c>
      <c r="AB814" s="2">
        <v>0</v>
      </c>
      <c r="AC814" s="2">
        <v>16.901098901098901</v>
      </c>
      <c r="AD814" s="2">
        <v>0</v>
      </c>
      <c r="AE814" s="2">
        <v>0</v>
      </c>
      <c r="AF814" t="s">
        <v>717</v>
      </c>
      <c r="AG814" s="6">
        <v>5</v>
      </c>
      <c r="AH814"/>
    </row>
    <row r="815" spans="1:34" x14ac:dyDescent="0.25">
      <c r="A815" t="s">
        <v>35</v>
      </c>
      <c r="B815" t="s">
        <v>1462</v>
      </c>
      <c r="C815" t="s">
        <v>1975</v>
      </c>
      <c r="D815" t="s">
        <v>2316</v>
      </c>
      <c r="E815" s="2">
        <v>54.626373626373628</v>
      </c>
      <c r="F815" s="2">
        <f>Nurse[[#This Row],[Total Nurse Staff Hours]]/Nurse[[#This Row],[MDS Census]]</f>
        <v>2.9405552202776102</v>
      </c>
      <c r="G815" s="2">
        <f>Nurse[[#This Row],[Total Direct Care Staff Hours]]/Nurse[[#This Row],[MDS Census]]</f>
        <v>2.6375980687990341</v>
      </c>
      <c r="H815" s="2">
        <f>Nurse[[#This Row],[Total RN Hours (w/ Admin, DON)]]/Nurse[[#This Row],[MDS Census]]</f>
        <v>0.51996580164956752</v>
      </c>
      <c r="I815" s="2">
        <f>Nurse[[#This Row],[RN Hours (excl. Admin, DON)]]/Nurse[[#This Row],[MDS Census]]</f>
        <v>0.35802655401327699</v>
      </c>
      <c r="J815" s="2">
        <f>SUM(Nurse[[#This Row],[RN Hours (excl. Admin, DON)]], Nurse[[#This Row],[RN Admin Hours]], Nurse[[#This Row],[RN DON Hours]], Nurse[[#This Row],[LPN Hours (excl. Admin)]], Nurse[[#This Row],[LPN Admin Hours]], Nurse[[#This Row],[CNA Hours]], Nurse[[#This Row],[NA TR Hours]], Nurse[[#This Row],[Med Aide/Tech Hours]])</f>
        <v>160.63186813186815</v>
      </c>
      <c r="K815" s="2">
        <f>SUM(Nurse[[#This Row],[RN Hours (excl. Admin, DON)]], Nurse[[#This Row],[LPN Hours (excl. Admin)]], Nurse[[#This Row],[CNA Hours]], Nurse[[#This Row],[NA TR Hours]], Nurse[[#This Row],[Med Aide/Tech Hours]])</f>
        <v>144.08241758241758</v>
      </c>
      <c r="L815" s="2">
        <f>SUM(Nurse[[#This Row],[RN Hours (excl. Admin, DON)]], Nurse[[#This Row],[RN Admin Hours]], Nurse[[#This Row],[RN DON Hours]])</f>
        <v>28.403846153846153</v>
      </c>
      <c r="M815" s="2">
        <v>19.557692307692307</v>
      </c>
      <c r="N815" s="2">
        <v>4.2747252747252746</v>
      </c>
      <c r="O815" s="2">
        <v>4.5714285714285712</v>
      </c>
      <c r="P815" s="2">
        <f>SUM(Nurse[[#This Row],[LPN Hours (excl. Admin)]],Nurse[[#This Row],[LPN Admin Hours]])</f>
        <v>51.865494505494503</v>
      </c>
      <c r="Q815" s="2">
        <v>44.162197802197802</v>
      </c>
      <c r="R815" s="2">
        <v>7.7032967032967035</v>
      </c>
      <c r="S815" s="2">
        <f>SUM(Nurse[[#This Row],[CNA Hours]], Nurse[[#This Row],[NA TR Hours]], Nurse[[#This Row],[Med Aide/Tech Hours]])</f>
        <v>80.362527472527475</v>
      </c>
      <c r="T815" s="2">
        <v>80.362527472527475</v>
      </c>
      <c r="U815" s="2">
        <v>0</v>
      </c>
      <c r="V815" s="2">
        <v>0</v>
      </c>
      <c r="W8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15" s="2">
        <v>0</v>
      </c>
      <c r="Y815" s="2">
        <v>0</v>
      </c>
      <c r="Z815" s="2">
        <v>0</v>
      </c>
      <c r="AA815" s="2">
        <v>0</v>
      </c>
      <c r="AB815" s="2">
        <v>0</v>
      </c>
      <c r="AC815" s="2">
        <v>0</v>
      </c>
      <c r="AD815" s="2">
        <v>0</v>
      </c>
      <c r="AE815" s="2">
        <v>0</v>
      </c>
      <c r="AF815" t="s">
        <v>521</v>
      </c>
      <c r="AG815" s="6">
        <v>5</v>
      </c>
      <c r="AH815"/>
    </row>
    <row r="816" spans="1:34" x14ac:dyDescent="0.25">
      <c r="A816" t="s">
        <v>35</v>
      </c>
      <c r="B816" t="s">
        <v>1550</v>
      </c>
      <c r="C816" t="s">
        <v>2161</v>
      </c>
      <c r="D816" t="s">
        <v>2333</v>
      </c>
      <c r="E816" s="2">
        <v>65.043956043956044</v>
      </c>
      <c r="F816" s="2">
        <f>Nurse[[#This Row],[Total Nurse Staff Hours]]/Nurse[[#This Row],[MDS Census]]</f>
        <v>2.9612265585402939</v>
      </c>
      <c r="G816" s="2">
        <f>Nurse[[#This Row],[Total Direct Care Staff Hours]]/Nurse[[#This Row],[MDS Census]]</f>
        <v>2.7499577631356646</v>
      </c>
      <c r="H816" s="2">
        <f>Nurse[[#This Row],[Total RN Hours (w/ Admin, DON)]]/Nurse[[#This Row],[MDS Census]]</f>
        <v>0.42676127724277751</v>
      </c>
      <c r="I816" s="2">
        <f>Nurse[[#This Row],[RN Hours (excl. Admin, DON)]]/Nurse[[#This Row],[MDS Census]]</f>
        <v>0.34604662949822607</v>
      </c>
      <c r="J816" s="2">
        <f>SUM(Nurse[[#This Row],[RN Hours (excl. Admin, DON)]], Nurse[[#This Row],[RN Admin Hours]], Nurse[[#This Row],[RN DON Hours]], Nurse[[#This Row],[LPN Hours (excl. Admin)]], Nurse[[#This Row],[LPN Admin Hours]], Nurse[[#This Row],[CNA Hours]], Nurse[[#This Row],[NA TR Hours]], Nurse[[#This Row],[Med Aide/Tech Hours]])</f>
        <v>192.6098901098901</v>
      </c>
      <c r="K816" s="2">
        <f>SUM(Nurse[[#This Row],[RN Hours (excl. Admin, DON)]], Nurse[[#This Row],[LPN Hours (excl. Admin)]], Nurse[[#This Row],[CNA Hours]], Nurse[[#This Row],[NA TR Hours]], Nurse[[#This Row],[Med Aide/Tech Hours]])</f>
        <v>178.86813186813185</v>
      </c>
      <c r="L816" s="2">
        <f>SUM(Nurse[[#This Row],[RN Hours (excl. Admin, DON)]], Nurse[[#This Row],[RN Admin Hours]], Nurse[[#This Row],[RN DON Hours]])</f>
        <v>27.758241758241759</v>
      </c>
      <c r="M816" s="2">
        <v>22.508241758241759</v>
      </c>
      <c r="N816" s="2">
        <v>1.9972527472527473</v>
      </c>
      <c r="O816" s="2">
        <v>3.2527472527472527</v>
      </c>
      <c r="P816" s="2">
        <f>SUM(Nurse[[#This Row],[LPN Hours (excl. Admin)]],Nurse[[#This Row],[LPN Admin Hours]])</f>
        <v>62.46153846153846</v>
      </c>
      <c r="Q816" s="2">
        <v>53.969780219780219</v>
      </c>
      <c r="R816" s="2">
        <v>8.4917582417582409</v>
      </c>
      <c r="S816" s="2">
        <f>SUM(Nurse[[#This Row],[CNA Hours]], Nurse[[#This Row],[NA TR Hours]], Nurse[[#This Row],[Med Aide/Tech Hours]])</f>
        <v>102.39010989010988</v>
      </c>
      <c r="T816" s="2">
        <v>102.39010989010988</v>
      </c>
      <c r="U816" s="2">
        <v>0</v>
      </c>
      <c r="V816" s="2">
        <v>0</v>
      </c>
      <c r="W8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2.6153846153846154</v>
      </c>
      <c r="X816" s="2">
        <v>0.17582417582417584</v>
      </c>
      <c r="Y816" s="2">
        <v>0</v>
      </c>
      <c r="Z816" s="2">
        <v>0</v>
      </c>
      <c r="AA816" s="2">
        <v>2.3516483516483517</v>
      </c>
      <c r="AB816" s="2">
        <v>0</v>
      </c>
      <c r="AC816" s="2">
        <v>8.7912087912087919E-2</v>
      </c>
      <c r="AD816" s="2">
        <v>0</v>
      </c>
      <c r="AE816" s="2">
        <v>0</v>
      </c>
      <c r="AF816" t="s">
        <v>612</v>
      </c>
      <c r="AG816" s="6">
        <v>5</v>
      </c>
      <c r="AH816"/>
    </row>
    <row r="817" spans="1:34" x14ac:dyDescent="0.25">
      <c r="A817" t="s">
        <v>35</v>
      </c>
      <c r="B817" t="s">
        <v>1659</v>
      </c>
      <c r="C817" t="s">
        <v>1970</v>
      </c>
      <c r="D817" t="s">
        <v>2282</v>
      </c>
      <c r="E817" s="2">
        <v>47.725274725274723</v>
      </c>
      <c r="F817" s="2">
        <f>Nurse[[#This Row],[Total Nurse Staff Hours]]/Nurse[[#This Row],[MDS Census]]</f>
        <v>4.6190398342159824</v>
      </c>
      <c r="G817" s="2">
        <f>Nurse[[#This Row],[Total Direct Care Staff Hours]]/Nurse[[#This Row],[MDS Census]]</f>
        <v>4.4949320746028105</v>
      </c>
      <c r="H817" s="2">
        <f>Nurse[[#This Row],[Total RN Hours (w/ Admin, DON)]]/Nurse[[#This Row],[MDS Census]]</f>
        <v>0.37709647708956939</v>
      </c>
      <c r="I817" s="2">
        <f>Nurse[[#This Row],[RN Hours (excl. Admin, DON)]]/Nurse[[#This Row],[MDS Census]]</f>
        <v>0.34025558369790465</v>
      </c>
      <c r="J817" s="2">
        <f>SUM(Nurse[[#This Row],[RN Hours (excl. Admin, DON)]], Nurse[[#This Row],[RN Admin Hours]], Nurse[[#This Row],[RN DON Hours]], Nurse[[#This Row],[LPN Hours (excl. Admin)]], Nurse[[#This Row],[LPN Admin Hours]], Nurse[[#This Row],[CNA Hours]], Nurse[[#This Row],[NA TR Hours]], Nurse[[#This Row],[Med Aide/Tech Hours]])</f>
        <v>220.44494505494515</v>
      </c>
      <c r="K817" s="2">
        <f>SUM(Nurse[[#This Row],[RN Hours (excl. Admin, DON)]], Nurse[[#This Row],[LPN Hours (excl. Admin)]], Nurse[[#This Row],[CNA Hours]], Nurse[[#This Row],[NA TR Hours]], Nurse[[#This Row],[Med Aide/Tech Hours]])</f>
        <v>214.52186813186819</v>
      </c>
      <c r="L817" s="2">
        <f>SUM(Nurse[[#This Row],[RN Hours (excl. Admin, DON)]], Nurse[[#This Row],[RN Admin Hours]], Nurse[[#This Row],[RN DON Hours]])</f>
        <v>17.997032967032965</v>
      </c>
      <c r="M817" s="2">
        <v>16.238791208791206</v>
      </c>
      <c r="N817" s="2">
        <v>0</v>
      </c>
      <c r="O817" s="2">
        <v>1.7582417582417582</v>
      </c>
      <c r="P817" s="2">
        <f>SUM(Nurse[[#This Row],[LPN Hours (excl. Admin)]],Nurse[[#This Row],[LPN Admin Hours]])</f>
        <v>74.743956043956075</v>
      </c>
      <c r="Q817" s="2">
        <v>70.579120879120907</v>
      </c>
      <c r="R817" s="2">
        <v>4.1648351648351651</v>
      </c>
      <c r="S817" s="2">
        <f>SUM(Nurse[[#This Row],[CNA Hours]], Nurse[[#This Row],[NA TR Hours]], Nurse[[#This Row],[Med Aide/Tech Hours]])</f>
        <v>127.7039560439561</v>
      </c>
      <c r="T817" s="2">
        <v>127.7039560439561</v>
      </c>
      <c r="U817" s="2">
        <v>0</v>
      </c>
      <c r="V817" s="2">
        <v>0</v>
      </c>
      <c r="W8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38.822527472527469</v>
      </c>
      <c r="X817" s="2">
        <v>5.3516483516483513</v>
      </c>
      <c r="Y817" s="2">
        <v>0</v>
      </c>
      <c r="Z817" s="2">
        <v>0</v>
      </c>
      <c r="AA817" s="2">
        <v>11.00934065934066</v>
      </c>
      <c r="AB817" s="2">
        <v>0</v>
      </c>
      <c r="AC817" s="2">
        <v>22.46153846153846</v>
      </c>
      <c r="AD817" s="2">
        <v>0</v>
      </c>
      <c r="AE817" s="2">
        <v>0</v>
      </c>
      <c r="AF817" t="s">
        <v>723</v>
      </c>
      <c r="AG817" s="6">
        <v>5</v>
      </c>
      <c r="AH817"/>
    </row>
    <row r="818" spans="1:34" x14ac:dyDescent="0.25">
      <c r="A818" t="s">
        <v>35</v>
      </c>
      <c r="B818" t="s">
        <v>1017</v>
      </c>
      <c r="C818" t="s">
        <v>2068</v>
      </c>
      <c r="D818" t="s">
        <v>2307</v>
      </c>
      <c r="E818" s="2">
        <v>84.890109890109883</v>
      </c>
      <c r="F818" s="2">
        <f>Nurse[[#This Row],[Total Nurse Staff Hours]]/Nurse[[#This Row],[MDS Census]]</f>
        <v>2.7542744336569585</v>
      </c>
      <c r="G818" s="2">
        <f>Nurse[[#This Row],[Total Direct Care Staff Hours]]/Nurse[[#This Row],[MDS Census]]</f>
        <v>2.5803585760517804</v>
      </c>
      <c r="H818" s="2">
        <f>Nurse[[#This Row],[Total RN Hours (w/ Admin, DON)]]/Nurse[[#This Row],[MDS Census]]</f>
        <v>0.65437928802589029</v>
      </c>
      <c r="I818" s="2">
        <f>Nurse[[#This Row],[RN Hours (excl. Admin, DON)]]/Nurse[[#This Row],[MDS Census]]</f>
        <v>0.59030161812297766</v>
      </c>
      <c r="J818" s="2">
        <f>SUM(Nurse[[#This Row],[RN Hours (excl. Admin, DON)]], Nurse[[#This Row],[RN Admin Hours]], Nurse[[#This Row],[RN DON Hours]], Nurse[[#This Row],[LPN Hours (excl. Admin)]], Nurse[[#This Row],[LPN Admin Hours]], Nurse[[#This Row],[CNA Hours]], Nurse[[#This Row],[NA TR Hours]], Nurse[[#This Row],[Med Aide/Tech Hours]])</f>
        <v>233.81065934065936</v>
      </c>
      <c r="K818" s="2">
        <f>SUM(Nurse[[#This Row],[RN Hours (excl. Admin, DON)]], Nurse[[#This Row],[LPN Hours (excl. Admin)]], Nurse[[#This Row],[CNA Hours]], Nurse[[#This Row],[NA TR Hours]], Nurse[[#This Row],[Med Aide/Tech Hours]])</f>
        <v>219.04692307692309</v>
      </c>
      <c r="L818" s="2">
        <f>SUM(Nurse[[#This Row],[RN Hours (excl. Admin, DON)]], Nurse[[#This Row],[RN Admin Hours]], Nurse[[#This Row],[RN DON Hours]])</f>
        <v>55.550329670329695</v>
      </c>
      <c r="M818" s="2">
        <v>50.11076923076925</v>
      </c>
      <c r="N818" s="2">
        <v>0.25274725274725274</v>
      </c>
      <c r="O818" s="2">
        <v>5.186813186813187</v>
      </c>
      <c r="P818" s="2">
        <f>SUM(Nurse[[#This Row],[LPN Hours (excl. Admin)]],Nurse[[#This Row],[LPN Admin Hours]])</f>
        <v>70.10934065934066</v>
      </c>
      <c r="Q818" s="2">
        <v>60.785164835164842</v>
      </c>
      <c r="R818" s="2">
        <v>9.3241758241758248</v>
      </c>
      <c r="S818" s="2">
        <f>SUM(Nurse[[#This Row],[CNA Hours]], Nurse[[#This Row],[NA TR Hours]], Nurse[[#This Row],[Med Aide/Tech Hours]])</f>
        <v>108.15098901098901</v>
      </c>
      <c r="T818" s="2">
        <v>108.15098901098901</v>
      </c>
      <c r="U818" s="2">
        <v>0</v>
      </c>
      <c r="V818" s="2">
        <v>0</v>
      </c>
      <c r="W8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39.686263736263733</v>
      </c>
      <c r="X818" s="2">
        <v>3.3956043956043955</v>
      </c>
      <c r="Y818" s="2">
        <v>0</v>
      </c>
      <c r="Z818" s="2">
        <v>0</v>
      </c>
      <c r="AA818" s="2">
        <v>13.697252747252742</v>
      </c>
      <c r="AB818" s="2">
        <v>0</v>
      </c>
      <c r="AC818" s="2">
        <v>22.593406593406595</v>
      </c>
      <c r="AD818" s="2">
        <v>0</v>
      </c>
      <c r="AE818" s="2">
        <v>0</v>
      </c>
      <c r="AF818" t="s">
        <v>70</v>
      </c>
      <c r="AG818" s="6">
        <v>5</v>
      </c>
      <c r="AH818"/>
    </row>
    <row r="819" spans="1:34" x14ac:dyDescent="0.25">
      <c r="A819" t="s">
        <v>35</v>
      </c>
      <c r="B819" t="s">
        <v>1879</v>
      </c>
      <c r="C819" t="s">
        <v>2110</v>
      </c>
      <c r="D819" t="s">
        <v>2329</v>
      </c>
      <c r="E819" s="2">
        <v>9.9340659340659343</v>
      </c>
      <c r="F819" s="2">
        <f>Nurse[[#This Row],[Total Nurse Staff Hours]]/Nurse[[#This Row],[MDS Census]]</f>
        <v>6.6479867256637171</v>
      </c>
      <c r="G819" s="2">
        <f>Nurse[[#This Row],[Total Direct Care Staff Hours]]/Nurse[[#This Row],[MDS Census]]</f>
        <v>5.5991482300884963</v>
      </c>
      <c r="H819" s="2">
        <f>Nurse[[#This Row],[Total RN Hours (w/ Admin, DON)]]/Nurse[[#This Row],[MDS Census]]</f>
        <v>2.83695796460177</v>
      </c>
      <c r="I819" s="2">
        <f>Nurse[[#This Row],[RN Hours (excl. Admin, DON)]]/Nurse[[#This Row],[MDS Census]]</f>
        <v>1.7881194690265485</v>
      </c>
      <c r="J819" s="2">
        <f>SUM(Nurse[[#This Row],[RN Hours (excl. Admin, DON)]], Nurse[[#This Row],[RN Admin Hours]], Nurse[[#This Row],[RN DON Hours]], Nurse[[#This Row],[LPN Hours (excl. Admin)]], Nurse[[#This Row],[LPN Admin Hours]], Nurse[[#This Row],[CNA Hours]], Nurse[[#This Row],[NA TR Hours]], Nurse[[#This Row],[Med Aide/Tech Hours]])</f>
        <v>66.041538461538465</v>
      </c>
      <c r="K819" s="2">
        <f>SUM(Nurse[[#This Row],[RN Hours (excl. Admin, DON)]], Nurse[[#This Row],[LPN Hours (excl. Admin)]], Nurse[[#This Row],[CNA Hours]], Nurse[[#This Row],[NA TR Hours]], Nurse[[#This Row],[Med Aide/Tech Hours]])</f>
        <v>55.6223076923077</v>
      </c>
      <c r="L819" s="2">
        <f>SUM(Nurse[[#This Row],[RN Hours (excl. Admin, DON)]], Nurse[[#This Row],[RN Admin Hours]], Nurse[[#This Row],[RN DON Hours]])</f>
        <v>28.182527472527472</v>
      </c>
      <c r="M819" s="2">
        <v>17.763296703296703</v>
      </c>
      <c r="N819" s="2">
        <v>5.1884615384615378</v>
      </c>
      <c r="O819" s="2">
        <v>5.2307692307692308</v>
      </c>
      <c r="P819" s="2">
        <f>SUM(Nurse[[#This Row],[LPN Hours (excl. Admin)]],Nurse[[#This Row],[LPN Admin Hours]])</f>
        <v>8.5027472527472536</v>
      </c>
      <c r="Q819" s="2">
        <v>8.5027472527472536</v>
      </c>
      <c r="R819" s="2">
        <v>0</v>
      </c>
      <c r="S819" s="2">
        <f>SUM(Nurse[[#This Row],[CNA Hours]], Nurse[[#This Row],[NA TR Hours]], Nurse[[#This Row],[Med Aide/Tech Hours]])</f>
        <v>29.356263736263738</v>
      </c>
      <c r="T819" s="2">
        <v>29.356263736263738</v>
      </c>
      <c r="U819" s="2">
        <v>0</v>
      </c>
      <c r="V819" s="2">
        <v>0</v>
      </c>
      <c r="W8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8.7912087912087919E-2</v>
      </c>
      <c r="X819" s="2">
        <v>8.7912087912087919E-2</v>
      </c>
      <c r="Y819" s="2">
        <v>0</v>
      </c>
      <c r="Z819" s="2">
        <v>0</v>
      </c>
      <c r="AA819" s="2">
        <v>0</v>
      </c>
      <c r="AB819" s="2">
        <v>0</v>
      </c>
      <c r="AC819" s="2">
        <v>0</v>
      </c>
      <c r="AD819" s="2">
        <v>0</v>
      </c>
      <c r="AE819" s="2">
        <v>0</v>
      </c>
      <c r="AF819" t="s">
        <v>946</v>
      </c>
      <c r="AG819" s="6">
        <v>5</v>
      </c>
      <c r="AH819"/>
    </row>
    <row r="820" spans="1:34" x14ac:dyDescent="0.25">
      <c r="A820" t="s">
        <v>35</v>
      </c>
      <c r="B820" t="s">
        <v>1915</v>
      </c>
      <c r="C820" t="s">
        <v>2063</v>
      </c>
      <c r="D820" t="s">
        <v>2333</v>
      </c>
      <c r="E820" s="2">
        <v>60.835164835164832</v>
      </c>
      <c r="F820" s="2">
        <f>Nurse[[#This Row],[Total Nurse Staff Hours]]/Nurse[[#This Row],[MDS Census]]</f>
        <v>3.4495989884393068</v>
      </c>
      <c r="G820" s="2">
        <f>Nurse[[#This Row],[Total Direct Care Staff Hours]]/Nurse[[#This Row],[MDS Census]]</f>
        <v>3.1558399566473994</v>
      </c>
      <c r="H820" s="2">
        <f>Nurse[[#This Row],[Total RN Hours (w/ Admin, DON)]]/Nurse[[#This Row],[MDS Census]]</f>
        <v>0.90446351156069382</v>
      </c>
      <c r="I820" s="2">
        <f>Nurse[[#This Row],[RN Hours (excl. Admin, DON)]]/Nurse[[#This Row],[MDS Census]]</f>
        <v>0.61070447976878617</v>
      </c>
      <c r="J820" s="2">
        <f>SUM(Nurse[[#This Row],[RN Hours (excl. Admin, DON)]], Nurse[[#This Row],[RN Admin Hours]], Nurse[[#This Row],[RN DON Hours]], Nurse[[#This Row],[LPN Hours (excl. Admin)]], Nurse[[#This Row],[LPN Admin Hours]], Nurse[[#This Row],[CNA Hours]], Nurse[[#This Row],[NA TR Hours]], Nurse[[#This Row],[Med Aide/Tech Hours]])</f>
        <v>209.8569230769231</v>
      </c>
      <c r="K820" s="2">
        <f>SUM(Nurse[[#This Row],[RN Hours (excl. Admin, DON)]], Nurse[[#This Row],[LPN Hours (excl. Admin)]], Nurse[[#This Row],[CNA Hours]], Nurse[[#This Row],[NA TR Hours]], Nurse[[#This Row],[Med Aide/Tech Hours]])</f>
        <v>191.98604395604397</v>
      </c>
      <c r="L820" s="2">
        <f>SUM(Nurse[[#This Row],[RN Hours (excl. Admin, DON)]], Nurse[[#This Row],[RN Admin Hours]], Nurse[[#This Row],[RN DON Hours]])</f>
        <v>55.023186813186818</v>
      </c>
      <c r="M820" s="2">
        <v>37.152307692307694</v>
      </c>
      <c r="N820" s="2">
        <v>12.244505494505495</v>
      </c>
      <c r="O820" s="2">
        <v>5.6263736263736268</v>
      </c>
      <c r="P820" s="2">
        <f>SUM(Nurse[[#This Row],[LPN Hours (excl. Admin)]],Nurse[[#This Row],[LPN Admin Hours]])</f>
        <v>41.52637362637364</v>
      </c>
      <c r="Q820" s="2">
        <v>41.52637362637364</v>
      </c>
      <c r="R820" s="2">
        <v>0</v>
      </c>
      <c r="S820" s="2">
        <f>SUM(Nurse[[#This Row],[CNA Hours]], Nurse[[#This Row],[NA TR Hours]], Nurse[[#This Row],[Med Aide/Tech Hours]])</f>
        <v>113.30736263736263</v>
      </c>
      <c r="T820" s="2">
        <v>107.26615384615384</v>
      </c>
      <c r="U820" s="2">
        <v>6.0412087912087911</v>
      </c>
      <c r="V820" s="2">
        <v>0</v>
      </c>
      <c r="W8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20.658241758241758</v>
      </c>
      <c r="X820" s="2">
        <v>0.91208791208791207</v>
      </c>
      <c r="Y820" s="2">
        <v>0</v>
      </c>
      <c r="Z820" s="2">
        <v>0</v>
      </c>
      <c r="AA820" s="2">
        <v>5.6252747252747257</v>
      </c>
      <c r="AB820" s="2">
        <v>0</v>
      </c>
      <c r="AC820" s="2">
        <v>14.12087912087912</v>
      </c>
      <c r="AD820" s="2">
        <v>0</v>
      </c>
      <c r="AE820" s="2">
        <v>0</v>
      </c>
      <c r="AF820" t="s">
        <v>982</v>
      </c>
      <c r="AG820" s="6">
        <v>5</v>
      </c>
      <c r="AH820"/>
    </row>
    <row r="821" spans="1:34" x14ac:dyDescent="0.25">
      <c r="A821" t="s">
        <v>35</v>
      </c>
      <c r="B821" t="s">
        <v>1477</v>
      </c>
      <c r="C821" t="s">
        <v>2016</v>
      </c>
      <c r="D821" t="s">
        <v>2325</v>
      </c>
      <c r="E821" s="2">
        <v>76.527472527472526</v>
      </c>
      <c r="F821" s="2">
        <f>Nurse[[#This Row],[Total Nurse Staff Hours]]/Nurse[[#This Row],[MDS Census]]</f>
        <v>2.8641341183228031</v>
      </c>
      <c r="G821" s="2">
        <f>Nurse[[#This Row],[Total Direct Care Staff Hours]]/Nurse[[#This Row],[MDS Census]]</f>
        <v>2.7136458931648479</v>
      </c>
      <c r="H821" s="2">
        <f>Nurse[[#This Row],[Total RN Hours (w/ Admin, DON)]]/Nurse[[#This Row],[MDS Census]]</f>
        <v>0.24240666283744969</v>
      </c>
      <c r="I821" s="2">
        <f>Nurse[[#This Row],[RN Hours (excl. Admin, DON)]]/Nurse[[#This Row],[MDS Census]]</f>
        <v>0.16658816771970128</v>
      </c>
      <c r="J821" s="2">
        <f>SUM(Nurse[[#This Row],[RN Hours (excl. Admin, DON)]], Nurse[[#This Row],[RN Admin Hours]], Nurse[[#This Row],[RN DON Hours]], Nurse[[#This Row],[LPN Hours (excl. Admin)]], Nurse[[#This Row],[LPN Admin Hours]], Nurse[[#This Row],[CNA Hours]], Nurse[[#This Row],[NA TR Hours]], Nurse[[#This Row],[Med Aide/Tech Hours]])</f>
        <v>219.18494505494505</v>
      </c>
      <c r="K821" s="2">
        <f>SUM(Nurse[[#This Row],[RN Hours (excl. Admin, DON)]], Nurse[[#This Row],[LPN Hours (excl. Admin)]], Nurse[[#This Row],[CNA Hours]], Nurse[[#This Row],[NA TR Hours]], Nurse[[#This Row],[Med Aide/Tech Hours]])</f>
        <v>207.66846153846154</v>
      </c>
      <c r="L821" s="2">
        <f>SUM(Nurse[[#This Row],[RN Hours (excl. Admin, DON)]], Nurse[[#This Row],[RN Admin Hours]], Nurse[[#This Row],[RN DON Hours]])</f>
        <v>18.550769230769227</v>
      </c>
      <c r="M821" s="2">
        <v>12.748571428571426</v>
      </c>
      <c r="N821" s="2">
        <v>0.17582417582417584</v>
      </c>
      <c r="O821" s="2">
        <v>5.6263736263736268</v>
      </c>
      <c r="P821" s="2">
        <f>SUM(Nurse[[#This Row],[LPN Hours (excl. Admin)]],Nurse[[#This Row],[LPN Admin Hours]])</f>
        <v>71.722857142857137</v>
      </c>
      <c r="Q821" s="2">
        <v>66.008571428571429</v>
      </c>
      <c r="R821" s="2">
        <v>5.7142857142857144</v>
      </c>
      <c r="S821" s="2">
        <f>SUM(Nurse[[#This Row],[CNA Hours]], Nurse[[#This Row],[NA TR Hours]], Nurse[[#This Row],[Med Aide/Tech Hours]])</f>
        <v>128.91131868131868</v>
      </c>
      <c r="T821" s="2">
        <v>128.91131868131868</v>
      </c>
      <c r="U821" s="2">
        <v>0</v>
      </c>
      <c r="V821" s="2">
        <v>0</v>
      </c>
      <c r="W8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23.194285714285716</v>
      </c>
      <c r="X821" s="2">
        <v>0.27472527472527475</v>
      </c>
      <c r="Y821" s="2">
        <v>0</v>
      </c>
      <c r="Z821" s="2">
        <v>0</v>
      </c>
      <c r="AA821" s="2">
        <v>8.5459340659340661</v>
      </c>
      <c r="AB821" s="2">
        <v>0</v>
      </c>
      <c r="AC821" s="2">
        <v>14.373626373626374</v>
      </c>
      <c r="AD821" s="2">
        <v>0</v>
      </c>
      <c r="AE821" s="2">
        <v>0</v>
      </c>
      <c r="AF821" t="s">
        <v>537</v>
      </c>
      <c r="AG821" s="6">
        <v>5</v>
      </c>
      <c r="AH821"/>
    </row>
    <row r="822" spans="1:34" x14ac:dyDescent="0.25">
      <c r="A822" t="s">
        <v>35</v>
      </c>
      <c r="B822" t="s">
        <v>1423</v>
      </c>
      <c r="C822" t="s">
        <v>1981</v>
      </c>
      <c r="D822" t="s">
        <v>2342</v>
      </c>
      <c r="E822" s="2">
        <v>3.7802197802197801</v>
      </c>
      <c r="F822" s="2">
        <f>Nurse[[#This Row],[Total Nurse Staff Hours]]/Nurse[[#This Row],[MDS Census]]</f>
        <v>9.7013081395348824</v>
      </c>
      <c r="G822" s="2">
        <f>Nurse[[#This Row],[Total Direct Care Staff Hours]]/Nurse[[#This Row],[MDS Census]]</f>
        <v>8.4571220930232567</v>
      </c>
      <c r="H822" s="2">
        <f>Nurse[[#This Row],[Total RN Hours (w/ Admin, DON)]]/Nurse[[#This Row],[MDS Census]]</f>
        <v>6.3742732558139537</v>
      </c>
      <c r="I822" s="2">
        <f>Nurse[[#This Row],[RN Hours (excl. Admin, DON)]]/Nurse[[#This Row],[MDS Census]]</f>
        <v>5.1300872093023253</v>
      </c>
      <c r="J822" s="2">
        <f>SUM(Nurse[[#This Row],[RN Hours (excl. Admin, DON)]], Nurse[[#This Row],[RN Admin Hours]], Nurse[[#This Row],[RN DON Hours]], Nurse[[#This Row],[LPN Hours (excl. Admin)]], Nurse[[#This Row],[LPN Admin Hours]], Nurse[[#This Row],[CNA Hours]], Nurse[[#This Row],[NA TR Hours]], Nurse[[#This Row],[Med Aide/Tech Hours]])</f>
        <v>36.67307692307692</v>
      </c>
      <c r="K822" s="2">
        <f>SUM(Nurse[[#This Row],[RN Hours (excl. Admin, DON)]], Nurse[[#This Row],[LPN Hours (excl. Admin)]], Nurse[[#This Row],[CNA Hours]], Nurse[[#This Row],[NA TR Hours]], Nurse[[#This Row],[Med Aide/Tech Hours]])</f>
        <v>31.969780219780219</v>
      </c>
      <c r="L822" s="2">
        <f>SUM(Nurse[[#This Row],[RN Hours (excl. Admin, DON)]], Nurse[[#This Row],[RN Admin Hours]], Nurse[[#This Row],[RN DON Hours]])</f>
        <v>24.096153846153847</v>
      </c>
      <c r="M822" s="2">
        <v>19.392857142857142</v>
      </c>
      <c r="N822" s="2">
        <v>0</v>
      </c>
      <c r="O822" s="2">
        <v>4.7032967032967035</v>
      </c>
      <c r="P822" s="2">
        <f>SUM(Nurse[[#This Row],[LPN Hours (excl. Admin)]],Nurse[[#This Row],[LPN Admin Hours]])</f>
        <v>0</v>
      </c>
      <c r="Q822" s="2">
        <v>0</v>
      </c>
      <c r="R822" s="2">
        <v>0</v>
      </c>
      <c r="S822" s="2">
        <f>SUM(Nurse[[#This Row],[CNA Hours]], Nurse[[#This Row],[NA TR Hours]], Nurse[[#This Row],[Med Aide/Tech Hours]])</f>
        <v>12.576923076923077</v>
      </c>
      <c r="T822" s="2">
        <v>12.576923076923077</v>
      </c>
      <c r="U822" s="2">
        <v>0</v>
      </c>
      <c r="V822" s="2">
        <v>0</v>
      </c>
      <c r="W8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22" s="2">
        <v>0</v>
      </c>
      <c r="Y822" s="2">
        <v>0</v>
      </c>
      <c r="Z822" s="2">
        <v>0</v>
      </c>
      <c r="AA822" s="2">
        <v>0</v>
      </c>
      <c r="AB822" s="2">
        <v>0</v>
      </c>
      <c r="AC822" s="2">
        <v>0</v>
      </c>
      <c r="AD822" s="2">
        <v>0</v>
      </c>
      <c r="AE822" s="2">
        <v>0</v>
      </c>
      <c r="AF822" t="s">
        <v>482</v>
      </c>
      <c r="AG822" s="6">
        <v>5</v>
      </c>
      <c r="AH822"/>
    </row>
    <row r="823" spans="1:34" x14ac:dyDescent="0.25">
      <c r="A823" t="s">
        <v>35</v>
      </c>
      <c r="B823" t="s">
        <v>1405</v>
      </c>
      <c r="C823" t="s">
        <v>2194</v>
      </c>
      <c r="D823" t="s">
        <v>2296</v>
      </c>
      <c r="E823" s="2">
        <v>84.978021978021971</v>
      </c>
      <c r="F823" s="2">
        <f>Nurse[[#This Row],[Total Nurse Staff Hours]]/Nurse[[#This Row],[MDS Census]]</f>
        <v>3.6167554635975696</v>
      </c>
      <c r="G823" s="2">
        <f>Nurse[[#This Row],[Total Direct Care Staff Hours]]/Nurse[[#This Row],[MDS Census]]</f>
        <v>3.3499961205224369</v>
      </c>
      <c r="H823" s="2">
        <f>Nurse[[#This Row],[Total RN Hours (w/ Admin, DON)]]/Nurse[[#This Row],[MDS Census]]</f>
        <v>0.50870425449372825</v>
      </c>
      <c r="I823" s="2">
        <f>Nurse[[#This Row],[RN Hours (excl. Admin, DON)]]/Nurse[[#This Row],[MDS Census]]</f>
        <v>0.24194491141859564</v>
      </c>
      <c r="J823" s="2">
        <f>SUM(Nurse[[#This Row],[RN Hours (excl. Admin, DON)]], Nurse[[#This Row],[RN Admin Hours]], Nurse[[#This Row],[RN DON Hours]], Nurse[[#This Row],[LPN Hours (excl. Admin)]], Nurse[[#This Row],[LPN Admin Hours]], Nurse[[#This Row],[CNA Hours]], Nurse[[#This Row],[NA TR Hours]], Nurse[[#This Row],[Med Aide/Tech Hours]])</f>
        <v>307.34472527472531</v>
      </c>
      <c r="K823" s="2">
        <f>SUM(Nurse[[#This Row],[RN Hours (excl. Admin, DON)]], Nurse[[#This Row],[LPN Hours (excl. Admin)]], Nurse[[#This Row],[CNA Hours]], Nurse[[#This Row],[NA TR Hours]], Nurse[[#This Row],[Med Aide/Tech Hours]])</f>
        <v>284.676043956044</v>
      </c>
      <c r="L823" s="2">
        <f>SUM(Nurse[[#This Row],[RN Hours (excl. Admin, DON)]], Nurse[[#This Row],[RN Admin Hours]], Nurse[[#This Row],[RN DON Hours]])</f>
        <v>43.228681318681318</v>
      </c>
      <c r="M823" s="2">
        <v>20.56</v>
      </c>
      <c r="N823" s="2">
        <v>17.822527472527472</v>
      </c>
      <c r="O823" s="2">
        <v>4.8461538461538458</v>
      </c>
      <c r="P823" s="2">
        <f>SUM(Nurse[[#This Row],[LPN Hours (excl. Admin)]],Nurse[[#This Row],[LPN Admin Hours]])</f>
        <v>77.689230769230747</v>
      </c>
      <c r="Q823" s="2">
        <v>77.689230769230747</v>
      </c>
      <c r="R823" s="2">
        <v>0</v>
      </c>
      <c r="S823" s="2">
        <f>SUM(Nurse[[#This Row],[CNA Hours]], Nurse[[#This Row],[NA TR Hours]], Nurse[[#This Row],[Med Aide/Tech Hours]])</f>
        <v>186.42681318681323</v>
      </c>
      <c r="T823" s="2">
        <v>186.42681318681323</v>
      </c>
      <c r="U823" s="2">
        <v>0</v>
      </c>
      <c r="V823" s="2">
        <v>0</v>
      </c>
      <c r="W8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40.112637362637365</v>
      </c>
      <c r="X823" s="2">
        <v>0.26373626373626374</v>
      </c>
      <c r="Y823" s="2">
        <v>0</v>
      </c>
      <c r="Z823" s="2">
        <v>0</v>
      </c>
      <c r="AA823" s="2">
        <v>7.8928571428571432</v>
      </c>
      <c r="AB823" s="2">
        <v>0</v>
      </c>
      <c r="AC823" s="2">
        <v>31.956043956043956</v>
      </c>
      <c r="AD823" s="2">
        <v>0</v>
      </c>
      <c r="AE823" s="2">
        <v>0</v>
      </c>
      <c r="AF823" t="s">
        <v>463</v>
      </c>
      <c r="AG823" s="6">
        <v>5</v>
      </c>
      <c r="AH823"/>
    </row>
    <row r="824" spans="1:34" x14ac:dyDescent="0.25">
      <c r="A824" t="s">
        <v>35</v>
      </c>
      <c r="B824" t="s">
        <v>1530</v>
      </c>
      <c r="C824" t="s">
        <v>2184</v>
      </c>
      <c r="D824" t="s">
        <v>2296</v>
      </c>
      <c r="E824" s="2">
        <v>76.35164835164835</v>
      </c>
      <c r="F824" s="2">
        <f>Nurse[[#This Row],[Total Nurse Staff Hours]]/Nurse[[#This Row],[MDS Census]]</f>
        <v>3.4977202072538858</v>
      </c>
      <c r="G824" s="2">
        <f>Nurse[[#This Row],[Total Direct Care Staff Hours]]/Nurse[[#This Row],[MDS Census]]</f>
        <v>3.1698316062176168</v>
      </c>
      <c r="H824" s="2">
        <f>Nurse[[#This Row],[Total RN Hours (w/ Admin, DON)]]/Nurse[[#This Row],[MDS Census]]</f>
        <v>0.47264824409902129</v>
      </c>
      <c r="I824" s="2">
        <f>Nurse[[#This Row],[RN Hours (excl. Admin, DON)]]/Nurse[[#This Row],[MDS Census]]</f>
        <v>0.14475964306275188</v>
      </c>
      <c r="J824" s="2">
        <f>SUM(Nurse[[#This Row],[RN Hours (excl. Admin, DON)]], Nurse[[#This Row],[RN Admin Hours]], Nurse[[#This Row],[RN DON Hours]], Nurse[[#This Row],[LPN Hours (excl. Admin)]], Nurse[[#This Row],[LPN Admin Hours]], Nurse[[#This Row],[CNA Hours]], Nurse[[#This Row],[NA TR Hours]], Nurse[[#This Row],[Med Aide/Tech Hours]])</f>
        <v>267.05670329670329</v>
      </c>
      <c r="K824" s="2">
        <f>SUM(Nurse[[#This Row],[RN Hours (excl. Admin, DON)]], Nurse[[#This Row],[LPN Hours (excl. Admin)]], Nurse[[#This Row],[CNA Hours]], Nurse[[#This Row],[NA TR Hours]], Nurse[[#This Row],[Med Aide/Tech Hours]])</f>
        <v>242.02186813186813</v>
      </c>
      <c r="L824" s="2">
        <f>SUM(Nurse[[#This Row],[RN Hours (excl. Admin, DON)]], Nurse[[#This Row],[RN Admin Hours]], Nurse[[#This Row],[RN DON Hours]])</f>
        <v>36.087472527472528</v>
      </c>
      <c r="M824" s="2">
        <v>11.052637362637363</v>
      </c>
      <c r="N824" s="2">
        <v>20.111758241758238</v>
      </c>
      <c r="O824" s="2">
        <v>4.9230769230769234</v>
      </c>
      <c r="P824" s="2">
        <f>SUM(Nurse[[#This Row],[LPN Hours (excl. Admin)]],Nurse[[#This Row],[LPN Admin Hours]])</f>
        <v>75.014615384615382</v>
      </c>
      <c r="Q824" s="2">
        <v>75.014615384615382</v>
      </c>
      <c r="R824" s="2">
        <v>0</v>
      </c>
      <c r="S824" s="2">
        <f>SUM(Nurse[[#This Row],[CNA Hours]], Nurse[[#This Row],[NA TR Hours]], Nurse[[#This Row],[Med Aide/Tech Hours]])</f>
        <v>155.95461538461538</v>
      </c>
      <c r="T824" s="2">
        <v>155.95461538461538</v>
      </c>
      <c r="U824" s="2">
        <v>0</v>
      </c>
      <c r="V824" s="2">
        <v>0</v>
      </c>
      <c r="W8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57.125604395604398</v>
      </c>
      <c r="X824" s="2">
        <v>5.802197802197802</v>
      </c>
      <c r="Y824" s="2">
        <v>0</v>
      </c>
      <c r="Z824" s="2">
        <v>0</v>
      </c>
      <c r="AA824" s="2">
        <v>20.004725274725274</v>
      </c>
      <c r="AB824" s="2">
        <v>0</v>
      </c>
      <c r="AC824" s="2">
        <v>31.318681318681318</v>
      </c>
      <c r="AD824" s="2">
        <v>0</v>
      </c>
      <c r="AE824" s="2">
        <v>0</v>
      </c>
      <c r="AF824" t="s">
        <v>592</v>
      </c>
      <c r="AG824" s="6">
        <v>5</v>
      </c>
      <c r="AH824"/>
    </row>
    <row r="825" spans="1:34" x14ac:dyDescent="0.25">
      <c r="A825" t="s">
        <v>35</v>
      </c>
      <c r="B825" t="s">
        <v>1364</v>
      </c>
      <c r="C825" t="s">
        <v>2090</v>
      </c>
      <c r="D825" t="s">
        <v>2280</v>
      </c>
      <c r="E825" s="2">
        <v>18.164835164835164</v>
      </c>
      <c r="F825" s="2">
        <f>Nurse[[#This Row],[Total Nurse Staff Hours]]/Nurse[[#This Row],[MDS Census]]</f>
        <v>6.3881790683605564</v>
      </c>
      <c r="G825" s="2">
        <f>Nurse[[#This Row],[Total Direct Care Staff Hours]]/Nurse[[#This Row],[MDS Census]]</f>
        <v>4.3806412583182093</v>
      </c>
      <c r="H825" s="2">
        <f>Nurse[[#This Row],[Total RN Hours (w/ Admin, DON)]]/Nurse[[#This Row],[MDS Census]]</f>
        <v>4.1771990320629158</v>
      </c>
      <c r="I825" s="2">
        <f>Nurse[[#This Row],[RN Hours (excl. Admin, DON)]]/Nurse[[#This Row],[MDS Census]]</f>
        <v>2.1696612220205687</v>
      </c>
      <c r="J825" s="2">
        <f>SUM(Nurse[[#This Row],[RN Hours (excl. Admin, DON)]], Nurse[[#This Row],[RN Admin Hours]], Nurse[[#This Row],[RN DON Hours]], Nurse[[#This Row],[LPN Hours (excl. Admin)]], Nurse[[#This Row],[LPN Admin Hours]], Nurse[[#This Row],[CNA Hours]], Nurse[[#This Row],[NA TR Hours]], Nurse[[#This Row],[Med Aide/Tech Hours]])</f>
        <v>116.04021978021977</v>
      </c>
      <c r="K825" s="2">
        <f>SUM(Nurse[[#This Row],[RN Hours (excl. Admin, DON)]], Nurse[[#This Row],[LPN Hours (excl. Admin)]], Nurse[[#This Row],[CNA Hours]], Nurse[[#This Row],[NA TR Hours]], Nurse[[#This Row],[Med Aide/Tech Hours]])</f>
        <v>79.573626373626368</v>
      </c>
      <c r="L825" s="2">
        <f>SUM(Nurse[[#This Row],[RN Hours (excl. Admin, DON)]], Nurse[[#This Row],[RN Admin Hours]], Nurse[[#This Row],[RN DON Hours]])</f>
        <v>75.87813186813186</v>
      </c>
      <c r="M825" s="2">
        <v>39.411538461538463</v>
      </c>
      <c r="N825" s="2">
        <v>31.458351648351648</v>
      </c>
      <c r="O825" s="2">
        <v>5.0082417582417582</v>
      </c>
      <c r="P825" s="2">
        <f>SUM(Nurse[[#This Row],[LPN Hours (excl. Admin)]],Nurse[[#This Row],[LPN Admin Hours]])</f>
        <v>5.3269230769230766</v>
      </c>
      <c r="Q825" s="2">
        <v>5.3269230769230766</v>
      </c>
      <c r="R825" s="2">
        <v>0</v>
      </c>
      <c r="S825" s="2">
        <f>SUM(Nurse[[#This Row],[CNA Hours]], Nurse[[#This Row],[NA TR Hours]], Nurse[[#This Row],[Med Aide/Tech Hours]])</f>
        <v>34.835164835164832</v>
      </c>
      <c r="T825" s="2">
        <v>34.835164835164832</v>
      </c>
      <c r="U825" s="2">
        <v>0</v>
      </c>
      <c r="V825" s="2">
        <v>0</v>
      </c>
      <c r="W8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10.076923076923077</v>
      </c>
      <c r="X825" s="2">
        <v>10.076923076923077</v>
      </c>
      <c r="Y825" s="2">
        <v>0</v>
      </c>
      <c r="Z825" s="2">
        <v>0</v>
      </c>
      <c r="AA825" s="2">
        <v>0</v>
      </c>
      <c r="AB825" s="2">
        <v>0</v>
      </c>
      <c r="AC825" s="2">
        <v>0</v>
      </c>
      <c r="AD825" s="2">
        <v>0</v>
      </c>
      <c r="AE825" s="2">
        <v>0</v>
      </c>
      <c r="AF825" t="s">
        <v>421</v>
      </c>
      <c r="AG825" s="6">
        <v>5</v>
      </c>
      <c r="AH825"/>
    </row>
    <row r="826" spans="1:34" x14ac:dyDescent="0.25">
      <c r="A826" t="s">
        <v>35</v>
      </c>
      <c r="B826" t="s">
        <v>1811</v>
      </c>
      <c r="C826" t="s">
        <v>2068</v>
      </c>
      <c r="D826" t="s">
        <v>2307</v>
      </c>
      <c r="E826" s="2">
        <v>36.120879120879124</v>
      </c>
      <c r="F826" s="2">
        <f>Nurse[[#This Row],[Total Nurse Staff Hours]]/Nurse[[#This Row],[MDS Census]]</f>
        <v>3.9716945543048374</v>
      </c>
      <c r="G826" s="2">
        <f>Nurse[[#This Row],[Total Direct Care Staff Hours]]/Nurse[[#This Row],[MDS Census]]</f>
        <v>3.380362032248251</v>
      </c>
      <c r="H826" s="2">
        <f>Nurse[[#This Row],[Total RN Hours (w/ Admin, DON)]]/Nurse[[#This Row],[MDS Census]]</f>
        <v>1.0107605719501063</v>
      </c>
      <c r="I826" s="2">
        <f>Nurse[[#This Row],[RN Hours (excl. Admin, DON)]]/Nurse[[#This Row],[MDS Census]]</f>
        <v>0.57667782172193482</v>
      </c>
      <c r="J826" s="2">
        <f>SUM(Nurse[[#This Row],[RN Hours (excl. Admin, DON)]], Nurse[[#This Row],[RN Admin Hours]], Nurse[[#This Row],[RN DON Hours]], Nurse[[#This Row],[LPN Hours (excl. Admin)]], Nurse[[#This Row],[LPN Admin Hours]], Nurse[[#This Row],[CNA Hours]], Nurse[[#This Row],[NA TR Hours]], Nurse[[#This Row],[Med Aide/Tech Hours]])</f>
        <v>143.46109890109892</v>
      </c>
      <c r="K826" s="2">
        <f>SUM(Nurse[[#This Row],[RN Hours (excl. Admin, DON)]], Nurse[[#This Row],[LPN Hours (excl. Admin)]], Nurse[[#This Row],[CNA Hours]], Nurse[[#This Row],[NA TR Hours]], Nurse[[#This Row],[Med Aide/Tech Hours]])</f>
        <v>122.10164835164838</v>
      </c>
      <c r="L826" s="2">
        <f>SUM(Nurse[[#This Row],[RN Hours (excl. Admin, DON)]], Nurse[[#This Row],[RN Admin Hours]], Nurse[[#This Row],[RN DON Hours]])</f>
        <v>36.509560439560438</v>
      </c>
      <c r="M826" s="2">
        <v>20.830109890109888</v>
      </c>
      <c r="N826" s="2">
        <v>10.569560439560441</v>
      </c>
      <c r="O826" s="2">
        <v>5.1098901098901095</v>
      </c>
      <c r="P826" s="2">
        <f>SUM(Nurse[[#This Row],[LPN Hours (excl. Admin)]],Nurse[[#This Row],[LPN Admin Hours]])</f>
        <v>42.177362637362656</v>
      </c>
      <c r="Q826" s="2">
        <v>36.497362637362656</v>
      </c>
      <c r="R826" s="2">
        <v>5.6799999999999988</v>
      </c>
      <c r="S826" s="2">
        <f>SUM(Nurse[[#This Row],[CNA Hours]], Nurse[[#This Row],[NA TR Hours]], Nurse[[#This Row],[Med Aide/Tech Hours]])</f>
        <v>64.774175824175828</v>
      </c>
      <c r="T826" s="2">
        <v>64.774175824175828</v>
      </c>
      <c r="U826" s="2">
        <v>0</v>
      </c>
      <c r="V826" s="2">
        <v>0</v>
      </c>
      <c r="W8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26" s="2">
        <v>0</v>
      </c>
      <c r="Y826" s="2">
        <v>0</v>
      </c>
      <c r="Z826" s="2">
        <v>0</v>
      </c>
      <c r="AA826" s="2">
        <v>0</v>
      </c>
      <c r="AB826" s="2">
        <v>0</v>
      </c>
      <c r="AC826" s="2">
        <v>0</v>
      </c>
      <c r="AD826" s="2">
        <v>0</v>
      </c>
      <c r="AE826" s="2">
        <v>0</v>
      </c>
      <c r="AF826" t="s">
        <v>878</v>
      </c>
      <c r="AG826" s="6">
        <v>5</v>
      </c>
      <c r="AH826"/>
    </row>
    <row r="827" spans="1:34" x14ac:dyDescent="0.25">
      <c r="A827" t="s">
        <v>35</v>
      </c>
      <c r="B827" t="s">
        <v>1070</v>
      </c>
      <c r="C827" t="s">
        <v>1925</v>
      </c>
      <c r="D827" t="s">
        <v>2321</v>
      </c>
      <c r="E827" s="2">
        <v>93.109890109890117</v>
      </c>
      <c r="F827" s="2">
        <f>Nurse[[#This Row],[Total Nurse Staff Hours]]/Nurse[[#This Row],[MDS Census]]</f>
        <v>2.9990487430662105</v>
      </c>
      <c r="G827" s="2">
        <f>Nurse[[#This Row],[Total Direct Care Staff Hours]]/Nurse[[#This Row],[MDS Census]]</f>
        <v>2.6731818718281604</v>
      </c>
      <c r="H827" s="2">
        <f>Nurse[[#This Row],[Total RN Hours (w/ Admin, DON)]]/Nurse[[#This Row],[MDS Census]]</f>
        <v>0.52075416027381072</v>
      </c>
      <c r="I827" s="2">
        <f>Nurse[[#This Row],[RN Hours (excl. Admin, DON)]]/Nurse[[#This Row],[MDS Census]]</f>
        <v>0.25993980880443746</v>
      </c>
      <c r="J827" s="2">
        <f>SUM(Nurse[[#This Row],[RN Hours (excl. Admin, DON)]], Nurse[[#This Row],[RN Admin Hours]], Nurse[[#This Row],[RN DON Hours]], Nurse[[#This Row],[LPN Hours (excl. Admin)]], Nurse[[#This Row],[LPN Admin Hours]], Nurse[[#This Row],[CNA Hours]], Nurse[[#This Row],[NA TR Hours]], Nurse[[#This Row],[Med Aide/Tech Hours]])</f>
        <v>279.24109890109895</v>
      </c>
      <c r="K827" s="2">
        <f>SUM(Nurse[[#This Row],[RN Hours (excl. Admin, DON)]], Nurse[[#This Row],[LPN Hours (excl. Admin)]], Nurse[[#This Row],[CNA Hours]], Nurse[[#This Row],[NA TR Hours]], Nurse[[#This Row],[Med Aide/Tech Hours]])</f>
        <v>248.89967032967036</v>
      </c>
      <c r="L827" s="2">
        <f>SUM(Nurse[[#This Row],[RN Hours (excl. Admin, DON)]], Nurse[[#This Row],[RN Admin Hours]], Nurse[[#This Row],[RN DON Hours]])</f>
        <v>48.487362637362622</v>
      </c>
      <c r="M827" s="2">
        <v>24.20296703296702</v>
      </c>
      <c r="N827" s="2">
        <v>18.740439560439558</v>
      </c>
      <c r="O827" s="2">
        <v>5.5439560439560447</v>
      </c>
      <c r="P827" s="2">
        <f>SUM(Nurse[[#This Row],[LPN Hours (excl. Admin)]],Nurse[[#This Row],[LPN Admin Hours]])</f>
        <v>84.361758241758267</v>
      </c>
      <c r="Q827" s="2">
        <v>78.3047252747253</v>
      </c>
      <c r="R827" s="2">
        <v>6.0570329670329679</v>
      </c>
      <c r="S827" s="2">
        <f>SUM(Nurse[[#This Row],[CNA Hours]], Nurse[[#This Row],[NA TR Hours]], Nurse[[#This Row],[Med Aide/Tech Hours]])</f>
        <v>146.39197802197805</v>
      </c>
      <c r="T827" s="2">
        <v>134.19670329670333</v>
      </c>
      <c r="U827" s="2">
        <v>12.195274725274725</v>
      </c>
      <c r="V827" s="2">
        <v>0</v>
      </c>
      <c r="W8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5.2857142857142856</v>
      </c>
      <c r="X827" s="2">
        <v>0.13186813186813187</v>
      </c>
      <c r="Y827" s="2">
        <v>0</v>
      </c>
      <c r="Z827" s="2">
        <v>0</v>
      </c>
      <c r="AA827" s="2">
        <v>0.39560439560439559</v>
      </c>
      <c r="AB827" s="2">
        <v>0</v>
      </c>
      <c r="AC827" s="2">
        <v>4.7582417582417582</v>
      </c>
      <c r="AD827" s="2">
        <v>0</v>
      </c>
      <c r="AE827" s="2">
        <v>0</v>
      </c>
      <c r="AF827" t="s">
        <v>123</v>
      </c>
      <c r="AG827" s="6">
        <v>5</v>
      </c>
      <c r="AH827"/>
    </row>
    <row r="828" spans="1:34" x14ac:dyDescent="0.25">
      <c r="A828" t="s">
        <v>35</v>
      </c>
      <c r="B828" t="s">
        <v>1820</v>
      </c>
      <c r="C828" t="s">
        <v>1962</v>
      </c>
      <c r="D828" t="s">
        <v>2282</v>
      </c>
      <c r="E828" s="2">
        <v>59.978021978021978</v>
      </c>
      <c r="F828" s="2">
        <f>Nurse[[#This Row],[Total Nurse Staff Hours]]/Nurse[[#This Row],[MDS Census]]</f>
        <v>3.4383473799926709</v>
      </c>
      <c r="G828" s="2">
        <f>Nurse[[#This Row],[Total Direct Care Staff Hours]]/Nurse[[#This Row],[MDS Census]]</f>
        <v>3.1588493953829246</v>
      </c>
      <c r="H828" s="2">
        <f>Nurse[[#This Row],[Total RN Hours (w/ Admin, DON)]]/Nurse[[#This Row],[MDS Census]]</f>
        <v>0.59018871381458415</v>
      </c>
      <c r="I828" s="2">
        <f>Nurse[[#This Row],[RN Hours (excl. Admin, DON)]]/Nurse[[#This Row],[MDS Census]]</f>
        <v>0.39735251007695127</v>
      </c>
      <c r="J828" s="2">
        <f>SUM(Nurse[[#This Row],[RN Hours (excl. Admin, DON)]], Nurse[[#This Row],[RN Admin Hours]], Nurse[[#This Row],[RN DON Hours]], Nurse[[#This Row],[LPN Hours (excl. Admin)]], Nurse[[#This Row],[LPN Admin Hours]], Nurse[[#This Row],[CNA Hours]], Nurse[[#This Row],[NA TR Hours]], Nurse[[#This Row],[Med Aide/Tech Hours]])</f>
        <v>206.22527472527472</v>
      </c>
      <c r="K828" s="2">
        <f>SUM(Nurse[[#This Row],[RN Hours (excl. Admin, DON)]], Nurse[[#This Row],[LPN Hours (excl. Admin)]], Nurse[[#This Row],[CNA Hours]], Nurse[[#This Row],[NA TR Hours]], Nurse[[#This Row],[Med Aide/Tech Hours]])</f>
        <v>189.46153846153848</v>
      </c>
      <c r="L828" s="2">
        <f>SUM(Nurse[[#This Row],[RN Hours (excl. Admin, DON)]], Nurse[[#This Row],[RN Admin Hours]], Nurse[[#This Row],[RN DON Hours]])</f>
        <v>35.39835164835165</v>
      </c>
      <c r="M828" s="2">
        <v>23.832417582417584</v>
      </c>
      <c r="N828" s="2">
        <v>6.104395604395604</v>
      </c>
      <c r="O828" s="2">
        <v>5.4615384615384617</v>
      </c>
      <c r="P828" s="2">
        <f>SUM(Nurse[[#This Row],[LPN Hours (excl. Admin)]],Nurse[[#This Row],[LPN Admin Hours]])</f>
        <v>46.67307692307692</v>
      </c>
      <c r="Q828" s="2">
        <v>41.475274725274723</v>
      </c>
      <c r="R828" s="2">
        <v>5.197802197802198</v>
      </c>
      <c r="S828" s="2">
        <f>SUM(Nurse[[#This Row],[CNA Hours]], Nurse[[#This Row],[NA TR Hours]], Nurse[[#This Row],[Med Aide/Tech Hours]])</f>
        <v>124.15384615384616</v>
      </c>
      <c r="T828" s="2">
        <v>115.87087912087912</v>
      </c>
      <c r="U828" s="2">
        <v>8.2829670329670328</v>
      </c>
      <c r="V828" s="2">
        <v>0</v>
      </c>
      <c r="W8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28" s="2">
        <v>0</v>
      </c>
      <c r="Y828" s="2">
        <v>0</v>
      </c>
      <c r="Z828" s="2">
        <v>0</v>
      </c>
      <c r="AA828" s="2">
        <v>0</v>
      </c>
      <c r="AB828" s="2">
        <v>0</v>
      </c>
      <c r="AC828" s="2">
        <v>0</v>
      </c>
      <c r="AD828" s="2">
        <v>0</v>
      </c>
      <c r="AE828" s="2">
        <v>0</v>
      </c>
      <c r="AF828" t="s">
        <v>887</v>
      </c>
      <c r="AG828" s="6">
        <v>5</v>
      </c>
      <c r="AH828"/>
    </row>
    <row r="829" spans="1:34" x14ac:dyDescent="0.25">
      <c r="A829" t="s">
        <v>35</v>
      </c>
      <c r="B829" t="s">
        <v>1802</v>
      </c>
      <c r="C829" t="s">
        <v>2195</v>
      </c>
      <c r="D829" t="s">
        <v>2353</v>
      </c>
      <c r="E829" s="2">
        <v>105.30769230769231</v>
      </c>
      <c r="F829" s="2">
        <f>Nurse[[#This Row],[Total Nurse Staff Hours]]/Nurse[[#This Row],[MDS Census]]</f>
        <v>3.3135239486590837</v>
      </c>
      <c r="G829" s="2">
        <f>Nurse[[#This Row],[Total Direct Care Staff Hours]]/Nurse[[#This Row],[MDS Census]]</f>
        <v>3.0278096629447981</v>
      </c>
      <c r="H829" s="2">
        <f>Nurse[[#This Row],[Total RN Hours (w/ Admin, DON)]]/Nurse[[#This Row],[MDS Census]]</f>
        <v>0.65840550975686118</v>
      </c>
      <c r="I829" s="2">
        <f>Nurse[[#This Row],[RN Hours (excl. Admin, DON)]]/Nurse[[#This Row],[MDS Census]]</f>
        <v>0.56318480642804969</v>
      </c>
      <c r="J829" s="2">
        <f>SUM(Nurse[[#This Row],[RN Hours (excl. Admin, DON)]], Nurse[[#This Row],[RN Admin Hours]], Nurse[[#This Row],[RN DON Hours]], Nurse[[#This Row],[LPN Hours (excl. Admin)]], Nurse[[#This Row],[LPN Admin Hours]], Nurse[[#This Row],[CNA Hours]], Nurse[[#This Row],[NA TR Hours]], Nurse[[#This Row],[Med Aide/Tech Hours]])</f>
        <v>348.93956043956041</v>
      </c>
      <c r="K829" s="2">
        <f>SUM(Nurse[[#This Row],[RN Hours (excl. Admin, DON)]], Nurse[[#This Row],[LPN Hours (excl. Admin)]], Nurse[[#This Row],[CNA Hours]], Nurse[[#This Row],[NA TR Hours]], Nurse[[#This Row],[Med Aide/Tech Hours]])</f>
        <v>318.85164835164835</v>
      </c>
      <c r="L829" s="2">
        <f>SUM(Nurse[[#This Row],[RN Hours (excl. Admin, DON)]], Nurse[[#This Row],[RN Admin Hours]], Nurse[[#This Row],[RN DON Hours]])</f>
        <v>69.335164835164846</v>
      </c>
      <c r="M829" s="2">
        <v>59.307692307692307</v>
      </c>
      <c r="N829" s="2">
        <v>4.9615384615384617</v>
      </c>
      <c r="O829" s="2">
        <v>5.0659340659340657</v>
      </c>
      <c r="P829" s="2">
        <f>SUM(Nurse[[#This Row],[LPN Hours (excl. Admin)]],Nurse[[#This Row],[LPN Admin Hours]])</f>
        <v>77.219780219780219</v>
      </c>
      <c r="Q829" s="2">
        <v>57.159340659340657</v>
      </c>
      <c r="R829" s="2">
        <v>20.060439560439562</v>
      </c>
      <c r="S829" s="2">
        <f>SUM(Nurse[[#This Row],[CNA Hours]], Nurse[[#This Row],[NA TR Hours]], Nurse[[#This Row],[Med Aide/Tech Hours]])</f>
        <v>202.38461538461539</v>
      </c>
      <c r="T829" s="2">
        <v>202.38461538461539</v>
      </c>
      <c r="U829" s="2">
        <v>0</v>
      </c>
      <c r="V829" s="2">
        <v>0</v>
      </c>
      <c r="W8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29" s="2">
        <v>0</v>
      </c>
      <c r="Y829" s="2">
        <v>0</v>
      </c>
      <c r="Z829" s="2">
        <v>0</v>
      </c>
      <c r="AA829" s="2">
        <v>0</v>
      </c>
      <c r="AB829" s="2">
        <v>0</v>
      </c>
      <c r="AC829" s="2">
        <v>0</v>
      </c>
      <c r="AD829" s="2">
        <v>0</v>
      </c>
      <c r="AE829" s="2">
        <v>0</v>
      </c>
      <c r="AF829" t="s">
        <v>869</v>
      </c>
      <c r="AG829" s="6">
        <v>5</v>
      </c>
      <c r="AH829"/>
    </row>
    <row r="830" spans="1:34" x14ac:dyDescent="0.25">
      <c r="A830" t="s">
        <v>35</v>
      </c>
      <c r="B830" t="s">
        <v>1221</v>
      </c>
      <c r="C830" t="s">
        <v>1938</v>
      </c>
      <c r="D830" t="s">
        <v>2327</v>
      </c>
      <c r="E830" s="2">
        <v>57.868131868131869</v>
      </c>
      <c r="F830" s="2">
        <f>Nurse[[#This Row],[Total Nurse Staff Hours]]/Nurse[[#This Row],[MDS Census]]</f>
        <v>3.2687979491074817</v>
      </c>
      <c r="G830" s="2">
        <f>Nurse[[#This Row],[Total Direct Care Staff Hours]]/Nurse[[#This Row],[MDS Census]]</f>
        <v>2.9899335358906192</v>
      </c>
      <c r="H830" s="2">
        <f>Nurse[[#This Row],[Total RN Hours (w/ Admin, DON)]]/Nurse[[#This Row],[MDS Census]]</f>
        <v>0.6050854538549183</v>
      </c>
      <c r="I830" s="2">
        <f>Nurse[[#This Row],[RN Hours (excl. Admin, DON)]]/Nurse[[#This Row],[MDS Census]]</f>
        <v>0.32783516900873527</v>
      </c>
      <c r="J830" s="2">
        <f>SUM(Nurse[[#This Row],[RN Hours (excl. Admin, DON)]], Nurse[[#This Row],[RN Admin Hours]], Nurse[[#This Row],[RN DON Hours]], Nurse[[#This Row],[LPN Hours (excl. Admin)]], Nurse[[#This Row],[LPN Admin Hours]], Nurse[[#This Row],[CNA Hours]], Nurse[[#This Row],[NA TR Hours]], Nurse[[#This Row],[Med Aide/Tech Hours]])</f>
        <v>189.15923076923076</v>
      </c>
      <c r="K830" s="2">
        <f>SUM(Nurse[[#This Row],[RN Hours (excl. Admin, DON)]], Nurse[[#This Row],[LPN Hours (excl. Admin)]], Nurse[[#This Row],[CNA Hours]], Nurse[[#This Row],[NA TR Hours]], Nurse[[#This Row],[Med Aide/Tech Hours]])</f>
        <v>173.02186813186813</v>
      </c>
      <c r="L830" s="2">
        <f>SUM(Nurse[[#This Row],[RN Hours (excl. Admin, DON)]], Nurse[[#This Row],[RN Admin Hours]], Nurse[[#This Row],[RN DON Hours]])</f>
        <v>35.015164835164832</v>
      </c>
      <c r="M830" s="2">
        <v>18.971208791208792</v>
      </c>
      <c r="N830" s="2">
        <v>10.942307692307692</v>
      </c>
      <c r="O830" s="2">
        <v>5.1016483516483513</v>
      </c>
      <c r="P830" s="2">
        <f>SUM(Nurse[[#This Row],[LPN Hours (excl. Admin)]],Nurse[[#This Row],[LPN Admin Hours]])</f>
        <v>37.939340659340651</v>
      </c>
      <c r="Q830" s="2">
        <v>37.84593406593406</v>
      </c>
      <c r="R830" s="2">
        <v>9.3406593406593408E-2</v>
      </c>
      <c r="S830" s="2">
        <f>SUM(Nurse[[#This Row],[CNA Hours]], Nurse[[#This Row],[NA TR Hours]], Nurse[[#This Row],[Med Aide/Tech Hours]])</f>
        <v>116.20472527472526</v>
      </c>
      <c r="T830" s="2">
        <v>116.20472527472526</v>
      </c>
      <c r="U830" s="2">
        <v>0</v>
      </c>
      <c r="V830" s="2">
        <v>0</v>
      </c>
      <c r="W8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19.216813186813187</v>
      </c>
      <c r="X830" s="2">
        <v>0.67032967032967028</v>
      </c>
      <c r="Y830" s="2">
        <v>0</v>
      </c>
      <c r="Z830" s="2">
        <v>0</v>
      </c>
      <c r="AA830" s="2">
        <v>3.381648351648352</v>
      </c>
      <c r="AB830" s="2">
        <v>9.8901098901098897E-2</v>
      </c>
      <c r="AC830" s="2">
        <v>15.065934065934066</v>
      </c>
      <c r="AD830" s="2">
        <v>0</v>
      </c>
      <c r="AE830" s="2">
        <v>0</v>
      </c>
      <c r="AF830" t="s">
        <v>277</v>
      </c>
      <c r="AG830" s="6">
        <v>5</v>
      </c>
      <c r="AH830"/>
    </row>
    <row r="831" spans="1:34" x14ac:dyDescent="0.25">
      <c r="A831" t="s">
        <v>35</v>
      </c>
      <c r="B831" t="s">
        <v>1778</v>
      </c>
      <c r="C831" t="s">
        <v>2068</v>
      </c>
      <c r="D831" t="s">
        <v>2307</v>
      </c>
      <c r="E831" s="2">
        <v>40.142857142857146</v>
      </c>
      <c r="F831" s="2">
        <f>Nurse[[#This Row],[Total Nurse Staff Hours]]/Nurse[[#This Row],[MDS Census]]</f>
        <v>4.6537667670407892</v>
      </c>
      <c r="G831" s="2">
        <f>Nurse[[#This Row],[Total Direct Care Staff Hours]]/Nurse[[#This Row],[MDS Census]]</f>
        <v>4.1066548042704643</v>
      </c>
      <c r="H831" s="2">
        <f>Nurse[[#This Row],[Total RN Hours (w/ Admin, DON)]]/Nurse[[#This Row],[MDS Census]]</f>
        <v>1.0130030112236514</v>
      </c>
      <c r="I831" s="2">
        <f>Nurse[[#This Row],[RN Hours (excl. Admin, DON)]]/Nurse[[#This Row],[MDS Census]]</f>
        <v>0.4658910484533258</v>
      </c>
      <c r="J831" s="2">
        <f>SUM(Nurse[[#This Row],[RN Hours (excl. Admin, DON)]], Nurse[[#This Row],[RN Admin Hours]], Nurse[[#This Row],[RN DON Hours]], Nurse[[#This Row],[LPN Hours (excl. Admin)]], Nurse[[#This Row],[LPN Admin Hours]], Nurse[[#This Row],[CNA Hours]], Nurse[[#This Row],[NA TR Hours]], Nurse[[#This Row],[Med Aide/Tech Hours]])</f>
        <v>186.81549450549454</v>
      </c>
      <c r="K831" s="2">
        <f>SUM(Nurse[[#This Row],[RN Hours (excl. Admin, DON)]], Nurse[[#This Row],[LPN Hours (excl. Admin)]], Nurse[[#This Row],[CNA Hours]], Nurse[[#This Row],[NA TR Hours]], Nurse[[#This Row],[Med Aide/Tech Hours]])</f>
        <v>164.8528571428572</v>
      </c>
      <c r="L831" s="2">
        <f>SUM(Nurse[[#This Row],[RN Hours (excl. Admin, DON)]], Nurse[[#This Row],[RN Admin Hours]], Nurse[[#This Row],[RN DON Hours]])</f>
        <v>40.664835164835154</v>
      </c>
      <c r="M831" s="2">
        <v>18.702197802197794</v>
      </c>
      <c r="N831" s="2">
        <v>14.841758241758239</v>
      </c>
      <c r="O831" s="2">
        <v>7.1208791208791204</v>
      </c>
      <c r="P831" s="2">
        <f>SUM(Nurse[[#This Row],[LPN Hours (excl. Admin)]],Nurse[[#This Row],[LPN Admin Hours]])</f>
        <v>44.868131868131876</v>
      </c>
      <c r="Q831" s="2">
        <v>44.868131868131876</v>
      </c>
      <c r="R831" s="2">
        <v>0</v>
      </c>
      <c r="S831" s="2">
        <f>SUM(Nurse[[#This Row],[CNA Hours]], Nurse[[#This Row],[NA TR Hours]], Nurse[[#This Row],[Med Aide/Tech Hours]])</f>
        <v>101.28252747252752</v>
      </c>
      <c r="T831" s="2">
        <v>101.28252747252752</v>
      </c>
      <c r="U831" s="2">
        <v>0</v>
      </c>
      <c r="V831" s="2">
        <v>0</v>
      </c>
      <c r="W8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1" s="2">
        <v>0</v>
      </c>
      <c r="Y831" s="2">
        <v>0</v>
      </c>
      <c r="Z831" s="2">
        <v>0</v>
      </c>
      <c r="AA831" s="2">
        <v>0</v>
      </c>
      <c r="AB831" s="2">
        <v>0</v>
      </c>
      <c r="AC831" s="2">
        <v>0</v>
      </c>
      <c r="AD831" s="2">
        <v>0</v>
      </c>
      <c r="AE831" s="2">
        <v>0</v>
      </c>
      <c r="AF831" t="s">
        <v>844</v>
      </c>
      <c r="AG831" s="6">
        <v>5</v>
      </c>
      <c r="AH831"/>
    </row>
    <row r="832" spans="1:34" x14ac:dyDescent="0.25">
      <c r="A832" t="s">
        <v>35</v>
      </c>
      <c r="B832" t="s">
        <v>1559</v>
      </c>
      <c r="C832" t="s">
        <v>2068</v>
      </c>
      <c r="D832" t="s">
        <v>2307</v>
      </c>
      <c r="E832" s="2">
        <v>100.8021978021978</v>
      </c>
      <c r="F832" s="2">
        <f>Nurse[[#This Row],[Total Nurse Staff Hours]]/Nurse[[#This Row],[MDS Census]]</f>
        <v>3.9549220538537022</v>
      </c>
      <c r="G832" s="2">
        <f>Nurse[[#This Row],[Total Direct Care Staff Hours]]/Nurse[[#This Row],[MDS Census]]</f>
        <v>3.4846724081543665</v>
      </c>
      <c r="H832" s="2">
        <f>Nurse[[#This Row],[Total RN Hours (w/ Admin, DON)]]/Nurse[[#This Row],[MDS Census]]</f>
        <v>0.91102147607107842</v>
      </c>
      <c r="I832" s="2">
        <f>Nurse[[#This Row],[RN Hours (excl. Admin, DON)]]/Nurse[[#This Row],[MDS Census]]</f>
        <v>0.44077183037174322</v>
      </c>
      <c r="J832" s="2">
        <f>SUM(Nurse[[#This Row],[RN Hours (excl. Admin, DON)]], Nurse[[#This Row],[RN Admin Hours]], Nurse[[#This Row],[RN DON Hours]], Nurse[[#This Row],[LPN Hours (excl. Admin)]], Nurse[[#This Row],[LPN Admin Hours]], Nurse[[#This Row],[CNA Hours]], Nurse[[#This Row],[NA TR Hours]], Nurse[[#This Row],[Med Aide/Tech Hours]])</f>
        <v>398.66483516483527</v>
      </c>
      <c r="K832" s="2">
        <f>SUM(Nurse[[#This Row],[RN Hours (excl. Admin, DON)]], Nurse[[#This Row],[LPN Hours (excl. Admin)]], Nurse[[#This Row],[CNA Hours]], Nurse[[#This Row],[NA TR Hours]], Nurse[[#This Row],[Med Aide/Tech Hours]])</f>
        <v>351.26263736263741</v>
      </c>
      <c r="L832" s="2">
        <f>SUM(Nurse[[#This Row],[RN Hours (excl. Admin, DON)]], Nurse[[#This Row],[RN Admin Hours]], Nurse[[#This Row],[RN DON Hours]])</f>
        <v>91.832967032967048</v>
      </c>
      <c r="M832" s="2">
        <v>44.430769230769236</v>
      </c>
      <c r="N832" s="2">
        <v>42.91868131868133</v>
      </c>
      <c r="O832" s="2">
        <v>4.4835164835164836</v>
      </c>
      <c r="P832" s="2">
        <f>SUM(Nurse[[#This Row],[LPN Hours (excl. Admin)]],Nurse[[#This Row],[LPN Admin Hours]])</f>
        <v>109.80714285714288</v>
      </c>
      <c r="Q832" s="2">
        <v>109.80714285714288</v>
      </c>
      <c r="R832" s="2">
        <v>0</v>
      </c>
      <c r="S832" s="2">
        <f>SUM(Nurse[[#This Row],[CNA Hours]], Nurse[[#This Row],[NA TR Hours]], Nurse[[#This Row],[Med Aide/Tech Hours]])</f>
        <v>197.02472527472531</v>
      </c>
      <c r="T832" s="2">
        <v>197.02472527472531</v>
      </c>
      <c r="U832" s="2">
        <v>0</v>
      </c>
      <c r="V832" s="2">
        <v>0</v>
      </c>
      <c r="W8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2" s="2">
        <v>0</v>
      </c>
      <c r="Y832" s="2">
        <v>0</v>
      </c>
      <c r="Z832" s="2">
        <v>0</v>
      </c>
      <c r="AA832" s="2">
        <v>0</v>
      </c>
      <c r="AB832" s="2">
        <v>0</v>
      </c>
      <c r="AC832" s="2">
        <v>0</v>
      </c>
      <c r="AD832" s="2">
        <v>0</v>
      </c>
      <c r="AE832" s="2">
        <v>0</v>
      </c>
      <c r="AF832" t="s">
        <v>621</v>
      </c>
      <c r="AG832" s="6">
        <v>5</v>
      </c>
      <c r="AH832"/>
    </row>
    <row r="833" spans="1:34" x14ac:dyDescent="0.25">
      <c r="A833" t="s">
        <v>35</v>
      </c>
      <c r="B833" t="s">
        <v>1522</v>
      </c>
      <c r="C833" t="s">
        <v>1979</v>
      </c>
      <c r="D833" t="s">
        <v>2332</v>
      </c>
      <c r="E833" s="2">
        <v>30.747252747252748</v>
      </c>
      <c r="F833" s="2">
        <f>Nurse[[#This Row],[Total Nurse Staff Hours]]/Nurse[[#This Row],[MDS Census]]</f>
        <v>3.4885775553967129</v>
      </c>
      <c r="G833" s="2">
        <f>Nurse[[#This Row],[Total Direct Care Staff Hours]]/Nurse[[#This Row],[MDS Census]]</f>
        <v>3.1463688348820593</v>
      </c>
      <c r="H833" s="2">
        <f>Nurse[[#This Row],[Total RN Hours (w/ Admin, DON)]]/Nurse[[#This Row],[MDS Census]]</f>
        <v>0.80682630450321657</v>
      </c>
      <c r="I833" s="2">
        <f>Nurse[[#This Row],[RN Hours (excl. Admin, DON)]]/Nurse[[#This Row],[MDS Census]]</f>
        <v>0.57844889206576122</v>
      </c>
      <c r="J833" s="2">
        <f>SUM(Nurse[[#This Row],[RN Hours (excl. Admin, DON)]], Nurse[[#This Row],[RN Admin Hours]], Nurse[[#This Row],[RN DON Hours]], Nurse[[#This Row],[LPN Hours (excl. Admin)]], Nurse[[#This Row],[LPN Admin Hours]], Nurse[[#This Row],[CNA Hours]], Nurse[[#This Row],[NA TR Hours]], Nurse[[#This Row],[Med Aide/Tech Hours]])</f>
        <v>107.26417582417585</v>
      </c>
      <c r="K833" s="2">
        <f>SUM(Nurse[[#This Row],[RN Hours (excl. Admin, DON)]], Nurse[[#This Row],[LPN Hours (excl. Admin)]], Nurse[[#This Row],[CNA Hours]], Nurse[[#This Row],[NA TR Hours]], Nurse[[#This Row],[Med Aide/Tech Hours]])</f>
        <v>96.742197802197822</v>
      </c>
      <c r="L833" s="2">
        <f>SUM(Nurse[[#This Row],[RN Hours (excl. Admin, DON)]], Nurse[[#This Row],[RN Admin Hours]], Nurse[[#This Row],[RN DON Hours]])</f>
        <v>24.807692307692307</v>
      </c>
      <c r="M833" s="2">
        <v>17.785714285714285</v>
      </c>
      <c r="N833" s="2">
        <v>0</v>
      </c>
      <c r="O833" s="2">
        <v>7.0219780219780219</v>
      </c>
      <c r="P833" s="2">
        <f>SUM(Nurse[[#This Row],[LPN Hours (excl. Admin)]],Nurse[[#This Row],[LPN Admin Hours]])</f>
        <v>23.351208791208791</v>
      </c>
      <c r="Q833" s="2">
        <v>19.851208791208791</v>
      </c>
      <c r="R833" s="2">
        <v>3.5</v>
      </c>
      <c r="S833" s="2">
        <f>SUM(Nurse[[#This Row],[CNA Hours]], Nurse[[#This Row],[NA TR Hours]], Nurse[[#This Row],[Med Aide/Tech Hours]])</f>
        <v>59.105274725274747</v>
      </c>
      <c r="T833" s="2">
        <v>59.105274725274747</v>
      </c>
      <c r="U833" s="2">
        <v>0</v>
      </c>
      <c r="V833" s="2">
        <v>0</v>
      </c>
      <c r="W8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3" s="2">
        <v>0</v>
      </c>
      <c r="Y833" s="2">
        <v>0</v>
      </c>
      <c r="Z833" s="2">
        <v>0</v>
      </c>
      <c r="AA833" s="2">
        <v>0</v>
      </c>
      <c r="AB833" s="2">
        <v>0</v>
      </c>
      <c r="AC833" s="2">
        <v>0</v>
      </c>
      <c r="AD833" s="2">
        <v>0</v>
      </c>
      <c r="AE833" s="2">
        <v>0</v>
      </c>
      <c r="AF833" t="s">
        <v>584</v>
      </c>
      <c r="AG833" s="6">
        <v>5</v>
      </c>
      <c r="AH833"/>
    </row>
    <row r="834" spans="1:34" x14ac:dyDescent="0.25">
      <c r="A834" t="s">
        <v>35</v>
      </c>
      <c r="B834" t="s">
        <v>1442</v>
      </c>
      <c r="C834" t="s">
        <v>1978</v>
      </c>
      <c r="D834" t="s">
        <v>2331</v>
      </c>
      <c r="E834" s="2">
        <v>128.53846153846155</v>
      </c>
      <c r="F834" s="2">
        <f>Nurse[[#This Row],[Total Nurse Staff Hours]]/Nurse[[#This Row],[MDS Census]]</f>
        <v>2.1918312387791734</v>
      </c>
      <c r="G834" s="2">
        <f>Nurse[[#This Row],[Total Direct Care Staff Hours]]/Nurse[[#This Row],[MDS Census]]</f>
        <v>2.0222578438915955</v>
      </c>
      <c r="H834" s="2">
        <f>Nurse[[#This Row],[Total RN Hours (w/ Admin, DON)]]/Nurse[[#This Row],[MDS Census]]</f>
        <v>0.29819184406258015</v>
      </c>
      <c r="I834" s="2">
        <f>Nurse[[#This Row],[RN Hours (excl. Admin, DON)]]/Nurse[[#This Row],[MDS Census]]</f>
        <v>0.15802769941010517</v>
      </c>
      <c r="J834" s="2">
        <f>SUM(Nurse[[#This Row],[RN Hours (excl. Admin, DON)]], Nurse[[#This Row],[RN Admin Hours]], Nurse[[#This Row],[RN DON Hours]], Nurse[[#This Row],[LPN Hours (excl. Admin)]], Nurse[[#This Row],[LPN Admin Hours]], Nurse[[#This Row],[CNA Hours]], Nurse[[#This Row],[NA TR Hours]], Nurse[[#This Row],[Med Aide/Tech Hours]])</f>
        <v>281.73461538461532</v>
      </c>
      <c r="K834" s="2">
        <f>SUM(Nurse[[#This Row],[RN Hours (excl. Admin, DON)]], Nurse[[#This Row],[LPN Hours (excl. Admin)]], Nurse[[#This Row],[CNA Hours]], Nurse[[#This Row],[NA TR Hours]], Nurse[[#This Row],[Med Aide/Tech Hours]])</f>
        <v>259.93791208791203</v>
      </c>
      <c r="L834" s="2">
        <f>SUM(Nurse[[#This Row],[RN Hours (excl. Admin, DON)]], Nurse[[#This Row],[RN Admin Hours]], Nurse[[#This Row],[RN DON Hours]])</f>
        <v>38.329120879120879</v>
      </c>
      <c r="M834" s="2">
        <v>20.312637362637364</v>
      </c>
      <c r="N834" s="2">
        <v>13.225274725274724</v>
      </c>
      <c r="O834" s="2">
        <v>4.7912087912087911</v>
      </c>
      <c r="P834" s="2">
        <f>SUM(Nurse[[#This Row],[LPN Hours (excl. Admin)]],Nurse[[#This Row],[LPN Admin Hours]])</f>
        <v>98.701098901098874</v>
      </c>
      <c r="Q834" s="2">
        <v>94.920879120879093</v>
      </c>
      <c r="R834" s="2">
        <v>3.7802197802197801</v>
      </c>
      <c r="S834" s="2">
        <f>SUM(Nurse[[#This Row],[CNA Hours]], Nurse[[#This Row],[NA TR Hours]], Nurse[[#This Row],[Med Aide/Tech Hours]])</f>
        <v>144.70439560439559</v>
      </c>
      <c r="T834" s="2">
        <v>127.19340659340656</v>
      </c>
      <c r="U834" s="2">
        <v>17.510989010989011</v>
      </c>
      <c r="V834" s="2">
        <v>0</v>
      </c>
      <c r="W83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23.547252747252749</v>
      </c>
      <c r="X834" s="2">
        <v>2.6923076923076925</v>
      </c>
      <c r="Y834" s="2">
        <v>0</v>
      </c>
      <c r="Z834" s="2">
        <v>0</v>
      </c>
      <c r="AA834" s="2">
        <v>2.2505494505494514</v>
      </c>
      <c r="AB834" s="2">
        <v>0</v>
      </c>
      <c r="AC834" s="2">
        <v>18.53846153846154</v>
      </c>
      <c r="AD834" s="2">
        <v>6.5934065934065936E-2</v>
      </c>
      <c r="AE834" s="2">
        <v>0</v>
      </c>
      <c r="AF834" t="s">
        <v>501</v>
      </c>
      <c r="AG834" s="6">
        <v>5</v>
      </c>
      <c r="AH834"/>
    </row>
    <row r="835" spans="1:34" x14ac:dyDescent="0.25">
      <c r="A835" t="s">
        <v>35</v>
      </c>
      <c r="B835" t="s">
        <v>1124</v>
      </c>
      <c r="C835" t="s">
        <v>1988</v>
      </c>
      <c r="D835" t="s">
        <v>2314</v>
      </c>
      <c r="E835" s="2">
        <v>39.846153846153847</v>
      </c>
      <c r="F835" s="2">
        <f>Nurse[[#This Row],[Total Nurse Staff Hours]]/Nurse[[#This Row],[MDS Census]]</f>
        <v>3.1016436845008277</v>
      </c>
      <c r="G835" s="2">
        <f>Nurse[[#This Row],[Total Direct Care Staff Hours]]/Nurse[[#This Row],[MDS Census]]</f>
        <v>2.8681218974076121</v>
      </c>
      <c r="H835" s="2">
        <f>Nurse[[#This Row],[Total RN Hours (w/ Admin, DON)]]/Nurse[[#This Row],[MDS Census]]</f>
        <v>0.4801765030336459</v>
      </c>
      <c r="I835" s="2">
        <f>Nurse[[#This Row],[RN Hours (excl. Admin, DON)]]/Nurse[[#This Row],[MDS Census]]</f>
        <v>0.38427192498621066</v>
      </c>
      <c r="J835" s="2">
        <f>SUM(Nurse[[#This Row],[RN Hours (excl. Admin, DON)]], Nurse[[#This Row],[RN Admin Hours]], Nurse[[#This Row],[RN DON Hours]], Nurse[[#This Row],[LPN Hours (excl. Admin)]], Nurse[[#This Row],[LPN Admin Hours]], Nurse[[#This Row],[CNA Hours]], Nurse[[#This Row],[NA TR Hours]], Nurse[[#This Row],[Med Aide/Tech Hours]])</f>
        <v>123.58857142857144</v>
      </c>
      <c r="K835" s="2">
        <f>SUM(Nurse[[#This Row],[RN Hours (excl. Admin, DON)]], Nurse[[#This Row],[LPN Hours (excl. Admin)]], Nurse[[#This Row],[CNA Hours]], Nurse[[#This Row],[NA TR Hours]], Nurse[[#This Row],[Med Aide/Tech Hours]])</f>
        <v>114.28362637362639</v>
      </c>
      <c r="L835" s="2">
        <f>SUM(Nurse[[#This Row],[RN Hours (excl. Admin, DON)]], Nurse[[#This Row],[RN Admin Hours]], Nurse[[#This Row],[RN DON Hours]])</f>
        <v>19.133186813186814</v>
      </c>
      <c r="M835" s="2">
        <v>15.311758241758241</v>
      </c>
      <c r="N835" s="2">
        <v>0</v>
      </c>
      <c r="O835" s="2">
        <v>3.8214285714285716</v>
      </c>
      <c r="P835" s="2">
        <f>SUM(Nurse[[#This Row],[LPN Hours (excl. Admin)]],Nurse[[#This Row],[LPN Admin Hours]])</f>
        <v>42.247912087912091</v>
      </c>
      <c r="Q835" s="2">
        <v>36.764395604395609</v>
      </c>
      <c r="R835" s="2">
        <v>5.4835164835164836</v>
      </c>
      <c r="S835" s="2">
        <f>SUM(Nurse[[#This Row],[CNA Hours]], Nurse[[#This Row],[NA TR Hours]], Nurse[[#This Row],[Med Aide/Tech Hours]])</f>
        <v>62.20747252747254</v>
      </c>
      <c r="T835" s="2">
        <v>62.20747252747254</v>
      </c>
      <c r="U835" s="2">
        <v>0</v>
      </c>
      <c r="V835" s="2">
        <v>0</v>
      </c>
      <c r="W83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18.945714285714281</v>
      </c>
      <c r="X835" s="2">
        <v>0.13186813186813187</v>
      </c>
      <c r="Y835" s="2">
        <v>0</v>
      </c>
      <c r="Z835" s="2">
        <v>0</v>
      </c>
      <c r="AA835" s="2">
        <v>8.1545054945054929</v>
      </c>
      <c r="AB835" s="2">
        <v>0</v>
      </c>
      <c r="AC835" s="2">
        <v>10.659340659340659</v>
      </c>
      <c r="AD835" s="2">
        <v>0</v>
      </c>
      <c r="AE835" s="2">
        <v>0</v>
      </c>
      <c r="AF835" t="s">
        <v>178</v>
      </c>
      <c r="AG835" s="6">
        <v>5</v>
      </c>
      <c r="AH835"/>
    </row>
    <row r="836" spans="1:34" x14ac:dyDescent="0.25">
      <c r="A836" t="s">
        <v>35</v>
      </c>
      <c r="B836" t="s">
        <v>1757</v>
      </c>
      <c r="C836" t="s">
        <v>2016</v>
      </c>
      <c r="D836" t="s">
        <v>2325</v>
      </c>
      <c r="E836" s="2">
        <v>3.8791208791208791</v>
      </c>
      <c r="F836" s="2">
        <f>Nurse[[#This Row],[Total Nurse Staff Hours]]/Nurse[[#This Row],[MDS Census]]</f>
        <v>5.3205099150141635</v>
      </c>
      <c r="G836" s="2">
        <f>Nurse[[#This Row],[Total Direct Care Staff Hours]]/Nurse[[#This Row],[MDS Census]]</f>
        <v>4.9222096317280446</v>
      </c>
      <c r="H836" s="2">
        <f>Nurse[[#This Row],[Total RN Hours (w/ Admin, DON)]]/Nurse[[#This Row],[MDS Census]]</f>
        <v>2.0891784702549576</v>
      </c>
      <c r="I836" s="2">
        <f>Nurse[[#This Row],[RN Hours (excl. Admin, DON)]]/Nurse[[#This Row],[MDS Census]]</f>
        <v>1.6908781869688385</v>
      </c>
      <c r="J836" s="2">
        <f>SUM(Nurse[[#This Row],[RN Hours (excl. Admin, DON)]], Nurse[[#This Row],[RN Admin Hours]], Nurse[[#This Row],[RN DON Hours]], Nurse[[#This Row],[LPN Hours (excl. Admin)]], Nurse[[#This Row],[LPN Admin Hours]], Nurse[[#This Row],[CNA Hours]], Nurse[[#This Row],[NA TR Hours]], Nurse[[#This Row],[Med Aide/Tech Hours]])</f>
        <v>20.638901098901094</v>
      </c>
      <c r="K836" s="2">
        <f>SUM(Nurse[[#This Row],[RN Hours (excl. Admin, DON)]], Nurse[[#This Row],[LPN Hours (excl. Admin)]], Nurse[[#This Row],[CNA Hours]], Nurse[[#This Row],[NA TR Hours]], Nurse[[#This Row],[Med Aide/Tech Hours]])</f>
        <v>19.093846153846151</v>
      </c>
      <c r="L836" s="2">
        <f>SUM(Nurse[[#This Row],[RN Hours (excl. Admin, DON)]], Nurse[[#This Row],[RN Admin Hours]], Nurse[[#This Row],[RN DON Hours]])</f>
        <v>8.1041758241758242</v>
      </c>
      <c r="M836" s="2">
        <v>6.5591208791208793</v>
      </c>
      <c r="N836" s="2">
        <v>0</v>
      </c>
      <c r="O836" s="2">
        <v>1.5450549450549447</v>
      </c>
      <c r="P836" s="2">
        <f>SUM(Nurse[[#This Row],[LPN Hours (excl. Admin)]],Nurse[[#This Row],[LPN Admin Hours]])</f>
        <v>3.5973626373626377</v>
      </c>
      <c r="Q836" s="2">
        <v>3.5973626373626377</v>
      </c>
      <c r="R836" s="2">
        <v>0</v>
      </c>
      <c r="S836" s="2">
        <f>SUM(Nurse[[#This Row],[CNA Hours]], Nurse[[#This Row],[NA TR Hours]], Nurse[[#This Row],[Med Aide/Tech Hours]])</f>
        <v>8.937362637362634</v>
      </c>
      <c r="T836" s="2">
        <v>8.937362637362634</v>
      </c>
      <c r="U836" s="2">
        <v>0</v>
      </c>
      <c r="V836" s="2">
        <v>0</v>
      </c>
      <c r="W83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6" s="2">
        <v>0</v>
      </c>
      <c r="Y836" s="2">
        <v>0</v>
      </c>
      <c r="Z836" s="2">
        <v>0</v>
      </c>
      <c r="AA836" s="2">
        <v>0</v>
      </c>
      <c r="AB836" s="2">
        <v>0</v>
      </c>
      <c r="AC836" s="2">
        <v>0</v>
      </c>
      <c r="AD836" s="2">
        <v>0</v>
      </c>
      <c r="AE836" s="2">
        <v>0</v>
      </c>
      <c r="AF836" t="s">
        <v>823</v>
      </c>
      <c r="AG836" s="6">
        <v>5</v>
      </c>
      <c r="AH836"/>
    </row>
    <row r="837" spans="1:34" x14ac:dyDescent="0.25">
      <c r="A837" t="s">
        <v>35</v>
      </c>
      <c r="B837" t="s">
        <v>1769</v>
      </c>
      <c r="C837" t="s">
        <v>2258</v>
      </c>
      <c r="D837" t="s">
        <v>2363</v>
      </c>
      <c r="E837" s="2">
        <v>48.890109890109891</v>
      </c>
      <c r="F837" s="2">
        <f>Nurse[[#This Row],[Total Nurse Staff Hours]]/Nurse[[#This Row],[MDS Census]]</f>
        <v>3.5936727354461677</v>
      </c>
      <c r="G837" s="2">
        <f>Nurse[[#This Row],[Total Direct Care Staff Hours]]/Nurse[[#This Row],[MDS Census]]</f>
        <v>3.2648909867385929</v>
      </c>
      <c r="H837" s="2">
        <f>Nurse[[#This Row],[Total RN Hours (w/ Admin, DON)]]/Nurse[[#This Row],[MDS Census]]</f>
        <v>0.66385704652730948</v>
      </c>
      <c r="I837" s="2">
        <f>Nurse[[#This Row],[RN Hours (excl. Admin, DON)]]/Nurse[[#This Row],[MDS Census]]</f>
        <v>0.33507529781973477</v>
      </c>
      <c r="J837" s="2">
        <f>SUM(Nurse[[#This Row],[RN Hours (excl. Admin, DON)]], Nurse[[#This Row],[RN Admin Hours]], Nurse[[#This Row],[RN DON Hours]], Nurse[[#This Row],[LPN Hours (excl. Admin)]], Nurse[[#This Row],[LPN Admin Hours]], Nurse[[#This Row],[CNA Hours]], Nurse[[#This Row],[NA TR Hours]], Nurse[[#This Row],[Med Aide/Tech Hours]])</f>
        <v>175.69505494505495</v>
      </c>
      <c r="K837" s="2">
        <f>SUM(Nurse[[#This Row],[RN Hours (excl. Admin, DON)]], Nurse[[#This Row],[LPN Hours (excl. Admin)]], Nurse[[#This Row],[CNA Hours]], Nurse[[#This Row],[NA TR Hours]], Nurse[[#This Row],[Med Aide/Tech Hours]])</f>
        <v>159.62087912087912</v>
      </c>
      <c r="L837" s="2">
        <f>SUM(Nurse[[#This Row],[RN Hours (excl. Admin, DON)]], Nurse[[#This Row],[RN Admin Hours]], Nurse[[#This Row],[RN DON Hours]])</f>
        <v>32.456043956043956</v>
      </c>
      <c r="M837" s="2">
        <v>16.381868131868131</v>
      </c>
      <c r="N837" s="2">
        <v>11.046703296703297</v>
      </c>
      <c r="O837" s="2">
        <v>5.0274725274725274</v>
      </c>
      <c r="P837" s="2">
        <f>SUM(Nurse[[#This Row],[LPN Hours (excl. Admin)]],Nurse[[#This Row],[LPN Admin Hours]])</f>
        <v>47.560439560439562</v>
      </c>
      <c r="Q837" s="2">
        <v>47.560439560439562</v>
      </c>
      <c r="R837" s="2">
        <v>0</v>
      </c>
      <c r="S837" s="2">
        <f>SUM(Nurse[[#This Row],[CNA Hours]], Nurse[[#This Row],[NA TR Hours]], Nurse[[#This Row],[Med Aide/Tech Hours]])</f>
        <v>95.678571428571431</v>
      </c>
      <c r="T837" s="2">
        <v>91.967032967032964</v>
      </c>
      <c r="U837" s="2">
        <v>3.7115384615384617</v>
      </c>
      <c r="V837" s="2">
        <v>0</v>
      </c>
      <c r="W83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7" s="2">
        <v>0</v>
      </c>
      <c r="Y837" s="2">
        <v>0</v>
      </c>
      <c r="Z837" s="2">
        <v>0</v>
      </c>
      <c r="AA837" s="2">
        <v>0</v>
      </c>
      <c r="AB837" s="2">
        <v>0</v>
      </c>
      <c r="AC837" s="2">
        <v>0</v>
      </c>
      <c r="AD837" s="2">
        <v>0</v>
      </c>
      <c r="AE837" s="2">
        <v>0</v>
      </c>
      <c r="AF837" t="s">
        <v>835</v>
      </c>
      <c r="AG837" s="6">
        <v>5</v>
      </c>
      <c r="AH837"/>
    </row>
    <row r="838" spans="1:34" x14ac:dyDescent="0.25">
      <c r="A838" t="s">
        <v>35</v>
      </c>
      <c r="B838" t="s">
        <v>1450</v>
      </c>
      <c r="C838" t="s">
        <v>1937</v>
      </c>
      <c r="D838" t="s">
        <v>2337</v>
      </c>
      <c r="E838" s="2">
        <v>56.285714285714285</v>
      </c>
      <c r="F838" s="2">
        <f>Nurse[[#This Row],[Total Nurse Staff Hours]]/Nurse[[#This Row],[MDS Census]]</f>
        <v>3.2611479890667718</v>
      </c>
      <c r="G838" s="2">
        <f>Nurse[[#This Row],[Total Direct Care Staff Hours]]/Nurse[[#This Row],[MDS Census]]</f>
        <v>2.8341643889105832</v>
      </c>
      <c r="H838" s="2">
        <f>Nurse[[#This Row],[Total RN Hours (w/ Admin, DON)]]/Nurse[[#This Row],[MDS Census]]</f>
        <v>0.75101718078875457</v>
      </c>
      <c r="I838" s="2">
        <f>Nurse[[#This Row],[RN Hours (excl. Admin, DON)]]/Nurse[[#This Row],[MDS Census]]</f>
        <v>0.39953143303397115</v>
      </c>
      <c r="J838" s="2">
        <f>SUM(Nurse[[#This Row],[RN Hours (excl. Admin, DON)]], Nurse[[#This Row],[RN Admin Hours]], Nurse[[#This Row],[RN DON Hours]], Nurse[[#This Row],[LPN Hours (excl. Admin)]], Nurse[[#This Row],[LPN Admin Hours]], Nurse[[#This Row],[CNA Hours]], Nurse[[#This Row],[NA TR Hours]], Nurse[[#This Row],[Med Aide/Tech Hours]])</f>
        <v>183.55604395604402</v>
      </c>
      <c r="K838" s="2">
        <f>SUM(Nurse[[#This Row],[RN Hours (excl. Admin, DON)]], Nurse[[#This Row],[LPN Hours (excl. Admin)]], Nurse[[#This Row],[CNA Hours]], Nurse[[#This Row],[NA TR Hours]], Nurse[[#This Row],[Med Aide/Tech Hours]])</f>
        <v>159.5229670329671</v>
      </c>
      <c r="L838" s="2">
        <f>SUM(Nurse[[#This Row],[RN Hours (excl. Admin, DON)]], Nurse[[#This Row],[RN Admin Hours]], Nurse[[#This Row],[RN DON Hours]])</f>
        <v>42.271538461538469</v>
      </c>
      <c r="M838" s="2">
        <v>22.48791208791209</v>
      </c>
      <c r="N838" s="2">
        <v>14.591318681318686</v>
      </c>
      <c r="O838" s="2">
        <v>5.1923076923076925</v>
      </c>
      <c r="P838" s="2">
        <f>SUM(Nurse[[#This Row],[LPN Hours (excl. Admin)]],Nurse[[#This Row],[LPN Admin Hours]])</f>
        <v>51.220549450549463</v>
      </c>
      <c r="Q838" s="2">
        <v>46.971098901098912</v>
      </c>
      <c r="R838" s="2">
        <v>4.2494505494505495</v>
      </c>
      <c r="S838" s="2">
        <f>SUM(Nurse[[#This Row],[CNA Hours]], Nurse[[#This Row],[NA TR Hours]], Nurse[[#This Row],[Med Aide/Tech Hours]])</f>
        <v>90.063956043956097</v>
      </c>
      <c r="T838" s="2">
        <v>84.206813186813235</v>
      </c>
      <c r="U838" s="2">
        <v>0</v>
      </c>
      <c r="V838" s="2">
        <v>5.8571428571428568</v>
      </c>
      <c r="W83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38" s="2">
        <v>0</v>
      </c>
      <c r="Y838" s="2">
        <v>0</v>
      </c>
      <c r="Z838" s="2">
        <v>0</v>
      </c>
      <c r="AA838" s="2">
        <v>0</v>
      </c>
      <c r="AB838" s="2">
        <v>0</v>
      </c>
      <c r="AC838" s="2">
        <v>0</v>
      </c>
      <c r="AD838" s="2">
        <v>0</v>
      </c>
      <c r="AE838" s="2">
        <v>0</v>
      </c>
      <c r="AF838" t="s">
        <v>509</v>
      </c>
      <c r="AG838" s="6">
        <v>5</v>
      </c>
      <c r="AH838"/>
    </row>
    <row r="839" spans="1:34" x14ac:dyDescent="0.25">
      <c r="A839" t="s">
        <v>35</v>
      </c>
      <c r="B839" t="s">
        <v>1055</v>
      </c>
      <c r="C839" t="s">
        <v>2086</v>
      </c>
      <c r="D839" t="s">
        <v>2343</v>
      </c>
      <c r="E839" s="2">
        <v>47.46153846153846</v>
      </c>
      <c r="F839" s="2">
        <f>Nurse[[#This Row],[Total Nurse Staff Hours]]/Nurse[[#This Row],[MDS Census]]</f>
        <v>4.2234313498495029</v>
      </c>
      <c r="G839" s="2">
        <f>Nurse[[#This Row],[Total Direct Care Staff Hours]]/Nurse[[#This Row],[MDS Census]]</f>
        <v>3.8474415373929163</v>
      </c>
      <c r="H839" s="2">
        <f>Nurse[[#This Row],[Total RN Hours (w/ Admin, DON)]]/Nurse[[#This Row],[MDS Census]]</f>
        <v>0.93499652697383662</v>
      </c>
      <c r="I839" s="2">
        <f>Nurse[[#This Row],[RN Hours (excl. Admin, DON)]]/Nurse[[#This Row],[MDS Census]]</f>
        <v>0.55900671451724948</v>
      </c>
      <c r="J839" s="2">
        <f>SUM(Nurse[[#This Row],[RN Hours (excl. Admin, DON)]], Nurse[[#This Row],[RN Admin Hours]], Nurse[[#This Row],[RN DON Hours]], Nurse[[#This Row],[LPN Hours (excl. Admin)]], Nurse[[#This Row],[LPN Admin Hours]], Nurse[[#This Row],[CNA Hours]], Nurse[[#This Row],[NA TR Hours]], Nurse[[#This Row],[Med Aide/Tech Hours]])</f>
        <v>200.45054945054949</v>
      </c>
      <c r="K839" s="2">
        <f>SUM(Nurse[[#This Row],[RN Hours (excl. Admin, DON)]], Nurse[[#This Row],[LPN Hours (excl. Admin)]], Nurse[[#This Row],[CNA Hours]], Nurse[[#This Row],[NA TR Hours]], Nurse[[#This Row],[Med Aide/Tech Hours]])</f>
        <v>182.60549450549456</v>
      </c>
      <c r="L839" s="2">
        <f>SUM(Nurse[[#This Row],[RN Hours (excl. Admin, DON)]], Nurse[[#This Row],[RN Admin Hours]], Nurse[[#This Row],[RN DON Hours]])</f>
        <v>44.376373626373628</v>
      </c>
      <c r="M839" s="2">
        <v>26.531318681318684</v>
      </c>
      <c r="N839" s="2">
        <v>12.438461538461537</v>
      </c>
      <c r="O839" s="2">
        <v>5.4065934065934069</v>
      </c>
      <c r="P839" s="2">
        <f>SUM(Nurse[[#This Row],[LPN Hours (excl. Admin)]],Nurse[[#This Row],[LPN Admin Hours]])</f>
        <v>43.591758241758235</v>
      </c>
      <c r="Q839" s="2">
        <v>43.591758241758235</v>
      </c>
      <c r="R839" s="2">
        <v>0</v>
      </c>
      <c r="S839" s="2">
        <f>SUM(Nurse[[#This Row],[CNA Hours]], Nurse[[#This Row],[NA TR Hours]], Nurse[[#This Row],[Med Aide/Tech Hours]])</f>
        <v>112.48241758241763</v>
      </c>
      <c r="T839" s="2">
        <v>112.48241758241763</v>
      </c>
      <c r="U839" s="2">
        <v>0</v>
      </c>
      <c r="V839" s="2">
        <v>0</v>
      </c>
      <c r="W83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0.43956043956043955</v>
      </c>
      <c r="X839" s="2">
        <v>0</v>
      </c>
      <c r="Y839" s="2">
        <v>0.43956043956043955</v>
      </c>
      <c r="Z839" s="2">
        <v>0</v>
      </c>
      <c r="AA839" s="2">
        <v>0</v>
      </c>
      <c r="AB839" s="2">
        <v>0</v>
      </c>
      <c r="AC839" s="2">
        <v>0</v>
      </c>
      <c r="AD839" s="2">
        <v>0</v>
      </c>
      <c r="AE839" s="2">
        <v>0</v>
      </c>
      <c r="AF839" t="s">
        <v>108</v>
      </c>
      <c r="AG839" s="6">
        <v>5</v>
      </c>
      <c r="AH839"/>
    </row>
    <row r="840" spans="1:34" x14ac:dyDescent="0.25">
      <c r="A840" t="s">
        <v>35</v>
      </c>
      <c r="B840" t="s">
        <v>1057</v>
      </c>
      <c r="C840" t="s">
        <v>2086</v>
      </c>
      <c r="D840" t="s">
        <v>2343</v>
      </c>
      <c r="E840" s="2">
        <v>52.945054945054942</v>
      </c>
      <c r="F840" s="2">
        <f>Nurse[[#This Row],[Total Nurse Staff Hours]]/Nurse[[#This Row],[MDS Census]]</f>
        <v>3.8315794935657932</v>
      </c>
      <c r="G840" s="2">
        <f>Nurse[[#This Row],[Total Direct Care Staff Hours]]/Nurse[[#This Row],[MDS Census]]</f>
        <v>3.4569302615193007</v>
      </c>
      <c r="H840" s="2">
        <f>Nurse[[#This Row],[Total RN Hours (w/ Admin, DON)]]/Nurse[[#This Row],[MDS Census]]</f>
        <v>0.49561851390618517</v>
      </c>
      <c r="I840" s="2">
        <f>Nurse[[#This Row],[RN Hours (excl. Admin, DON)]]/Nurse[[#This Row],[MDS Census]]</f>
        <v>0.14847862183478622</v>
      </c>
      <c r="J840" s="2">
        <f>SUM(Nurse[[#This Row],[RN Hours (excl. Admin, DON)]], Nurse[[#This Row],[RN Admin Hours]], Nurse[[#This Row],[RN DON Hours]], Nurse[[#This Row],[LPN Hours (excl. Admin)]], Nurse[[#This Row],[LPN Admin Hours]], Nurse[[#This Row],[CNA Hours]], Nurse[[#This Row],[NA TR Hours]], Nurse[[#This Row],[Med Aide/Tech Hours]])</f>
        <v>202.8631868131867</v>
      </c>
      <c r="K840" s="2">
        <f>SUM(Nurse[[#This Row],[RN Hours (excl. Admin, DON)]], Nurse[[#This Row],[LPN Hours (excl. Admin)]], Nurse[[#This Row],[CNA Hours]], Nurse[[#This Row],[NA TR Hours]], Nurse[[#This Row],[Med Aide/Tech Hours]])</f>
        <v>183.02736263736253</v>
      </c>
      <c r="L840" s="2">
        <f>SUM(Nurse[[#This Row],[RN Hours (excl. Admin, DON)]], Nurse[[#This Row],[RN Admin Hours]], Nurse[[#This Row],[RN DON Hours]])</f>
        <v>26.240549450549452</v>
      </c>
      <c r="M840" s="2">
        <v>7.8612087912087913</v>
      </c>
      <c r="N840" s="2">
        <v>12.840879120879121</v>
      </c>
      <c r="O840" s="2">
        <v>5.5384615384615383</v>
      </c>
      <c r="P840" s="2">
        <f>SUM(Nurse[[#This Row],[LPN Hours (excl. Admin)]],Nurse[[#This Row],[LPN Admin Hours]])</f>
        <v>51.482197802197796</v>
      </c>
      <c r="Q840" s="2">
        <v>50.02571428571428</v>
      </c>
      <c r="R840" s="2">
        <v>1.4564835164835168</v>
      </c>
      <c r="S840" s="2">
        <f>SUM(Nurse[[#This Row],[CNA Hours]], Nurse[[#This Row],[NA TR Hours]], Nurse[[#This Row],[Med Aide/Tech Hours]])</f>
        <v>125.14043956043946</v>
      </c>
      <c r="T840" s="2">
        <v>125.14043956043946</v>
      </c>
      <c r="U840" s="2">
        <v>0</v>
      </c>
      <c r="V840" s="2">
        <v>0</v>
      </c>
      <c r="W84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0" s="2">
        <v>0</v>
      </c>
      <c r="Y840" s="2">
        <v>0</v>
      </c>
      <c r="Z840" s="2">
        <v>0</v>
      </c>
      <c r="AA840" s="2">
        <v>0</v>
      </c>
      <c r="AB840" s="2">
        <v>0</v>
      </c>
      <c r="AC840" s="2">
        <v>0</v>
      </c>
      <c r="AD840" s="2">
        <v>0</v>
      </c>
      <c r="AE840" s="2">
        <v>0</v>
      </c>
      <c r="AF840" t="s">
        <v>110</v>
      </c>
      <c r="AG840" s="6">
        <v>5</v>
      </c>
      <c r="AH840"/>
    </row>
    <row r="841" spans="1:34" x14ac:dyDescent="0.25">
      <c r="A841" t="s">
        <v>35</v>
      </c>
      <c r="B841" t="s">
        <v>1600</v>
      </c>
      <c r="C841" t="s">
        <v>2143</v>
      </c>
      <c r="D841" t="s">
        <v>2358</v>
      </c>
      <c r="E841" s="2">
        <v>46.824175824175825</v>
      </c>
      <c r="F841" s="2">
        <f>Nurse[[#This Row],[Total Nurse Staff Hours]]/Nurse[[#This Row],[MDS Census]]</f>
        <v>3.8118704529453185</v>
      </c>
      <c r="G841" s="2">
        <f>Nurse[[#This Row],[Total Direct Care Staff Hours]]/Nurse[[#This Row],[MDS Census]]</f>
        <v>3.5758953297348044</v>
      </c>
      <c r="H841" s="2">
        <f>Nurse[[#This Row],[Total RN Hours (w/ Admin, DON)]]/Nurse[[#This Row],[MDS Census]]</f>
        <v>0.74382304623327866</v>
      </c>
      <c r="I841" s="2">
        <f>Nurse[[#This Row],[RN Hours (excl. Admin, DON)]]/Nurse[[#This Row],[MDS Census]]</f>
        <v>0.50784792302276482</v>
      </c>
      <c r="J841" s="2">
        <f>SUM(Nurse[[#This Row],[RN Hours (excl. Admin, DON)]], Nurse[[#This Row],[RN Admin Hours]], Nurse[[#This Row],[RN DON Hours]], Nurse[[#This Row],[LPN Hours (excl. Admin)]], Nurse[[#This Row],[LPN Admin Hours]], Nurse[[#This Row],[CNA Hours]], Nurse[[#This Row],[NA TR Hours]], Nurse[[#This Row],[Med Aide/Tech Hours]])</f>
        <v>178.48769230769233</v>
      </c>
      <c r="K841" s="2">
        <f>SUM(Nurse[[#This Row],[RN Hours (excl. Admin, DON)]], Nurse[[#This Row],[LPN Hours (excl. Admin)]], Nurse[[#This Row],[CNA Hours]], Nurse[[#This Row],[NA TR Hours]], Nurse[[#This Row],[Med Aide/Tech Hours]])</f>
        <v>167.43835164835167</v>
      </c>
      <c r="L841" s="2">
        <f>SUM(Nurse[[#This Row],[RN Hours (excl. Admin, DON)]], Nurse[[#This Row],[RN Admin Hours]], Nurse[[#This Row],[RN DON Hours]])</f>
        <v>34.828901098901106</v>
      </c>
      <c r="M841" s="2">
        <v>23.779560439560449</v>
      </c>
      <c r="N841" s="2">
        <v>5.335054945054944</v>
      </c>
      <c r="O841" s="2">
        <v>5.7142857142857144</v>
      </c>
      <c r="P841" s="2">
        <f>SUM(Nurse[[#This Row],[LPN Hours (excl. Admin)]],Nurse[[#This Row],[LPN Admin Hours]])</f>
        <v>39.096703296703296</v>
      </c>
      <c r="Q841" s="2">
        <v>39.096703296703296</v>
      </c>
      <c r="R841" s="2">
        <v>0</v>
      </c>
      <c r="S841" s="2">
        <f>SUM(Nurse[[#This Row],[CNA Hours]], Nurse[[#This Row],[NA TR Hours]], Nurse[[#This Row],[Med Aide/Tech Hours]])</f>
        <v>104.56208791208793</v>
      </c>
      <c r="T841" s="2">
        <v>104.56208791208793</v>
      </c>
      <c r="U841" s="2">
        <v>0</v>
      </c>
      <c r="V841" s="2">
        <v>0</v>
      </c>
      <c r="W84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1" s="2">
        <v>0</v>
      </c>
      <c r="Y841" s="2">
        <v>0</v>
      </c>
      <c r="Z841" s="2">
        <v>0</v>
      </c>
      <c r="AA841" s="2">
        <v>0</v>
      </c>
      <c r="AB841" s="2">
        <v>0</v>
      </c>
      <c r="AC841" s="2">
        <v>0</v>
      </c>
      <c r="AD841" s="2">
        <v>0</v>
      </c>
      <c r="AE841" s="2">
        <v>0</v>
      </c>
      <c r="AF841" t="s">
        <v>663</v>
      </c>
      <c r="AG841" s="6">
        <v>5</v>
      </c>
      <c r="AH841"/>
    </row>
    <row r="842" spans="1:34" x14ac:dyDescent="0.25">
      <c r="A842" t="s">
        <v>35</v>
      </c>
      <c r="B842" t="s">
        <v>1728</v>
      </c>
      <c r="C842" t="s">
        <v>2246</v>
      </c>
      <c r="D842" t="s">
        <v>2294</v>
      </c>
      <c r="E842" s="2">
        <v>47.219780219780219</v>
      </c>
      <c r="F842" s="2">
        <f>Nurse[[#This Row],[Total Nurse Staff Hours]]/Nurse[[#This Row],[MDS Census]]</f>
        <v>3.4428810798231324</v>
      </c>
      <c r="G842" s="2">
        <f>Nurse[[#This Row],[Total Direct Care Staff Hours]]/Nurse[[#This Row],[MDS Census]]</f>
        <v>3.1514265766814051</v>
      </c>
      <c r="H842" s="2">
        <f>Nurse[[#This Row],[Total RN Hours (w/ Admin, DON)]]/Nurse[[#This Row],[MDS Census]]</f>
        <v>0.5686129858040494</v>
      </c>
      <c r="I842" s="2">
        <f>Nurse[[#This Row],[RN Hours (excl. Admin, DON)]]/Nurse[[#This Row],[MDS Census]]</f>
        <v>0.27715848266232262</v>
      </c>
      <c r="J842" s="2">
        <f>SUM(Nurse[[#This Row],[RN Hours (excl. Admin, DON)]], Nurse[[#This Row],[RN Admin Hours]], Nurse[[#This Row],[RN DON Hours]], Nurse[[#This Row],[LPN Hours (excl. Admin)]], Nurse[[#This Row],[LPN Admin Hours]], Nurse[[#This Row],[CNA Hours]], Nurse[[#This Row],[NA TR Hours]], Nurse[[#This Row],[Med Aide/Tech Hours]])</f>
        <v>162.57208791208791</v>
      </c>
      <c r="K842" s="2">
        <f>SUM(Nurse[[#This Row],[RN Hours (excl. Admin, DON)]], Nurse[[#This Row],[LPN Hours (excl. Admin)]], Nurse[[#This Row],[CNA Hours]], Nurse[[#This Row],[NA TR Hours]], Nurse[[#This Row],[Med Aide/Tech Hours]])</f>
        <v>148.8096703296703</v>
      </c>
      <c r="L842" s="2">
        <f>SUM(Nurse[[#This Row],[RN Hours (excl. Admin, DON)]], Nurse[[#This Row],[RN Admin Hours]], Nurse[[#This Row],[RN DON Hours]])</f>
        <v>26.849780219780222</v>
      </c>
      <c r="M842" s="2">
        <v>13.08736263736264</v>
      </c>
      <c r="N842" s="2">
        <v>10.333846153846155</v>
      </c>
      <c r="O842" s="2">
        <v>3.4285714285714284</v>
      </c>
      <c r="P842" s="2">
        <f>SUM(Nurse[[#This Row],[LPN Hours (excl. Admin)]],Nurse[[#This Row],[LPN Admin Hours]])</f>
        <v>39.221758241758238</v>
      </c>
      <c r="Q842" s="2">
        <v>39.221758241758238</v>
      </c>
      <c r="R842" s="2">
        <v>0</v>
      </c>
      <c r="S842" s="2">
        <f>SUM(Nurse[[#This Row],[CNA Hours]], Nurse[[#This Row],[NA TR Hours]], Nurse[[#This Row],[Med Aide/Tech Hours]])</f>
        <v>96.500549450549428</v>
      </c>
      <c r="T842" s="2">
        <v>96.500549450549428</v>
      </c>
      <c r="U842" s="2">
        <v>0</v>
      </c>
      <c r="V842" s="2">
        <v>0</v>
      </c>
      <c r="W84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2" s="2">
        <v>0</v>
      </c>
      <c r="Y842" s="2">
        <v>0</v>
      </c>
      <c r="Z842" s="2">
        <v>0</v>
      </c>
      <c r="AA842" s="2">
        <v>0</v>
      </c>
      <c r="AB842" s="2">
        <v>0</v>
      </c>
      <c r="AC842" s="2">
        <v>0</v>
      </c>
      <c r="AD842" s="2">
        <v>0</v>
      </c>
      <c r="AE842" s="2">
        <v>0</v>
      </c>
      <c r="AF842" t="s">
        <v>794</v>
      </c>
      <c r="AG842" s="6">
        <v>5</v>
      </c>
      <c r="AH842"/>
    </row>
    <row r="843" spans="1:34" x14ac:dyDescent="0.25">
      <c r="A843" t="s">
        <v>35</v>
      </c>
      <c r="B843" t="s">
        <v>1885</v>
      </c>
      <c r="C843" t="s">
        <v>2050</v>
      </c>
      <c r="D843" t="s">
        <v>2317</v>
      </c>
      <c r="E843" s="2">
        <v>46.35164835164835</v>
      </c>
      <c r="F843" s="2">
        <f>Nurse[[#This Row],[Total Nurse Staff Hours]]/Nurse[[#This Row],[MDS Census]]</f>
        <v>3.9394618302513029</v>
      </c>
      <c r="G843" s="2">
        <f>Nurse[[#This Row],[Total Direct Care Staff Hours]]/Nurse[[#This Row],[MDS Census]]</f>
        <v>3.5278757705073489</v>
      </c>
      <c r="H843" s="2">
        <f>Nurse[[#This Row],[Total RN Hours (w/ Admin, DON)]]/Nurse[[#This Row],[MDS Census]]</f>
        <v>0.66861545756282603</v>
      </c>
      <c r="I843" s="2">
        <f>Nurse[[#This Row],[RN Hours (excl. Admin, DON)]]/Nurse[[#This Row],[MDS Census]]</f>
        <v>0.25702939781887146</v>
      </c>
      <c r="J843" s="2">
        <f>SUM(Nurse[[#This Row],[RN Hours (excl. Admin, DON)]], Nurse[[#This Row],[RN Admin Hours]], Nurse[[#This Row],[RN DON Hours]], Nurse[[#This Row],[LPN Hours (excl. Admin)]], Nurse[[#This Row],[LPN Admin Hours]], Nurse[[#This Row],[CNA Hours]], Nurse[[#This Row],[NA TR Hours]], Nurse[[#This Row],[Med Aide/Tech Hours]])</f>
        <v>182.60054945054941</v>
      </c>
      <c r="K843" s="2">
        <f>SUM(Nurse[[#This Row],[RN Hours (excl. Admin, DON)]], Nurse[[#This Row],[LPN Hours (excl. Admin)]], Nurse[[#This Row],[CNA Hours]], Nurse[[#This Row],[NA TR Hours]], Nurse[[#This Row],[Med Aide/Tech Hours]])</f>
        <v>163.52285714285711</v>
      </c>
      <c r="L843" s="2">
        <f>SUM(Nurse[[#This Row],[RN Hours (excl. Admin, DON)]], Nurse[[#This Row],[RN Admin Hours]], Nurse[[#This Row],[RN DON Hours]])</f>
        <v>30.991428571428571</v>
      </c>
      <c r="M843" s="2">
        <v>11.913736263736261</v>
      </c>
      <c r="N843" s="2">
        <v>13.363406593406594</v>
      </c>
      <c r="O843" s="2">
        <v>5.7142857142857144</v>
      </c>
      <c r="P843" s="2">
        <f>SUM(Nurse[[#This Row],[LPN Hours (excl. Admin)]],Nurse[[#This Row],[LPN Admin Hours]])</f>
        <v>39.074065934065921</v>
      </c>
      <c r="Q843" s="2">
        <v>39.074065934065921</v>
      </c>
      <c r="R843" s="2">
        <v>0</v>
      </c>
      <c r="S843" s="2">
        <f>SUM(Nurse[[#This Row],[CNA Hours]], Nurse[[#This Row],[NA TR Hours]], Nurse[[#This Row],[Med Aide/Tech Hours]])</f>
        <v>112.53505494505492</v>
      </c>
      <c r="T843" s="2">
        <v>112.53505494505492</v>
      </c>
      <c r="U843" s="2">
        <v>0</v>
      </c>
      <c r="V843" s="2">
        <v>0</v>
      </c>
      <c r="W84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3" s="2">
        <v>0</v>
      </c>
      <c r="Y843" s="2">
        <v>0</v>
      </c>
      <c r="Z843" s="2">
        <v>0</v>
      </c>
      <c r="AA843" s="2">
        <v>0</v>
      </c>
      <c r="AB843" s="2">
        <v>0</v>
      </c>
      <c r="AC843" s="2">
        <v>0</v>
      </c>
      <c r="AD843" s="2">
        <v>0</v>
      </c>
      <c r="AE843" s="2">
        <v>0</v>
      </c>
      <c r="AF843" t="s">
        <v>952</v>
      </c>
      <c r="AG843" s="6">
        <v>5</v>
      </c>
      <c r="AH843"/>
    </row>
    <row r="844" spans="1:34" x14ac:dyDescent="0.25">
      <c r="A844" t="s">
        <v>35</v>
      </c>
      <c r="B844" t="s">
        <v>1676</v>
      </c>
      <c r="C844" t="s">
        <v>2116</v>
      </c>
      <c r="D844" t="s">
        <v>2322</v>
      </c>
      <c r="E844" s="2">
        <v>78.043956043956044</v>
      </c>
      <c r="F844" s="2">
        <f>Nurse[[#This Row],[Total Nurse Staff Hours]]/Nurse[[#This Row],[MDS Census]]</f>
        <v>3.8775837792171219</v>
      </c>
      <c r="G844" s="2">
        <f>Nurse[[#This Row],[Total Direct Care Staff Hours]]/Nurse[[#This Row],[MDS Census]]</f>
        <v>3.5545536468600396</v>
      </c>
      <c r="H844" s="2">
        <f>Nurse[[#This Row],[Total RN Hours (w/ Admin, DON)]]/Nurse[[#This Row],[MDS Census]]</f>
        <v>0.78820050689946508</v>
      </c>
      <c r="I844" s="2">
        <f>Nurse[[#This Row],[RN Hours (excl. Admin, DON)]]/Nurse[[#This Row],[MDS Census]]</f>
        <v>0.46517037454238247</v>
      </c>
      <c r="J844" s="2">
        <f>SUM(Nurse[[#This Row],[RN Hours (excl. Admin, DON)]], Nurse[[#This Row],[RN Admin Hours]], Nurse[[#This Row],[RN DON Hours]], Nurse[[#This Row],[LPN Hours (excl. Admin)]], Nurse[[#This Row],[LPN Admin Hours]], Nurse[[#This Row],[CNA Hours]], Nurse[[#This Row],[NA TR Hours]], Nurse[[#This Row],[Med Aide/Tech Hours]])</f>
        <v>302.62197802197801</v>
      </c>
      <c r="K844" s="2">
        <f>SUM(Nurse[[#This Row],[RN Hours (excl. Admin, DON)]], Nurse[[#This Row],[LPN Hours (excl. Admin)]], Nurse[[#This Row],[CNA Hours]], Nurse[[#This Row],[NA TR Hours]], Nurse[[#This Row],[Med Aide/Tech Hours]])</f>
        <v>277.41142857142859</v>
      </c>
      <c r="L844" s="2">
        <f>SUM(Nurse[[#This Row],[RN Hours (excl. Admin, DON)]], Nurse[[#This Row],[RN Admin Hours]], Nurse[[#This Row],[RN DON Hours]])</f>
        <v>61.514285714285727</v>
      </c>
      <c r="M844" s="2">
        <v>36.303736263736269</v>
      </c>
      <c r="N844" s="2">
        <v>19.496263736263739</v>
      </c>
      <c r="O844" s="2">
        <v>5.7142857142857144</v>
      </c>
      <c r="P844" s="2">
        <f>SUM(Nurse[[#This Row],[LPN Hours (excl. Admin)]],Nurse[[#This Row],[LPN Admin Hours]])</f>
        <v>60.05285714285715</v>
      </c>
      <c r="Q844" s="2">
        <v>60.05285714285715</v>
      </c>
      <c r="R844" s="2">
        <v>0</v>
      </c>
      <c r="S844" s="2">
        <f>SUM(Nurse[[#This Row],[CNA Hours]], Nurse[[#This Row],[NA TR Hours]], Nurse[[#This Row],[Med Aide/Tech Hours]])</f>
        <v>181.05483516483514</v>
      </c>
      <c r="T844" s="2">
        <v>181.05483516483514</v>
      </c>
      <c r="U844" s="2">
        <v>0</v>
      </c>
      <c r="V844" s="2">
        <v>0</v>
      </c>
      <c r="W84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4" s="2">
        <v>0</v>
      </c>
      <c r="Y844" s="2">
        <v>0</v>
      </c>
      <c r="Z844" s="2">
        <v>0</v>
      </c>
      <c r="AA844" s="2">
        <v>0</v>
      </c>
      <c r="AB844" s="2">
        <v>0</v>
      </c>
      <c r="AC844" s="2">
        <v>0</v>
      </c>
      <c r="AD844" s="2">
        <v>0</v>
      </c>
      <c r="AE844" s="2">
        <v>0</v>
      </c>
      <c r="AF844" t="s">
        <v>740</v>
      </c>
      <c r="AG844" s="6">
        <v>5</v>
      </c>
      <c r="AH844"/>
    </row>
    <row r="845" spans="1:34" x14ac:dyDescent="0.25">
      <c r="A845" t="s">
        <v>35</v>
      </c>
      <c r="B845" t="s">
        <v>1332</v>
      </c>
      <c r="C845" t="s">
        <v>2170</v>
      </c>
      <c r="D845" t="s">
        <v>2350</v>
      </c>
      <c r="E845" s="2">
        <v>34.406593406593409</v>
      </c>
      <c r="F845" s="2">
        <f>Nurse[[#This Row],[Total Nurse Staff Hours]]/Nurse[[#This Row],[MDS Census]]</f>
        <v>4.1923922069626318</v>
      </c>
      <c r="G845" s="2">
        <f>Nurse[[#This Row],[Total Direct Care Staff Hours]]/Nurse[[#This Row],[MDS Census]]</f>
        <v>3.8606739061002875</v>
      </c>
      <c r="H845" s="2">
        <f>Nurse[[#This Row],[Total RN Hours (w/ Admin, DON)]]/Nurse[[#This Row],[MDS Census]]</f>
        <v>0.65714468221015654</v>
      </c>
      <c r="I845" s="2">
        <f>Nurse[[#This Row],[RN Hours (excl. Admin, DON)]]/Nurse[[#This Row],[MDS Census]]</f>
        <v>0.32542638134781227</v>
      </c>
      <c r="J845" s="2">
        <f>SUM(Nurse[[#This Row],[RN Hours (excl. Admin, DON)]], Nurse[[#This Row],[RN Admin Hours]], Nurse[[#This Row],[RN DON Hours]], Nurse[[#This Row],[LPN Hours (excl. Admin)]], Nurse[[#This Row],[LPN Admin Hours]], Nurse[[#This Row],[CNA Hours]], Nurse[[#This Row],[NA TR Hours]], Nurse[[#This Row],[Med Aide/Tech Hours]])</f>
        <v>144.24593406593408</v>
      </c>
      <c r="K845" s="2">
        <f>SUM(Nurse[[#This Row],[RN Hours (excl. Admin, DON)]], Nurse[[#This Row],[LPN Hours (excl. Admin)]], Nurse[[#This Row],[CNA Hours]], Nurse[[#This Row],[NA TR Hours]], Nurse[[#This Row],[Med Aide/Tech Hours]])</f>
        <v>132.83263736263737</v>
      </c>
      <c r="L845" s="2">
        <f>SUM(Nurse[[#This Row],[RN Hours (excl. Admin, DON)]], Nurse[[#This Row],[RN Admin Hours]], Nurse[[#This Row],[RN DON Hours]])</f>
        <v>22.610109890109893</v>
      </c>
      <c r="M845" s="2">
        <v>11.196813186813189</v>
      </c>
      <c r="N845" s="2">
        <v>6.6660439560439553</v>
      </c>
      <c r="O845" s="2">
        <v>4.7472527472527473</v>
      </c>
      <c r="P845" s="2">
        <f>SUM(Nurse[[#This Row],[LPN Hours (excl. Admin)]],Nurse[[#This Row],[LPN Admin Hours]])</f>
        <v>40.12076923076922</v>
      </c>
      <c r="Q845" s="2">
        <v>40.12076923076922</v>
      </c>
      <c r="R845" s="2">
        <v>0</v>
      </c>
      <c r="S845" s="2">
        <f>SUM(Nurse[[#This Row],[CNA Hours]], Nurse[[#This Row],[NA TR Hours]], Nurse[[#This Row],[Med Aide/Tech Hours]])</f>
        <v>81.51505494505497</v>
      </c>
      <c r="T845" s="2">
        <v>81.51505494505497</v>
      </c>
      <c r="U845" s="2">
        <v>0</v>
      </c>
      <c r="V845" s="2">
        <v>0</v>
      </c>
      <c r="W84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5" s="2">
        <v>0</v>
      </c>
      <c r="Y845" s="2">
        <v>0</v>
      </c>
      <c r="Z845" s="2">
        <v>0</v>
      </c>
      <c r="AA845" s="2">
        <v>0</v>
      </c>
      <c r="AB845" s="2">
        <v>0</v>
      </c>
      <c r="AC845" s="2">
        <v>0</v>
      </c>
      <c r="AD845" s="2">
        <v>0</v>
      </c>
      <c r="AE845" s="2">
        <v>0</v>
      </c>
      <c r="AF845" t="s">
        <v>389</v>
      </c>
      <c r="AG845" s="6">
        <v>5</v>
      </c>
      <c r="AH845"/>
    </row>
    <row r="846" spans="1:34" x14ac:dyDescent="0.25">
      <c r="A846" t="s">
        <v>35</v>
      </c>
      <c r="B846" t="s">
        <v>1908</v>
      </c>
      <c r="C846" t="s">
        <v>2277</v>
      </c>
      <c r="D846" t="s">
        <v>2308</v>
      </c>
      <c r="E846" s="2">
        <v>22.923076923076923</v>
      </c>
      <c r="F846" s="2">
        <f>Nurse[[#This Row],[Total Nurse Staff Hours]]/Nurse[[#This Row],[MDS Census]]</f>
        <v>4.0286816874400779</v>
      </c>
      <c r="G846" s="2">
        <f>Nurse[[#This Row],[Total Direct Care Staff Hours]]/Nurse[[#This Row],[MDS Census]]</f>
        <v>3.525719079578141</v>
      </c>
      <c r="H846" s="2">
        <f>Nurse[[#This Row],[Total RN Hours (w/ Admin, DON)]]/Nurse[[#This Row],[MDS Census]]</f>
        <v>0.97706615532118912</v>
      </c>
      <c r="I846" s="2">
        <f>Nurse[[#This Row],[RN Hours (excl. Admin, DON)]]/Nurse[[#This Row],[MDS Census]]</f>
        <v>0.47410354745925232</v>
      </c>
      <c r="J846" s="2">
        <f>SUM(Nurse[[#This Row],[RN Hours (excl. Admin, DON)]], Nurse[[#This Row],[RN Admin Hours]], Nurse[[#This Row],[RN DON Hours]], Nurse[[#This Row],[LPN Hours (excl. Admin)]], Nurse[[#This Row],[LPN Admin Hours]], Nurse[[#This Row],[CNA Hours]], Nurse[[#This Row],[NA TR Hours]], Nurse[[#This Row],[Med Aide/Tech Hours]])</f>
        <v>92.349780219780257</v>
      </c>
      <c r="K846" s="2">
        <f>SUM(Nurse[[#This Row],[RN Hours (excl. Admin, DON)]], Nurse[[#This Row],[LPN Hours (excl. Admin)]], Nurse[[#This Row],[CNA Hours]], Nurse[[#This Row],[NA TR Hours]], Nurse[[#This Row],[Med Aide/Tech Hours]])</f>
        <v>80.820329670329699</v>
      </c>
      <c r="L846" s="2">
        <f>SUM(Nurse[[#This Row],[RN Hours (excl. Admin, DON)]], Nurse[[#This Row],[RN Admin Hours]], Nurse[[#This Row],[RN DON Hours]])</f>
        <v>22.397362637362644</v>
      </c>
      <c r="M846" s="2">
        <v>10.867912087912092</v>
      </c>
      <c r="N846" s="2">
        <v>5.8151648351648362</v>
      </c>
      <c r="O846" s="2">
        <v>5.7142857142857144</v>
      </c>
      <c r="P846" s="2">
        <f>SUM(Nurse[[#This Row],[LPN Hours (excl. Admin)]],Nurse[[#This Row],[LPN Admin Hours]])</f>
        <v>13.094505494505498</v>
      </c>
      <c r="Q846" s="2">
        <v>13.094505494505498</v>
      </c>
      <c r="R846" s="2">
        <v>0</v>
      </c>
      <c r="S846" s="2">
        <f>SUM(Nurse[[#This Row],[CNA Hours]], Nurse[[#This Row],[NA TR Hours]], Nurse[[#This Row],[Med Aide/Tech Hours]])</f>
        <v>56.857912087912105</v>
      </c>
      <c r="T846" s="2">
        <v>56.857912087912105</v>
      </c>
      <c r="U846" s="2">
        <v>0</v>
      </c>
      <c r="V846" s="2">
        <v>0</v>
      </c>
      <c r="W84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6" s="2">
        <v>0</v>
      </c>
      <c r="Y846" s="2">
        <v>0</v>
      </c>
      <c r="Z846" s="2">
        <v>0</v>
      </c>
      <c r="AA846" s="2">
        <v>0</v>
      </c>
      <c r="AB846" s="2">
        <v>0</v>
      </c>
      <c r="AC846" s="2">
        <v>0</v>
      </c>
      <c r="AD846" s="2">
        <v>0</v>
      </c>
      <c r="AE846" s="2">
        <v>0</v>
      </c>
      <c r="AF846" t="s">
        <v>975</v>
      </c>
      <c r="AG846" s="6">
        <v>5</v>
      </c>
      <c r="AH846"/>
    </row>
    <row r="847" spans="1:34" x14ac:dyDescent="0.25">
      <c r="A847" t="s">
        <v>35</v>
      </c>
      <c r="B847" t="s">
        <v>1051</v>
      </c>
      <c r="C847" t="s">
        <v>2026</v>
      </c>
      <c r="D847" t="s">
        <v>2342</v>
      </c>
      <c r="E847" s="2">
        <v>37.307692307692307</v>
      </c>
      <c r="F847" s="2">
        <f>Nurse[[#This Row],[Total Nurse Staff Hours]]/Nurse[[#This Row],[MDS Census]]</f>
        <v>3.2294079528718695</v>
      </c>
      <c r="G847" s="2">
        <f>Nurse[[#This Row],[Total Direct Care Staff Hours]]/Nurse[[#This Row],[MDS Census]]</f>
        <v>2.8036701030927831</v>
      </c>
      <c r="H847" s="2">
        <f>Nurse[[#This Row],[Total RN Hours (w/ Admin, DON)]]/Nurse[[#This Row],[MDS Census]]</f>
        <v>0.91299263622974947</v>
      </c>
      <c r="I847" s="2">
        <f>Nurse[[#This Row],[RN Hours (excl. Admin, DON)]]/Nurse[[#This Row],[MDS Census]]</f>
        <v>0.48725478645066272</v>
      </c>
      <c r="J847" s="2">
        <f>SUM(Nurse[[#This Row],[RN Hours (excl. Admin, DON)]], Nurse[[#This Row],[RN Admin Hours]], Nurse[[#This Row],[RN DON Hours]], Nurse[[#This Row],[LPN Hours (excl. Admin)]], Nurse[[#This Row],[LPN Admin Hours]], Nurse[[#This Row],[CNA Hours]], Nurse[[#This Row],[NA TR Hours]], Nurse[[#This Row],[Med Aide/Tech Hours]])</f>
        <v>120.4817582417582</v>
      </c>
      <c r="K847" s="2">
        <f>SUM(Nurse[[#This Row],[RN Hours (excl. Admin, DON)]], Nurse[[#This Row],[LPN Hours (excl. Admin)]], Nurse[[#This Row],[CNA Hours]], Nurse[[#This Row],[NA TR Hours]], Nurse[[#This Row],[Med Aide/Tech Hours]])</f>
        <v>104.59846153846152</v>
      </c>
      <c r="L847" s="2">
        <f>SUM(Nurse[[#This Row],[RN Hours (excl. Admin, DON)]], Nurse[[#This Row],[RN Admin Hours]], Nurse[[#This Row],[RN DON Hours]])</f>
        <v>34.061648351648344</v>
      </c>
      <c r="M847" s="2">
        <v>18.178351648351647</v>
      </c>
      <c r="N847" s="2">
        <v>10.169010989010983</v>
      </c>
      <c r="O847" s="2">
        <v>5.7142857142857144</v>
      </c>
      <c r="P847" s="2">
        <f>SUM(Nurse[[#This Row],[LPN Hours (excl. Admin)]],Nurse[[#This Row],[LPN Admin Hours]])</f>
        <v>23.143846153846159</v>
      </c>
      <c r="Q847" s="2">
        <v>23.143846153846159</v>
      </c>
      <c r="R847" s="2">
        <v>0</v>
      </c>
      <c r="S847" s="2">
        <f>SUM(Nurse[[#This Row],[CNA Hours]], Nurse[[#This Row],[NA TR Hours]], Nurse[[#This Row],[Med Aide/Tech Hours]])</f>
        <v>63.276263736263708</v>
      </c>
      <c r="T847" s="2">
        <v>63.276263736263708</v>
      </c>
      <c r="U847" s="2">
        <v>0</v>
      </c>
      <c r="V847" s="2">
        <v>0</v>
      </c>
      <c r="W84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7" s="2">
        <v>0</v>
      </c>
      <c r="Y847" s="2">
        <v>0</v>
      </c>
      <c r="Z847" s="2">
        <v>0</v>
      </c>
      <c r="AA847" s="2">
        <v>0</v>
      </c>
      <c r="AB847" s="2">
        <v>0</v>
      </c>
      <c r="AC847" s="2">
        <v>0</v>
      </c>
      <c r="AD847" s="2">
        <v>0</v>
      </c>
      <c r="AE847" s="2">
        <v>0</v>
      </c>
      <c r="AF847" t="s">
        <v>104</v>
      </c>
      <c r="AG847" s="6">
        <v>5</v>
      </c>
      <c r="AH847"/>
    </row>
    <row r="848" spans="1:34" x14ac:dyDescent="0.25">
      <c r="A848" t="s">
        <v>35</v>
      </c>
      <c r="B848" t="s">
        <v>1170</v>
      </c>
      <c r="C848" t="s">
        <v>1988</v>
      </c>
      <c r="D848" t="s">
        <v>2314</v>
      </c>
      <c r="E848" s="2">
        <v>55.615384615384613</v>
      </c>
      <c r="F848" s="2">
        <f>Nurse[[#This Row],[Total Nurse Staff Hours]]/Nurse[[#This Row],[MDS Census]]</f>
        <v>3.1268168346176646</v>
      </c>
      <c r="G848" s="2">
        <f>Nurse[[#This Row],[Total Direct Care Staff Hours]]/Nurse[[#This Row],[MDS Census]]</f>
        <v>2.994945662912468</v>
      </c>
      <c r="H848" s="2">
        <f>Nurse[[#This Row],[Total RN Hours (w/ Admin, DON)]]/Nurse[[#This Row],[MDS Census]]</f>
        <v>0.40120727129025868</v>
      </c>
      <c r="I848" s="2">
        <f>Nurse[[#This Row],[RN Hours (excl. Admin, DON)]]/Nurse[[#This Row],[MDS Census]]</f>
        <v>0.26933609958506211</v>
      </c>
      <c r="J848" s="2">
        <f>SUM(Nurse[[#This Row],[RN Hours (excl. Admin, DON)]], Nurse[[#This Row],[RN Admin Hours]], Nurse[[#This Row],[RN DON Hours]], Nurse[[#This Row],[LPN Hours (excl. Admin)]], Nurse[[#This Row],[LPN Admin Hours]], Nurse[[#This Row],[CNA Hours]], Nurse[[#This Row],[NA TR Hours]], Nurse[[#This Row],[Med Aide/Tech Hours]])</f>
        <v>173.89912087912089</v>
      </c>
      <c r="K848" s="2">
        <f>SUM(Nurse[[#This Row],[RN Hours (excl. Admin, DON)]], Nurse[[#This Row],[LPN Hours (excl. Admin)]], Nurse[[#This Row],[CNA Hours]], Nurse[[#This Row],[NA TR Hours]], Nurse[[#This Row],[Med Aide/Tech Hours]])</f>
        <v>166.56505494505495</v>
      </c>
      <c r="L848" s="2">
        <f>SUM(Nurse[[#This Row],[RN Hours (excl. Admin, DON)]], Nurse[[#This Row],[RN Admin Hours]], Nurse[[#This Row],[RN DON Hours]])</f>
        <v>22.313296703296693</v>
      </c>
      <c r="M848" s="2">
        <v>14.97923076923076</v>
      </c>
      <c r="N848" s="2">
        <v>0.85604395604395611</v>
      </c>
      <c r="O848" s="2">
        <v>6.4780219780219781</v>
      </c>
      <c r="P848" s="2">
        <f>SUM(Nurse[[#This Row],[LPN Hours (excl. Admin)]],Nurse[[#This Row],[LPN Admin Hours]])</f>
        <v>51.392197802197828</v>
      </c>
      <c r="Q848" s="2">
        <v>51.392197802197828</v>
      </c>
      <c r="R848" s="2">
        <v>0</v>
      </c>
      <c r="S848" s="2">
        <f>SUM(Nurse[[#This Row],[CNA Hours]], Nurse[[#This Row],[NA TR Hours]], Nurse[[#This Row],[Med Aide/Tech Hours]])</f>
        <v>100.19362637362636</v>
      </c>
      <c r="T848" s="2">
        <v>100.19362637362636</v>
      </c>
      <c r="U848" s="2">
        <v>0</v>
      </c>
      <c r="V848" s="2">
        <v>0</v>
      </c>
      <c r="W84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27.823846153846155</v>
      </c>
      <c r="X848" s="2">
        <v>1.3626373626373627</v>
      </c>
      <c r="Y848" s="2">
        <v>0</v>
      </c>
      <c r="Z848" s="2">
        <v>0.76923076923076927</v>
      </c>
      <c r="AA848" s="2">
        <v>7.7579120879120884</v>
      </c>
      <c r="AB848" s="2">
        <v>0</v>
      </c>
      <c r="AC848" s="2">
        <v>17.934065934065934</v>
      </c>
      <c r="AD848" s="2">
        <v>0</v>
      </c>
      <c r="AE848" s="2">
        <v>0</v>
      </c>
      <c r="AF848" t="s">
        <v>225</v>
      </c>
      <c r="AG848" s="6">
        <v>5</v>
      </c>
      <c r="AH848"/>
    </row>
    <row r="849" spans="1:34" x14ac:dyDescent="0.25">
      <c r="A849" t="s">
        <v>35</v>
      </c>
      <c r="B849" t="s">
        <v>1798</v>
      </c>
      <c r="C849" t="s">
        <v>1946</v>
      </c>
      <c r="D849" t="s">
        <v>2355</v>
      </c>
      <c r="E849" s="2">
        <v>84.142857142857139</v>
      </c>
      <c r="F849" s="2">
        <f>Nurse[[#This Row],[Total Nurse Staff Hours]]/Nurse[[#This Row],[MDS Census]]</f>
        <v>3.4866592660310824</v>
      </c>
      <c r="G849" s="2">
        <f>Nurse[[#This Row],[Total Direct Care Staff Hours]]/Nurse[[#This Row],[MDS Census]]</f>
        <v>3.1645030690871097</v>
      </c>
      <c r="H849" s="2">
        <f>Nurse[[#This Row],[Total RN Hours (w/ Admin, DON)]]/Nurse[[#This Row],[MDS Census]]</f>
        <v>0.38040355230508033</v>
      </c>
      <c r="I849" s="2">
        <f>Nurse[[#This Row],[RN Hours (excl. Admin, DON)]]/Nurse[[#This Row],[MDS Census]]</f>
        <v>0.30106438552958081</v>
      </c>
      <c r="J849" s="2">
        <f>SUM(Nurse[[#This Row],[RN Hours (excl. Admin, DON)]], Nurse[[#This Row],[RN Admin Hours]], Nurse[[#This Row],[RN DON Hours]], Nurse[[#This Row],[LPN Hours (excl. Admin)]], Nurse[[#This Row],[LPN Admin Hours]], Nurse[[#This Row],[CNA Hours]], Nurse[[#This Row],[NA TR Hours]], Nurse[[#This Row],[Med Aide/Tech Hours]])</f>
        <v>293.37747252747249</v>
      </c>
      <c r="K849" s="2">
        <f>SUM(Nurse[[#This Row],[RN Hours (excl. Admin, DON)]], Nurse[[#This Row],[LPN Hours (excl. Admin)]], Nurse[[#This Row],[CNA Hours]], Nurse[[#This Row],[NA TR Hours]], Nurse[[#This Row],[Med Aide/Tech Hours]])</f>
        <v>266.27032967032966</v>
      </c>
      <c r="L849" s="2">
        <f>SUM(Nurse[[#This Row],[RN Hours (excl. Admin, DON)]], Nurse[[#This Row],[RN Admin Hours]], Nurse[[#This Row],[RN DON Hours]])</f>
        <v>32.008241758241759</v>
      </c>
      <c r="M849" s="2">
        <v>25.332417582417584</v>
      </c>
      <c r="N849" s="2">
        <v>1.8406593406593406</v>
      </c>
      <c r="O849" s="2">
        <v>4.8351648351648349</v>
      </c>
      <c r="P849" s="2">
        <f>SUM(Nurse[[#This Row],[LPN Hours (excl. Admin)]],Nurse[[#This Row],[LPN Admin Hours]])</f>
        <v>70.478021978021985</v>
      </c>
      <c r="Q849" s="2">
        <v>50.046703296703299</v>
      </c>
      <c r="R849" s="2">
        <v>20.431318681318682</v>
      </c>
      <c r="S849" s="2">
        <f>SUM(Nurse[[#This Row],[CNA Hours]], Nurse[[#This Row],[NA TR Hours]], Nurse[[#This Row],[Med Aide/Tech Hours]])</f>
        <v>190.89120879120878</v>
      </c>
      <c r="T849" s="2">
        <v>184.33626373626373</v>
      </c>
      <c r="U849" s="2">
        <v>6.5549450549450547</v>
      </c>
      <c r="V849" s="2">
        <v>0</v>
      </c>
      <c r="W84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49" s="2">
        <v>0</v>
      </c>
      <c r="Y849" s="2">
        <v>0</v>
      </c>
      <c r="Z849" s="2">
        <v>0</v>
      </c>
      <c r="AA849" s="2">
        <v>0</v>
      </c>
      <c r="AB849" s="2">
        <v>0</v>
      </c>
      <c r="AC849" s="2">
        <v>0</v>
      </c>
      <c r="AD849" s="2">
        <v>0</v>
      </c>
      <c r="AE849" s="2">
        <v>0</v>
      </c>
      <c r="AF849" t="s">
        <v>865</v>
      </c>
      <c r="AG849" s="6">
        <v>5</v>
      </c>
      <c r="AH849"/>
    </row>
    <row r="850" spans="1:34" x14ac:dyDescent="0.25">
      <c r="A850" t="s">
        <v>35</v>
      </c>
      <c r="B850" t="s">
        <v>1797</v>
      </c>
      <c r="C850" t="s">
        <v>2068</v>
      </c>
      <c r="D850" t="s">
        <v>2307</v>
      </c>
      <c r="E850" s="2">
        <v>68.362637362637358</v>
      </c>
      <c r="F850" s="2">
        <f>Nurse[[#This Row],[Total Nurse Staff Hours]]/Nurse[[#This Row],[MDS Census]]</f>
        <v>2.966203182768044</v>
      </c>
      <c r="G850" s="2">
        <f>Nurse[[#This Row],[Total Direct Care Staff Hours]]/Nurse[[#This Row],[MDS Census]]</f>
        <v>2.7307506831699082</v>
      </c>
      <c r="H850" s="2">
        <f>Nurse[[#This Row],[Total RN Hours (w/ Admin, DON)]]/Nurse[[#This Row],[MDS Census]]</f>
        <v>0.48115254782189365</v>
      </c>
      <c r="I850" s="2">
        <f>Nurse[[#This Row],[RN Hours (excl. Admin, DON)]]/Nurse[[#This Row],[MDS Census]]</f>
        <v>0.38458447194984735</v>
      </c>
      <c r="J850" s="2">
        <f>SUM(Nurse[[#This Row],[RN Hours (excl. Admin, DON)]], Nurse[[#This Row],[RN Admin Hours]], Nurse[[#This Row],[RN DON Hours]], Nurse[[#This Row],[LPN Hours (excl. Admin)]], Nurse[[#This Row],[LPN Admin Hours]], Nurse[[#This Row],[CNA Hours]], Nurse[[#This Row],[NA TR Hours]], Nurse[[#This Row],[Med Aide/Tech Hours]])</f>
        <v>202.77747252747253</v>
      </c>
      <c r="K850" s="2">
        <f>SUM(Nurse[[#This Row],[RN Hours (excl. Admin, DON)]], Nurse[[#This Row],[LPN Hours (excl. Admin)]], Nurse[[#This Row],[CNA Hours]], Nurse[[#This Row],[NA TR Hours]], Nurse[[#This Row],[Med Aide/Tech Hours]])</f>
        <v>186.68131868131866</v>
      </c>
      <c r="L850" s="2">
        <f>SUM(Nurse[[#This Row],[RN Hours (excl. Admin, DON)]], Nurse[[#This Row],[RN Admin Hours]], Nurse[[#This Row],[RN DON Hours]])</f>
        <v>32.892857142857146</v>
      </c>
      <c r="M850" s="2">
        <v>26.291208791208792</v>
      </c>
      <c r="N850" s="2">
        <v>5.0659340659340657</v>
      </c>
      <c r="O850" s="2">
        <v>1.5357142857142858</v>
      </c>
      <c r="P850" s="2">
        <f>SUM(Nurse[[#This Row],[LPN Hours (excl. Admin)]],Nurse[[#This Row],[LPN Admin Hours]])</f>
        <v>76.329670329670321</v>
      </c>
      <c r="Q850" s="2">
        <v>66.835164835164832</v>
      </c>
      <c r="R850" s="2">
        <v>9.4945054945054945</v>
      </c>
      <c r="S850" s="2">
        <f>SUM(Nurse[[#This Row],[CNA Hours]], Nurse[[#This Row],[NA TR Hours]], Nurse[[#This Row],[Med Aide/Tech Hours]])</f>
        <v>93.554945054945051</v>
      </c>
      <c r="T850" s="2">
        <v>93.554945054945051</v>
      </c>
      <c r="U850" s="2">
        <v>0</v>
      </c>
      <c r="V850" s="2">
        <v>0</v>
      </c>
      <c r="W85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0" s="2">
        <v>0</v>
      </c>
      <c r="Y850" s="2">
        <v>0</v>
      </c>
      <c r="Z850" s="2">
        <v>0</v>
      </c>
      <c r="AA850" s="2">
        <v>0</v>
      </c>
      <c r="AB850" s="2">
        <v>0</v>
      </c>
      <c r="AC850" s="2">
        <v>0</v>
      </c>
      <c r="AD850" s="2">
        <v>0</v>
      </c>
      <c r="AE850" s="2">
        <v>0</v>
      </c>
      <c r="AF850" t="s">
        <v>864</v>
      </c>
      <c r="AG850" s="6">
        <v>5</v>
      </c>
      <c r="AH850"/>
    </row>
    <row r="851" spans="1:34" x14ac:dyDescent="0.25">
      <c r="A851" t="s">
        <v>35</v>
      </c>
      <c r="B851" t="s">
        <v>1488</v>
      </c>
      <c r="C851" t="s">
        <v>2006</v>
      </c>
      <c r="D851" t="s">
        <v>2332</v>
      </c>
      <c r="E851" s="2">
        <v>62.857142857142854</v>
      </c>
      <c r="F851" s="2">
        <f>Nurse[[#This Row],[Total Nurse Staff Hours]]/Nurse[[#This Row],[MDS Census]]</f>
        <v>3.090059440559441</v>
      </c>
      <c r="G851" s="2">
        <f>Nurse[[#This Row],[Total Direct Care Staff Hours]]/Nurse[[#This Row],[MDS Census]]</f>
        <v>2.9731835664335668</v>
      </c>
      <c r="H851" s="2">
        <f>Nurse[[#This Row],[Total RN Hours (w/ Admin, DON)]]/Nurse[[#This Row],[MDS Census]]</f>
        <v>0.41360139860139861</v>
      </c>
      <c r="I851" s="2">
        <f>Nurse[[#This Row],[RN Hours (excl. Admin, DON)]]/Nurse[[#This Row],[MDS Census]]</f>
        <v>0.29672552447552447</v>
      </c>
      <c r="J851" s="2">
        <f>SUM(Nurse[[#This Row],[RN Hours (excl. Admin, DON)]], Nurse[[#This Row],[RN Admin Hours]], Nurse[[#This Row],[RN DON Hours]], Nurse[[#This Row],[LPN Hours (excl. Admin)]], Nurse[[#This Row],[LPN Admin Hours]], Nurse[[#This Row],[CNA Hours]], Nurse[[#This Row],[NA TR Hours]], Nurse[[#This Row],[Med Aide/Tech Hours]])</f>
        <v>194.2323076923077</v>
      </c>
      <c r="K851" s="2">
        <f>SUM(Nurse[[#This Row],[RN Hours (excl. Admin, DON)]], Nurse[[#This Row],[LPN Hours (excl. Admin)]], Nurse[[#This Row],[CNA Hours]], Nurse[[#This Row],[NA TR Hours]], Nurse[[#This Row],[Med Aide/Tech Hours]])</f>
        <v>186.88582417582418</v>
      </c>
      <c r="L851" s="2">
        <f>SUM(Nurse[[#This Row],[RN Hours (excl. Admin, DON)]], Nurse[[#This Row],[RN Admin Hours]], Nurse[[#This Row],[RN DON Hours]])</f>
        <v>25.997802197802198</v>
      </c>
      <c r="M851" s="2">
        <v>18.651318681318681</v>
      </c>
      <c r="N851" s="2">
        <v>5.7640659340659335</v>
      </c>
      <c r="O851" s="2">
        <v>1.5824175824175823</v>
      </c>
      <c r="P851" s="2">
        <f>SUM(Nurse[[#This Row],[LPN Hours (excl. Admin)]],Nurse[[#This Row],[LPN Admin Hours]])</f>
        <v>48.036043956043962</v>
      </c>
      <c r="Q851" s="2">
        <v>48.036043956043962</v>
      </c>
      <c r="R851" s="2">
        <v>0</v>
      </c>
      <c r="S851" s="2">
        <f>SUM(Nurse[[#This Row],[CNA Hours]], Nurse[[#This Row],[NA TR Hours]], Nurse[[#This Row],[Med Aide/Tech Hours]])</f>
        <v>120.19846153846153</v>
      </c>
      <c r="T851" s="2">
        <v>116.79813186813186</v>
      </c>
      <c r="U851" s="2">
        <v>3.4003296703296706</v>
      </c>
      <c r="V851" s="2">
        <v>0</v>
      </c>
      <c r="W85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0.34835164835164834</v>
      </c>
      <c r="X851" s="2">
        <v>0</v>
      </c>
      <c r="Y851" s="2">
        <v>0</v>
      </c>
      <c r="Z851" s="2">
        <v>0</v>
      </c>
      <c r="AA851" s="2">
        <v>0.34835164835164834</v>
      </c>
      <c r="AB851" s="2">
        <v>0</v>
      </c>
      <c r="AC851" s="2">
        <v>0</v>
      </c>
      <c r="AD851" s="2">
        <v>0</v>
      </c>
      <c r="AE851" s="2">
        <v>0</v>
      </c>
      <c r="AF851" t="s">
        <v>548</v>
      </c>
      <c r="AG851" s="6">
        <v>5</v>
      </c>
      <c r="AH851"/>
    </row>
    <row r="852" spans="1:34" x14ac:dyDescent="0.25">
      <c r="A852" t="s">
        <v>35</v>
      </c>
      <c r="B852" t="s">
        <v>1411</v>
      </c>
      <c r="C852" t="s">
        <v>1959</v>
      </c>
      <c r="D852" t="s">
        <v>2318</v>
      </c>
      <c r="E852" s="2">
        <v>74.384615384615387</v>
      </c>
      <c r="F852" s="2">
        <f>Nurse[[#This Row],[Total Nurse Staff Hours]]/Nurse[[#This Row],[MDS Census]]</f>
        <v>3.5098035160289554</v>
      </c>
      <c r="G852" s="2">
        <f>Nurse[[#This Row],[Total Direct Care Staff Hours]]/Nurse[[#This Row],[MDS Census]]</f>
        <v>3.2040404786526815</v>
      </c>
      <c r="H852" s="2">
        <f>Nurse[[#This Row],[Total RN Hours (w/ Admin, DON)]]/Nurse[[#This Row],[MDS Census]]</f>
        <v>0.5692583838085391</v>
      </c>
      <c r="I852" s="2">
        <f>Nurse[[#This Row],[RN Hours (excl. Admin, DON)]]/Nurse[[#This Row],[MDS Census]]</f>
        <v>0.347469345545871</v>
      </c>
      <c r="J852" s="2">
        <f>SUM(Nurse[[#This Row],[RN Hours (excl. Admin, DON)]], Nurse[[#This Row],[RN Admin Hours]], Nurse[[#This Row],[RN DON Hours]], Nurse[[#This Row],[LPN Hours (excl. Admin)]], Nurse[[#This Row],[LPN Admin Hours]], Nurse[[#This Row],[CNA Hours]], Nurse[[#This Row],[NA TR Hours]], Nurse[[#This Row],[Med Aide/Tech Hours]])</f>
        <v>261.07538461538462</v>
      </c>
      <c r="K852" s="2">
        <f>SUM(Nurse[[#This Row],[RN Hours (excl. Admin, DON)]], Nurse[[#This Row],[LPN Hours (excl. Admin)]], Nurse[[#This Row],[CNA Hours]], Nurse[[#This Row],[NA TR Hours]], Nurse[[#This Row],[Med Aide/Tech Hours]])</f>
        <v>238.33131868131869</v>
      </c>
      <c r="L852" s="2">
        <f>SUM(Nurse[[#This Row],[RN Hours (excl. Admin, DON)]], Nurse[[#This Row],[RN Admin Hours]], Nurse[[#This Row],[RN DON Hours]])</f>
        <v>42.344065934065945</v>
      </c>
      <c r="M852" s="2">
        <v>25.846373626373637</v>
      </c>
      <c r="N852" s="2">
        <v>10.911758241758243</v>
      </c>
      <c r="O852" s="2">
        <v>5.5859340659340644</v>
      </c>
      <c r="P852" s="2">
        <f>SUM(Nurse[[#This Row],[LPN Hours (excl. Admin)]],Nurse[[#This Row],[LPN Admin Hours]])</f>
        <v>61.987582417582395</v>
      </c>
      <c r="Q852" s="2">
        <v>55.74120879120877</v>
      </c>
      <c r="R852" s="2">
        <v>6.2463736263736243</v>
      </c>
      <c r="S852" s="2">
        <f>SUM(Nurse[[#This Row],[CNA Hours]], Nurse[[#This Row],[NA TR Hours]], Nurse[[#This Row],[Med Aide/Tech Hours]])</f>
        <v>156.74373626373628</v>
      </c>
      <c r="T852" s="2">
        <v>151.74637362637364</v>
      </c>
      <c r="U852" s="2">
        <v>4.9973626373626372</v>
      </c>
      <c r="V852" s="2">
        <v>0</v>
      </c>
      <c r="W85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2" s="2">
        <v>0</v>
      </c>
      <c r="Y852" s="2">
        <v>0</v>
      </c>
      <c r="Z852" s="2">
        <v>0</v>
      </c>
      <c r="AA852" s="2">
        <v>0</v>
      </c>
      <c r="AB852" s="2">
        <v>0</v>
      </c>
      <c r="AC852" s="2">
        <v>0</v>
      </c>
      <c r="AD852" s="2">
        <v>0</v>
      </c>
      <c r="AE852" s="2">
        <v>0</v>
      </c>
      <c r="AF852" t="s">
        <v>470</v>
      </c>
      <c r="AG852" s="6">
        <v>5</v>
      </c>
      <c r="AH852"/>
    </row>
    <row r="853" spans="1:34" x14ac:dyDescent="0.25">
      <c r="A853" t="s">
        <v>35</v>
      </c>
      <c r="B853" t="s">
        <v>1439</v>
      </c>
      <c r="C853" t="s">
        <v>1949</v>
      </c>
      <c r="D853" t="s">
        <v>2298</v>
      </c>
      <c r="E853" s="2">
        <v>68.549450549450555</v>
      </c>
      <c r="F853" s="2">
        <f>Nurse[[#This Row],[Total Nurse Staff Hours]]/Nurse[[#This Row],[MDS Census]]</f>
        <v>3.1770984289836481</v>
      </c>
      <c r="G853" s="2">
        <f>Nurse[[#This Row],[Total Direct Care Staff Hours]]/Nurse[[#This Row],[MDS Census]]</f>
        <v>2.9440477717217051</v>
      </c>
      <c r="H853" s="2">
        <f>Nurse[[#This Row],[Total RN Hours (w/ Admin, DON)]]/Nurse[[#This Row],[MDS Census]]</f>
        <v>0.42457037512023083</v>
      </c>
      <c r="I853" s="2">
        <f>Nurse[[#This Row],[RN Hours (excl. Admin, DON)]]/Nurse[[#This Row],[MDS Census]]</f>
        <v>0.26887143315165118</v>
      </c>
      <c r="J853" s="2">
        <f>SUM(Nurse[[#This Row],[RN Hours (excl. Admin, DON)]], Nurse[[#This Row],[RN Admin Hours]], Nurse[[#This Row],[RN DON Hours]], Nurse[[#This Row],[LPN Hours (excl. Admin)]], Nurse[[#This Row],[LPN Admin Hours]], Nurse[[#This Row],[CNA Hours]], Nurse[[#This Row],[NA TR Hours]], Nurse[[#This Row],[Med Aide/Tech Hours]])</f>
        <v>217.78835164835164</v>
      </c>
      <c r="K853" s="2">
        <f>SUM(Nurse[[#This Row],[RN Hours (excl. Admin, DON)]], Nurse[[#This Row],[LPN Hours (excl. Admin)]], Nurse[[#This Row],[CNA Hours]], Nurse[[#This Row],[NA TR Hours]], Nurse[[#This Row],[Med Aide/Tech Hours]])</f>
        <v>201.81285714285713</v>
      </c>
      <c r="L853" s="2">
        <f>SUM(Nurse[[#This Row],[RN Hours (excl. Admin, DON)]], Nurse[[#This Row],[RN Admin Hours]], Nurse[[#This Row],[RN DON Hours]])</f>
        <v>29.104065934065936</v>
      </c>
      <c r="M853" s="2">
        <v>18.430989010989013</v>
      </c>
      <c r="N853" s="2">
        <v>5.7251648351648354</v>
      </c>
      <c r="O853" s="2">
        <v>4.9479120879120879</v>
      </c>
      <c r="P853" s="2">
        <f>SUM(Nurse[[#This Row],[LPN Hours (excl. Admin)]],Nurse[[#This Row],[LPN Admin Hours]])</f>
        <v>71.923956043956025</v>
      </c>
      <c r="Q853" s="2">
        <v>66.621538461538449</v>
      </c>
      <c r="R853" s="2">
        <v>5.3024175824175828</v>
      </c>
      <c r="S853" s="2">
        <f>SUM(Nurse[[#This Row],[CNA Hours]], Nurse[[#This Row],[NA TR Hours]], Nurse[[#This Row],[Med Aide/Tech Hours]])</f>
        <v>116.76032967032968</v>
      </c>
      <c r="T853" s="2">
        <v>113.89241758241759</v>
      </c>
      <c r="U853" s="2">
        <v>2.8679120879120874</v>
      </c>
      <c r="V853" s="2">
        <v>0</v>
      </c>
      <c r="W85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3" s="2">
        <v>0</v>
      </c>
      <c r="Y853" s="2">
        <v>0</v>
      </c>
      <c r="Z853" s="2">
        <v>0</v>
      </c>
      <c r="AA853" s="2">
        <v>0</v>
      </c>
      <c r="AB853" s="2">
        <v>0</v>
      </c>
      <c r="AC853" s="2">
        <v>0</v>
      </c>
      <c r="AD853" s="2">
        <v>0</v>
      </c>
      <c r="AE853" s="2">
        <v>0</v>
      </c>
      <c r="AF853" t="s">
        <v>498</v>
      </c>
      <c r="AG853" s="6">
        <v>5</v>
      </c>
      <c r="AH853"/>
    </row>
    <row r="854" spans="1:34" x14ac:dyDescent="0.25">
      <c r="A854" t="s">
        <v>35</v>
      </c>
      <c r="B854" t="s">
        <v>993</v>
      </c>
      <c r="C854" t="s">
        <v>2223</v>
      </c>
      <c r="D854" t="s">
        <v>2331</v>
      </c>
      <c r="E854" s="2">
        <v>93.72527472527473</v>
      </c>
      <c r="F854" s="2">
        <f>Nurse[[#This Row],[Total Nurse Staff Hours]]/Nurse[[#This Row],[MDS Census]]</f>
        <v>4.6212205416813221</v>
      </c>
      <c r="G854" s="2">
        <f>Nurse[[#This Row],[Total Direct Care Staff Hours]]/Nurse[[#This Row],[MDS Census]]</f>
        <v>4.1934740297807478</v>
      </c>
      <c r="H854" s="2">
        <f>Nurse[[#This Row],[Total RN Hours (w/ Admin, DON)]]/Nurse[[#This Row],[MDS Census]]</f>
        <v>1.1756360651893538</v>
      </c>
      <c r="I854" s="2">
        <f>Nurse[[#This Row],[RN Hours (excl. Admin, DON)]]/Nurse[[#This Row],[MDS Census]]</f>
        <v>0.81870676515417984</v>
      </c>
      <c r="J854" s="2">
        <f>SUM(Nurse[[#This Row],[RN Hours (excl. Admin, DON)]], Nurse[[#This Row],[RN Admin Hours]], Nurse[[#This Row],[RN DON Hours]], Nurse[[#This Row],[LPN Hours (excl. Admin)]], Nurse[[#This Row],[LPN Admin Hours]], Nurse[[#This Row],[CNA Hours]], Nurse[[#This Row],[NA TR Hours]], Nurse[[#This Row],[Med Aide/Tech Hours]])</f>
        <v>433.12516483516481</v>
      </c>
      <c r="K854" s="2">
        <f>SUM(Nurse[[#This Row],[RN Hours (excl. Admin, DON)]], Nurse[[#This Row],[LPN Hours (excl. Admin)]], Nurse[[#This Row],[CNA Hours]], Nurse[[#This Row],[NA TR Hours]], Nurse[[#This Row],[Med Aide/Tech Hours]])</f>
        <v>393.03450549450548</v>
      </c>
      <c r="L854" s="2">
        <f>SUM(Nurse[[#This Row],[RN Hours (excl. Admin, DON)]], Nurse[[#This Row],[RN Admin Hours]], Nurse[[#This Row],[RN DON Hours]])</f>
        <v>110.18681318681318</v>
      </c>
      <c r="M854" s="2">
        <v>76.733516483516482</v>
      </c>
      <c r="N854" s="2">
        <v>28.266483516483518</v>
      </c>
      <c r="O854" s="2">
        <v>5.186813186813187</v>
      </c>
      <c r="P854" s="2">
        <f>SUM(Nurse[[#This Row],[LPN Hours (excl. Admin)]],Nurse[[#This Row],[LPN Admin Hours]])</f>
        <v>137.32692307692307</v>
      </c>
      <c r="Q854" s="2">
        <v>130.68956043956044</v>
      </c>
      <c r="R854" s="2">
        <v>6.6373626373626378</v>
      </c>
      <c r="S854" s="2">
        <f>SUM(Nurse[[#This Row],[CNA Hours]], Nurse[[#This Row],[NA TR Hours]], Nurse[[#This Row],[Med Aide/Tech Hours]])</f>
        <v>185.61142857142858</v>
      </c>
      <c r="T854" s="2">
        <v>185.61142857142858</v>
      </c>
      <c r="U854" s="2">
        <v>0</v>
      </c>
      <c r="V854" s="2">
        <v>0</v>
      </c>
      <c r="W85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28.370879120879124</v>
      </c>
      <c r="X854" s="2">
        <v>14.505494505494505</v>
      </c>
      <c r="Y854" s="2">
        <v>0</v>
      </c>
      <c r="Z854" s="2">
        <v>0</v>
      </c>
      <c r="AA854" s="2">
        <v>5.3489010989010985</v>
      </c>
      <c r="AB854" s="2">
        <v>0</v>
      </c>
      <c r="AC854" s="2">
        <v>8.5164835164835164</v>
      </c>
      <c r="AD854" s="2">
        <v>0</v>
      </c>
      <c r="AE854" s="2">
        <v>0</v>
      </c>
      <c r="AF854" t="s">
        <v>856</v>
      </c>
      <c r="AG854" s="6">
        <v>5</v>
      </c>
      <c r="AH854"/>
    </row>
    <row r="855" spans="1:34" x14ac:dyDescent="0.25">
      <c r="A855" t="s">
        <v>35</v>
      </c>
      <c r="B855" t="s">
        <v>1858</v>
      </c>
      <c r="C855" t="s">
        <v>2090</v>
      </c>
      <c r="D855" t="s">
        <v>2280</v>
      </c>
      <c r="E855" s="2">
        <v>43.175824175824175</v>
      </c>
      <c r="F855" s="2">
        <f>Nurse[[#This Row],[Total Nurse Staff Hours]]/Nurse[[#This Row],[MDS Census]]</f>
        <v>3.5853270552303389</v>
      </c>
      <c r="G855" s="2">
        <f>Nurse[[#This Row],[Total Direct Care Staff Hours]]/Nurse[[#This Row],[MDS Census]]</f>
        <v>3.3268007126495296</v>
      </c>
      <c r="H855" s="2">
        <f>Nurse[[#This Row],[Total RN Hours (w/ Admin, DON)]]/Nurse[[#This Row],[MDS Census]]</f>
        <v>0.47989310257062867</v>
      </c>
      <c r="I855" s="2">
        <f>Nurse[[#This Row],[RN Hours (excl. Admin, DON)]]/Nurse[[#This Row],[MDS Census]]</f>
        <v>0.22136675998981931</v>
      </c>
      <c r="J855" s="2">
        <f>SUM(Nurse[[#This Row],[RN Hours (excl. Admin, DON)]], Nurse[[#This Row],[RN Admin Hours]], Nurse[[#This Row],[RN DON Hours]], Nurse[[#This Row],[LPN Hours (excl. Admin)]], Nurse[[#This Row],[LPN Admin Hours]], Nurse[[#This Row],[CNA Hours]], Nurse[[#This Row],[NA TR Hours]], Nurse[[#This Row],[Med Aide/Tech Hours]])</f>
        <v>154.79945054945057</v>
      </c>
      <c r="K855" s="2">
        <f>SUM(Nurse[[#This Row],[RN Hours (excl. Admin, DON)]], Nurse[[#This Row],[LPN Hours (excl. Admin)]], Nurse[[#This Row],[CNA Hours]], Nurse[[#This Row],[NA TR Hours]], Nurse[[#This Row],[Med Aide/Tech Hours]])</f>
        <v>143.63736263736266</v>
      </c>
      <c r="L855" s="2">
        <f>SUM(Nurse[[#This Row],[RN Hours (excl. Admin, DON)]], Nurse[[#This Row],[RN Admin Hours]], Nurse[[#This Row],[RN DON Hours]])</f>
        <v>20.719780219780219</v>
      </c>
      <c r="M855" s="2">
        <v>9.5576923076923084</v>
      </c>
      <c r="N855" s="2">
        <v>6</v>
      </c>
      <c r="O855" s="2">
        <v>5.1620879120879124</v>
      </c>
      <c r="P855" s="2">
        <f>SUM(Nurse[[#This Row],[LPN Hours (excl. Admin)]],Nurse[[#This Row],[LPN Admin Hours]])</f>
        <v>48.302197802197803</v>
      </c>
      <c r="Q855" s="2">
        <v>48.302197802197803</v>
      </c>
      <c r="R855" s="2">
        <v>0</v>
      </c>
      <c r="S855" s="2">
        <f>SUM(Nurse[[#This Row],[CNA Hours]], Nurse[[#This Row],[NA TR Hours]], Nurse[[#This Row],[Med Aide/Tech Hours]])</f>
        <v>85.77747252747254</v>
      </c>
      <c r="T855" s="2">
        <v>72.109890109890117</v>
      </c>
      <c r="U855" s="2">
        <v>13.667582417582418</v>
      </c>
      <c r="V855" s="2">
        <v>0</v>
      </c>
      <c r="W85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5" s="2">
        <v>0</v>
      </c>
      <c r="Y855" s="2">
        <v>0</v>
      </c>
      <c r="Z855" s="2">
        <v>0</v>
      </c>
      <c r="AA855" s="2">
        <v>0</v>
      </c>
      <c r="AB855" s="2">
        <v>0</v>
      </c>
      <c r="AC855" s="2">
        <v>0</v>
      </c>
      <c r="AD855" s="2">
        <v>0</v>
      </c>
      <c r="AE855" s="2">
        <v>0</v>
      </c>
      <c r="AF855" t="s">
        <v>925</v>
      </c>
      <c r="AG855" s="6">
        <v>5</v>
      </c>
      <c r="AH855"/>
    </row>
    <row r="856" spans="1:34" x14ac:dyDescent="0.25">
      <c r="A856" t="s">
        <v>35</v>
      </c>
      <c r="B856" t="s">
        <v>1446</v>
      </c>
      <c r="C856" t="s">
        <v>2063</v>
      </c>
      <c r="D856" t="s">
        <v>2333</v>
      </c>
      <c r="E856" s="2">
        <v>67.15384615384616</v>
      </c>
      <c r="F856" s="2">
        <f>Nurse[[#This Row],[Total Nurse Staff Hours]]/Nurse[[#This Row],[MDS Census]]</f>
        <v>4.2034511536573378</v>
      </c>
      <c r="G856" s="2">
        <f>Nurse[[#This Row],[Total Direct Care Staff Hours]]/Nurse[[#This Row],[MDS Census]]</f>
        <v>3.7768433971526743</v>
      </c>
      <c r="H856" s="2">
        <f>Nurse[[#This Row],[Total RN Hours (w/ Admin, DON)]]/Nurse[[#This Row],[MDS Census]]</f>
        <v>0.68998527245949925</v>
      </c>
      <c r="I856" s="2">
        <f>Nurse[[#This Row],[RN Hours (excl. Admin, DON)]]/Nurse[[#This Row],[MDS Census]]</f>
        <v>0.46416298478154144</v>
      </c>
      <c r="J856" s="2">
        <f>SUM(Nurse[[#This Row],[RN Hours (excl. Admin, DON)]], Nurse[[#This Row],[RN Admin Hours]], Nurse[[#This Row],[RN DON Hours]], Nurse[[#This Row],[LPN Hours (excl. Admin)]], Nurse[[#This Row],[LPN Admin Hours]], Nurse[[#This Row],[CNA Hours]], Nurse[[#This Row],[NA TR Hours]], Nurse[[#This Row],[Med Aide/Tech Hours]])</f>
        <v>282.277912087912</v>
      </c>
      <c r="K856" s="2">
        <f>SUM(Nurse[[#This Row],[RN Hours (excl. Admin, DON)]], Nurse[[#This Row],[LPN Hours (excl. Admin)]], Nurse[[#This Row],[CNA Hours]], Nurse[[#This Row],[NA TR Hours]], Nurse[[#This Row],[Med Aide/Tech Hours]])</f>
        <v>253.62956043956038</v>
      </c>
      <c r="L856" s="2">
        <f>SUM(Nurse[[#This Row],[RN Hours (excl. Admin, DON)]], Nurse[[#This Row],[RN Admin Hours]], Nurse[[#This Row],[RN DON Hours]])</f>
        <v>46.335164835164839</v>
      </c>
      <c r="M856" s="2">
        <v>31.170329670329672</v>
      </c>
      <c r="N856" s="2">
        <v>4.8626373626373622</v>
      </c>
      <c r="O856" s="2">
        <v>10.302197802197803</v>
      </c>
      <c r="P856" s="2">
        <f>SUM(Nurse[[#This Row],[LPN Hours (excl. Admin)]],Nurse[[#This Row],[LPN Admin Hours]])</f>
        <v>62.340659340659336</v>
      </c>
      <c r="Q856" s="2">
        <v>48.857142857142854</v>
      </c>
      <c r="R856" s="2">
        <v>13.483516483516484</v>
      </c>
      <c r="S856" s="2">
        <f>SUM(Nurse[[#This Row],[CNA Hours]], Nurse[[#This Row],[NA TR Hours]], Nurse[[#This Row],[Med Aide/Tech Hours]])</f>
        <v>173.60208791208785</v>
      </c>
      <c r="T856" s="2">
        <v>173.60208791208785</v>
      </c>
      <c r="U856" s="2">
        <v>0</v>
      </c>
      <c r="V856" s="2">
        <v>0</v>
      </c>
      <c r="W85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6" s="2">
        <v>0</v>
      </c>
      <c r="Y856" s="2">
        <v>0</v>
      </c>
      <c r="Z856" s="2">
        <v>0</v>
      </c>
      <c r="AA856" s="2">
        <v>0</v>
      </c>
      <c r="AB856" s="2">
        <v>0</v>
      </c>
      <c r="AC856" s="2">
        <v>0</v>
      </c>
      <c r="AD856" s="2">
        <v>0</v>
      </c>
      <c r="AE856" s="2">
        <v>0</v>
      </c>
      <c r="AF856" t="s">
        <v>505</v>
      </c>
      <c r="AG856" s="6">
        <v>5</v>
      </c>
      <c r="AH856"/>
    </row>
    <row r="857" spans="1:34" x14ac:dyDescent="0.25">
      <c r="A857" t="s">
        <v>35</v>
      </c>
      <c r="B857" t="s">
        <v>1210</v>
      </c>
      <c r="C857" t="s">
        <v>2008</v>
      </c>
      <c r="D857" t="s">
        <v>2296</v>
      </c>
      <c r="E857" s="2">
        <v>86.527472527472526</v>
      </c>
      <c r="F857" s="2">
        <f>Nurse[[#This Row],[Total Nurse Staff Hours]]/Nurse[[#This Row],[MDS Census]]</f>
        <v>3.3324422148844297</v>
      </c>
      <c r="G857" s="2">
        <f>Nurse[[#This Row],[Total Direct Care Staff Hours]]/Nurse[[#This Row],[MDS Census]]</f>
        <v>3.1578803657607315</v>
      </c>
      <c r="H857" s="2">
        <f>Nurse[[#This Row],[Total RN Hours (w/ Admin, DON)]]/Nurse[[#This Row],[MDS Census]]</f>
        <v>0.61828803657607323</v>
      </c>
      <c r="I857" s="2">
        <f>Nurse[[#This Row],[RN Hours (excl. Admin, DON)]]/Nurse[[#This Row],[MDS Census]]</f>
        <v>0.44372618745237502</v>
      </c>
      <c r="J857" s="2">
        <f>SUM(Nurse[[#This Row],[RN Hours (excl. Admin, DON)]], Nurse[[#This Row],[RN Admin Hours]], Nurse[[#This Row],[RN DON Hours]], Nurse[[#This Row],[LPN Hours (excl. Admin)]], Nurse[[#This Row],[LPN Admin Hours]], Nurse[[#This Row],[CNA Hours]], Nurse[[#This Row],[NA TR Hours]], Nurse[[#This Row],[Med Aide/Tech Hours]])</f>
        <v>288.3478021978022</v>
      </c>
      <c r="K857" s="2">
        <f>SUM(Nurse[[#This Row],[RN Hours (excl. Admin, DON)]], Nurse[[#This Row],[LPN Hours (excl. Admin)]], Nurse[[#This Row],[CNA Hours]], Nurse[[#This Row],[NA TR Hours]], Nurse[[#This Row],[Med Aide/Tech Hours]])</f>
        <v>273.24340659340658</v>
      </c>
      <c r="L857" s="2">
        <f>SUM(Nurse[[#This Row],[RN Hours (excl. Admin, DON)]], Nurse[[#This Row],[RN Admin Hours]], Nurse[[#This Row],[RN DON Hours]])</f>
        <v>53.498901098901108</v>
      </c>
      <c r="M857" s="2">
        <v>38.394505494505502</v>
      </c>
      <c r="N857" s="2">
        <v>9.6538461538461515</v>
      </c>
      <c r="O857" s="2">
        <v>5.4505494505494507</v>
      </c>
      <c r="P857" s="2">
        <f>SUM(Nurse[[#This Row],[LPN Hours (excl. Admin)]],Nurse[[#This Row],[LPN Admin Hours]])</f>
        <v>60.261538461538457</v>
      </c>
      <c r="Q857" s="2">
        <v>60.261538461538457</v>
      </c>
      <c r="R857" s="2">
        <v>0</v>
      </c>
      <c r="S857" s="2">
        <f>SUM(Nurse[[#This Row],[CNA Hours]], Nurse[[#This Row],[NA TR Hours]], Nurse[[#This Row],[Med Aide/Tech Hours]])</f>
        <v>174.58736263736262</v>
      </c>
      <c r="T857" s="2">
        <v>174.58736263736262</v>
      </c>
      <c r="U857" s="2">
        <v>0</v>
      </c>
      <c r="V857" s="2">
        <v>0</v>
      </c>
      <c r="W85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30.263736263736263</v>
      </c>
      <c r="X857" s="2">
        <v>5.7252747252747254</v>
      </c>
      <c r="Y857" s="2">
        <v>2.3736263736263736</v>
      </c>
      <c r="Z857" s="2">
        <v>0</v>
      </c>
      <c r="AA857" s="2">
        <v>22.164835164835164</v>
      </c>
      <c r="AB857" s="2">
        <v>0</v>
      </c>
      <c r="AC857" s="2">
        <v>0</v>
      </c>
      <c r="AD857" s="2">
        <v>0</v>
      </c>
      <c r="AE857" s="2">
        <v>0</v>
      </c>
      <c r="AF857" t="s">
        <v>266</v>
      </c>
      <c r="AG857" s="6">
        <v>5</v>
      </c>
      <c r="AH857"/>
    </row>
    <row r="858" spans="1:34" x14ac:dyDescent="0.25">
      <c r="A858" t="s">
        <v>35</v>
      </c>
      <c r="B858" t="s">
        <v>1214</v>
      </c>
      <c r="C858" t="s">
        <v>1924</v>
      </c>
      <c r="D858" t="s">
        <v>2332</v>
      </c>
      <c r="E858" s="2">
        <v>34.890109890109891</v>
      </c>
      <c r="F858" s="2">
        <f>Nurse[[#This Row],[Total Nurse Staff Hours]]/Nurse[[#This Row],[MDS Census]]</f>
        <v>4.1881228346456707</v>
      </c>
      <c r="G858" s="2">
        <f>Nurse[[#This Row],[Total Direct Care Staff Hours]]/Nurse[[#This Row],[MDS Census]]</f>
        <v>3.6183559055118124</v>
      </c>
      <c r="H858" s="2">
        <f>Nurse[[#This Row],[Total RN Hours (w/ Admin, DON)]]/Nurse[[#This Row],[MDS Census]]</f>
        <v>0.76046299212598434</v>
      </c>
      <c r="I858" s="2">
        <f>Nurse[[#This Row],[RN Hours (excl. Admin, DON)]]/Nurse[[#This Row],[MDS Census]]</f>
        <v>0.30341417322834646</v>
      </c>
      <c r="J858" s="2">
        <f>SUM(Nurse[[#This Row],[RN Hours (excl. Admin, DON)]], Nurse[[#This Row],[RN Admin Hours]], Nurse[[#This Row],[RN DON Hours]], Nurse[[#This Row],[LPN Hours (excl. Admin)]], Nurse[[#This Row],[LPN Admin Hours]], Nurse[[#This Row],[CNA Hours]], Nurse[[#This Row],[NA TR Hours]], Nurse[[#This Row],[Med Aide/Tech Hours]])</f>
        <v>146.12406593406598</v>
      </c>
      <c r="K858" s="2">
        <f>SUM(Nurse[[#This Row],[RN Hours (excl. Admin, DON)]], Nurse[[#This Row],[LPN Hours (excl. Admin)]], Nurse[[#This Row],[CNA Hours]], Nurse[[#This Row],[NA TR Hours]], Nurse[[#This Row],[Med Aide/Tech Hours]])</f>
        <v>126.24483516483521</v>
      </c>
      <c r="L858" s="2">
        <f>SUM(Nurse[[#This Row],[RN Hours (excl. Admin, DON)]], Nurse[[#This Row],[RN Admin Hours]], Nurse[[#This Row],[RN DON Hours]])</f>
        <v>26.532637362637367</v>
      </c>
      <c r="M858" s="2">
        <v>10.586153846153847</v>
      </c>
      <c r="N858" s="2">
        <v>11.204725274725279</v>
      </c>
      <c r="O858" s="2">
        <v>4.7417582417582418</v>
      </c>
      <c r="P858" s="2">
        <f>SUM(Nurse[[#This Row],[LPN Hours (excl. Admin)]],Nurse[[#This Row],[LPN Admin Hours]])</f>
        <v>47.125164835164831</v>
      </c>
      <c r="Q858" s="2">
        <v>43.192417582417576</v>
      </c>
      <c r="R858" s="2">
        <v>3.932747252747252</v>
      </c>
      <c r="S858" s="2">
        <f>SUM(Nurse[[#This Row],[CNA Hours]], Nurse[[#This Row],[NA TR Hours]], Nurse[[#This Row],[Med Aide/Tech Hours]])</f>
        <v>72.466263736263784</v>
      </c>
      <c r="T858" s="2">
        <v>72.466263736263784</v>
      </c>
      <c r="U858" s="2">
        <v>0</v>
      </c>
      <c r="V858" s="2">
        <v>0</v>
      </c>
      <c r="W85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8" s="2">
        <v>0</v>
      </c>
      <c r="Y858" s="2">
        <v>0</v>
      </c>
      <c r="Z858" s="2">
        <v>0</v>
      </c>
      <c r="AA858" s="2">
        <v>0</v>
      </c>
      <c r="AB858" s="2">
        <v>0</v>
      </c>
      <c r="AC858" s="2">
        <v>0</v>
      </c>
      <c r="AD858" s="2">
        <v>0</v>
      </c>
      <c r="AE858" s="2">
        <v>0</v>
      </c>
      <c r="AF858" t="s">
        <v>270</v>
      </c>
      <c r="AG858" s="6">
        <v>5</v>
      </c>
      <c r="AH858"/>
    </row>
    <row r="859" spans="1:34" x14ac:dyDescent="0.25">
      <c r="A859" t="s">
        <v>35</v>
      </c>
      <c r="B859" t="s">
        <v>1807</v>
      </c>
      <c r="C859" t="s">
        <v>1997</v>
      </c>
      <c r="D859" t="s">
        <v>2360</v>
      </c>
      <c r="E859" s="2">
        <v>24.065934065934066</v>
      </c>
      <c r="F859" s="2">
        <f>Nurse[[#This Row],[Total Nurse Staff Hours]]/Nurse[[#This Row],[MDS Census]]</f>
        <v>3.3410958904109589</v>
      </c>
      <c r="G859" s="2">
        <f>Nurse[[#This Row],[Total Direct Care Staff Hours]]/Nurse[[#This Row],[MDS Census]]</f>
        <v>3.0529680365296805</v>
      </c>
      <c r="H859" s="2">
        <f>Nurse[[#This Row],[Total RN Hours (w/ Admin, DON)]]/Nurse[[#This Row],[MDS Census]]</f>
        <v>0.81461187214611874</v>
      </c>
      <c r="I859" s="2">
        <f>Nurse[[#This Row],[RN Hours (excl. Admin, DON)]]/Nurse[[#This Row],[MDS Census]]</f>
        <v>0.64703196347031966</v>
      </c>
      <c r="J859" s="2">
        <f>SUM(Nurse[[#This Row],[RN Hours (excl. Admin, DON)]], Nurse[[#This Row],[RN Admin Hours]], Nurse[[#This Row],[RN DON Hours]], Nurse[[#This Row],[LPN Hours (excl. Admin)]], Nurse[[#This Row],[LPN Admin Hours]], Nurse[[#This Row],[CNA Hours]], Nurse[[#This Row],[NA TR Hours]], Nurse[[#This Row],[Med Aide/Tech Hours]])</f>
        <v>80.406593406593402</v>
      </c>
      <c r="K859" s="2">
        <f>SUM(Nurse[[#This Row],[RN Hours (excl. Admin, DON)]], Nurse[[#This Row],[LPN Hours (excl. Admin)]], Nurse[[#This Row],[CNA Hours]], Nurse[[#This Row],[NA TR Hours]], Nurse[[#This Row],[Med Aide/Tech Hours]])</f>
        <v>73.472527472527474</v>
      </c>
      <c r="L859" s="2">
        <f>SUM(Nurse[[#This Row],[RN Hours (excl. Admin, DON)]], Nurse[[#This Row],[RN Admin Hours]], Nurse[[#This Row],[RN DON Hours]])</f>
        <v>19.604395604395606</v>
      </c>
      <c r="M859" s="2">
        <v>15.571428571428571</v>
      </c>
      <c r="N859" s="2">
        <v>0</v>
      </c>
      <c r="O859" s="2">
        <v>4.0329670329670328</v>
      </c>
      <c r="P859" s="2">
        <f>SUM(Nurse[[#This Row],[LPN Hours (excl. Admin)]],Nurse[[#This Row],[LPN Admin Hours]])</f>
        <v>19.236263736263737</v>
      </c>
      <c r="Q859" s="2">
        <v>16.335164835164836</v>
      </c>
      <c r="R859" s="2">
        <v>2.901098901098901</v>
      </c>
      <c r="S859" s="2">
        <f>SUM(Nurse[[#This Row],[CNA Hours]], Nurse[[#This Row],[NA TR Hours]], Nurse[[#This Row],[Med Aide/Tech Hours]])</f>
        <v>41.565934065934066</v>
      </c>
      <c r="T859" s="2">
        <v>41.565934065934066</v>
      </c>
      <c r="U859" s="2">
        <v>0</v>
      </c>
      <c r="V859" s="2">
        <v>0</v>
      </c>
      <c r="W85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59" s="2">
        <v>0</v>
      </c>
      <c r="Y859" s="2">
        <v>0</v>
      </c>
      <c r="Z859" s="2">
        <v>0</v>
      </c>
      <c r="AA859" s="2">
        <v>0</v>
      </c>
      <c r="AB859" s="2">
        <v>0</v>
      </c>
      <c r="AC859" s="2">
        <v>0</v>
      </c>
      <c r="AD859" s="2">
        <v>0</v>
      </c>
      <c r="AE859" s="2">
        <v>0</v>
      </c>
      <c r="AF859" t="s">
        <v>874</v>
      </c>
      <c r="AG859" s="6">
        <v>5</v>
      </c>
      <c r="AH859"/>
    </row>
    <row r="860" spans="1:34" x14ac:dyDescent="0.25">
      <c r="A860" t="s">
        <v>35</v>
      </c>
      <c r="B860" t="s">
        <v>1589</v>
      </c>
      <c r="C860" t="s">
        <v>2005</v>
      </c>
      <c r="D860" t="s">
        <v>2328</v>
      </c>
      <c r="E860" s="2">
        <v>71.032967032967036</v>
      </c>
      <c r="F860" s="2">
        <f>Nurse[[#This Row],[Total Nurse Staff Hours]]/Nurse[[#This Row],[MDS Census]]</f>
        <v>2.898073948019801</v>
      </c>
      <c r="G860" s="2">
        <f>Nurse[[#This Row],[Total Direct Care Staff Hours]]/Nurse[[#This Row],[MDS Census]]</f>
        <v>2.7497772277227717</v>
      </c>
      <c r="H860" s="2">
        <f>Nurse[[#This Row],[Total RN Hours (w/ Admin, DON)]]/Nurse[[#This Row],[MDS Census]]</f>
        <v>0.38333694306930682</v>
      </c>
      <c r="I860" s="2">
        <f>Nurse[[#This Row],[RN Hours (excl. Admin, DON)]]/Nurse[[#This Row],[MDS Census]]</f>
        <v>0.30405167079207912</v>
      </c>
      <c r="J860" s="2">
        <f>SUM(Nurse[[#This Row],[RN Hours (excl. Admin, DON)]], Nurse[[#This Row],[RN Admin Hours]], Nurse[[#This Row],[RN DON Hours]], Nurse[[#This Row],[LPN Hours (excl. Admin)]], Nurse[[#This Row],[LPN Admin Hours]], Nurse[[#This Row],[CNA Hours]], Nurse[[#This Row],[NA TR Hours]], Nurse[[#This Row],[Med Aide/Tech Hours]])</f>
        <v>205.85879120879116</v>
      </c>
      <c r="K860" s="2">
        <f>SUM(Nurse[[#This Row],[RN Hours (excl. Admin, DON)]], Nurse[[#This Row],[LPN Hours (excl. Admin)]], Nurse[[#This Row],[CNA Hours]], Nurse[[#This Row],[NA TR Hours]], Nurse[[#This Row],[Med Aide/Tech Hours]])</f>
        <v>195.32483516483512</v>
      </c>
      <c r="L860" s="2">
        <f>SUM(Nurse[[#This Row],[RN Hours (excl. Admin, DON)]], Nurse[[#This Row],[RN Admin Hours]], Nurse[[#This Row],[RN DON Hours]])</f>
        <v>27.229560439560434</v>
      </c>
      <c r="M860" s="2">
        <v>21.597692307692302</v>
      </c>
      <c r="N860" s="2">
        <v>0</v>
      </c>
      <c r="O860" s="2">
        <v>5.6318681318681323</v>
      </c>
      <c r="P860" s="2">
        <f>SUM(Nurse[[#This Row],[LPN Hours (excl. Admin)]],Nurse[[#This Row],[LPN Admin Hours]])</f>
        <v>45.723296703296697</v>
      </c>
      <c r="Q860" s="2">
        <v>40.82120879120879</v>
      </c>
      <c r="R860" s="2">
        <v>4.9020879120879108</v>
      </c>
      <c r="S860" s="2">
        <f>SUM(Nurse[[#This Row],[CNA Hours]], Nurse[[#This Row],[NA TR Hours]], Nurse[[#This Row],[Med Aide/Tech Hours]])</f>
        <v>132.90593406593402</v>
      </c>
      <c r="T860" s="2">
        <v>132.90593406593402</v>
      </c>
      <c r="U860" s="2">
        <v>0</v>
      </c>
      <c r="V860" s="2">
        <v>0</v>
      </c>
      <c r="W86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60" s="2">
        <v>0</v>
      </c>
      <c r="Y860" s="2">
        <v>0</v>
      </c>
      <c r="Z860" s="2">
        <v>0</v>
      </c>
      <c r="AA860" s="2">
        <v>0</v>
      </c>
      <c r="AB860" s="2">
        <v>0</v>
      </c>
      <c r="AC860" s="2">
        <v>0</v>
      </c>
      <c r="AD860" s="2">
        <v>0</v>
      </c>
      <c r="AE860" s="2">
        <v>0</v>
      </c>
      <c r="AF860" t="s">
        <v>651</v>
      </c>
      <c r="AG860" s="6">
        <v>5</v>
      </c>
      <c r="AH860"/>
    </row>
    <row r="861" spans="1:34" x14ac:dyDescent="0.25">
      <c r="A861" t="s">
        <v>35</v>
      </c>
      <c r="B861" t="s">
        <v>1436</v>
      </c>
      <c r="C861" t="s">
        <v>2196</v>
      </c>
      <c r="D861" t="s">
        <v>2346</v>
      </c>
      <c r="E861" s="2">
        <v>120.20879120879121</v>
      </c>
      <c r="F861" s="2">
        <f>Nurse[[#This Row],[Total Nurse Staff Hours]]/Nurse[[#This Row],[MDS Census]]</f>
        <v>2.979470701160984</v>
      </c>
      <c r="G861" s="2">
        <f>Nurse[[#This Row],[Total Direct Care Staff Hours]]/Nurse[[#This Row],[MDS Census]]</f>
        <v>2.7167401042142787</v>
      </c>
      <c r="H861" s="2">
        <f>Nurse[[#This Row],[Total RN Hours (w/ Admin, DON)]]/Nurse[[#This Row],[MDS Census]]</f>
        <v>0.42703720632598952</v>
      </c>
      <c r="I861" s="2">
        <f>Nurse[[#This Row],[RN Hours (excl. Admin, DON)]]/Nurse[[#This Row],[MDS Census]]</f>
        <v>0.34067465033366845</v>
      </c>
      <c r="J861" s="2">
        <f>SUM(Nurse[[#This Row],[RN Hours (excl. Admin, DON)]], Nurse[[#This Row],[RN Admin Hours]], Nurse[[#This Row],[RN DON Hours]], Nurse[[#This Row],[LPN Hours (excl. Admin)]], Nurse[[#This Row],[LPN Admin Hours]], Nurse[[#This Row],[CNA Hours]], Nurse[[#This Row],[NA TR Hours]], Nurse[[#This Row],[Med Aide/Tech Hours]])</f>
        <v>358.15857142857146</v>
      </c>
      <c r="K861" s="2">
        <f>SUM(Nurse[[#This Row],[RN Hours (excl. Admin, DON)]], Nurse[[#This Row],[LPN Hours (excl. Admin)]], Nurse[[#This Row],[CNA Hours]], Nurse[[#This Row],[NA TR Hours]], Nurse[[#This Row],[Med Aide/Tech Hours]])</f>
        <v>326.57604395604392</v>
      </c>
      <c r="L861" s="2">
        <f>SUM(Nurse[[#This Row],[RN Hours (excl. Admin, DON)]], Nurse[[#This Row],[RN Admin Hours]], Nurse[[#This Row],[RN DON Hours]])</f>
        <v>51.333626373626366</v>
      </c>
      <c r="M861" s="2">
        <v>40.952087912087904</v>
      </c>
      <c r="N861" s="2">
        <v>4.9309890109890109</v>
      </c>
      <c r="O861" s="2">
        <v>5.4505494505494507</v>
      </c>
      <c r="P861" s="2">
        <f>SUM(Nurse[[#This Row],[LPN Hours (excl. Admin)]],Nurse[[#This Row],[LPN Admin Hours]])</f>
        <v>135.57175824175823</v>
      </c>
      <c r="Q861" s="2">
        <v>114.37076923076923</v>
      </c>
      <c r="R861" s="2">
        <v>21.200989010989012</v>
      </c>
      <c r="S861" s="2">
        <f>SUM(Nurse[[#This Row],[CNA Hours]], Nurse[[#This Row],[NA TR Hours]], Nurse[[#This Row],[Med Aide/Tech Hours]])</f>
        <v>171.25318681318683</v>
      </c>
      <c r="T861" s="2">
        <v>160.96296703296704</v>
      </c>
      <c r="U861" s="2">
        <v>10.290219780219781</v>
      </c>
      <c r="V861" s="2">
        <v>0</v>
      </c>
      <c r="W86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61" s="2">
        <v>0</v>
      </c>
      <c r="Y861" s="2">
        <v>0</v>
      </c>
      <c r="Z861" s="2">
        <v>0</v>
      </c>
      <c r="AA861" s="2">
        <v>0</v>
      </c>
      <c r="AB861" s="2">
        <v>0</v>
      </c>
      <c r="AC861" s="2">
        <v>0</v>
      </c>
      <c r="AD861" s="2">
        <v>0</v>
      </c>
      <c r="AE861" s="2">
        <v>0</v>
      </c>
      <c r="AF861" t="s">
        <v>495</v>
      </c>
      <c r="AG861" s="6">
        <v>5</v>
      </c>
      <c r="AH861"/>
    </row>
    <row r="862" spans="1:34" x14ac:dyDescent="0.25">
      <c r="A862" t="s">
        <v>35</v>
      </c>
      <c r="B862" t="s">
        <v>1391</v>
      </c>
      <c r="C862" t="s">
        <v>2191</v>
      </c>
      <c r="D862" t="s">
        <v>2338</v>
      </c>
      <c r="E862" s="2">
        <v>43.329670329670328</v>
      </c>
      <c r="F862" s="2">
        <f>Nurse[[#This Row],[Total Nurse Staff Hours]]/Nurse[[#This Row],[MDS Census]]</f>
        <v>2.9171899568856214</v>
      </c>
      <c r="G862" s="2">
        <f>Nurse[[#This Row],[Total Direct Care Staff Hours]]/Nurse[[#This Row],[MDS Census]]</f>
        <v>2.5574232817651543</v>
      </c>
      <c r="H862" s="2">
        <f>Nurse[[#This Row],[Total RN Hours (w/ Admin, DON)]]/Nurse[[#This Row],[MDS Census]]</f>
        <v>0.70555921886888173</v>
      </c>
      <c r="I862" s="2">
        <f>Nurse[[#This Row],[RN Hours (excl. Admin, DON)]]/Nurse[[#This Row],[MDS Census]]</f>
        <v>0.61020035505959946</v>
      </c>
      <c r="J862" s="2">
        <f>SUM(Nurse[[#This Row],[RN Hours (excl. Admin, DON)]], Nurse[[#This Row],[RN Admin Hours]], Nurse[[#This Row],[RN DON Hours]], Nurse[[#This Row],[LPN Hours (excl. Admin)]], Nurse[[#This Row],[LPN Admin Hours]], Nurse[[#This Row],[CNA Hours]], Nurse[[#This Row],[NA TR Hours]], Nurse[[#This Row],[Med Aide/Tech Hours]])</f>
        <v>126.40087912087917</v>
      </c>
      <c r="K862" s="2">
        <f>SUM(Nurse[[#This Row],[RN Hours (excl. Admin, DON)]], Nurse[[#This Row],[LPN Hours (excl. Admin)]], Nurse[[#This Row],[CNA Hours]], Nurse[[#This Row],[NA TR Hours]], Nurse[[#This Row],[Med Aide/Tech Hours]])</f>
        <v>110.81230769230773</v>
      </c>
      <c r="L862" s="2">
        <f>SUM(Nurse[[#This Row],[RN Hours (excl. Admin, DON)]], Nurse[[#This Row],[RN Admin Hours]], Nurse[[#This Row],[RN DON Hours]])</f>
        <v>30.571648351648356</v>
      </c>
      <c r="M862" s="2">
        <v>26.439780219780225</v>
      </c>
      <c r="N862" s="2">
        <v>0</v>
      </c>
      <c r="O862" s="2">
        <v>4.1318681318681323</v>
      </c>
      <c r="P862" s="2">
        <f>SUM(Nurse[[#This Row],[LPN Hours (excl. Admin)]],Nurse[[#This Row],[LPN Admin Hours]])</f>
        <v>33.308021978021984</v>
      </c>
      <c r="Q862" s="2">
        <v>21.851318681318688</v>
      </c>
      <c r="R862" s="2">
        <v>11.456703296703294</v>
      </c>
      <c r="S862" s="2">
        <f>SUM(Nurse[[#This Row],[CNA Hours]], Nurse[[#This Row],[NA TR Hours]], Nurse[[#This Row],[Med Aide/Tech Hours]])</f>
        <v>62.521208791208814</v>
      </c>
      <c r="T862" s="2">
        <v>60.608131868131892</v>
      </c>
      <c r="U862" s="2">
        <v>1.9130769230769229</v>
      </c>
      <c r="V862" s="2">
        <v>0</v>
      </c>
      <c r="W86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62" s="2">
        <v>0</v>
      </c>
      <c r="Y862" s="2">
        <v>0</v>
      </c>
      <c r="Z862" s="2">
        <v>0</v>
      </c>
      <c r="AA862" s="2">
        <v>0</v>
      </c>
      <c r="AB862" s="2">
        <v>0</v>
      </c>
      <c r="AC862" s="2">
        <v>0</v>
      </c>
      <c r="AD862" s="2">
        <v>0</v>
      </c>
      <c r="AE862" s="2">
        <v>0</v>
      </c>
      <c r="AF862" t="s">
        <v>449</v>
      </c>
      <c r="AG862" s="6">
        <v>5</v>
      </c>
      <c r="AH862"/>
    </row>
    <row r="863" spans="1:34" x14ac:dyDescent="0.25">
      <c r="A863" t="s">
        <v>35</v>
      </c>
      <c r="B863" t="s">
        <v>1602</v>
      </c>
      <c r="C863" t="s">
        <v>2020</v>
      </c>
      <c r="D863" t="s">
        <v>2363</v>
      </c>
      <c r="E863" s="2">
        <v>49.362637362637365</v>
      </c>
      <c r="F863" s="2">
        <f>Nurse[[#This Row],[Total Nurse Staff Hours]]/Nurse[[#This Row],[MDS Census]]</f>
        <v>3.2998686553873555</v>
      </c>
      <c r="G863" s="2">
        <f>Nurse[[#This Row],[Total Direct Care Staff Hours]]/Nurse[[#This Row],[MDS Census]]</f>
        <v>3.0726357969723956</v>
      </c>
      <c r="H863" s="2">
        <f>Nurse[[#This Row],[Total RN Hours (w/ Admin, DON)]]/Nurse[[#This Row],[MDS Census]]</f>
        <v>0.41168299198575237</v>
      </c>
      <c r="I863" s="2">
        <f>Nurse[[#This Row],[RN Hours (excl. Admin, DON)]]/Nurse[[#This Row],[MDS Census]]</f>
        <v>0.3073864648263579</v>
      </c>
      <c r="J863" s="2">
        <f>SUM(Nurse[[#This Row],[RN Hours (excl. Admin, DON)]], Nurse[[#This Row],[RN Admin Hours]], Nurse[[#This Row],[RN DON Hours]], Nurse[[#This Row],[LPN Hours (excl. Admin)]], Nurse[[#This Row],[LPN Admin Hours]], Nurse[[#This Row],[CNA Hours]], Nurse[[#This Row],[NA TR Hours]], Nurse[[#This Row],[Med Aide/Tech Hours]])</f>
        <v>162.89021978021981</v>
      </c>
      <c r="K863" s="2">
        <f>SUM(Nurse[[#This Row],[RN Hours (excl. Admin, DON)]], Nurse[[#This Row],[LPN Hours (excl. Admin)]], Nurse[[#This Row],[CNA Hours]], Nurse[[#This Row],[NA TR Hours]], Nurse[[#This Row],[Med Aide/Tech Hours]])</f>
        <v>151.67340659340661</v>
      </c>
      <c r="L863" s="2">
        <f>SUM(Nurse[[#This Row],[RN Hours (excl. Admin, DON)]], Nurse[[#This Row],[RN Admin Hours]], Nurse[[#This Row],[RN DON Hours]])</f>
        <v>20.321758241758239</v>
      </c>
      <c r="M863" s="2">
        <v>15.173406593406591</v>
      </c>
      <c r="N863" s="2">
        <v>0</v>
      </c>
      <c r="O863" s="2">
        <v>5.1483516483516487</v>
      </c>
      <c r="P863" s="2">
        <f>SUM(Nurse[[#This Row],[LPN Hours (excl. Admin)]],Nurse[[#This Row],[LPN Admin Hours]])</f>
        <v>47.924725274725276</v>
      </c>
      <c r="Q863" s="2">
        <v>41.856263736263735</v>
      </c>
      <c r="R863" s="2">
        <v>6.0684615384615386</v>
      </c>
      <c r="S863" s="2">
        <f>SUM(Nurse[[#This Row],[CNA Hours]], Nurse[[#This Row],[NA TR Hours]], Nurse[[#This Row],[Med Aide/Tech Hours]])</f>
        <v>94.643736263736301</v>
      </c>
      <c r="T863" s="2">
        <v>88.978901098901133</v>
      </c>
      <c r="U863" s="2">
        <v>5.664835164835166</v>
      </c>
      <c r="V863" s="2">
        <v>0</v>
      </c>
      <c r="W86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63" s="2">
        <v>0</v>
      </c>
      <c r="Y863" s="2">
        <v>0</v>
      </c>
      <c r="Z863" s="2">
        <v>0</v>
      </c>
      <c r="AA863" s="2">
        <v>0</v>
      </c>
      <c r="AB863" s="2">
        <v>0</v>
      </c>
      <c r="AC863" s="2">
        <v>0</v>
      </c>
      <c r="AD863" s="2">
        <v>0</v>
      </c>
      <c r="AE863" s="2">
        <v>0</v>
      </c>
      <c r="AF863" t="s">
        <v>665</v>
      </c>
      <c r="AG863" s="6">
        <v>5</v>
      </c>
      <c r="AH863"/>
    </row>
    <row r="864" spans="1:34" x14ac:dyDescent="0.25">
      <c r="A864" t="s">
        <v>35</v>
      </c>
      <c r="B864" t="s">
        <v>1711</v>
      </c>
      <c r="C864" t="s">
        <v>2089</v>
      </c>
      <c r="D864" t="s">
        <v>2335</v>
      </c>
      <c r="E864" s="2">
        <v>50.934065934065934</v>
      </c>
      <c r="F864" s="2">
        <f>Nurse[[#This Row],[Total Nurse Staff Hours]]/Nurse[[#This Row],[MDS Census]]</f>
        <v>3.24322114347357</v>
      </c>
      <c r="G864" s="2">
        <f>Nurse[[#This Row],[Total Direct Care Staff Hours]]/Nurse[[#This Row],[MDS Census]]</f>
        <v>2.921268608414239</v>
      </c>
      <c r="H864" s="2">
        <f>Nurse[[#This Row],[Total RN Hours (w/ Admin, DON)]]/Nurse[[#This Row],[MDS Census]]</f>
        <v>0.55329018338727076</v>
      </c>
      <c r="I864" s="2">
        <f>Nurse[[#This Row],[RN Hours (excl. Admin, DON)]]/Nurse[[#This Row],[MDS Census]]</f>
        <v>0.34444444444444444</v>
      </c>
      <c r="J864" s="2">
        <f>SUM(Nurse[[#This Row],[RN Hours (excl. Admin, DON)]], Nurse[[#This Row],[RN Admin Hours]], Nurse[[#This Row],[RN DON Hours]], Nurse[[#This Row],[LPN Hours (excl. Admin)]], Nurse[[#This Row],[LPN Admin Hours]], Nurse[[#This Row],[CNA Hours]], Nurse[[#This Row],[NA TR Hours]], Nurse[[#This Row],[Med Aide/Tech Hours]])</f>
        <v>165.19043956043953</v>
      </c>
      <c r="K864" s="2">
        <f>SUM(Nurse[[#This Row],[RN Hours (excl. Admin, DON)]], Nurse[[#This Row],[LPN Hours (excl. Admin)]], Nurse[[#This Row],[CNA Hours]], Nurse[[#This Row],[NA TR Hours]], Nurse[[#This Row],[Med Aide/Tech Hours]])</f>
        <v>148.79208791208788</v>
      </c>
      <c r="L864" s="2">
        <f>SUM(Nurse[[#This Row],[RN Hours (excl. Admin, DON)]], Nurse[[#This Row],[RN Admin Hours]], Nurse[[#This Row],[RN DON Hours]])</f>
        <v>28.181318681318682</v>
      </c>
      <c r="M864" s="2">
        <v>17.543956043956044</v>
      </c>
      <c r="N864" s="2">
        <v>4.9230769230769234</v>
      </c>
      <c r="O864" s="2">
        <v>5.7142857142857144</v>
      </c>
      <c r="P864" s="2">
        <f>SUM(Nurse[[#This Row],[LPN Hours (excl. Admin)]],Nurse[[#This Row],[LPN Admin Hours]])</f>
        <v>36.71153846153846</v>
      </c>
      <c r="Q864" s="2">
        <v>30.950549450549449</v>
      </c>
      <c r="R864" s="2">
        <v>5.7609890109890109</v>
      </c>
      <c r="S864" s="2">
        <f>SUM(Nurse[[#This Row],[CNA Hours]], Nurse[[#This Row],[NA TR Hours]], Nurse[[#This Row],[Med Aide/Tech Hours]])</f>
        <v>100.29758241758242</v>
      </c>
      <c r="T864" s="2">
        <v>97.410219780219776</v>
      </c>
      <c r="U864" s="2">
        <v>2.8873626373626373</v>
      </c>
      <c r="V864" s="2">
        <v>0</v>
      </c>
      <c r="W86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24.434065934065934</v>
      </c>
      <c r="X864" s="2">
        <v>0.36263736263736263</v>
      </c>
      <c r="Y864" s="2">
        <v>0</v>
      </c>
      <c r="Z864" s="2">
        <v>0</v>
      </c>
      <c r="AA864" s="2">
        <v>7.1923076923076925</v>
      </c>
      <c r="AB864" s="2">
        <v>0</v>
      </c>
      <c r="AC864" s="2">
        <v>16.87912087912088</v>
      </c>
      <c r="AD864" s="2">
        <v>0</v>
      </c>
      <c r="AE864" s="2">
        <v>0</v>
      </c>
      <c r="AF864" t="s">
        <v>777</v>
      </c>
      <c r="AG864" s="6">
        <v>5</v>
      </c>
      <c r="AH864"/>
    </row>
    <row r="865" spans="1:34" x14ac:dyDescent="0.25">
      <c r="A865" t="s">
        <v>35</v>
      </c>
      <c r="B865" t="s">
        <v>1434</v>
      </c>
      <c r="C865" t="s">
        <v>2101</v>
      </c>
      <c r="D865" t="s">
        <v>2281</v>
      </c>
      <c r="E865" s="2">
        <v>94.549450549450555</v>
      </c>
      <c r="F865" s="2">
        <f>Nurse[[#This Row],[Total Nurse Staff Hours]]/Nurse[[#This Row],[MDS Census]]</f>
        <v>2.8800267317526731</v>
      </c>
      <c r="G865" s="2">
        <f>Nurse[[#This Row],[Total Direct Care Staff Hours]]/Nurse[[#This Row],[MDS Census]]</f>
        <v>2.7289342166434216</v>
      </c>
      <c r="H865" s="2">
        <f>Nurse[[#This Row],[Total RN Hours (w/ Admin, DON)]]/Nurse[[#This Row],[MDS Census]]</f>
        <v>0.32429683867968384</v>
      </c>
      <c r="I865" s="2">
        <f>Nurse[[#This Row],[RN Hours (excl. Admin, DON)]]/Nurse[[#This Row],[MDS Census]]</f>
        <v>0.23120060437006043</v>
      </c>
      <c r="J865" s="2">
        <f>SUM(Nurse[[#This Row],[RN Hours (excl. Admin, DON)]], Nurse[[#This Row],[RN Admin Hours]], Nurse[[#This Row],[RN DON Hours]], Nurse[[#This Row],[LPN Hours (excl. Admin)]], Nurse[[#This Row],[LPN Admin Hours]], Nurse[[#This Row],[CNA Hours]], Nurse[[#This Row],[NA TR Hours]], Nurse[[#This Row],[Med Aide/Tech Hours]])</f>
        <v>272.30494505494505</v>
      </c>
      <c r="K865" s="2">
        <f>SUM(Nurse[[#This Row],[RN Hours (excl. Admin, DON)]], Nurse[[#This Row],[LPN Hours (excl. Admin)]], Nurse[[#This Row],[CNA Hours]], Nurse[[#This Row],[NA TR Hours]], Nurse[[#This Row],[Med Aide/Tech Hours]])</f>
        <v>258.01923076923077</v>
      </c>
      <c r="L865" s="2">
        <f>SUM(Nurse[[#This Row],[RN Hours (excl. Admin, DON)]], Nurse[[#This Row],[RN Admin Hours]], Nurse[[#This Row],[RN DON Hours]])</f>
        <v>30.662087912087912</v>
      </c>
      <c r="M865" s="2">
        <v>21.859890109890109</v>
      </c>
      <c r="N865" s="2">
        <v>4.4285714285714288</v>
      </c>
      <c r="O865" s="2">
        <v>4.3736263736263732</v>
      </c>
      <c r="P865" s="2">
        <f>SUM(Nurse[[#This Row],[LPN Hours (excl. Admin)]],Nurse[[#This Row],[LPN Admin Hours]])</f>
        <v>67.480769230769226</v>
      </c>
      <c r="Q865" s="2">
        <v>61.997252747252745</v>
      </c>
      <c r="R865" s="2">
        <v>5.4835164835164836</v>
      </c>
      <c r="S865" s="2">
        <f>SUM(Nurse[[#This Row],[CNA Hours]], Nurse[[#This Row],[NA TR Hours]], Nurse[[#This Row],[Med Aide/Tech Hours]])</f>
        <v>174.16208791208791</v>
      </c>
      <c r="T865" s="2">
        <v>174.16208791208791</v>
      </c>
      <c r="U865" s="2">
        <v>0</v>
      </c>
      <c r="V865" s="2">
        <v>0</v>
      </c>
      <c r="W86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7.2829670329670337</v>
      </c>
      <c r="X865" s="2">
        <v>0</v>
      </c>
      <c r="Y865" s="2">
        <v>4.4285714285714288</v>
      </c>
      <c r="Z865" s="2">
        <v>0</v>
      </c>
      <c r="AA865" s="2">
        <v>0.64560439560439564</v>
      </c>
      <c r="AB865" s="2">
        <v>0</v>
      </c>
      <c r="AC865" s="2">
        <v>2.2087912087912089</v>
      </c>
      <c r="AD865" s="2">
        <v>0</v>
      </c>
      <c r="AE865" s="2">
        <v>0</v>
      </c>
      <c r="AF865" t="s">
        <v>493</v>
      </c>
      <c r="AG865" s="6">
        <v>5</v>
      </c>
      <c r="AH865"/>
    </row>
    <row r="866" spans="1:34" x14ac:dyDescent="0.25">
      <c r="A866" t="s">
        <v>35</v>
      </c>
      <c r="B866" t="s">
        <v>1737</v>
      </c>
      <c r="C866" t="s">
        <v>1942</v>
      </c>
      <c r="D866" t="s">
        <v>2305</v>
      </c>
      <c r="E866" s="2">
        <v>47.989010989010985</v>
      </c>
      <c r="F866" s="2">
        <f>Nurse[[#This Row],[Total Nurse Staff Hours]]/Nurse[[#This Row],[MDS Census]]</f>
        <v>3.7881016716281204</v>
      </c>
      <c r="G866" s="2">
        <f>Nurse[[#This Row],[Total Direct Care Staff Hours]]/Nurse[[#This Row],[MDS Census]]</f>
        <v>3.1536020151133504</v>
      </c>
      <c r="H866" s="2">
        <f>Nurse[[#This Row],[Total RN Hours (w/ Admin, DON)]]/Nurse[[#This Row],[MDS Census]]</f>
        <v>1.1050606823906575</v>
      </c>
      <c r="I866" s="2">
        <f>Nurse[[#This Row],[RN Hours (excl. Admin, DON)]]/Nurse[[#This Row],[MDS Census]]</f>
        <v>0.60056331577742172</v>
      </c>
      <c r="J866" s="2">
        <f>SUM(Nurse[[#This Row],[RN Hours (excl. Admin, DON)]], Nurse[[#This Row],[RN Admin Hours]], Nurse[[#This Row],[RN DON Hours]], Nurse[[#This Row],[LPN Hours (excl. Admin)]], Nurse[[#This Row],[LPN Admin Hours]], Nurse[[#This Row],[CNA Hours]], Nurse[[#This Row],[NA TR Hours]], Nurse[[#This Row],[Med Aide/Tech Hours]])</f>
        <v>181.78725274725275</v>
      </c>
      <c r="K866" s="2">
        <f>SUM(Nurse[[#This Row],[RN Hours (excl. Admin, DON)]], Nurse[[#This Row],[LPN Hours (excl. Admin)]], Nurse[[#This Row],[CNA Hours]], Nurse[[#This Row],[NA TR Hours]], Nurse[[#This Row],[Med Aide/Tech Hours]])</f>
        <v>151.33824175824176</v>
      </c>
      <c r="L866" s="2">
        <f>SUM(Nurse[[#This Row],[RN Hours (excl. Admin, DON)]], Nurse[[#This Row],[RN Admin Hours]], Nurse[[#This Row],[RN DON Hours]])</f>
        <v>53.030769230769238</v>
      </c>
      <c r="M866" s="2">
        <v>28.820439560439564</v>
      </c>
      <c r="N866" s="2">
        <v>18.794175824175827</v>
      </c>
      <c r="O866" s="2">
        <v>5.4161538461538461</v>
      </c>
      <c r="P866" s="2">
        <f>SUM(Nurse[[#This Row],[LPN Hours (excl. Admin)]],Nurse[[#This Row],[LPN Admin Hours]])</f>
        <v>33.201428571428572</v>
      </c>
      <c r="Q866" s="2">
        <v>26.962747252747253</v>
      </c>
      <c r="R866" s="2">
        <v>6.2386813186813193</v>
      </c>
      <c r="S866" s="2">
        <f>SUM(Nurse[[#This Row],[CNA Hours]], Nurse[[#This Row],[NA TR Hours]], Nurse[[#This Row],[Med Aide/Tech Hours]])</f>
        <v>95.555054945054948</v>
      </c>
      <c r="T866" s="2">
        <v>95.555054945054948</v>
      </c>
      <c r="U866" s="2">
        <v>0</v>
      </c>
      <c r="V866" s="2">
        <v>0</v>
      </c>
      <c r="W86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17.178571428571427</v>
      </c>
      <c r="X866" s="2">
        <v>0</v>
      </c>
      <c r="Y866" s="2">
        <v>0</v>
      </c>
      <c r="Z866" s="2">
        <v>0</v>
      </c>
      <c r="AA866" s="2">
        <v>3.0247252747252746</v>
      </c>
      <c r="AB866" s="2">
        <v>0</v>
      </c>
      <c r="AC866" s="2">
        <v>14.153846153846153</v>
      </c>
      <c r="AD866" s="2">
        <v>0</v>
      </c>
      <c r="AE866" s="2">
        <v>0</v>
      </c>
      <c r="AF866" t="s">
        <v>803</v>
      </c>
      <c r="AG866" s="6">
        <v>5</v>
      </c>
      <c r="AH866"/>
    </row>
    <row r="867" spans="1:34" x14ac:dyDescent="0.25">
      <c r="A867" t="s">
        <v>35</v>
      </c>
      <c r="B867" t="s">
        <v>1348</v>
      </c>
      <c r="C867" t="s">
        <v>2176</v>
      </c>
      <c r="D867" t="s">
        <v>2331</v>
      </c>
      <c r="E867" s="2">
        <v>53.725274725274723</v>
      </c>
      <c r="F867" s="2">
        <f>Nurse[[#This Row],[Total Nurse Staff Hours]]/Nurse[[#This Row],[MDS Census]]</f>
        <v>3.064741255880548</v>
      </c>
      <c r="G867" s="2">
        <f>Nurse[[#This Row],[Total Direct Care Staff Hours]]/Nurse[[#This Row],[MDS Census]]</f>
        <v>2.9188525260789526</v>
      </c>
      <c r="H867" s="2">
        <f>Nurse[[#This Row],[Total RN Hours (w/ Admin, DON)]]/Nurse[[#This Row],[MDS Census]]</f>
        <v>0.6211229290243403</v>
      </c>
      <c r="I867" s="2">
        <f>Nurse[[#This Row],[RN Hours (excl. Admin, DON)]]/Nurse[[#This Row],[MDS Census]]</f>
        <v>0.50305174882389037</v>
      </c>
      <c r="J867" s="2">
        <f>SUM(Nurse[[#This Row],[RN Hours (excl. Admin, DON)]], Nurse[[#This Row],[RN Admin Hours]], Nurse[[#This Row],[RN DON Hours]], Nurse[[#This Row],[LPN Hours (excl. Admin)]], Nurse[[#This Row],[LPN Admin Hours]], Nurse[[#This Row],[CNA Hours]], Nurse[[#This Row],[NA TR Hours]], Nurse[[#This Row],[Med Aide/Tech Hours]])</f>
        <v>164.65406593406593</v>
      </c>
      <c r="K867" s="2">
        <f>SUM(Nurse[[#This Row],[RN Hours (excl. Admin, DON)]], Nurse[[#This Row],[LPN Hours (excl. Admin)]], Nurse[[#This Row],[CNA Hours]], Nurse[[#This Row],[NA TR Hours]], Nurse[[#This Row],[Med Aide/Tech Hours]])</f>
        <v>156.81615384615384</v>
      </c>
      <c r="L867" s="2">
        <f>SUM(Nurse[[#This Row],[RN Hours (excl. Admin, DON)]], Nurse[[#This Row],[RN Admin Hours]], Nurse[[#This Row],[RN DON Hours]])</f>
        <v>33.369999999999997</v>
      </c>
      <c r="M867" s="2">
        <v>27.026593406593406</v>
      </c>
      <c r="N867" s="2">
        <v>4.145604395604396</v>
      </c>
      <c r="O867" s="2">
        <v>2.197802197802198</v>
      </c>
      <c r="P867" s="2">
        <f>SUM(Nurse[[#This Row],[LPN Hours (excl. Admin)]],Nurse[[#This Row],[LPN Admin Hours]])</f>
        <v>32.696153846153855</v>
      </c>
      <c r="Q867" s="2">
        <v>31.201648351648359</v>
      </c>
      <c r="R867" s="2">
        <v>1.4945054945054945</v>
      </c>
      <c r="S867" s="2">
        <f>SUM(Nurse[[#This Row],[CNA Hours]], Nurse[[#This Row],[NA TR Hours]], Nurse[[#This Row],[Med Aide/Tech Hours]])</f>
        <v>98.587912087912088</v>
      </c>
      <c r="T867" s="2">
        <v>98.587912087912088</v>
      </c>
      <c r="U867" s="2">
        <v>0</v>
      </c>
      <c r="V867" s="2">
        <v>0</v>
      </c>
      <c r="W86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18.932417582417582</v>
      </c>
      <c r="X867" s="2">
        <v>1.0879120879120878</v>
      </c>
      <c r="Y867" s="2">
        <v>0</v>
      </c>
      <c r="Z867" s="2">
        <v>0.17582417582417584</v>
      </c>
      <c r="AA867" s="2">
        <v>6.5587912087912095</v>
      </c>
      <c r="AB867" s="2">
        <v>0</v>
      </c>
      <c r="AC867" s="2">
        <v>11.109890109890109</v>
      </c>
      <c r="AD867" s="2">
        <v>0</v>
      </c>
      <c r="AE867" s="2">
        <v>0</v>
      </c>
      <c r="AF867" t="s">
        <v>405</v>
      </c>
      <c r="AG867" s="6">
        <v>5</v>
      </c>
      <c r="AH867"/>
    </row>
    <row r="868" spans="1:34" x14ac:dyDescent="0.25">
      <c r="A868" t="s">
        <v>35</v>
      </c>
      <c r="B868" t="s">
        <v>1053</v>
      </c>
      <c r="C868" t="s">
        <v>2085</v>
      </c>
      <c r="D868" t="s">
        <v>2342</v>
      </c>
      <c r="E868" s="2">
        <v>66.010989010989007</v>
      </c>
      <c r="F868" s="2">
        <f>Nurse[[#This Row],[Total Nurse Staff Hours]]/Nurse[[#This Row],[MDS Census]]</f>
        <v>3.6832728483436008</v>
      </c>
      <c r="G868" s="2">
        <f>Nurse[[#This Row],[Total Direct Care Staff Hours]]/Nurse[[#This Row],[MDS Census]]</f>
        <v>3.338624937572833</v>
      </c>
      <c r="H868" s="2">
        <f>Nurse[[#This Row],[Total RN Hours (w/ Admin, DON)]]/Nurse[[#This Row],[MDS Census]]</f>
        <v>0.78616613950391234</v>
      </c>
      <c r="I868" s="2">
        <f>Nurse[[#This Row],[RN Hours (excl. Admin, DON)]]/Nurse[[#This Row],[MDS Census]]</f>
        <v>0.44151822873314478</v>
      </c>
      <c r="J868" s="2">
        <f>SUM(Nurse[[#This Row],[RN Hours (excl. Admin, DON)]], Nurse[[#This Row],[RN Admin Hours]], Nurse[[#This Row],[RN DON Hours]], Nurse[[#This Row],[LPN Hours (excl. Admin)]], Nurse[[#This Row],[LPN Admin Hours]], Nurse[[#This Row],[CNA Hours]], Nurse[[#This Row],[NA TR Hours]], Nurse[[#This Row],[Med Aide/Tech Hours]])</f>
        <v>243.13648351648362</v>
      </c>
      <c r="K868" s="2">
        <f>SUM(Nurse[[#This Row],[RN Hours (excl. Admin, DON)]], Nurse[[#This Row],[LPN Hours (excl. Admin)]], Nurse[[#This Row],[CNA Hours]], Nurse[[#This Row],[NA TR Hours]], Nurse[[#This Row],[Med Aide/Tech Hours]])</f>
        <v>220.38593406593415</v>
      </c>
      <c r="L868" s="2">
        <f>SUM(Nurse[[#This Row],[RN Hours (excl. Admin, DON)]], Nurse[[#This Row],[RN Admin Hours]], Nurse[[#This Row],[RN DON Hours]])</f>
        <v>51.895604395604408</v>
      </c>
      <c r="M868" s="2">
        <v>29.145054945054952</v>
      </c>
      <c r="N868" s="2">
        <v>17.036263736263741</v>
      </c>
      <c r="O868" s="2">
        <v>5.7142857142857144</v>
      </c>
      <c r="P868" s="2">
        <f>SUM(Nurse[[#This Row],[LPN Hours (excl. Admin)]],Nurse[[#This Row],[LPN Admin Hours]])</f>
        <v>43.717802197802193</v>
      </c>
      <c r="Q868" s="2">
        <v>43.717802197802193</v>
      </c>
      <c r="R868" s="2">
        <v>0</v>
      </c>
      <c r="S868" s="2">
        <f>SUM(Nurse[[#This Row],[CNA Hours]], Nurse[[#This Row],[NA TR Hours]], Nurse[[#This Row],[Med Aide/Tech Hours]])</f>
        <v>147.52307692307701</v>
      </c>
      <c r="T868" s="2">
        <v>139.28681318681328</v>
      </c>
      <c r="U868" s="2">
        <v>8.2362637362637354</v>
      </c>
      <c r="V868" s="2">
        <v>0</v>
      </c>
      <c r="W86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34.048571428571435</v>
      </c>
      <c r="X868" s="2">
        <v>0</v>
      </c>
      <c r="Y868" s="2">
        <v>1.1208791208791209</v>
      </c>
      <c r="Z868" s="2">
        <v>0</v>
      </c>
      <c r="AA868" s="2">
        <v>15.290329670329671</v>
      </c>
      <c r="AB868" s="2">
        <v>0</v>
      </c>
      <c r="AC868" s="2">
        <v>17.637362637362639</v>
      </c>
      <c r="AD868" s="2">
        <v>0</v>
      </c>
      <c r="AE868" s="2">
        <v>0</v>
      </c>
      <c r="AF868" t="s">
        <v>106</v>
      </c>
      <c r="AG868" s="6">
        <v>5</v>
      </c>
      <c r="AH868"/>
    </row>
    <row r="869" spans="1:34" x14ac:dyDescent="0.25">
      <c r="A869" t="s">
        <v>35</v>
      </c>
      <c r="B869" t="s">
        <v>1234</v>
      </c>
      <c r="C869" t="s">
        <v>1932</v>
      </c>
      <c r="D869" t="s">
        <v>2346</v>
      </c>
      <c r="E869" s="2">
        <v>67.021978021978029</v>
      </c>
      <c r="F869" s="2">
        <f>Nurse[[#This Row],[Total Nurse Staff Hours]]/Nurse[[#This Row],[MDS Census]]</f>
        <v>2.1327135595999342</v>
      </c>
      <c r="G869" s="2">
        <f>Nurse[[#This Row],[Total Direct Care Staff Hours]]/Nurse[[#This Row],[MDS Census]]</f>
        <v>2.092051155927201</v>
      </c>
      <c r="H869" s="2">
        <f>Nurse[[#This Row],[Total RN Hours (w/ Admin, DON)]]/Nurse[[#This Row],[MDS Census]]</f>
        <v>0.20038039022790619</v>
      </c>
      <c r="I869" s="2">
        <f>Nurse[[#This Row],[RN Hours (excl. Admin, DON)]]/Nurse[[#This Row],[MDS Census]]</f>
        <v>0.15971798655517297</v>
      </c>
      <c r="J869" s="2">
        <f>SUM(Nurse[[#This Row],[RN Hours (excl. Admin, DON)]], Nurse[[#This Row],[RN Admin Hours]], Nurse[[#This Row],[RN DON Hours]], Nurse[[#This Row],[LPN Hours (excl. Admin)]], Nurse[[#This Row],[LPN Admin Hours]], Nurse[[#This Row],[CNA Hours]], Nurse[[#This Row],[NA TR Hours]], Nurse[[#This Row],[Med Aide/Tech Hours]])</f>
        <v>142.93868131868132</v>
      </c>
      <c r="K869" s="2">
        <f>SUM(Nurse[[#This Row],[RN Hours (excl. Admin, DON)]], Nurse[[#This Row],[LPN Hours (excl. Admin)]], Nurse[[#This Row],[CNA Hours]], Nurse[[#This Row],[NA TR Hours]], Nurse[[#This Row],[Med Aide/Tech Hours]])</f>
        <v>140.2134065934066</v>
      </c>
      <c r="L869" s="2">
        <f>SUM(Nurse[[#This Row],[RN Hours (excl. Admin, DON)]], Nurse[[#This Row],[RN Admin Hours]], Nurse[[#This Row],[RN DON Hours]])</f>
        <v>13.42989010989011</v>
      </c>
      <c r="M869" s="2">
        <v>10.704615384615385</v>
      </c>
      <c r="N869" s="2">
        <v>0</v>
      </c>
      <c r="O869" s="2">
        <v>2.7252747252747254</v>
      </c>
      <c r="P869" s="2">
        <f>SUM(Nurse[[#This Row],[LPN Hours (excl. Admin)]],Nurse[[#This Row],[LPN Admin Hours]])</f>
        <v>43.870329670329674</v>
      </c>
      <c r="Q869" s="2">
        <v>43.870329670329674</v>
      </c>
      <c r="R869" s="2">
        <v>0</v>
      </c>
      <c r="S869" s="2">
        <f>SUM(Nurse[[#This Row],[CNA Hours]], Nurse[[#This Row],[NA TR Hours]], Nurse[[#This Row],[Med Aide/Tech Hours]])</f>
        <v>85.638461538461527</v>
      </c>
      <c r="T869" s="2">
        <v>85.638461538461527</v>
      </c>
      <c r="U869" s="2">
        <v>0</v>
      </c>
      <c r="V869" s="2">
        <v>0</v>
      </c>
      <c r="W86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21.415384615384617</v>
      </c>
      <c r="X869" s="2">
        <v>0.13186813186813187</v>
      </c>
      <c r="Y869" s="2">
        <v>0</v>
      </c>
      <c r="Z869" s="2">
        <v>0</v>
      </c>
      <c r="AA869" s="2">
        <v>7.2615384615384624</v>
      </c>
      <c r="AB869" s="2">
        <v>0</v>
      </c>
      <c r="AC869" s="2">
        <v>14.021978021978022</v>
      </c>
      <c r="AD869" s="2">
        <v>0</v>
      </c>
      <c r="AE869" s="2">
        <v>0</v>
      </c>
      <c r="AF869" t="s">
        <v>290</v>
      </c>
      <c r="AG869" s="6">
        <v>5</v>
      </c>
      <c r="AH869"/>
    </row>
    <row r="870" spans="1:34" x14ac:dyDescent="0.25">
      <c r="A870" t="s">
        <v>35</v>
      </c>
      <c r="B870" t="s">
        <v>1409</v>
      </c>
      <c r="C870" t="s">
        <v>1932</v>
      </c>
      <c r="D870" t="s">
        <v>2346</v>
      </c>
      <c r="E870" s="2">
        <v>48.824175824175825</v>
      </c>
      <c r="F870" s="2">
        <f>Nurse[[#This Row],[Total Nurse Staff Hours]]/Nurse[[#This Row],[MDS Census]]</f>
        <v>3.5858586540625703</v>
      </c>
      <c r="G870" s="2">
        <f>Nurse[[#This Row],[Total Direct Care Staff Hours]]/Nurse[[#This Row],[MDS Census]]</f>
        <v>3.4364100832770652</v>
      </c>
      <c r="H870" s="2">
        <f>Nurse[[#This Row],[Total RN Hours (w/ Admin, DON)]]/Nurse[[#This Row],[MDS Census]]</f>
        <v>0.6205019131217645</v>
      </c>
      <c r="I870" s="2">
        <f>Nurse[[#This Row],[RN Hours (excl. Admin, DON)]]/Nurse[[#This Row],[MDS Census]]</f>
        <v>0.47105334233625923</v>
      </c>
      <c r="J870" s="2">
        <f>SUM(Nurse[[#This Row],[RN Hours (excl. Admin, DON)]], Nurse[[#This Row],[RN Admin Hours]], Nurse[[#This Row],[RN DON Hours]], Nurse[[#This Row],[LPN Hours (excl. Admin)]], Nurse[[#This Row],[LPN Admin Hours]], Nurse[[#This Row],[CNA Hours]], Nurse[[#This Row],[NA TR Hours]], Nurse[[#This Row],[Med Aide/Tech Hours]])</f>
        <v>175.07659340659342</v>
      </c>
      <c r="K870" s="2">
        <f>SUM(Nurse[[#This Row],[RN Hours (excl. Admin, DON)]], Nurse[[#This Row],[LPN Hours (excl. Admin)]], Nurse[[#This Row],[CNA Hours]], Nurse[[#This Row],[NA TR Hours]], Nurse[[#This Row],[Med Aide/Tech Hours]])</f>
        <v>167.77989010989012</v>
      </c>
      <c r="L870" s="2">
        <f>SUM(Nurse[[#This Row],[RN Hours (excl. Admin, DON)]], Nurse[[#This Row],[RN Admin Hours]], Nurse[[#This Row],[RN DON Hours]])</f>
        <v>30.295494505494503</v>
      </c>
      <c r="M870" s="2">
        <v>22.998791208791207</v>
      </c>
      <c r="N870" s="2">
        <v>2.1098901098901099</v>
      </c>
      <c r="O870" s="2">
        <v>5.186813186813187</v>
      </c>
      <c r="P870" s="2">
        <f>SUM(Nurse[[#This Row],[LPN Hours (excl. Admin)]],Nurse[[#This Row],[LPN Admin Hours]])</f>
        <v>53.662087912087912</v>
      </c>
      <c r="Q870" s="2">
        <v>53.662087912087912</v>
      </c>
      <c r="R870" s="2">
        <v>0</v>
      </c>
      <c r="S870" s="2">
        <f>SUM(Nurse[[#This Row],[CNA Hours]], Nurse[[#This Row],[NA TR Hours]], Nurse[[#This Row],[Med Aide/Tech Hours]])</f>
        <v>91.119010989010988</v>
      </c>
      <c r="T870" s="2">
        <v>91.119010989010988</v>
      </c>
      <c r="U870" s="2">
        <v>0</v>
      </c>
      <c r="V870" s="2">
        <v>0</v>
      </c>
      <c r="W87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51.401098901098905</v>
      </c>
      <c r="X870" s="2">
        <v>4.1428571428571432</v>
      </c>
      <c r="Y870" s="2">
        <v>0</v>
      </c>
      <c r="Z870" s="2">
        <v>0</v>
      </c>
      <c r="AA870" s="2">
        <v>10.785714285714286</v>
      </c>
      <c r="AB870" s="2">
        <v>0</v>
      </c>
      <c r="AC870" s="2">
        <v>36.472527472527474</v>
      </c>
      <c r="AD870" s="2">
        <v>0</v>
      </c>
      <c r="AE870" s="2">
        <v>0</v>
      </c>
      <c r="AF870" t="s">
        <v>468</v>
      </c>
      <c r="AG870" s="6">
        <v>5</v>
      </c>
      <c r="AH870"/>
    </row>
    <row r="871" spans="1:34" x14ac:dyDescent="0.25">
      <c r="A871" t="s">
        <v>35</v>
      </c>
      <c r="B871" t="s">
        <v>1914</v>
      </c>
      <c r="C871" t="s">
        <v>1966</v>
      </c>
      <c r="D871" t="s">
        <v>2286</v>
      </c>
      <c r="E871" s="2">
        <v>61.362637362637365</v>
      </c>
      <c r="F871" s="2">
        <f>Nurse[[#This Row],[Total Nurse Staff Hours]]/Nurse[[#This Row],[MDS Census]]</f>
        <v>3.525474570200573</v>
      </c>
      <c r="G871" s="2">
        <f>Nurse[[#This Row],[Total Direct Care Staff Hours]]/Nurse[[#This Row],[MDS Census]]</f>
        <v>3.258775071633238</v>
      </c>
      <c r="H871" s="2">
        <f>Nurse[[#This Row],[Total RN Hours (w/ Admin, DON)]]/Nurse[[#This Row],[MDS Census]]</f>
        <v>0.53048889684813749</v>
      </c>
      <c r="I871" s="2">
        <f>Nurse[[#This Row],[RN Hours (excl. Admin, DON)]]/Nurse[[#This Row],[MDS Census]]</f>
        <v>0.29553187679083093</v>
      </c>
      <c r="J871" s="2">
        <f>SUM(Nurse[[#This Row],[RN Hours (excl. Admin, DON)]], Nurse[[#This Row],[RN Admin Hours]], Nurse[[#This Row],[RN DON Hours]], Nurse[[#This Row],[LPN Hours (excl. Admin)]], Nurse[[#This Row],[LPN Admin Hours]], Nurse[[#This Row],[CNA Hours]], Nurse[[#This Row],[NA TR Hours]], Nurse[[#This Row],[Med Aide/Tech Hours]])</f>
        <v>216.33241758241758</v>
      </c>
      <c r="K871" s="2">
        <f>SUM(Nurse[[#This Row],[RN Hours (excl. Admin, DON)]], Nurse[[#This Row],[LPN Hours (excl. Admin)]], Nurse[[#This Row],[CNA Hours]], Nurse[[#This Row],[NA TR Hours]], Nurse[[#This Row],[Med Aide/Tech Hours]])</f>
        <v>199.96703296703299</v>
      </c>
      <c r="L871" s="2">
        <f>SUM(Nurse[[#This Row],[RN Hours (excl. Admin, DON)]], Nurse[[#This Row],[RN Admin Hours]], Nurse[[#This Row],[RN DON Hours]])</f>
        <v>32.552197802197803</v>
      </c>
      <c r="M871" s="2">
        <v>18.134615384615383</v>
      </c>
      <c r="N871" s="2">
        <v>8.8791208791208796</v>
      </c>
      <c r="O871" s="2">
        <v>5.5384615384615383</v>
      </c>
      <c r="P871" s="2">
        <f>SUM(Nurse[[#This Row],[LPN Hours (excl. Admin)]],Nurse[[#This Row],[LPN Admin Hours]])</f>
        <v>52.376373626373628</v>
      </c>
      <c r="Q871" s="2">
        <v>50.428571428571431</v>
      </c>
      <c r="R871" s="2">
        <v>1.9478021978021978</v>
      </c>
      <c r="S871" s="2">
        <f>SUM(Nurse[[#This Row],[CNA Hours]], Nurse[[#This Row],[NA TR Hours]], Nurse[[#This Row],[Med Aide/Tech Hours]])</f>
        <v>131.40384615384616</v>
      </c>
      <c r="T871" s="2">
        <v>131.40384615384616</v>
      </c>
      <c r="U871" s="2">
        <v>0</v>
      </c>
      <c r="V871" s="2">
        <v>0</v>
      </c>
      <c r="W87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71" s="2">
        <v>0</v>
      </c>
      <c r="Y871" s="2">
        <v>0</v>
      </c>
      <c r="Z871" s="2">
        <v>0</v>
      </c>
      <c r="AA871" s="2">
        <v>0</v>
      </c>
      <c r="AB871" s="2">
        <v>0</v>
      </c>
      <c r="AC871" s="2">
        <v>0</v>
      </c>
      <c r="AD871" s="2">
        <v>0</v>
      </c>
      <c r="AE871" s="2">
        <v>0</v>
      </c>
      <c r="AF871" t="s">
        <v>981</v>
      </c>
      <c r="AG871" s="6">
        <v>5</v>
      </c>
      <c r="AH871"/>
    </row>
    <row r="872" spans="1:34" x14ac:dyDescent="0.25">
      <c r="A872" t="s">
        <v>35</v>
      </c>
      <c r="B872" t="s">
        <v>1287</v>
      </c>
      <c r="C872" t="s">
        <v>2035</v>
      </c>
      <c r="D872" t="s">
        <v>2325</v>
      </c>
      <c r="E872" s="2">
        <v>59.252747252747255</v>
      </c>
      <c r="F872" s="2">
        <f>Nurse[[#This Row],[Total Nurse Staff Hours]]/Nurse[[#This Row],[MDS Census]]</f>
        <v>3.7295474777448074</v>
      </c>
      <c r="G872" s="2">
        <f>Nurse[[#This Row],[Total Direct Care Staff Hours]]/Nurse[[#This Row],[MDS Census]]</f>
        <v>3.4058976261127594</v>
      </c>
      <c r="H872" s="2">
        <f>Nurse[[#This Row],[Total RN Hours (w/ Admin, DON)]]/Nurse[[#This Row],[MDS Census]]</f>
        <v>0.64285608308605358</v>
      </c>
      <c r="I872" s="2">
        <f>Nurse[[#This Row],[RN Hours (excl. Admin, DON)]]/Nurse[[#This Row],[MDS Census]]</f>
        <v>0.40831973293768559</v>
      </c>
      <c r="J872" s="2">
        <f>SUM(Nurse[[#This Row],[RN Hours (excl. Admin, DON)]], Nurse[[#This Row],[RN Admin Hours]], Nurse[[#This Row],[RN DON Hours]], Nurse[[#This Row],[LPN Hours (excl. Admin)]], Nurse[[#This Row],[LPN Admin Hours]], Nurse[[#This Row],[CNA Hours]], Nurse[[#This Row],[NA TR Hours]], Nurse[[#This Row],[Med Aide/Tech Hours]])</f>
        <v>220.98593406593409</v>
      </c>
      <c r="K872" s="2">
        <f>SUM(Nurse[[#This Row],[RN Hours (excl. Admin, DON)]], Nurse[[#This Row],[LPN Hours (excl. Admin)]], Nurse[[#This Row],[CNA Hours]], Nurse[[#This Row],[NA TR Hours]], Nurse[[#This Row],[Med Aide/Tech Hours]])</f>
        <v>201.80879120879121</v>
      </c>
      <c r="L872" s="2">
        <f>SUM(Nurse[[#This Row],[RN Hours (excl. Admin, DON)]], Nurse[[#This Row],[RN Admin Hours]], Nurse[[#This Row],[RN DON Hours]])</f>
        <v>38.09098901098902</v>
      </c>
      <c r="M872" s="2">
        <v>24.194065934065943</v>
      </c>
      <c r="N872" s="2">
        <v>8.1826373626373616</v>
      </c>
      <c r="O872" s="2">
        <v>5.7142857142857144</v>
      </c>
      <c r="P872" s="2">
        <f>SUM(Nurse[[#This Row],[LPN Hours (excl. Admin)]],Nurse[[#This Row],[LPN Admin Hours]])</f>
        <v>57.654945054945038</v>
      </c>
      <c r="Q872" s="2">
        <v>52.374725274725257</v>
      </c>
      <c r="R872" s="2">
        <v>5.2802197802197801</v>
      </c>
      <c r="S872" s="2">
        <f>SUM(Nurse[[#This Row],[CNA Hours]], Nurse[[#This Row],[NA TR Hours]], Nurse[[#This Row],[Med Aide/Tech Hours]])</f>
        <v>125.24000000000002</v>
      </c>
      <c r="T872" s="2">
        <v>125.24000000000002</v>
      </c>
      <c r="U872" s="2">
        <v>0</v>
      </c>
      <c r="V872" s="2">
        <v>0</v>
      </c>
      <c r="W87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2.197802197802198E-2</v>
      </c>
      <c r="X872" s="2">
        <v>0</v>
      </c>
      <c r="Y872" s="2">
        <v>2.197802197802198E-2</v>
      </c>
      <c r="Z872" s="2">
        <v>0</v>
      </c>
      <c r="AA872" s="2">
        <v>0</v>
      </c>
      <c r="AB872" s="2">
        <v>0</v>
      </c>
      <c r="AC872" s="2">
        <v>0</v>
      </c>
      <c r="AD872" s="2">
        <v>0</v>
      </c>
      <c r="AE872" s="2">
        <v>0</v>
      </c>
      <c r="AF872" t="s">
        <v>343</v>
      </c>
      <c r="AG872" s="6">
        <v>5</v>
      </c>
      <c r="AH872"/>
    </row>
    <row r="873" spans="1:34" x14ac:dyDescent="0.25">
      <c r="A873" t="s">
        <v>35</v>
      </c>
      <c r="B873" t="s">
        <v>1101</v>
      </c>
      <c r="C873" t="s">
        <v>2102</v>
      </c>
      <c r="D873" t="s">
        <v>2299</v>
      </c>
      <c r="E873" s="2">
        <v>35.890109890109891</v>
      </c>
      <c r="F873" s="2">
        <f>Nurse[[#This Row],[Total Nurse Staff Hours]]/Nurse[[#This Row],[MDS Census]]</f>
        <v>3.7081475811390088</v>
      </c>
      <c r="G873" s="2">
        <f>Nurse[[#This Row],[Total Direct Care Staff Hours]]/Nurse[[#This Row],[MDS Census]]</f>
        <v>3.2293263931414575</v>
      </c>
      <c r="H873" s="2">
        <f>Nurse[[#This Row],[Total RN Hours (w/ Admin, DON)]]/Nurse[[#This Row],[MDS Census]]</f>
        <v>0.48673913043478262</v>
      </c>
      <c r="I873" s="2">
        <f>Nurse[[#This Row],[RN Hours (excl. Admin, DON)]]/Nurse[[#This Row],[MDS Census]]</f>
        <v>0.16713410900183714</v>
      </c>
      <c r="J873" s="2">
        <f>SUM(Nurse[[#This Row],[RN Hours (excl. Admin, DON)]], Nurse[[#This Row],[RN Admin Hours]], Nurse[[#This Row],[RN DON Hours]], Nurse[[#This Row],[LPN Hours (excl. Admin)]], Nurse[[#This Row],[LPN Admin Hours]], Nurse[[#This Row],[CNA Hours]], Nurse[[#This Row],[NA TR Hours]], Nurse[[#This Row],[Med Aide/Tech Hours]])</f>
        <v>133.0858241758242</v>
      </c>
      <c r="K873" s="2">
        <f>SUM(Nurse[[#This Row],[RN Hours (excl. Admin, DON)]], Nurse[[#This Row],[LPN Hours (excl. Admin)]], Nurse[[#This Row],[CNA Hours]], Nurse[[#This Row],[NA TR Hours]], Nurse[[#This Row],[Med Aide/Tech Hours]])</f>
        <v>115.90087912087913</v>
      </c>
      <c r="L873" s="2">
        <f>SUM(Nurse[[#This Row],[RN Hours (excl. Admin, DON)]], Nurse[[#This Row],[RN Admin Hours]], Nurse[[#This Row],[RN DON Hours]])</f>
        <v>17.469120879120879</v>
      </c>
      <c r="M873" s="2">
        <v>5.9984615384615401</v>
      </c>
      <c r="N873" s="2">
        <v>5.884615384615385</v>
      </c>
      <c r="O873" s="2">
        <v>5.5860439560439561</v>
      </c>
      <c r="P873" s="2">
        <f>SUM(Nurse[[#This Row],[LPN Hours (excl. Admin)]],Nurse[[#This Row],[LPN Admin Hours]])</f>
        <v>45.932197802197805</v>
      </c>
      <c r="Q873" s="2">
        <v>40.21791208791209</v>
      </c>
      <c r="R873" s="2">
        <v>5.7142857142857144</v>
      </c>
      <c r="S873" s="2">
        <f>SUM(Nurse[[#This Row],[CNA Hours]], Nurse[[#This Row],[NA TR Hours]], Nurse[[#This Row],[Med Aide/Tech Hours]])</f>
        <v>69.684505494505501</v>
      </c>
      <c r="T873" s="2">
        <v>69.684505494505501</v>
      </c>
      <c r="U873" s="2">
        <v>0</v>
      </c>
      <c r="V873" s="2">
        <v>0</v>
      </c>
      <c r="W87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0.16483516483516483</v>
      </c>
      <c r="X873" s="2">
        <v>0</v>
      </c>
      <c r="Y873" s="2">
        <v>0.16483516483516483</v>
      </c>
      <c r="Z873" s="2">
        <v>0</v>
      </c>
      <c r="AA873" s="2">
        <v>0</v>
      </c>
      <c r="AB873" s="2">
        <v>0</v>
      </c>
      <c r="AC873" s="2">
        <v>0</v>
      </c>
      <c r="AD873" s="2">
        <v>0</v>
      </c>
      <c r="AE873" s="2">
        <v>0</v>
      </c>
      <c r="AF873" t="s">
        <v>155</v>
      </c>
      <c r="AG873" s="6">
        <v>5</v>
      </c>
      <c r="AH873"/>
    </row>
    <row r="874" spans="1:34" x14ac:dyDescent="0.25">
      <c r="A874" t="s">
        <v>35</v>
      </c>
      <c r="B874" t="s">
        <v>1793</v>
      </c>
      <c r="C874" t="s">
        <v>2099</v>
      </c>
      <c r="D874" t="s">
        <v>2311</v>
      </c>
      <c r="E874" s="2">
        <v>34.197802197802197</v>
      </c>
      <c r="F874" s="2">
        <f>Nurse[[#This Row],[Total Nurse Staff Hours]]/Nurse[[#This Row],[MDS Census]]</f>
        <v>4.7492769922879177</v>
      </c>
      <c r="G874" s="2">
        <f>Nurse[[#This Row],[Total Direct Care Staff Hours]]/Nurse[[#This Row],[MDS Census]]</f>
        <v>3.7295951156812341</v>
      </c>
      <c r="H874" s="2">
        <f>Nurse[[#This Row],[Total RN Hours (w/ Admin, DON)]]/Nurse[[#This Row],[MDS Census]]</f>
        <v>1.3182037275064267</v>
      </c>
      <c r="I874" s="2">
        <f>Nurse[[#This Row],[RN Hours (excl. Admin, DON)]]/Nurse[[#This Row],[MDS Census]]</f>
        <v>0.44232005141388175</v>
      </c>
      <c r="J874" s="2">
        <f>SUM(Nurse[[#This Row],[RN Hours (excl. Admin, DON)]], Nurse[[#This Row],[RN Admin Hours]], Nurse[[#This Row],[RN DON Hours]], Nurse[[#This Row],[LPN Hours (excl. Admin)]], Nurse[[#This Row],[LPN Admin Hours]], Nurse[[#This Row],[CNA Hours]], Nurse[[#This Row],[NA TR Hours]], Nurse[[#This Row],[Med Aide/Tech Hours]])</f>
        <v>162.41483516483515</v>
      </c>
      <c r="K874" s="2">
        <f>SUM(Nurse[[#This Row],[RN Hours (excl. Admin, DON)]], Nurse[[#This Row],[LPN Hours (excl. Admin)]], Nurse[[#This Row],[CNA Hours]], Nurse[[#This Row],[NA TR Hours]], Nurse[[#This Row],[Med Aide/Tech Hours]])</f>
        <v>127.54395604395604</v>
      </c>
      <c r="L874" s="2">
        <f>SUM(Nurse[[#This Row],[RN Hours (excl. Admin, DON)]], Nurse[[#This Row],[RN Admin Hours]], Nurse[[#This Row],[RN DON Hours]])</f>
        <v>45.079670329670328</v>
      </c>
      <c r="M874" s="2">
        <v>15.126373626373626</v>
      </c>
      <c r="N874" s="2">
        <v>24.760989010989011</v>
      </c>
      <c r="O874" s="2">
        <v>5.1923076923076925</v>
      </c>
      <c r="P874" s="2">
        <f>SUM(Nurse[[#This Row],[LPN Hours (excl. Admin)]],Nurse[[#This Row],[LPN Admin Hours]])</f>
        <v>44.807692307692307</v>
      </c>
      <c r="Q874" s="2">
        <v>39.890109890109891</v>
      </c>
      <c r="R874" s="2">
        <v>4.9175824175824179</v>
      </c>
      <c r="S874" s="2">
        <f>SUM(Nurse[[#This Row],[CNA Hours]], Nurse[[#This Row],[NA TR Hours]], Nurse[[#This Row],[Med Aide/Tech Hours]])</f>
        <v>72.527472527472526</v>
      </c>
      <c r="T874" s="2">
        <v>72.527472527472526</v>
      </c>
      <c r="U874" s="2">
        <v>0</v>
      </c>
      <c r="V874" s="2">
        <v>0</v>
      </c>
      <c r="W87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74" s="2">
        <v>0</v>
      </c>
      <c r="Y874" s="2">
        <v>0</v>
      </c>
      <c r="Z874" s="2">
        <v>0</v>
      </c>
      <c r="AA874" s="2">
        <v>0</v>
      </c>
      <c r="AB874" s="2">
        <v>0</v>
      </c>
      <c r="AC874" s="2">
        <v>0</v>
      </c>
      <c r="AD874" s="2">
        <v>0</v>
      </c>
      <c r="AE874" s="2">
        <v>0</v>
      </c>
      <c r="AF874" t="s">
        <v>860</v>
      </c>
      <c r="AG874" s="6">
        <v>5</v>
      </c>
      <c r="AH874"/>
    </row>
    <row r="875" spans="1:34" x14ac:dyDescent="0.25">
      <c r="A875" t="s">
        <v>35</v>
      </c>
      <c r="B875" t="s">
        <v>1780</v>
      </c>
      <c r="C875" t="s">
        <v>2259</v>
      </c>
      <c r="D875" t="s">
        <v>2333</v>
      </c>
      <c r="E875" s="2">
        <v>93.549450549450555</v>
      </c>
      <c r="F875" s="2">
        <f>Nurse[[#This Row],[Total Nurse Staff Hours]]/Nurse[[#This Row],[MDS Census]]</f>
        <v>2.707157288852343</v>
      </c>
      <c r="G875" s="2">
        <f>Nurse[[#This Row],[Total Direct Care Staff Hours]]/Nurse[[#This Row],[MDS Census]]</f>
        <v>2.5770621402560789</v>
      </c>
      <c r="H875" s="2">
        <f>Nurse[[#This Row],[Total RN Hours (w/ Admin, DON)]]/Nurse[[#This Row],[MDS Census]]</f>
        <v>0.53477035122753436</v>
      </c>
      <c r="I875" s="2">
        <f>Nurse[[#This Row],[RN Hours (excl. Admin, DON)]]/Nurse[[#This Row],[MDS Census]]</f>
        <v>0.53377187830377071</v>
      </c>
      <c r="J875" s="2">
        <f>SUM(Nurse[[#This Row],[RN Hours (excl. Admin, DON)]], Nurse[[#This Row],[RN Admin Hours]], Nurse[[#This Row],[RN DON Hours]], Nurse[[#This Row],[LPN Hours (excl. Admin)]], Nurse[[#This Row],[LPN Admin Hours]], Nurse[[#This Row],[CNA Hours]], Nurse[[#This Row],[NA TR Hours]], Nurse[[#This Row],[Med Aide/Tech Hours]])</f>
        <v>253.25307692307689</v>
      </c>
      <c r="K875" s="2">
        <f>SUM(Nurse[[#This Row],[RN Hours (excl. Admin, DON)]], Nurse[[#This Row],[LPN Hours (excl. Admin)]], Nurse[[#This Row],[CNA Hours]], Nurse[[#This Row],[NA TR Hours]], Nurse[[#This Row],[Med Aide/Tech Hours]])</f>
        <v>241.08274725274725</v>
      </c>
      <c r="L875" s="2">
        <f>SUM(Nurse[[#This Row],[RN Hours (excl. Admin, DON)]], Nurse[[#This Row],[RN Admin Hours]], Nurse[[#This Row],[RN DON Hours]])</f>
        <v>50.027472527472526</v>
      </c>
      <c r="M875" s="2">
        <v>49.934065934065934</v>
      </c>
      <c r="N875" s="2">
        <v>0</v>
      </c>
      <c r="O875" s="2">
        <v>9.3406593406593408E-2</v>
      </c>
      <c r="P875" s="2">
        <f>SUM(Nurse[[#This Row],[LPN Hours (excl. Admin)]],Nurse[[#This Row],[LPN Admin Hours]])</f>
        <v>66.898681318681312</v>
      </c>
      <c r="Q875" s="2">
        <v>54.821758241758239</v>
      </c>
      <c r="R875" s="2">
        <v>12.076923076923077</v>
      </c>
      <c r="S875" s="2">
        <f>SUM(Nurse[[#This Row],[CNA Hours]], Nurse[[#This Row],[NA TR Hours]], Nurse[[#This Row],[Med Aide/Tech Hours]])</f>
        <v>136.32692307692307</v>
      </c>
      <c r="T875" s="2">
        <v>136.32692307692307</v>
      </c>
      <c r="U875" s="2">
        <v>0</v>
      </c>
      <c r="V875" s="2">
        <v>0</v>
      </c>
      <c r="W87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16.706043956043956</v>
      </c>
      <c r="X875" s="2">
        <v>0.21978021978021978</v>
      </c>
      <c r="Y875" s="2">
        <v>0</v>
      </c>
      <c r="Z875" s="2">
        <v>0</v>
      </c>
      <c r="AA875" s="2">
        <v>4.4313186813186816</v>
      </c>
      <c r="AB875" s="2">
        <v>0</v>
      </c>
      <c r="AC875" s="2">
        <v>12.054945054945055</v>
      </c>
      <c r="AD875" s="2">
        <v>0</v>
      </c>
      <c r="AE875" s="2">
        <v>0</v>
      </c>
      <c r="AF875" t="s">
        <v>846</v>
      </c>
      <c r="AG875" s="6">
        <v>5</v>
      </c>
      <c r="AH875"/>
    </row>
    <row r="876" spans="1:34" x14ac:dyDescent="0.25">
      <c r="A876" t="s">
        <v>35</v>
      </c>
      <c r="B876" t="s">
        <v>1217</v>
      </c>
      <c r="C876" t="s">
        <v>2023</v>
      </c>
      <c r="D876" t="s">
        <v>2340</v>
      </c>
      <c r="E876" s="2">
        <v>71.285714285714292</v>
      </c>
      <c r="F876" s="2">
        <f>Nurse[[#This Row],[Total Nurse Staff Hours]]/Nurse[[#This Row],[MDS Census]]</f>
        <v>4.5397626021273307</v>
      </c>
      <c r="G876" s="2">
        <f>Nurse[[#This Row],[Total Direct Care Staff Hours]]/Nurse[[#This Row],[MDS Census]]</f>
        <v>4.1231663326653294</v>
      </c>
      <c r="H876" s="2">
        <f>Nurse[[#This Row],[Total RN Hours (w/ Admin, DON)]]/Nurse[[#This Row],[MDS Census]]</f>
        <v>0.62940650531832898</v>
      </c>
      <c r="I876" s="2">
        <f>Nurse[[#This Row],[RN Hours (excl. Admin, DON)]]/Nurse[[#This Row],[MDS Census]]</f>
        <v>0.21281023585632802</v>
      </c>
      <c r="J876" s="2">
        <f>SUM(Nurse[[#This Row],[RN Hours (excl. Admin, DON)]], Nurse[[#This Row],[RN Admin Hours]], Nurse[[#This Row],[RN DON Hours]], Nurse[[#This Row],[LPN Hours (excl. Admin)]], Nurse[[#This Row],[LPN Admin Hours]], Nurse[[#This Row],[CNA Hours]], Nurse[[#This Row],[NA TR Hours]], Nurse[[#This Row],[Med Aide/Tech Hours]])</f>
        <v>323.62021978021977</v>
      </c>
      <c r="K876" s="2">
        <f>SUM(Nurse[[#This Row],[RN Hours (excl. Admin, DON)]], Nurse[[#This Row],[LPN Hours (excl. Admin)]], Nurse[[#This Row],[CNA Hours]], Nurse[[#This Row],[NA TR Hours]], Nurse[[#This Row],[Med Aide/Tech Hours]])</f>
        <v>293.92285714285708</v>
      </c>
      <c r="L876" s="2">
        <f>SUM(Nurse[[#This Row],[RN Hours (excl. Admin, DON)]], Nurse[[#This Row],[RN Admin Hours]], Nurse[[#This Row],[RN DON Hours]])</f>
        <v>44.867692307692309</v>
      </c>
      <c r="M876" s="2">
        <v>15.17032967032967</v>
      </c>
      <c r="N876" s="2">
        <v>24.395934065934064</v>
      </c>
      <c r="O876" s="2">
        <v>5.3014285714285725</v>
      </c>
      <c r="P876" s="2">
        <f>SUM(Nurse[[#This Row],[LPN Hours (excl. Admin)]],Nurse[[#This Row],[LPN Admin Hours]])</f>
        <v>96.731978021978023</v>
      </c>
      <c r="Q876" s="2">
        <v>96.731978021978023</v>
      </c>
      <c r="R876" s="2">
        <v>0</v>
      </c>
      <c r="S876" s="2">
        <f>SUM(Nurse[[#This Row],[CNA Hours]], Nurse[[#This Row],[NA TR Hours]], Nurse[[#This Row],[Med Aide/Tech Hours]])</f>
        <v>182.02054945054945</v>
      </c>
      <c r="T876" s="2">
        <v>176.94087912087912</v>
      </c>
      <c r="U876" s="2">
        <v>5.0796703296703294</v>
      </c>
      <c r="V876" s="2">
        <v>0</v>
      </c>
      <c r="W87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76" s="2">
        <v>0</v>
      </c>
      <c r="Y876" s="2">
        <v>0</v>
      </c>
      <c r="Z876" s="2">
        <v>0</v>
      </c>
      <c r="AA876" s="2">
        <v>0</v>
      </c>
      <c r="AB876" s="2">
        <v>0</v>
      </c>
      <c r="AC876" s="2">
        <v>0</v>
      </c>
      <c r="AD876" s="2">
        <v>0</v>
      </c>
      <c r="AE876" s="2">
        <v>0</v>
      </c>
      <c r="AF876" t="s">
        <v>273</v>
      </c>
      <c r="AG876" s="6">
        <v>5</v>
      </c>
      <c r="AH876"/>
    </row>
    <row r="877" spans="1:34" x14ac:dyDescent="0.25">
      <c r="A877" t="s">
        <v>35</v>
      </c>
      <c r="B877" t="s">
        <v>1427</v>
      </c>
      <c r="C877" t="s">
        <v>2068</v>
      </c>
      <c r="D877" t="s">
        <v>2307</v>
      </c>
      <c r="E877" s="2">
        <v>43.472527472527474</v>
      </c>
      <c r="F877" s="2">
        <f>Nurse[[#This Row],[Total Nurse Staff Hours]]/Nurse[[#This Row],[MDS Census]]</f>
        <v>4.3532077856420628</v>
      </c>
      <c r="G877" s="2">
        <f>Nurse[[#This Row],[Total Direct Care Staff Hours]]/Nurse[[#This Row],[MDS Census]]</f>
        <v>3.8206622851365015</v>
      </c>
      <c r="H877" s="2">
        <f>Nurse[[#This Row],[Total RN Hours (w/ Admin, DON)]]/Nurse[[#This Row],[MDS Census]]</f>
        <v>0.84994186046511633</v>
      </c>
      <c r="I877" s="2">
        <f>Nurse[[#This Row],[RN Hours (excl. Admin, DON)]]/Nurse[[#This Row],[MDS Census]]</f>
        <v>0.48593781597573305</v>
      </c>
      <c r="J877" s="2">
        <f>SUM(Nurse[[#This Row],[RN Hours (excl. Admin, DON)]], Nurse[[#This Row],[RN Admin Hours]], Nurse[[#This Row],[RN DON Hours]], Nurse[[#This Row],[LPN Hours (excl. Admin)]], Nurse[[#This Row],[LPN Admin Hours]], Nurse[[#This Row],[CNA Hours]], Nurse[[#This Row],[NA TR Hours]], Nurse[[#This Row],[Med Aide/Tech Hours]])</f>
        <v>189.24494505494508</v>
      </c>
      <c r="K877" s="2">
        <f>SUM(Nurse[[#This Row],[RN Hours (excl. Admin, DON)]], Nurse[[#This Row],[LPN Hours (excl. Admin)]], Nurse[[#This Row],[CNA Hours]], Nurse[[#This Row],[NA TR Hours]], Nurse[[#This Row],[Med Aide/Tech Hours]])</f>
        <v>166.09384615384616</v>
      </c>
      <c r="L877" s="2">
        <f>SUM(Nurse[[#This Row],[RN Hours (excl. Admin, DON)]], Nurse[[#This Row],[RN Admin Hours]], Nurse[[#This Row],[RN DON Hours]])</f>
        <v>36.949120879120883</v>
      </c>
      <c r="M877" s="2">
        <v>21.124945054945055</v>
      </c>
      <c r="N877" s="2">
        <v>11.659340659340659</v>
      </c>
      <c r="O877" s="2">
        <v>4.1648351648351651</v>
      </c>
      <c r="P877" s="2">
        <f>SUM(Nurse[[#This Row],[LPN Hours (excl. Admin)]],Nurse[[#This Row],[LPN Admin Hours]])</f>
        <v>41.989890109890112</v>
      </c>
      <c r="Q877" s="2">
        <v>34.662967032967032</v>
      </c>
      <c r="R877" s="2">
        <v>7.3269230769230766</v>
      </c>
      <c r="S877" s="2">
        <f>SUM(Nurse[[#This Row],[CNA Hours]], Nurse[[#This Row],[NA TR Hours]], Nurse[[#This Row],[Med Aide/Tech Hours]])</f>
        <v>110.30593406593407</v>
      </c>
      <c r="T877" s="2">
        <v>107.26472527472528</v>
      </c>
      <c r="U877" s="2">
        <v>3.0412087912087911</v>
      </c>
      <c r="V877" s="2">
        <v>0</v>
      </c>
      <c r="W87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19.437802197802199</v>
      </c>
      <c r="X877" s="2">
        <v>0.72527472527472525</v>
      </c>
      <c r="Y877" s="2">
        <v>0</v>
      </c>
      <c r="Z877" s="2">
        <v>0</v>
      </c>
      <c r="AA877" s="2">
        <v>8.7235164835164838</v>
      </c>
      <c r="AB877" s="2">
        <v>0</v>
      </c>
      <c r="AC877" s="2">
        <v>9.9890109890109891</v>
      </c>
      <c r="AD877" s="2">
        <v>0</v>
      </c>
      <c r="AE877" s="2">
        <v>0</v>
      </c>
      <c r="AF877" t="s">
        <v>486</v>
      </c>
      <c r="AG877" s="6">
        <v>5</v>
      </c>
      <c r="AH877"/>
    </row>
    <row r="878" spans="1:34" x14ac:dyDescent="0.25">
      <c r="A878" t="s">
        <v>35</v>
      </c>
      <c r="B878" t="s">
        <v>1616</v>
      </c>
      <c r="C878" t="s">
        <v>2208</v>
      </c>
      <c r="D878" t="s">
        <v>2331</v>
      </c>
      <c r="E878" s="2">
        <v>64.263736263736263</v>
      </c>
      <c r="F878" s="2">
        <f>Nurse[[#This Row],[Total Nurse Staff Hours]]/Nurse[[#This Row],[MDS Census]]</f>
        <v>4.5621614227086189</v>
      </c>
      <c r="G878" s="2">
        <f>Nurse[[#This Row],[Total Direct Care Staff Hours]]/Nurse[[#This Row],[MDS Census]]</f>
        <v>4.4397264021887821</v>
      </c>
      <c r="H878" s="2">
        <f>Nurse[[#This Row],[Total RN Hours (w/ Admin, DON)]]/Nurse[[#This Row],[MDS Census]]</f>
        <v>0.8367920656634743</v>
      </c>
      <c r="I878" s="2">
        <f>Nurse[[#This Row],[RN Hours (excl. Admin, DON)]]/Nurse[[#This Row],[MDS Census]]</f>
        <v>0.7143570451436384</v>
      </c>
      <c r="J878" s="2">
        <f>SUM(Nurse[[#This Row],[RN Hours (excl. Admin, DON)]], Nurse[[#This Row],[RN Admin Hours]], Nurse[[#This Row],[RN DON Hours]], Nurse[[#This Row],[LPN Hours (excl. Admin)]], Nurse[[#This Row],[LPN Admin Hours]], Nurse[[#This Row],[CNA Hours]], Nurse[[#This Row],[NA TR Hours]], Nurse[[#This Row],[Med Aide/Tech Hours]])</f>
        <v>293.18153846153848</v>
      </c>
      <c r="K878" s="2">
        <f>SUM(Nurse[[#This Row],[RN Hours (excl. Admin, DON)]], Nurse[[#This Row],[LPN Hours (excl. Admin)]], Nurse[[#This Row],[CNA Hours]], Nurse[[#This Row],[NA TR Hours]], Nurse[[#This Row],[Med Aide/Tech Hours]])</f>
        <v>285.31340659340657</v>
      </c>
      <c r="L878" s="2">
        <f>SUM(Nurse[[#This Row],[RN Hours (excl. Admin, DON)]], Nurse[[#This Row],[RN Admin Hours]], Nurse[[#This Row],[RN DON Hours]])</f>
        <v>53.775384615384588</v>
      </c>
      <c r="M878" s="2">
        <v>45.90725274725272</v>
      </c>
      <c r="N878" s="2">
        <v>2.6813186813186811</v>
      </c>
      <c r="O878" s="2">
        <v>5.186813186813187</v>
      </c>
      <c r="P878" s="2">
        <f>SUM(Nurse[[#This Row],[LPN Hours (excl. Admin)]],Nurse[[#This Row],[LPN Admin Hours]])</f>
        <v>54.47494505494506</v>
      </c>
      <c r="Q878" s="2">
        <v>54.47494505494506</v>
      </c>
      <c r="R878" s="2">
        <v>0</v>
      </c>
      <c r="S878" s="2">
        <f>SUM(Nurse[[#This Row],[CNA Hours]], Nurse[[#This Row],[NA TR Hours]], Nurse[[#This Row],[Med Aide/Tech Hours]])</f>
        <v>184.9312087912088</v>
      </c>
      <c r="T878" s="2">
        <v>184.9312087912088</v>
      </c>
      <c r="U878" s="2">
        <v>0</v>
      </c>
      <c r="V878" s="2">
        <v>0</v>
      </c>
      <c r="W87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3.4175824175824174</v>
      </c>
      <c r="X878" s="2">
        <v>0</v>
      </c>
      <c r="Y878" s="2">
        <v>0</v>
      </c>
      <c r="Z878" s="2">
        <v>0</v>
      </c>
      <c r="AA878" s="2">
        <v>0</v>
      </c>
      <c r="AB878" s="2">
        <v>0</v>
      </c>
      <c r="AC878" s="2">
        <v>3.4175824175824174</v>
      </c>
      <c r="AD878" s="2">
        <v>0</v>
      </c>
      <c r="AE878" s="2">
        <v>0</v>
      </c>
      <c r="AF878" t="s">
        <v>679</v>
      </c>
      <c r="AG878" s="6">
        <v>5</v>
      </c>
      <c r="AH878"/>
    </row>
    <row r="879" spans="1:34" x14ac:dyDescent="0.25">
      <c r="A879" t="s">
        <v>35</v>
      </c>
      <c r="B879" t="s">
        <v>1213</v>
      </c>
      <c r="C879" t="s">
        <v>1965</v>
      </c>
      <c r="D879" t="s">
        <v>2282</v>
      </c>
      <c r="E879" s="2">
        <v>46.373626373626372</v>
      </c>
      <c r="F879" s="2">
        <f>Nurse[[#This Row],[Total Nurse Staff Hours]]/Nurse[[#This Row],[MDS Census]]</f>
        <v>4.0282701421800944</v>
      </c>
      <c r="G879" s="2">
        <f>Nurse[[#This Row],[Total Direct Care Staff Hours]]/Nurse[[#This Row],[MDS Census]]</f>
        <v>3.6581279620853073</v>
      </c>
      <c r="H879" s="2">
        <f>Nurse[[#This Row],[Total RN Hours (w/ Admin, DON)]]/Nurse[[#This Row],[MDS Census]]</f>
        <v>1.0818364928909951</v>
      </c>
      <c r="I879" s="2">
        <f>Nurse[[#This Row],[RN Hours (excl. Admin, DON)]]/Nurse[[#This Row],[MDS Census]]</f>
        <v>0.71169431279620843</v>
      </c>
      <c r="J879" s="2">
        <f>SUM(Nurse[[#This Row],[RN Hours (excl. Admin, DON)]], Nurse[[#This Row],[RN Admin Hours]], Nurse[[#This Row],[RN DON Hours]], Nurse[[#This Row],[LPN Hours (excl. Admin)]], Nurse[[#This Row],[LPN Admin Hours]], Nurse[[#This Row],[CNA Hours]], Nurse[[#This Row],[NA TR Hours]], Nurse[[#This Row],[Med Aide/Tech Hours]])</f>
        <v>186.80549450549449</v>
      </c>
      <c r="K879" s="2">
        <f>SUM(Nurse[[#This Row],[RN Hours (excl. Admin, DON)]], Nurse[[#This Row],[LPN Hours (excl. Admin)]], Nurse[[#This Row],[CNA Hours]], Nurse[[#This Row],[NA TR Hours]], Nurse[[#This Row],[Med Aide/Tech Hours]])</f>
        <v>169.64065934065931</v>
      </c>
      <c r="L879" s="2">
        <f>SUM(Nurse[[#This Row],[RN Hours (excl. Admin, DON)]], Nurse[[#This Row],[RN Admin Hours]], Nurse[[#This Row],[RN DON Hours]])</f>
        <v>50.168681318681315</v>
      </c>
      <c r="M879" s="2">
        <v>33.003846153846148</v>
      </c>
      <c r="N879" s="2">
        <v>11.37912087912088</v>
      </c>
      <c r="O879" s="2">
        <v>5.7857142857142856</v>
      </c>
      <c r="P879" s="2">
        <f>SUM(Nurse[[#This Row],[LPN Hours (excl. Admin)]],Nurse[[#This Row],[LPN Admin Hours]])</f>
        <v>20.097252747252746</v>
      </c>
      <c r="Q879" s="2">
        <v>20.097252747252746</v>
      </c>
      <c r="R879" s="2">
        <v>0</v>
      </c>
      <c r="S879" s="2">
        <f>SUM(Nurse[[#This Row],[CNA Hours]], Nurse[[#This Row],[NA TR Hours]], Nurse[[#This Row],[Med Aide/Tech Hours]])</f>
        <v>116.53956043956042</v>
      </c>
      <c r="T879" s="2">
        <v>116.53956043956042</v>
      </c>
      <c r="U879" s="2">
        <v>0</v>
      </c>
      <c r="V879" s="2">
        <v>0</v>
      </c>
      <c r="W87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2.8681318681318682</v>
      </c>
      <c r="X879" s="2">
        <v>0.65934065934065933</v>
      </c>
      <c r="Y879" s="2">
        <v>0</v>
      </c>
      <c r="Z879" s="2">
        <v>0</v>
      </c>
      <c r="AA879" s="2">
        <v>2.2087912087912089</v>
      </c>
      <c r="AB879" s="2">
        <v>0</v>
      </c>
      <c r="AC879" s="2">
        <v>0</v>
      </c>
      <c r="AD879" s="2">
        <v>0</v>
      </c>
      <c r="AE879" s="2">
        <v>0</v>
      </c>
      <c r="AF879" t="s">
        <v>269</v>
      </c>
      <c r="AG879" s="6">
        <v>5</v>
      </c>
      <c r="AH879"/>
    </row>
    <row r="880" spans="1:34" x14ac:dyDescent="0.25">
      <c r="A880" t="s">
        <v>35</v>
      </c>
      <c r="B880" t="s">
        <v>1910</v>
      </c>
      <c r="C880" t="s">
        <v>1998</v>
      </c>
      <c r="D880" t="s">
        <v>2282</v>
      </c>
      <c r="E880" s="2">
        <v>10.87912087912088</v>
      </c>
      <c r="F880" s="2">
        <f>Nurse[[#This Row],[Total Nurse Staff Hours]]/Nurse[[#This Row],[MDS Census]]</f>
        <v>6.9232828282828267</v>
      </c>
      <c r="G880" s="2">
        <f>Nurse[[#This Row],[Total Direct Care Staff Hours]]/Nurse[[#This Row],[MDS Census]]</f>
        <v>5.9308585858585845</v>
      </c>
      <c r="H880" s="2">
        <f>Nurse[[#This Row],[Total RN Hours (w/ Admin, DON)]]/Nurse[[#This Row],[MDS Census]]</f>
        <v>1.9833838383838385</v>
      </c>
      <c r="I880" s="2">
        <f>Nurse[[#This Row],[RN Hours (excl. Admin, DON)]]/Nurse[[#This Row],[MDS Census]]</f>
        <v>1.5121717171717173</v>
      </c>
      <c r="J880" s="2">
        <f>SUM(Nurse[[#This Row],[RN Hours (excl. Admin, DON)]], Nurse[[#This Row],[RN Admin Hours]], Nurse[[#This Row],[RN DON Hours]], Nurse[[#This Row],[LPN Hours (excl. Admin)]], Nurse[[#This Row],[LPN Admin Hours]], Nurse[[#This Row],[CNA Hours]], Nurse[[#This Row],[NA TR Hours]], Nurse[[#This Row],[Med Aide/Tech Hours]])</f>
        <v>75.319230769230757</v>
      </c>
      <c r="K880" s="2">
        <f>SUM(Nurse[[#This Row],[RN Hours (excl. Admin, DON)]], Nurse[[#This Row],[LPN Hours (excl. Admin)]], Nurse[[#This Row],[CNA Hours]], Nurse[[#This Row],[NA TR Hours]], Nurse[[#This Row],[Med Aide/Tech Hours]])</f>
        <v>64.522527472527457</v>
      </c>
      <c r="L880" s="2">
        <f>SUM(Nurse[[#This Row],[RN Hours (excl. Admin, DON)]], Nurse[[#This Row],[RN Admin Hours]], Nurse[[#This Row],[RN DON Hours]])</f>
        <v>21.57747252747253</v>
      </c>
      <c r="M880" s="2">
        <v>16.451098901098902</v>
      </c>
      <c r="N880" s="2">
        <v>0</v>
      </c>
      <c r="O880" s="2">
        <v>5.1263736263736268</v>
      </c>
      <c r="P880" s="2">
        <f>SUM(Nurse[[#This Row],[LPN Hours (excl. Admin)]],Nurse[[#This Row],[LPN Admin Hours]])</f>
        <v>13.96153846153846</v>
      </c>
      <c r="Q880" s="2">
        <v>8.2912087912087902</v>
      </c>
      <c r="R880" s="2">
        <v>5.6703296703296706</v>
      </c>
      <c r="S880" s="2">
        <f>SUM(Nurse[[#This Row],[CNA Hours]], Nurse[[#This Row],[NA TR Hours]], Nurse[[#This Row],[Med Aide/Tech Hours]])</f>
        <v>39.780219780219767</v>
      </c>
      <c r="T880" s="2">
        <v>39.780219780219767</v>
      </c>
      <c r="U880" s="2">
        <v>0</v>
      </c>
      <c r="V880" s="2">
        <v>0</v>
      </c>
      <c r="W88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1.0521978021978022</v>
      </c>
      <c r="X880" s="2">
        <v>0</v>
      </c>
      <c r="Y880" s="2">
        <v>0</v>
      </c>
      <c r="Z880" s="2">
        <v>0</v>
      </c>
      <c r="AA880" s="2">
        <v>0.74450549450549453</v>
      </c>
      <c r="AB880" s="2">
        <v>0</v>
      </c>
      <c r="AC880" s="2">
        <v>0.30769230769230771</v>
      </c>
      <c r="AD880" s="2">
        <v>0</v>
      </c>
      <c r="AE880" s="2">
        <v>0</v>
      </c>
      <c r="AF880" t="s">
        <v>977</v>
      </c>
      <c r="AG880" s="6">
        <v>5</v>
      </c>
      <c r="AH880"/>
    </row>
    <row r="881" spans="1:34" x14ac:dyDescent="0.25">
      <c r="A881" t="s">
        <v>35</v>
      </c>
      <c r="B881" t="s">
        <v>1034</v>
      </c>
      <c r="C881" t="s">
        <v>2080</v>
      </c>
      <c r="D881" t="s">
        <v>2340</v>
      </c>
      <c r="E881" s="2">
        <v>72.450549450549445</v>
      </c>
      <c r="F881" s="2">
        <f>Nurse[[#This Row],[Total Nurse Staff Hours]]/Nurse[[#This Row],[MDS Census]]</f>
        <v>4.0872713483998178</v>
      </c>
      <c r="G881" s="2">
        <f>Nurse[[#This Row],[Total Direct Care Staff Hours]]/Nurse[[#This Row],[MDS Census]]</f>
        <v>3.6935386015470955</v>
      </c>
      <c r="H881" s="2">
        <f>Nurse[[#This Row],[Total RN Hours (w/ Admin, DON)]]/Nurse[[#This Row],[MDS Census]]</f>
        <v>0.98818898832094648</v>
      </c>
      <c r="I881" s="2">
        <f>Nurse[[#This Row],[RN Hours (excl. Admin, DON)]]/Nurse[[#This Row],[MDS Census]]</f>
        <v>0.5958971636584256</v>
      </c>
      <c r="J881" s="2">
        <f>SUM(Nurse[[#This Row],[RN Hours (excl. Admin, DON)]], Nurse[[#This Row],[RN Admin Hours]], Nurse[[#This Row],[RN DON Hours]], Nurse[[#This Row],[LPN Hours (excl. Admin)]], Nurse[[#This Row],[LPN Admin Hours]], Nurse[[#This Row],[CNA Hours]], Nurse[[#This Row],[NA TR Hours]], Nurse[[#This Row],[Med Aide/Tech Hours]])</f>
        <v>296.1250549450549</v>
      </c>
      <c r="K881" s="2">
        <f>SUM(Nurse[[#This Row],[RN Hours (excl. Admin, DON)]], Nurse[[#This Row],[LPN Hours (excl. Admin)]], Nurse[[#This Row],[CNA Hours]], Nurse[[#This Row],[NA TR Hours]], Nurse[[#This Row],[Med Aide/Tech Hours]])</f>
        <v>267.59890109890108</v>
      </c>
      <c r="L881" s="2">
        <f>SUM(Nurse[[#This Row],[RN Hours (excl. Admin, DON)]], Nurse[[#This Row],[RN Admin Hours]], Nurse[[#This Row],[RN DON Hours]])</f>
        <v>71.59483516483516</v>
      </c>
      <c r="M881" s="2">
        <v>43.17307692307692</v>
      </c>
      <c r="N881" s="2">
        <v>18.568681318681318</v>
      </c>
      <c r="O881" s="2">
        <v>9.8530769230769231</v>
      </c>
      <c r="P881" s="2">
        <f>SUM(Nurse[[#This Row],[LPN Hours (excl. Admin)]],Nurse[[#This Row],[LPN Admin Hours]])</f>
        <v>56.18681318681319</v>
      </c>
      <c r="Q881" s="2">
        <v>56.082417582417584</v>
      </c>
      <c r="R881" s="2">
        <v>0.1043956043956044</v>
      </c>
      <c r="S881" s="2">
        <f>SUM(Nurse[[#This Row],[CNA Hours]], Nurse[[#This Row],[NA TR Hours]], Nurse[[#This Row],[Med Aide/Tech Hours]])</f>
        <v>168.3434065934066</v>
      </c>
      <c r="T881" s="2">
        <v>159.94780219780219</v>
      </c>
      <c r="U881" s="2">
        <v>0</v>
      </c>
      <c r="V881" s="2">
        <v>8.395604395604396</v>
      </c>
      <c r="W88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39.269230769230774</v>
      </c>
      <c r="X881" s="2">
        <v>5.6373626373626378</v>
      </c>
      <c r="Y881" s="2">
        <v>0</v>
      </c>
      <c r="Z881" s="2">
        <v>0</v>
      </c>
      <c r="AA881" s="2">
        <v>10.368131868131869</v>
      </c>
      <c r="AB881" s="2">
        <v>0</v>
      </c>
      <c r="AC881" s="2">
        <v>23.263736263736263</v>
      </c>
      <c r="AD881" s="2">
        <v>0</v>
      </c>
      <c r="AE881" s="2">
        <v>0</v>
      </c>
      <c r="AF881" t="s">
        <v>87</v>
      </c>
      <c r="AG881" s="6">
        <v>5</v>
      </c>
      <c r="AH881"/>
    </row>
    <row r="882" spans="1:34" x14ac:dyDescent="0.25">
      <c r="A882" t="s">
        <v>35</v>
      </c>
      <c r="B882" t="s">
        <v>1420</v>
      </c>
      <c r="C882" t="s">
        <v>1965</v>
      </c>
      <c r="D882" t="s">
        <v>2282</v>
      </c>
      <c r="E882" s="2">
        <v>63.065934065934066</v>
      </c>
      <c r="F882" s="2">
        <f>Nurse[[#This Row],[Total Nurse Staff Hours]]/Nurse[[#This Row],[MDS Census]]</f>
        <v>3.3374420630771908</v>
      </c>
      <c r="G882" s="2">
        <f>Nurse[[#This Row],[Total Direct Care Staff Hours]]/Nurse[[#This Row],[MDS Census]]</f>
        <v>2.9681704129639308</v>
      </c>
      <c r="H882" s="2">
        <f>Nurse[[#This Row],[Total RN Hours (w/ Admin, DON)]]/Nurse[[#This Row],[MDS Census]]</f>
        <v>0.55405994075622933</v>
      </c>
      <c r="I882" s="2">
        <f>Nurse[[#This Row],[RN Hours (excl. Admin, DON)]]/Nurse[[#This Row],[MDS Census]]</f>
        <v>0.35724864959052099</v>
      </c>
      <c r="J882" s="2">
        <f>SUM(Nurse[[#This Row],[RN Hours (excl. Admin, DON)]], Nurse[[#This Row],[RN Admin Hours]], Nurse[[#This Row],[RN DON Hours]], Nurse[[#This Row],[LPN Hours (excl. Admin)]], Nurse[[#This Row],[LPN Admin Hours]], Nurse[[#This Row],[CNA Hours]], Nurse[[#This Row],[NA TR Hours]], Nurse[[#This Row],[Med Aide/Tech Hours]])</f>
        <v>210.47890109890108</v>
      </c>
      <c r="K882" s="2">
        <f>SUM(Nurse[[#This Row],[RN Hours (excl. Admin, DON)]], Nurse[[#This Row],[LPN Hours (excl. Admin)]], Nurse[[#This Row],[CNA Hours]], Nurse[[#This Row],[NA TR Hours]], Nurse[[#This Row],[Med Aide/Tech Hours]])</f>
        <v>187.19043956043956</v>
      </c>
      <c r="L882" s="2">
        <f>SUM(Nurse[[#This Row],[RN Hours (excl. Admin, DON)]], Nurse[[#This Row],[RN Admin Hours]], Nurse[[#This Row],[RN DON Hours]])</f>
        <v>34.942307692307693</v>
      </c>
      <c r="M882" s="2">
        <v>22.530219780219781</v>
      </c>
      <c r="N882" s="2">
        <v>7.6648351648351651</v>
      </c>
      <c r="O882" s="2">
        <v>4.7472527472527473</v>
      </c>
      <c r="P882" s="2">
        <f>SUM(Nurse[[#This Row],[LPN Hours (excl. Admin)]],Nurse[[#This Row],[LPN Admin Hours]])</f>
        <v>48.233516483516482</v>
      </c>
      <c r="Q882" s="2">
        <v>37.357142857142854</v>
      </c>
      <c r="R882" s="2">
        <v>10.876373626373626</v>
      </c>
      <c r="S882" s="2">
        <f>SUM(Nurse[[#This Row],[CNA Hours]], Nurse[[#This Row],[NA TR Hours]], Nurse[[#This Row],[Med Aide/Tech Hours]])</f>
        <v>127.30307692307692</v>
      </c>
      <c r="T882" s="2">
        <v>127.30307692307692</v>
      </c>
      <c r="U882" s="2">
        <v>0</v>
      </c>
      <c r="V882" s="2">
        <v>0</v>
      </c>
      <c r="W88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14.107142857142858</v>
      </c>
      <c r="X882" s="2">
        <v>1.3186813186813187</v>
      </c>
      <c r="Y882" s="2">
        <v>0</v>
      </c>
      <c r="Z882" s="2">
        <v>0</v>
      </c>
      <c r="AA882" s="2">
        <v>2.9093406593406592</v>
      </c>
      <c r="AB882" s="2">
        <v>0</v>
      </c>
      <c r="AC882" s="2">
        <v>9.8791208791208796</v>
      </c>
      <c r="AD882" s="2">
        <v>0</v>
      </c>
      <c r="AE882" s="2">
        <v>0</v>
      </c>
      <c r="AF882" t="s">
        <v>479</v>
      </c>
      <c r="AG882" s="6">
        <v>5</v>
      </c>
      <c r="AH882"/>
    </row>
    <row r="883" spans="1:34" x14ac:dyDescent="0.25">
      <c r="A883" t="s">
        <v>35</v>
      </c>
      <c r="B883" t="s">
        <v>1649</v>
      </c>
      <c r="C883" t="s">
        <v>2099</v>
      </c>
      <c r="D883" t="s">
        <v>2311</v>
      </c>
      <c r="E883" s="2">
        <v>62.384615384615387</v>
      </c>
      <c r="F883" s="2">
        <f>Nurse[[#This Row],[Total Nurse Staff Hours]]/Nurse[[#This Row],[MDS Census]]</f>
        <v>5.7706182843050904</v>
      </c>
      <c r="G883" s="2">
        <f>Nurse[[#This Row],[Total Direct Care Staff Hours]]/Nurse[[#This Row],[MDS Census]]</f>
        <v>5.0092126122952259</v>
      </c>
      <c r="H883" s="2">
        <f>Nurse[[#This Row],[Total RN Hours (w/ Admin, DON)]]/Nurse[[#This Row],[MDS Census]]</f>
        <v>1.1071252422053901</v>
      </c>
      <c r="I883" s="2">
        <f>Nurse[[#This Row],[RN Hours (excl. Admin, DON)]]/Nurse[[#This Row],[MDS Census]]</f>
        <v>0.52301391580059886</v>
      </c>
      <c r="J883" s="2">
        <f>SUM(Nurse[[#This Row],[RN Hours (excl. Admin, DON)]], Nurse[[#This Row],[RN Admin Hours]], Nurse[[#This Row],[RN DON Hours]], Nurse[[#This Row],[LPN Hours (excl. Admin)]], Nurse[[#This Row],[LPN Admin Hours]], Nurse[[#This Row],[CNA Hours]], Nurse[[#This Row],[NA TR Hours]], Nurse[[#This Row],[Med Aide/Tech Hours]])</f>
        <v>359.99780219780217</v>
      </c>
      <c r="K883" s="2">
        <f>SUM(Nurse[[#This Row],[RN Hours (excl. Admin, DON)]], Nurse[[#This Row],[LPN Hours (excl. Admin)]], Nurse[[#This Row],[CNA Hours]], Nurse[[#This Row],[NA TR Hours]], Nurse[[#This Row],[Med Aide/Tech Hours]])</f>
        <v>312.49780219780217</v>
      </c>
      <c r="L883" s="2">
        <f>SUM(Nurse[[#This Row],[RN Hours (excl. Admin, DON)]], Nurse[[#This Row],[RN Admin Hours]], Nurse[[#This Row],[RN DON Hours]])</f>
        <v>69.067582417582415</v>
      </c>
      <c r="M883" s="2">
        <v>32.628021978021977</v>
      </c>
      <c r="N883" s="2">
        <v>31.868131868131869</v>
      </c>
      <c r="O883" s="2">
        <v>4.5714285714285712</v>
      </c>
      <c r="P883" s="2">
        <f>SUM(Nurse[[#This Row],[LPN Hours (excl. Admin)]],Nurse[[#This Row],[LPN Admin Hours]])</f>
        <v>87.67307692307692</v>
      </c>
      <c r="Q883" s="2">
        <v>76.612637362637358</v>
      </c>
      <c r="R883" s="2">
        <v>11.06043956043956</v>
      </c>
      <c r="S883" s="2">
        <f>SUM(Nurse[[#This Row],[CNA Hours]], Nurse[[#This Row],[NA TR Hours]], Nurse[[#This Row],[Med Aide/Tech Hours]])</f>
        <v>203.25714285714284</v>
      </c>
      <c r="T883" s="2">
        <v>203.25714285714284</v>
      </c>
      <c r="U883" s="2">
        <v>0</v>
      </c>
      <c r="V883" s="2">
        <v>0</v>
      </c>
      <c r="W88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0.49450549450549453</v>
      </c>
      <c r="X883" s="2">
        <v>0</v>
      </c>
      <c r="Y883" s="2">
        <v>0</v>
      </c>
      <c r="Z883" s="2">
        <v>0</v>
      </c>
      <c r="AA883" s="2">
        <v>0.24175824175824176</v>
      </c>
      <c r="AB883" s="2">
        <v>0</v>
      </c>
      <c r="AC883" s="2">
        <v>0.25274725274725274</v>
      </c>
      <c r="AD883" s="2">
        <v>0</v>
      </c>
      <c r="AE883" s="2">
        <v>0</v>
      </c>
      <c r="AF883" t="s">
        <v>712</v>
      </c>
      <c r="AG883" s="6">
        <v>5</v>
      </c>
      <c r="AH883"/>
    </row>
    <row r="884" spans="1:34" x14ac:dyDescent="0.25">
      <c r="A884" t="s">
        <v>35</v>
      </c>
      <c r="B884" t="s">
        <v>1180</v>
      </c>
      <c r="C884" t="s">
        <v>2069</v>
      </c>
      <c r="D884" t="s">
        <v>2331</v>
      </c>
      <c r="E884" s="2">
        <v>87.054945054945051</v>
      </c>
      <c r="F884" s="2">
        <f>Nurse[[#This Row],[Total Nurse Staff Hours]]/Nurse[[#This Row],[MDS Census]]</f>
        <v>3.117075233526887</v>
      </c>
      <c r="G884" s="2">
        <f>Nurse[[#This Row],[Total Direct Care Staff Hours]]/Nurse[[#This Row],[MDS Census]]</f>
        <v>2.8196478162080285</v>
      </c>
      <c r="H884" s="2">
        <f>Nurse[[#This Row],[Total RN Hours (w/ Admin, DON)]]/Nurse[[#This Row],[MDS Census]]</f>
        <v>0.46063115374905328</v>
      </c>
      <c r="I884" s="2">
        <f>Nurse[[#This Row],[RN Hours (excl. Admin, DON)]]/Nurse[[#This Row],[MDS Census]]</f>
        <v>0.21721156273668268</v>
      </c>
      <c r="J884" s="2">
        <f>SUM(Nurse[[#This Row],[RN Hours (excl. Admin, DON)]], Nurse[[#This Row],[RN Admin Hours]], Nurse[[#This Row],[RN DON Hours]], Nurse[[#This Row],[LPN Hours (excl. Admin)]], Nurse[[#This Row],[LPN Admin Hours]], Nurse[[#This Row],[CNA Hours]], Nurse[[#This Row],[NA TR Hours]], Nurse[[#This Row],[Med Aide/Tech Hours]])</f>
        <v>271.35681318681316</v>
      </c>
      <c r="K884" s="2">
        <f>SUM(Nurse[[#This Row],[RN Hours (excl. Admin, DON)]], Nurse[[#This Row],[LPN Hours (excl. Admin)]], Nurse[[#This Row],[CNA Hours]], Nurse[[#This Row],[NA TR Hours]], Nurse[[#This Row],[Med Aide/Tech Hours]])</f>
        <v>245.46428571428572</v>
      </c>
      <c r="L884" s="2">
        <f>SUM(Nurse[[#This Row],[RN Hours (excl. Admin, DON)]], Nurse[[#This Row],[RN Admin Hours]], Nurse[[#This Row],[RN DON Hours]])</f>
        <v>40.100219780219781</v>
      </c>
      <c r="M884" s="2">
        <v>18.909340659340661</v>
      </c>
      <c r="N884" s="2">
        <v>16.004065934065935</v>
      </c>
      <c r="O884" s="2">
        <v>5.186813186813187</v>
      </c>
      <c r="P884" s="2">
        <f>SUM(Nurse[[#This Row],[LPN Hours (excl. Admin)]],Nurse[[#This Row],[LPN Admin Hours]])</f>
        <v>83.102197802197793</v>
      </c>
      <c r="Q884" s="2">
        <v>78.400549450549448</v>
      </c>
      <c r="R884" s="2">
        <v>4.7016483516483518</v>
      </c>
      <c r="S884" s="2">
        <f>SUM(Nurse[[#This Row],[CNA Hours]], Nurse[[#This Row],[NA TR Hours]], Nurse[[#This Row],[Med Aide/Tech Hours]])</f>
        <v>148.1543956043956</v>
      </c>
      <c r="T884" s="2">
        <v>148.1543956043956</v>
      </c>
      <c r="U884" s="2">
        <v>0</v>
      </c>
      <c r="V884" s="2">
        <v>0</v>
      </c>
      <c r="W88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0.70329670329670324</v>
      </c>
      <c r="X884" s="2">
        <v>4.3956043956043959E-2</v>
      </c>
      <c r="Y884" s="2">
        <v>0</v>
      </c>
      <c r="Z884" s="2">
        <v>0</v>
      </c>
      <c r="AA884" s="2">
        <v>0.65934065934065933</v>
      </c>
      <c r="AB884" s="2">
        <v>0</v>
      </c>
      <c r="AC884" s="2">
        <v>0</v>
      </c>
      <c r="AD884" s="2">
        <v>0</v>
      </c>
      <c r="AE884" s="2">
        <v>0</v>
      </c>
      <c r="AF884" t="s">
        <v>235</v>
      </c>
      <c r="AG884" s="6">
        <v>5</v>
      </c>
      <c r="AH884"/>
    </row>
    <row r="885" spans="1:34" x14ac:dyDescent="0.25">
      <c r="A885" t="s">
        <v>35</v>
      </c>
      <c r="B885" t="s">
        <v>1341</v>
      </c>
      <c r="C885" t="s">
        <v>2068</v>
      </c>
      <c r="D885" t="s">
        <v>2307</v>
      </c>
      <c r="E885" s="2">
        <v>83.879120879120876</v>
      </c>
      <c r="F885" s="2">
        <f>Nurse[[#This Row],[Total Nurse Staff Hours]]/Nurse[[#This Row],[MDS Census]]</f>
        <v>3.0170496528232675</v>
      </c>
      <c r="G885" s="2">
        <f>Nurse[[#This Row],[Total Direct Care Staff Hours]]/Nurse[[#This Row],[MDS Census]]</f>
        <v>2.9275566618629636</v>
      </c>
      <c r="H885" s="2">
        <f>Nurse[[#This Row],[Total RN Hours (w/ Admin, DON)]]/Nurse[[#This Row],[MDS Census]]</f>
        <v>0.60202541595702896</v>
      </c>
      <c r="I885" s="2">
        <f>Nurse[[#This Row],[RN Hours (excl. Admin, DON)]]/Nurse[[#This Row],[MDS Census]]</f>
        <v>0.53245905934756999</v>
      </c>
      <c r="J885" s="2">
        <f>SUM(Nurse[[#This Row],[RN Hours (excl. Admin, DON)]], Nurse[[#This Row],[RN Admin Hours]], Nurse[[#This Row],[RN DON Hours]], Nurse[[#This Row],[LPN Hours (excl. Admin)]], Nurse[[#This Row],[LPN Admin Hours]], Nurse[[#This Row],[CNA Hours]], Nurse[[#This Row],[NA TR Hours]], Nurse[[#This Row],[Med Aide/Tech Hours]])</f>
        <v>253.06747252747255</v>
      </c>
      <c r="K885" s="2">
        <f>SUM(Nurse[[#This Row],[RN Hours (excl. Admin, DON)]], Nurse[[#This Row],[LPN Hours (excl. Admin)]], Nurse[[#This Row],[CNA Hours]], Nurse[[#This Row],[NA TR Hours]], Nurse[[#This Row],[Med Aide/Tech Hours]])</f>
        <v>245.56087912087912</v>
      </c>
      <c r="L885" s="2">
        <f>SUM(Nurse[[#This Row],[RN Hours (excl. Admin, DON)]], Nurse[[#This Row],[RN Admin Hours]], Nurse[[#This Row],[RN DON Hours]])</f>
        <v>50.497362637362656</v>
      </c>
      <c r="M885" s="2">
        <v>44.662197802197817</v>
      </c>
      <c r="N885" s="2">
        <v>0.56043956043956045</v>
      </c>
      <c r="O885" s="2">
        <v>5.2747252747252746</v>
      </c>
      <c r="P885" s="2">
        <f>SUM(Nurse[[#This Row],[LPN Hours (excl. Admin)]],Nurse[[#This Row],[LPN Admin Hours]])</f>
        <v>73.678021978021988</v>
      </c>
      <c r="Q885" s="2">
        <v>72.00659340659341</v>
      </c>
      <c r="R885" s="2">
        <v>1.6714285714285713</v>
      </c>
      <c r="S885" s="2">
        <f>SUM(Nurse[[#This Row],[CNA Hours]], Nurse[[#This Row],[NA TR Hours]], Nurse[[#This Row],[Med Aide/Tech Hours]])</f>
        <v>128.8920879120879</v>
      </c>
      <c r="T885" s="2">
        <v>128.8920879120879</v>
      </c>
      <c r="U885" s="2">
        <v>0</v>
      </c>
      <c r="V885" s="2">
        <v>0</v>
      </c>
      <c r="W88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4.5604395604395602</v>
      </c>
      <c r="X885" s="2">
        <v>0</v>
      </c>
      <c r="Y885" s="2">
        <v>0</v>
      </c>
      <c r="Z885" s="2">
        <v>0</v>
      </c>
      <c r="AA885" s="2">
        <v>0</v>
      </c>
      <c r="AB885" s="2">
        <v>0.52747252747252749</v>
      </c>
      <c r="AC885" s="2">
        <v>4.0329670329670328</v>
      </c>
      <c r="AD885" s="2">
        <v>0</v>
      </c>
      <c r="AE885" s="2">
        <v>0</v>
      </c>
      <c r="AF885" t="s">
        <v>398</v>
      </c>
      <c r="AG885" s="6">
        <v>5</v>
      </c>
      <c r="AH885"/>
    </row>
    <row r="886" spans="1:34" x14ac:dyDescent="0.25">
      <c r="A886" t="s">
        <v>35</v>
      </c>
      <c r="B886" t="s">
        <v>1714</v>
      </c>
      <c r="C886" t="s">
        <v>2065</v>
      </c>
      <c r="D886" t="s">
        <v>2335</v>
      </c>
      <c r="E886" s="2">
        <v>40.791208791208788</v>
      </c>
      <c r="F886" s="2">
        <f>Nurse[[#This Row],[Total Nurse Staff Hours]]/Nurse[[#This Row],[MDS Census]]</f>
        <v>3.3998491379310347</v>
      </c>
      <c r="G886" s="2">
        <f>Nurse[[#This Row],[Total Direct Care Staff Hours]]/Nurse[[#This Row],[MDS Census]]</f>
        <v>3.0507112068965516</v>
      </c>
      <c r="H886" s="2">
        <f>Nurse[[#This Row],[Total RN Hours (w/ Admin, DON)]]/Nurse[[#This Row],[MDS Census]]</f>
        <v>0.77601831896551732</v>
      </c>
      <c r="I886" s="2">
        <f>Nurse[[#This Row],[RN Hours (excl. Admin, DON)]]/Nurse[[#This Row],[MDS Census]]</f>
        <v>0.63377693965517246</v>
      </c>
      <c r="J886" s="2">
        <f>SUM(Nurse[[#This Row],[RN Hours (excl. Admin, DON)]], Nurse[[#This Row],[RN Admin Hours]], Nurse[[#This Row],[RN DON Hours]], Nurse[[#This Row],[LPN Hours (excl. Admin)]], Nurse[[#This Row],[LPN Admin Hours]], Nurse[[#This Row],[CNA Hours]], Nurse[[#This Row],[NA TR Hours]], Nurse[[#This Row],[Med Aide/Tech Hours]])</f>
        <v>138.68395604395604</v>
      </c>
      <c r="K886" s="2">
        <f>SUM(Nurse[[#This Row],[RN Hours (excl. Admin, DON)]], Nurse[[#This Row],[LPN Hours (excl. Admin)]], Nurse[[#This Row],[CNA Hours]], Nurse[[#This Row],[NA TR Hours]], Nurse[[#This Row],[Med Aide/Tech Hours]])</f>
        <v>124.4421978021978</v>
      </c>
      <c r="L886" s="2">
        <f>SUM(Nurse[[#This Row],[RN Hours (excl. Admin, DON)]], Nurse[[#This Row],[RN Admin Hours]], Nurse[[#This Row],[RN DON Hours]])</f>
        <v>31.654725274725276</v>
      </c>
      <c r="M886" s="2">
        <v>25.852527472527473</v>
      </c>
      <c r="N886" s="2">
        <v>0</v>
      </c>
      <c r="O886" s="2">
        <v>5.802197802197802</v>
      </c>
      <c r="P886" s="2">
        <f>SUM(Nurse[[#This Row],[LPN Hours (excl. Admin)]],Nurse[[#This Row],[LPN Admin Hours]])</f>
        <v>30.89703296703297</v>
      </c>
      <c r="Q886" s="2">
        <v>22.457472527472529</v>
      </c>
      <c r="R886" s="2">
        <v>8.4395604395604398</v>
      </c>
      <c r="S886" s="2">
        <f>SUM(Nurse[[#This Row],[CNA Hours]], Nurse[[#This Row],[NA TR Hours]], Nurse[[#This Row],[Med Aide/Tech Hours]])</f>
        <v>76.132197802197794</v>
      </c>
      <c r="T886" s="2">
        <v>76.132197802197794</v>
      </c>
      <c r="U886" s="2">
        <v>0</v>
      </c>
      <c r="V886" s="2">
        <v>0</v>
      </c>
      <c r="W88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10.622307692307693</v>
      </c>
      <c r="X886" s="2">
        <v>0.16483516483516483</v>
      </c>
      <c r="Y886" s="2">
        <v>0</v>
      </c>
      <c r="Z886" s="2">
        <v>0</v>
      </c>
      <c r="AA886" s="2">
        <v>6.1937362637362634</v>
      </c>
      <c r="AB886" s="2">
        <v>0</v>
      </c>
      <c r="AC886" s="2">
        <v>4.2637362637362637</v>
      </c>
      <c r="AD886" s="2">
        <v>0</v>
      </c>
      <c r="AE886" s="2">
        <v>0</v>
      </c>
      <c r="AF886" t="s">
        <v>780</v>
      </c>
      <c r="AG886" s="6">
        <v>5</v>
      </c>
      <c r="AH886"/>
    </row>
    <row r="887" spans="1:34" x14ac:dyDescent="0.25">
      <c r="A887" t="s">
        <v>35</v>
      </c>
      <c r="B887" t="s">
        <v>1143</v>
      </c>
      <c r="C887" t="s">
        <v>1965</v>
      </c>
      <c r="D887" t="s">
        <v>2282</v>
      </c>
      <c r="E887" s="2">
        <v>54.439560439560438</v>
      </c>
      <c r="F887" s="2">
        <f>Nurse[[#This Row],[Total Nurse Staff Hours]]/Nurse[[#This Row],[MDS Census]]</f>
        <v>4.4541784416633021</v>
      </c>
      <c r="G887" s="2">
        <f>Nurse[[#This Row],[Total Direct Care Staff Hours]]/Nurse[[#This Row],[MDS Census]]</f>
        <v>3.9969721437222443</v>
      </c>
      <c r="H887" s="2">
        <f>Nurse[[#This Row],[Total RN Hours (w/ Admin, DON)]]/Nurse[[#This Row],[MDS Census]]</f>
        <v>0.77911788453774733</v>
      </c>
      <c r="I887" s="2">
        <f>Nurse[[#This Row],[RN Hours (excl. Admin, DON)]]/Nurse[[#This Row],[MDS Census]]</f>
        <v>0.32191158659668956</v>
      </c>
      <c r="J887" s="2">
        <f>SUM(Nurse[[#This Row],[RN Hours (excl. Admin, DON)]], Nurse[[#This Row],[RN Admin Hours]], Nurse[[#This Row],[RN DON Hours]], Nurse[[#This Row],[LPN Hours (excl. Admin)]], Nurse[[#This Row],[LPN Admin Hours]], Nurse[[#This Row],[CNA Hours]], Nurse[[#This Row],[NA TR Hours]], Nurse[[#This Row],[Med Aide/Tech Hours]])</f>
        <v>242.48351648351647</v>
      </c>
      <c r="K887" s="2">
        <f>SUM(Nurse[[#This Row],[RN Hours (excl. Admin, DON)]], Nurse[[#This Row],[LPN Hours (excl. Admin)]], Nurse[[#This Row],[CNA Hours]], Nurse[[#This Row],[NA TR Hours]], Nurse[[#This Row],[Med Aide/Tech Hours]])</f>
        <v>217.59340659340657</v>
      </c>
      <c r="L887" s="2">
        <f>SUM(Nurse[[#This Row],[RN Hours (excl. Admin, DON)]], Nurse[[#This Row],[RN Admin Hours]], Nurse[[#This Row],[RN DON Hours]])</f>
        <v>42.414835164835168</v>
      </c>
      <c r="M887" s="2">
        <v>17.524725274725274</v>
      </c>
      <c r="N887" s="2">
        <v>20.010989010989011</v>
      </c>
      <c r="O887" s="2">
        <v>4.8791208791208796</v>
      </c>
      <c r="P887" s="2">
        <f>SUM(Nurse[[#This Row],[LPN Hours (excl. Admin)]],Nurse[[#This Row],[LPN Admin Hours]])</f>
        <v>56.104395604395606</v>
      </c>
      <c r="Q887" s="2">
        <v>56.104395604395606</v>
      </c>
      <c r="R887" s="2">
        <v>0</v>
      </c>
      <c r="S887" s="2">
        <f>SUM(Nurse[[#This Row],[CNA Hours]], Nurse[[#This Row],[NA TR Hours]], Nurse[[#This Row],[Med Aide/Tech Hours]])</f>
        <v>143.96428571428569</v>
      </c>
      <c r="T887" s="2">
        <v>139.65109890109889</v>
      </c>
      <c r="U887" s="2">
        <v>4.313186813186813</v>
      </c>
      <c r="V887" s="2">
        <v>0</v>
      </c>
      <c r="W88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0.30769230769230771</v>
      </c>
      <c r="X887" s="2">
        <v>0</v>
      </c>
      <c r="Y887" s="2">
        <v>0</v>
      </c>
      <c r="Z887" s="2">
        <v>0</v>
      </c>
      <c r="AA887" s="2">
        <v>0.30769230769230771</v>
      </c>
      <c r="AB887" s="2">
        <v>0</v>
      </c>
      <c r="AC887" s="2">
        <v>0</v>
      </c>
      <c r="AD887" s="2">
        <v>0</v>
      </c>
      <c r="AE887" s="2">
        <v>0</v>
      </c>
      <c r="AF887" t="s">
        <v>198</v>
      </c>
      <c r="AG887" s="6">
        <v>5</v>
      </c>
      <c r="AH887"/>
    </row>
    <row r="888" spans="1:34" x14ac:dyDescent="0.25">
      <c r="A888" t="s">
        <v>35</v>
      </c>
      <c r="B888" t="s">
        <v>1424</v>
      </c>
      <c r="C888" t="s">
        <v>2069</v>
      </c>
      <c r="D888" t="s">
        <v>2331</v>
      </c>
      <c r="E888" s="2">
        <v>79.131868131868131</v>
      </c>
      <c r="F888" s="2">
        <f>Nurse[[#This Row],[Total Nurse Staff Hours]]/Nurse[[#This Row],[MDS Census]]</f>
        <v>3.0920011109568115</v>
      </c>
      <c r="G888" s="2">
        <f>Nurse[[#This Row],[Total Direct Care Staff Hours]]/Nurse[[#This Row],[MDS Census]]</f>
        <v>3.014775725593668</v>
      </c>
      <c r="H888" s="2">
        <f>Nurse[[#This Row],[Total RN Hours (w/ Admin, DON)]]/Nurse[[#This Row],[MDS Census]]</f>
        <v>0.33808221080405498</v>
      </c>
      <c r="I888" s="2">
        <f>Nurse[[#This Row],[RN Hours (excl. Admin, DON)]]/Nurse[[#This Row],[MDS Census]]</f>
        <v>0.28922371892792664</v>
      </c>
      <c r="J888" s="2">
        <f>SUM(Nurse[[#This Row],[RN Hours (excl. Admin, DON)]], Nurse[[#This Row],[RN Admin Hours]], Nurse[[#This Row],[RN DON Hours]], Nurse[[#This Row],[LPN Hours (excl. Admin)]], Nurse[[#This Row],[LPN Admin Hours]], Nurse[[#This Row],[CNA Hours]], Nurse[[#This Row],[NA TR Hours]], Nurse[[#This Row],[Med Aide/Tech Hours]])</f>
        <v>244.67582417582418</v>
      </c>
      <c r="K888" s="2">
        <f>SUM(Nurse[[#This Row],[RN Hours (excl. Admin, DON)]], Nurse[[#This Row],[LPN Hours (excl. Admin)]], Nurse[[#This Row],[CNA Hours]], Nurse[[#This Row],[NA TR Hours]], Nurse[[#This Row],[Med Aide/Tech Hours]])</f>
        <v>238.56483516483519</v>
      </c>
      <c r="L888" s="2">
        <f>SUM(Nurse[[#This Row],[RN Hours (excl. Admin, DON)]], Nurse[[#This Row],[RN Admin Hours]], Nurse[[#This Row],[RN DON Hours]])</f>
        <v>26.753076923076922</v>
      </c>
      <c r="M888" s="2">
        <v>22.886813186813185</v>
      </c>
      <c r="N888" s="2">
        <v>2.0475824175824173</v>
      </c>
      <c r="O888" s="2">
        <v>1.8186813186813187</v>
      </c>
      <c r="P888" s="2">
        <f>SUM(Nurse[[#This Row],[LPN Hours (excl. Admin)]],Nurse[[#This Row],[LPN Admin Hours]])</f>
        <v>75.428461538461534</v>
      </c>
      <c r="Q888" s="2">
        <v>73.183736263736265</v>
      </c>
      <c r="R888" s="2">
        <v>2.2447252747252748</v>
      </c>
      <c r="S888" s="2">
        <f>SUM(Nurse[[#This Row],[CNA Hours]], Nurse[[#This Row],[NA TR Hours]], Nurse[[#This Row],[Med Aide/Tech Hours]])</f>
        <v>142.49428571428572</v>
      </c>
      <c r="T888" s="2">
        <v>118.27582417582418</v>
      </c>
      <c r="U888" s="2">
        <v>24.21846153846154</v>
      </c>
      <c r="V888" s="2">
        <v>0</v>
      </c>
      <c r="W88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88" s="2">
        <v>0</v>
      </c>
      <c r="Y888" s="2">
        <v>0</v>
      </c>
      <c r="Z888" s="2">
        <v>0</v>
      </c>
      <c r="AA888" s="2">
        <v>0</v>
      </c>
      <c r="AB888" s="2">
        <v>0</v>
      </c>
      <c r="AC888" s="2">
        <v>0</v>
      </c>
      <c r="AD888" s="2">
        <v>0</v>
      </c>
      <c r="AE888" s="2">
        <v>0</v>
      </c>
      <c r="AF888" t="s">
        <v>483</v>
      </c>
      <c r="AG888" s="6">
        <v>5</v>
      </c>
      <c r="AH888"/>
    </row>
    <row r="889" spans="1:34" x14ac:dyDescent="0.25">
      <c r="A889" t="s">
        <v>35</v>
      </c>
      <c r="B889" t="s">
        <v>1819</v>
      </c>
      <c r="C889" t="s">
        <v>2069</v>
      </c>
      <c r="D889" t="s">
        <v>2331</v>
      </c>
      <c r="E889" s="2">
        <v>46.494505494505496</v>
      </c>
      <c r="F889" s="2">
        <f>Nurse[[#This Row],[Total Nurse Staff Hours]]/Nurse[[#This Row],[MDS Census]]</f>
        <v>4.8321909714015598</v>
      </c>
      <c r="G889" s="2">
        <f>Nurse[[#This Row],[Total Direct Care Staff Hours]]/Nurse[[#This Row],[MDS Census]]</f>
        <v>4.1702316237296149</v>
      </c>
      <c r="H889" s="2">
        <f>Nurse[[#This Row],[Total RN Hours (w/ Admin, DON)]]/Nurse[[#This Row],[MDS Census]]</f>
        <v>1.2637674308674069</v>
      </c>
      <c r="I889" s="2">
        <f>Nurse[[#This Row],[RN Hours (excl. Admin, DON)]]/Nurse[[#This Row],[MDS Census]]</f>
        <v>0.81251477192153143</v>
      </c>
      <c r="J889" s="2">
        <f>SUM(Nurse[[#This Row],[RN Hours (excl. Admin, DON)]], Nurse[[#This Row],[RN Admin Hours]], Nurse[[#This Row],[RN DON Hours]], Nurse[[#This Row],[LPN Hours (excl. Admin)]], Nurse[[#This Row],[LPN Admin Hours]], Nurse[[#This Row],[CNA Hours]], Nurse[[#This Row],[NA TR Hours]], Nurse[[#This Row],[Med Aide/Tech Hours]])</f>
        <v>224.67032967032966</v>
      </c>
      <c r="K889" s="2">
        <f>SUM(Nurse[[#This Row],[RN Hours (excl. Admin, DON)]], Nurse[[#This Row],[LPN Hours (excl. Admin)]], Nurse[[#This Row],[CNA Hours]], Nurse[[#This Row],[NA TR Hours]], Nurse[[#This Row],[Med Aide/Tech Hours]])</f>
        <v>193.89285714285714</v>
      </c>
      <c r="L889" s="2">
        <f>SUM(Nurse[[#This Row],[RN Hours (excl. Admin, DON)]], Nurse[[#This Row],[RN Admin Hours]], Nurse[[#This Row],[RN DON Hours]])</f>
        <v>58.758241758241752</v>
      </c>
      <c r="M889" s="2">
        <v>37.777472527472526</v>
      </c>
      <c r="N889" s="2">
        <v>16.497252747252748</v>
      </c>
      <c r="O889" s="2">
        <v>4.4835164835164836</v>
      </c>
      <c r="P889" s="2">
        <f>SUM(Nurse[[#This Row],[LPN Hours (excl. Admin)]],Nurse[[#This Row],[LPN Admin Hours]])</f>
        <v>53.711538461538467</v>
      </c>
      <c r="Q889" s="2">
        <v>43.914835164835168</v>
      </c>
      <c r="R889" s="2">
        <v>9.7967032967032974</v>
      </c>
      <c r="S889" s="2">
        <f>SUM(Nurse[[#This Row],[CNA Hours]], Nurse[[#This Row],[NA TR Hours]], Nurse[[#This Row],[Med Aide/Tech Hours]])</f>
        <v>112.20054945054945</v>
      </c>
      <c r="T889" s="2">
        <v>112.20054945054945</v>
      </c>
      <c r="U889" s="2">
        <v>0</v>
      </c>
      <c r="V889" s="2">
        <v>0</v>
      </c>
      <c r="W88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47.620879120879124</v>
      </c>
      <c r="X889" s="2">
        <v>4.7582417582417582</v>
      </c>
      <c r="Y889" s="2">
        <v>0</v>
      </c>
      <c r="Z889" s="2">
        <v>0</v>
      </c>
      <c r="AA889" s="2">
        <v>6.1483516483516487</v>
      </c>
      <c r="AB889" s="2">
        <v>0</v>
      </c>
      <c r="AC889" s="2">
        <v>36.714285714285715</v>
      </c>
      <c r="AD889" s="2">
        <v>0</v>
      </c>
      <c r="AE889" s="2">
        <v>0</v>
      </c>
      <c r="AF889" t="s">
        <v>886</v>
      </c>
      <c r="AG889" s="6">
        <v>5</v>
      </c>
      <c r="AH889"/>
    </row>
    <row r="890" spans="1:34" x14ac:dyDescent="0.25">
      <c r="A890" t="s">
        <v>35</v>
      </c>
      <c r="B890" t="s">
        <v>1273</v>
      </c>
      <c r="C890" t="s">
        <v>1985</v>
      </c>
      <c r="D890" t="s">
        <v>2360</v>
      </c>
      <c r="E890" s="2">
        <v>110.64835164835165</v>
      </c>
      <c r="F890" s="2">
        <f>Nurse[[#This Row],[Total Nurse Staff Hours]]/Nurse[[#This Row],[MDS Census]]</f>
        <v>3.4868606614360904</v>
      </c>
      <c r="G890" s="2">
        <f>Nurse[[#This Row],[Total Direct Care Staff Hours]]/Nurse[[#This Row],[MDS Census]]</f>
        <v>3.2016287615453369</v>
      </c>
      <c r="H890" s="2">
        <f>Nurse[[#This Row],[Total RN Hours (w/ Admin, DON)]]/Nurse[[#This Row],[MDS Census]]</f>
        <v>0.42041910815373917</v>
      </c>
      <c r="I890" s="2">
        <f>Nurse[[#This Row],[RN Hours (excl. Admin, DON)]]/Nurse[[#This Row],[MDS Census]]</f>
        <v>0.31611381467871685</v>
      </c>
      <c r="J890" s="2">
        <f>SUM(Nurse[[#This Row],[RN Hours (excl. Admin, DON)]], Nurse[[#This Row],[RN Admin Hours]], Nurse[[#This Row],[RN DON Hours]], Nurse[[#This Row],[LPN Hours (excl. Admin)]], Nurse[[#This Row],[LPN Admin Hours]], Nurse[[#This Row],[CNA Hours]], Nurse[[#This Row],[NA TR Hours]], Nurse[[#This Row],[Med Aide/Tech Hours]])</f>
        <v>385.81538461538457</v>
      </c>
      <c r="K890" s="2">
        <f>SUM(Nurse[[#This Row],[RN Hours (excl. Admin, DON)]], Nurse[[#This Row],[LPN Hours (excl. Admin)]], Nurse[[#This Row],[CNA Hours]], Nurse[[#This Row],[NA TR Hours]], Nurse[[#This Row],[Med Aide/Tech Hours]])</f>
        <v>354.25494505494504</v>
      </c>
      <c r="L890" s="2">
        <f>SUM(Nurse[[#This Row],[RN Hours (excl. Admin, DON)]], Nurse[[#This Row],[RN Admin Hours]], Nurse[[#This Row],[RN DON Hours]])</f>
        <v>46.518681318681317</v>
      </c>
      <c r="M890" s="2">
        <v>34.977472527472528</v>
      </c>
      <c r="N890" s="2">
        <v>11.277472527472527</v>
      </c>
      <c r="O890" s="2">
        <v>0.26373626373626374</v>
      </c>
      <c r="P890" s="2">
        <f>SUM(Nurse[[#This Row],[LPN Hours (excl. Admin)]],Nurse[[#This Row],[LPN Admin Hours]])</f>
        <v>119.58120879120881</v>
      </c>
      <c r="Q890" s="2">
        <v>99.561978021978035</v>
      </c>
      <c r="R890" s="2">
        <v>20.01923076923077</v>
      </c>
      <c r="S890" s="2">
        <f>SUM(Nurse[[#This Row],[CNA Hours]], Nurse[[#This Row],[NA TR Hours]], Nurse[[#This Row],[Med Aide/Tech Hours]])</f>
        <v>219.71549450549446</v>
      </c>
      <c r="T890" s="2">
        <v>219.71549450549446</v>
      </c>
      <c r="U890" s="2">
        <v>0</v>
      </c>
      <c r="V890" s="2">
        <v>0</v>
      </c>
      <c r="W89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90" s="2">
        <v>0</v>
      </c>
      <c r="Y890" s="2">
        <v>0</v>
      </c>
      <c r="Z890" s="2">
        <v>0</v>
      </c>
      <c r="AA890" s="2">
        <v>0</v>
      </c>
      <c r="AB890" s="2">
        <v>0</v>
      </c>
      <c r="AC890" s="2">
        <v>0</v>
      </c>
      <c r="AD890" s="2">
        <v>0</v>
      </c>
      <c r="AE890" s="2">
        <v>0</v>
      </c>
      <c r="AF890" t="s">
        <v>329</v>
      </c>
      <c r="AG890" s="6">
        <v>5</v>
      </c>
      <c r="AH890"/>
    </row>
    <row r="891" spans="1:34" x14ac:dyDescent="0.25">
      <c r="A891" t="s">
        <v>35</v>
      </c>
      <c r="B891" t="s">
        <v>1706</v>
      </c>
      <c r="C891" t="s">
        <v>1922</v>
      </c>
      <c r="D891" t="s">
        <v>2291</v>
      </c>
      <c r="E891" s="2">
        <v>38.670329670329672</v>
      </c>
      <c r="F891" s="2">
        <f>Nurse[[#This Row],[Total Nurse Staff Hours]]/Nurse[[#This Row],[MDS Census]]</f>
        <v>3.2925717533390157</v>
      </c>
      <c r="G891" s="2">
        <f>Nurse[[#This Row],[Total Direct Care Staff Hours]]/Nurse[[#This Row],[MDS Census]]</f>
        <v>3.1784654731457795</v>
      </c>
      <c r="H891" s="2">
        <f>Nurse[[#This Row],[Total RN Hours (w/ Admin, DON)]]/Nurse[[#This Row],[MDS Census]]</f>
        <v>0.75866723500994593</v>
      </c>
      <c r="I891" s="2">
        <f>Nurse[[#This Row],[RN Hours (excl. Admin, DON)]]/Nurse[[#This Row],[MDS Census]]</f>
        <v>0.65115373685706157</v>
      </c>
      <c r="J891" s="2">
        <f>SUM(Nurse[[#This Row],[RN Hours (excl. Admin, DON)]], Nurse[[#This Row],[RN Admin Hours]], Nurse[[#This Row],[RN DON Hours]], Nurse[[#This Row],[LPN Hours (excl. Admin)]], Nurse[[#This Row],[LPN Admin Hours]], Nurse[[#This Row],[CNA Hours]], Nurse[[#This Row],[NA TR Hours]], Nurse[[#This Row],[Med Aide/Tech Hours]])</f>
        <v>127.32483516483514</v>
      </c>
      <c r="K891" s="2">
        <f>SUM(Nurse[[#This Row],[RN Hours (excl. Admin, DON)]], Nurse[[#This Row],[LPN Hours (excl. Admin)]], Nurse[[#This Row],[CNA Hours]], Nurse[[#This Row],[NA TR Hours]], Nurse[[#This Row],[Med Aide/Tech Hours]])</f>
        <v>122.91230769230768</v>
      </c>
      <c r="L891" s="2">
        <f>SUM(Nurse[[#This Row],[RN Hours (excl. Admin, DON)]], Nurse[[#This Row],[RN Admin Hours]], Nurse[[#This Row],[RN DON Hours]])</f>
        <v>29.337912087912088</v>
      </c>
      <c r="M891" s="2">
        <v>25.18032967032967</v>
      </c>
      <c r="N891" s="2">
        <v>0.11362637362637362</v>
      </c>
      <c r="O891" s="2">
        <v>4.0439560439560438</v>
      </c>
      <c r="P891" s="2">
        <f>SUM(Nurse[[#This Row],[LPN Hours (excl. Admin)]],Nurse[[#This Row],[LPN Admin Hours]])</f>
        <v>37.419450549450538</v>
      </c>
      <c r="Q891" s="2">
        <v>37.164505494505484</v>
      </c>
      <c r="R891" s="2">
        <v>0.25494505494505493</v>
      </c>
      <c r="S891" s="2">
        <f>SUM(Nurse[[#This Row],[CNA Hours]], Nurse[[#This Row],[NA TR Hours]], Nurse[[#This Row],[Med Aide/Tech Hours]])</f>
        <v>60.567472527472518</v>
      </c>
      <c r="T891" s="2">
        <v>44.865494505494496</v>
      </c>
      <c r="U891" s="2">
        <v>15.701978021978023</v>
      </c>
      <c r="V891" s="2">
        <v>0</v>
      </c>
      <c r="W89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4.197802197802198</v>
      </c>
      <c r="X891" s="2">
        <v>0.45054945054945056</v>
      </c>
      <c r="Y891" s="2">
        <v>0</v>
      </c>
      <c r="Z891" s="2">
        <v>0</v>
      </c>
      <c r="AA891" s="2">
        <v>1.4175824175824177</v>
      </c>
      <c r="AB891" s="2">
        <v>0</v>
      </c>
      <c r="AC891" s="2">
        <v>2.3296703296703298</v>
      </c>
      <c r="AD891" s="2">
        <v>0</v>
      </c>
      <c r="AE891" s="2">
        <v>0</v>
      </c>
      <c r="AF891" t="s">
        <v>772</v>
      </c>
      <c r="AG891" s="6">
        <v>5</v>
      </c>
      <c r="AH891"/>
    </row>
    <row r="892" spans="1:34" x14ac:dyDescent="0.25">
      <c r="A892" t="s">
        <v>35</v>
      </c>
      <c r="B892" t="s">
        <v>1418</v>
      </c>
      <c r="C892" t="s">
        <v>1978</v>
      </c>
      <c r="D892" t="s">
        <v>2331</v>
      </c>
      <c r="E892" s="2">
        <v>115.7032967032967</v>
      </c>
      <c r="F892" s="2">
        <f>Nurse[[#This Row],[Total Nurse Staff Hours]]/Nurse[[#This Row],[MDS Census]]</f>
        <v>3.1227732928103333</v>
      </c>
      <c r="G892" s="2">
        <f>Nurse[[#This Row],[Total Direct Care Staff Hours]]/Nurse[[#This Row],[MDS Census]]</f>
        <v>3.0239984803875011</v>
      </c>
      <c r="H892" s="2">
        <f>Nurse[[#This Row],[Total RN Hours (w/ Admin, DON)]]/Nurse[[#This Row],[MDS Census]]</f>
        <v>0.33949092981289775</v>
      </c>
      <c r="I892" s="2">
        <f>Nurse[[#This Row],[RN Hours (excl. Admin, DON)]]/Nurse[[#This Row],[MDS Census]]</f>
        <v>0.24071611739006551</v>
      </c>
      <c r="J892" s="2">
        <f>SUM(Nurse[[#This Row],[RN Hours (excl. Admin, DON)]], Nurse[[#This Row],[RN Admin Hours]], Nurse[[#This Row],[RN DON Hours]], Nurse[[#This Row],[LPN Hours (excl. Admin)]], Nurse[[#This Row],[LPN Admin Hours]], Nurse[[#This Row],[CNA Hours]], Nurse[[#This Row],[NA TR Hours]], Nurse[[#This Row],[Med Aide/Tech Hours]])</f>
        <v>361.31516483516481</v>
      </c>
      <c r="K892" s="2">
        <f>SUM(Nurse[[#This Row],[RN Hours (excl. Admin, DON)]], Nurse[[#This Row],[LPN Hours (excl. Admin)]], Nurse[[#This Row],[CNA Hours]], Nurse[[#This Row],[NA TR Hours]], Nurse[[#This Row],[Med Aide/Tech Hours]])</f>
        <v>349.88659340659336</v>
      </c>
      <c r="L892" s="2">
        <f>SUM(Nurse[[#This Row],[RN Hours (excl. Admin, DON)]], Nurse[[#This Row],[RN Admin Hours]], Nurse[[#This Row],[RN DON Hours]])</f>
        <v>39.280219780219781</v>
      </c>
      <c r="M892" s="2">
        <v>27.85164835164835</v>
      </c>
      <c r="N892" s="2">
        <v>5.7142857142857144</v>
      </c>
      <c r="O892" s="2">
        <v>5.7142857142857144</v>
      </c>
      <c r="P892" s="2">
        <f>SUM(Nurse[[#This Row],[LPN Hours (excl. Admin)]],Nurse[[#This Row],[LPN Admin Hours]])</f>
        <v>132.61384615384617</v>
      </c>
      <c r="Q892" s="2">
        <v>132.61384615384617</v>
      </c>
      <c r="R892" s="2">
        <v>0</v>
      </c>
      <c r="S892" s="2">
        <f>SUM(Nurse[[#This Row],[CNA Hours]], Nurse[[#This Row],[NA TR Hours]], Nurse[[#This Row],[Med Aide/Tech Hours]])</f>
        <v>189.42109890109887</v>
      </c>
      <c r="T892" s="2">
        <v>178.08043956043954</v>
      </c>
      <c r="U892" s="2">
        <v>11.340659340659341</v>
      </c>
      <c r="V892" s="2">
        <v>0</v>
      </c>
      <c r="W89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1.0808791208791209</v>
      </c>
      <c r="X892" s="2">
        <v>0</v>
      </c>
      <c r="Y892" s="2">
        <v>0</v>
      </c>
      <c r="Z892" s="2">
        <v>0</v>
      </c>
      <c r="AA892" s="2">
        <v>1.0808791208791209</v>
      </c>
      <c r="AB892" s="2">
        <v>0</v>
      </c>
      <c r="AC892" s="2">
        <v>0</v>
      </c>
      <c r="AD892" s="2">
        <v>0</v>
      </c>
      <c r="AE892" s="2">
        <v>0</v>
      </c>
      <c r="AF892" t="s">
        <v>477</v>
      </c>
      <c r="AG892" s="6">
        <v>5</v>
      </c>
      <c r="AH892"/>
    </row>
    <row r="893" spans="1:34" x14ac:dyDescent="0.25">
      <c r="A893" t="s">
        <v>35</v>
      </c>
      <c r="B893" t="s">
        <v>1729</v>
      </c>
      <c r="C893" t="s">
        <v>2068</v>
      </c>
      <c r="D893" t="s">
        <v>2307</v>
      </c>
      <c r="E893" s="2">
        <v>19.978021978021978</v>
      </c>
      <c r="F893" s="2">
        <f>Nurse[[#This Row],[Total Nurse Staff Hours]]/Nurse[[#This Row],[MDS Census]]</f>
        <v>2.9364686468646868</v>
      </c>
      <c r="G893" s="2">
        <f>Nurse[[#This Row],[Total Direct Care Staff Hours]]/Nurse[[#This Row],[MDS Census]]</f>
        <v>2.6504400440044007</v>
      </c>
      <c r="H893" s="2">
        <f>Nurse[[#This Row],[Total RN Hours (w/ Admin, DON)]]/Nurse[[#This Row],[MDS Census]]</f>
        <v>0.54400440044004406</v>
      </c>
      <c r="I893" s="2">
        <f>Nurse[[#This Row],[RN Hours (excl. Admin, DON)]]/Nurse[[#This Row],[MDS Census]]</f>
        <v>0.25797579757975797</v>
      </c>
      <c r="J893" s="2">
        <f>SUM(Nurse[[#This Row],[RN Hours (excl. Admin, DON)]], Nurse[[#This Row],[RN Admin Hours]], Nurse[[#This Row],[RN DON Hours]], Nurse[[#This Row],[LPN Hours (excl. Admin)]], Nurse[[#This Row],[LPN Admin Hours]], Nurse[[#This Row],[CNA Hours]], Nurse[[#This Row],[NA TR Hours]], Nurse[[#This Row],[Med Aide/Tech Hours]])</f>
        <v>58.664835164835168</v>
      </c>
      <c r="K893" s="2">
        <f>SUM(Nurse[[#This Row],[RN Hours (excl. Admin, DON)]], Nurse[[#This Row],[LPN Hours (excl. Admin)]], Nurse[[#This Row],[CNA Hours]], Nurse[[#This Row],[NA TR Hours]], Nurse[[#This Row],[Med Aide/Tech Hours]])</f>
        <v>52.950549450549453</v>
      </c>
      <c r="L893" s="2">
        <f>SUM(Nurse[[#This Row],[RN Hours (excl. Admin, DON)]], Nurse[[#This Row],[RN Admin Hours]], Nurse[[#This Row],[RN DON Hours]])</f>
        <v>10.868131868131869</v>
      </c>
      <c r="M893" s="2">
        <v>5.1538461538461542</v>
      </c>
      <c r="N893" s="2">
        <v>5.7142857142857144</v>
      </c>
      <c r="O893" s="2">
        <v>0</v>
      </c>
      <c r="P893" s="2">
        <f>SUM(Nurse[[#This Row],[LPN Hours (excl. Admin)]],Nurse[[#This Row],[LPN Admin Hours]])</f>
        <v>13.521978021978022</v>
      </c>
      <c r="Q893" s="2">
        <v>13.521978021978022</v>
      </c>
      <c r="R893" s="2">
        <v>0</v>
      </c>
      <c r="S893" s="2">
        <f>SUM(Nurse[[#This Row],[CNA Hours]], Nurse[[#This Row],[NA TR Hours]], Nurse[[#This Row],[Med Aide/Tech Hours]])</f>
        <v>34.274725274725277</v>
      </c>
      <c r="T893" s="2">
        <v>34.274725274725277</v>
      </c>
      <c r="U893" s="2">
        <v>0</v>
      </c>
      <c r="V893" s="2">
        <v>0</v>
      </c>
      <c r="W89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93" s="2">
        <v>0</v>
      </c>
      <c r="Y893" s="2">
        <v>0</v>
      </c>
      <c r="Z893" s="2">
        <v>0</v>
      </c>
      <c r="AA893" s="2">
        <v>0</v>
      </c>
      <c r="AB893" s="2">
        <v>0</v>
      </c>
      <c r="AC893" s="2">
        <v>0</v>
      </c>
      <c r="AD893" s="2">
        <v>0</v>
      </c>
      <c r="AE893" s="2">
        <v>0</v>
      </c>
      <c r="AF893" t="s">
        <v>795</v>
      </c>
      <c r="AG893" s="6">
        <v>5</v>
      </c>
      <c r="AH893"/>
    </row>
    <row r="894" spans="1:34" x14ac:dyDescent="0.25">
      <c r="A894" t="s">
        <v>35</v>
      </c>
      <c r="B894" t="s">
        <v>1370</v>
      </c>
      <c r="C894" t="s">
        <v>2068</v>
      </c>
      <c r="D894" t="s">
        <v>2307</v>
      </c>
      <c r="E894" s="2">
        <v>62.054945054945058</v>
      </c>
      <c r="F894" s="2">
        <f>Nurse[[#This Row],[Total Nurse Staff Hours]]/Nurse[[#This Row],[MDS Census]]</f>
        <v>3.205285992562422</v>
      </c>
      <c r="G894" s="2">
        <f>Nurse[[#This Row],[Total Direct Care Staff Hours]]/Nurse[[#This Row],[MDS Census]]</f>
        <v>3.0636621214804318</v>
      </c>
      <c r="H894" s="2">
        <f>Nurse[[#This Row],[Total RN Hours (w/ Admin, DON)]]/Nurse[[#This Row],[MDS Census]]</f>
        <v>0.2736408712590756</v>
      </c>
      <c r="I894" s="2">
        <f>Nurse[[#This Row],[RN Hours (excl. Admin, DON)]]/Nurse[[#This Row],[MDS Census]]</f>
        <v>0.17726226314857446</v>
      </c>
      <c r="J894" s="2">
        <f>SUM(Nurse[[#This Row],[RN Hours (excl. Admin, DON)]], Nurse[[#This Row],[RN Admin Hours]], Nurse[[#This Row],[RN DON Hours]], Nurse[[#This Row],[LPN Hours (excl. Admin)]], Nurse[[#This Row],[LPN Admin Hours]], Nurse[[#This Row],[CNA Hours]], Nurse[[#This Row],[NA TR Hours]], Nurse[[#This Row],[Med Aide/Tech Hours]])</f>
        <v>198.90384615384613</v>
      </c>
      <c r="K894" s="2">
        <f>SUM(Nurse[[#This Row],[RN Hours (excl. Admin, DON)]], Nurse[[#This Row],[LPN Hours (excl. Admin)]], Nurse[[#This Row],[CNA Hours]], Nurse[[#This Row],[NA TR Hours]], Nurse[[#This Row],[Med Aide/Tech Hours]])</f>
        <v>190.11538461538461</v>
      </c>
      <c r="L894" s="2">
        <f>SUM(Nurse[[#This Row],[RN Hours (excl. Admin, DON)]], Nurse[[#This Row],[RN Admin Hours]], Nurse[[#This Row],[RN DON Hours]])</f>
        <v>16.98076923076923</v>
      </c>
      <c r="M894" s="2">
        <v>11</v>
      </c>
      <c r="N894" s="2">
        <v>0.35439560439560441</v>
      </c>
      <c r="O894" s="2">
        <v>5.6263736263736268</v>
      </c>
      <c r="P894" s="2">
        <f>SUM(Nurse[[#This Row],[LPN Hours (excl. Admin)]],Nurse[[#This Row],[LPN Admin Hours]])</f>
        <v>63.412087912087912</v>
      </c>
      <c r="Q894" s="2">
        <v>60.604395604395606</v>
      </c>
      <c r="R894" s="2">
        <v>2.8076923076923075</v>
      </c>
      <c r="S894" s="2">
        <f>SUM(Nurse[[#This Row],[CNA Hours]], Nurse[[#This Row],[NA TR Hours]], Nurse[[#This Row],[Med Aide/Tech Hours]])</f>
        <v>118.51098901098901</v>
      </c>
      <c r="T894" s="2">
        <v>118.51098901098901</v>
      </c>
      <c r="U894" s="2">
        <v>0</v>
      </c>
      <c r="V894" s="2">
        <v>0</v>
      </c>
      <c r="W89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1.5824175824175823</v>
      </c>
      <c r="X894" s="2">
        <v>1.5824175824175823</v>
      </c>
      <c r="Y894" s="2">
        <v>0</v>
      </c>
      <c r="Z894" s="2">
        <v>0</v>
      </c>
      <c r="AA894" s="2">
        <v>0</v>
      </c>
      <c r="AB894" s="2">
        <v>0</v>
      </c>
      <c r="AC894" s="2">
        <v>0</v>
      </c>
      <c r="AD894" s="2">
        <v>0</v>
      </c>
      <c r="AE894" s="2">
        <v>0</v>
      </c>
      <c r="AF894" t="s">
        <v>427</v>
      </c>
      <c r="AG894" s="6">
        <v>5</v>
      </c>
      <c r="AH894"/>
    </row>
    <row r="895" spans="1:34" x14ac:dyDescent="0.25">
      <c r="A895" t="s">
        <v>35</v>
      </c>
      <c r="B895" t="s">
        <v>1004</v>
      </c>
      <c r="C895" t="s">
        <v>1965</v>
      </c>
      <c r="D895" t="s">
        <v>2282</v>
      </c>
      <c r="E895" s="2">
        <v>74.142857142857139</v>
      </c>
      <c r="F895" s="2">
        <f>Nurse[[#This Row],[Total Nurse Staff Hours]]/Nurse[[#This Row],[MDS Census]]</f>
        <v>1.5512079442715283</v>
      </c>
      <c r="G895" s="2">
        <f>Nurse[[#This Row],[Total Direct Care Staff Hours]]/Nurse[[#This Row],[MDS Census]]</f>
        <v>1.3569734696902329</v>
      </c>
      <c r="H895" s="2">
        <f>Nurse[[#This Row],[Total RN Hours (w/ Admin, DON)]]/Nurse[[#This Row],[MDS Census]]</f>
        <v>0.35252704905884097</v>
      </c>
      <c r="I895" s="2">
        <f>Nurse[[#This Row],[RN Hours (excl. Admin, DON)]]/Nurse[[#This Row],[MDS Census]]</f>
        <v>0.15829257447754558</v>
      </c>
      <c r="J895" s="2">
        <f>SUM(Nurse[[#This Row],[RN Hours (excl. Admin, DON)]], Nurse[[#This Row],[RN Admin Hours]], Nurse[[#This Row],[RN DON Hours]], Nurse[[#This Row],[LPN Hours (excl. Admin)]], Nurse[[#This Row],[LPN Admin Hours]], Nurse[[#This Row],[CNA Hours]], Nurse[[#This Row],[NA TR Hours]], Nurse[[#This Row],[Med Aide/Tech Hours]])</f>
        <v>115.01098901098902</v>
      </c>
      <c r="K895" s="2">
        <f>SUM(Nurse[[#This Row],[RN Hours (excl. Admin, DON)]], Nurse[[#This Row],[LPN Hours (excl. Admin)]], Nurse[[#This Row],[CNA Hours]], Nurse[[#This Row],[NA TR Hours]], Nurse[[#This Row],[Med Aide/Tech Hours]])</f>
        <v>100.60989010989012</v>
      </c>
      <c r="L895" s="2">
        <f>SUM(Nurse[[#This Row],[RN Hours (excl. Admin, DON)]], Nurse[[#This Row],[RN Admin Hours]], Nurse[[#This Row],[RN DON Hours]])</f>
        <v>26.137362637362635</v>
      </c>
      <c r="M895" s="2">
        <v>11.736263736263735</v>
      </c>
      <c r="N895" s="2">
        <v>14.401098901098901</v>
      </c>
      <c r="O895" s="2">
        <v>0</v>
      </c>
      <c r="P895" s="2">
        <f>SUM(Nurse[[#This Row],[LPN Hours (excl. Admin)]],Nurse[[#This Row],[LPN Admin Hours]])</f>
        <v>23.692307692307693</v>
      </c>
      <c r="Q895" s="2">
        <v>23.692307692307693</v>
      </c>
      <c r="R895" s="2">
        <v>0</v>
      </c>
      <c r="S895" s="2">
        <f>SUM(Nurse[[#This Row],[CNA Hours]], Nurse[[#This Row],[NA TR Hours]], Nurse[[#This Row],[Med Aide/Tech Hours]])</f>
        <v>65.181318681318686</v>
      </c>
      <c r="T895" s="2">
        <v>65.181318681318686</v>
      </c>
      <c r="U895" s="2">
        <v>0</v>
      </c>
      <c r="V895" s="2">
        <v>0</v>
      </c>
      <c r="W89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95" s="2">
        <v>0</v>
      </c>
      <c r="Y895" s="2">
        <v>0</v>
      </c>
      <c r="Z895" s="2">
        <v>0</v>
      </c>
      <c r="AA895" s="2">
        <v>0</v>
      </c>
      <c r="AB895" s="2">
        <v>0</v>
      </c>
      <c r="AC895" s="2">
        <v>0</v>
      </c>
      <c r="AD895" s="2">
        <v>0</v>
      </c>
      <c r="AE895" s="2">
        <v>0</v>
      </c>
      <c r="AF895" t="s">
        <v>57</v>
      </c>
      <c r="AG895" s="6">
        <v>5</v>
      </c>
      <c r="AH895"/>
    </row>
    <row r="896" spans="1:34" x14ac:dyDescent="0.25">
      <c r="A896" t="s">
        <v>35</v>
      </c>
      <c r="B896" t="s">
        <v>1067</v>
      </c>
      <c r="C896" t="s">
        <v>1965</v>
      </c>
      <c r="D896" t="s">
        <v>2282</v>
      </c>
      <c r="E896" s="2">
        <v>77.615384615384613</v>
      </c>
      <c r="F896" s="2">
        <f>Nurse[[#This Row],[Total Nurse Staff Hours]]/Nurse[[#This Row],[MDS Census]]</f>
        <v>3.6500070791448396</v>
      </c>
      <c r="G896" s="2">
        <f>Nurse[[#This Row],[Total Direct Care Staff Hours]]/Nurse[[#This Row],[MDS Census]]</f>
        <v>3.2069941951012324</v>
      </c>
      <c r="H896" s="2">
        <f>Nurse[[#This Row],[Total RN Hours (w/ Admin, DON)]]/Nurse[[#This Row],[MDS Census]]</f>
        <v>0.64607815375902589</v>
      </c>
      <c r="I896" s="2">
        <f>Nurse[[#This Row],[RN Hours (excl. Admin, DON)]]/Nurse[[#This Row],[MDS Census]]</f>
        <v>0.47706357072065692</v>
      </c>
      <c r="J896" s="2">
        <f>SUM(Nurse[[#This Row],[RN Hours (excl. Admin, DON)]], Nurse[[#This Row],[RN Admin Hours]], Nurse[[#This Row],[RN DON Hours]], Nurse[[#This Row],[LPN Hours (excl. Admin)]], Nurse[[#This Row],[LPN Admin Hours]], Nurse[[#This Row],[CNA Hours]], Nurse[[#This Row],[NA TR Hours]], Nurse[[#This Row],[Med Aide/Tech Hours]])</f>
        <v>283.2967032967033</v>
      </c>
      <c r="K896" s="2">
        <f>SUM(Nurse[[#This Row],[RN Hours (excl. Admin, DON)]], Nurse[[#This Row],[LPN Hours (excl. Admin)]], Nurse[[#This Row],[CNA Hours]], Nurse[[#This Row],[NA TR Hours]], Nurse[[#This Row],[Med Aide/Tech Hours]])</f>
        <v>248.91208791208794</v>
      </c>
      <c r="L896" s="2">
        <f>SUM(Nurse[[#This Row],[RN Hours (excl. Admin, DON)]], Nurse[[#This Row],[RN Admin Hours]], Nurse[[#This Row],[RN DON Hours]])</f>
        <v>50.145604395604394</v>
      </c>
      <c r="M896" s="2">
        <v>37.027472527472526</v>
      </c>
      <c r="N896" s="2">
        <v>7.8434065934065931</v>
      </c>
      <c r="O896" s="2">
        <v>5.2747252747252746</v>
      </c>
      <c r="P896" s="2">
        <f>SUM(Nurse[[#This Row],[LPN Hours (excl. Admin)]],Nurse[[#This Row],[LPN Admin Hours]])</f>
        <v>86.285714285714292</v>
      </c>
      <c r="Q896" s="2">
        <v>65.019230769230774</v>
      </c>
      <c r="R896" s="2">
        <v>21.266483516483518</v>
      </c>
      <c r="S896" s="2">
        <f>SUM(Nurse[[#This Row],[CNA Hours]], Nurse[[#This Row],[NA TR Hours]], Nurse[[#This Row],[Med Aide/Tech Hours]])</f>
        <v>146.86538461538464</v>
      </c>
      <c r="T896" s="2">
        <v>146.7335164835165</v>
      </c>
      <c r="U896" s="2">
        <v>0.13186813186813187</v>
      </c>
      <c r="V896" s="2">
        <v>0</v>
      </c>
      <c r="W89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21.37087912087912</v>
      </c>
      <c r="X896" s="2">
        <v>3.4505494505494507</v>
      </c>
      <c r="Y896" s="2">
        <v>0</v>
      </c>
      <c r="Z896" s="2">
        <v>0</v>
      </c>
      <c r="AA896" s="2">
        <v>4.9532967032967035</v>
      </c>
      <c r="AB896" s="2">
        <v>0</v>
      </c>
      <c r="AC896" s="2">
        <v>12.835164835164836</v>
      </c>
      <c r="AD896" s="2">
        <v>0.13186813186813187</v>
      </c>
      <c r="AE896" s="2">
        <v>0</v>
      </c>
      <c r="AF896" t="s">
        <v>120</v>
      </c>
      <c r="AG896" s="6">
        <v>5</v>
      </c>
      <c r="AH896"/>
    </row>
    <row r="897" spans="1:34" x14ac:dyDescent="0.25">
      <c r="A897" t="s">
        <v>35</v>
      </c>
      <c r="B897" t="s">
        <v>1554</v>
      </c>
      <c r="C897" t="s">
        <v>1994</v>
      </c>
      <c r="D897" t="s">
        <v>2312</v>
      </c>
      <c r="E897" s="2">
        <v>32.373626373626372</v>
      </c>
      <c r="F897" s="2">
        <f>Nurse[[#This Row],[Total Nurse Staff Hours]]/Nurse[[#This Row],[MDS Census]]</f>
        <v>3.1614901561439246</v>
      </c>
      <c r="G897" s="2">
        <f>Nurse[[#This Row],[Total Direct Care Staff Hours]]/Nurse[[#This Row],[MDS Census]]</f>
        <v>2.8295994568906995</v>
      </c>
      <c r="H897" s="2">
        <f>Nurse[[#This Row],[Total RN Hours (w/ Admin, DON)]]/Nurse[[#This Row],[MDS Census]]</f>
        <v>0.6860997963340123</v>
      </c>
      <c r="I897" s="2">
        <f>Nurse[[#This Row],[RN Hours (excl. Admin, DON)]]/Nurse[[#This Row],[MDS Census]]</f>
        <v>0.35692464358452142</v>
      </c>
      <c r="J897" s="2">
        <f>SUM(Nurse[[#This Row],[RN Hours (excl. Admin, DON)]], Nurse[[#This Row],[RN Admin Hours]], Nurse[[#This Row],[RN DON Hours]], Nurse[[#This Row],[LPN Hours (excl. Admin)]], Nurse[[#This Row],[LPN Admin Hours]], Nurse[[#This Row],[CNA Hours]], Nurse[[#This Row],[NA TR Hours]], Nurse[[#This Row],[Med Aide/Tech Hours]])</f>
        <v>102.34890109890111</v>
      </c>
      <c r="K897" s="2">
        <f>SUM(Nurse[[#This Row],[RN Hours (excl. Admin, DON)]], Nurse[[#This Row],[LPN Hours (excl. Admin)]], Nurse[[#This Row],[CNA Hours]], Nurse[[#This Row],[NA TR Hours]], Nurse[[#This Row],[Med Aide/Tech Hours]])</f>
        <v>91.604395604395606</v>
      </c>
      <c r="L897" s="2">
        <f>SUM(Nurse[[#This Row],[RN Hours (excl. Admin, DON)]], Nurse[[#This Row],[RN Admin Hours]], Nurse[[#This Row],[RN DON Hours]])</f>
        <v>22.211538461538463</v>
      </c>
      <c r="M897" s="2">
        <v>11.554945054945055</v>
      </c>
      <c r="N897" s="2">
        <v>5.0302197802197801</v>
      </c>
      <c r="O897" s="2">
        <v>5.6263736263736268</v>
      </c>
      <c r="P897" s="2">
        <f>SUM(Nurse[[#This Row],[LPN Hours (excl. Admin)]],Nurse[[#This Row],[LPN Admin Hours]])</f>
        <v>31.722527472527471</v>
      </c>
      <c r="Q897" s="2">
        <v>31.634615384615383</v>
      </c>
      <c r="R897" s="2">
        <v>8.7912087912087919E-2</v>
      </c>
      <c r="S897" s="2">
        <f>SUM(Nurse[[#This Row],[CNA Hours]], Nurse[[#This Row],[NA TR Hours]], Nurse[[#This Row],[Med Aide/Tech Hours]])</f>
        <v>48.414835164835168</v>
      </c>
      <c r="T897" s="2">
        <v>48.414835164835168</v>
      </c>
      <c r="U897" s="2">
        <v>0</v>
      </c>
      <c r="V897" s="2">
        <v>0</v>
      </c>
      <c r="W89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5.7692307692307696E-2</v>
      </c>
      <c r="X897" s="2">
        <v>0</v>
      </c>
      <c r="Y897" s="2">
        <v>0</v>
      </c>
      <c r="Z897" s="2">
        <v>0</v>
      </c>
      <c r="AA897" s="2">
        <v>5.7692307692307696E-2</v>
      </c>
      <c r="AB897" s="2">
        <v>0</v>
      </c>
      <c r="AC897" s="2">
        <v>0</v>
      </c>
      <c r="AD897" s="2">
        <v>0</v>
      </c>
      <c r="AE897" s="2">
        <v>0</v>
      </c>
      <c r="AF897" t="s">
        <v>616</v>
      </c>
      <c r="AG897" s="6">
        <v>5</v>
      </c>
      <c r="AH897"/>
    </row>
    <row r="898" spans="1:34" x14ac:dyDescent="0.25">
      <c r="A898" t="s">
        <v>35</v>
      </c>
      <c r="B898" t="s">
        <v>1382</v>
      </c>
      <c r="C898" t="s">
        <v>1932</v>
      </c>
      <c r="D898" t="s">
        <v>2346</v>
      </c>
      <c r="E898" s="2">
        <v>43.35164835164835</v>
      </c>
      <c r="F898" s="2">
        <f>Nurse[[#This Row],[Total Nurse Staff Hours]]/Nurse[[#This Row],[MDS Census]]</f>
        <v>2.881044359949303</v>
      </c>
      <c r="G898" s="2">
        <f>Nurse[[#This Row],[Total Direct Care Staff Hours]]/Nurse[[#This Row],[MDS Census]]</f>
        <v>2.621475285171103</v>
      </c>
      <c r="H898" s="2">
        <f>Nurse[[#This Row],[Total RN Hours (w/ Admin, DON)]]/Nurse[[#This Row],[MDS Census]]</f>
        <v>0.48432699619771863</v>
      </c>
      <c r="I898" s="2">
        <f>Nurse[[#This Row],[RN Hours (excl. Admin, DON)]]/Nurse[[#This Row],[MDS Census]]</f>
        <v>0.35454245880861845</v>
      </c>
      <c r="J898" s="2">
        <f>SUM(Nurse[[#This Row],[RN Hours (excl. Admin, DON)]], Nurse[[#This Row],[RN Admin Hours]], Nurse[[#This Row],[RN DON Hours]], Nurse[[#This Row],[LPN Hours (excl. Admin)]], Nurse[[#This Row],[LPN Admin Hours]], Nurse[[#This Row],[CNA Hours]], Nurse[[#This Row],[NA TR Hours]], Nurse[[#This Row],[Med Aide/Tech Hours]])</f>
        <v>124.89802197802197</v>
      </c>
      <c r="K898" s="2">
        <f>SUM(Nurse[[#This Row],[RN Hours (excl. Admin, DON)]], Nurse[[#This Row],[LPN Hours (excl. Admin)]], Nurse[[#This Row],[CNA Hours]], Nurse[[#This Row],[NA TR Hours]], Nurse[[#This Row],[Med Aide/Tech Hours]])</f>
        <v>113.64527472527473</v>
      </c>
      <c r="L898" s="2">
        <f>SUM(Nurse[[#This Row],[RN Hours (excl. Admin, DON)]], Nurse[[#This Row],[RN Admin Hours]], Nurse[[#This Row],[RN DON Hours]])</f>
        <v>20.996373626373625</v>
      </c>
      <c r="M898" s="2">
        <v>15.369999999999997</v>
      </c>
      <c r="N898" s="2">
        <v>0</v>
      </c>
      <c r="O898" s="2">
        <v>5.6263736263736268</v>
      </c>
      <c r="P898" s="2">
        <f>SUM(Nurse[[#This Row],[LPN Hours (excl. Admin)]],Nurse[[#This Row],[LPN Admin Hours]])</f>
        <v>35.966923076923074</v>
      </c>
      <c r="Q898" s="2">
        <v>30.34054945054945</v>
      </c>
      <c r="R898" s="2">
        <v>5.6263736263736268</v>
      </c>
      <c r="S898" s="2">
        <f>SUM(Nurse[[#This Row],[CNA Hours]], Nurse[[#This Row],[NA TR Hours]], Nurse[[#This Row],[Med Aide/Tech Hours]])</f>
        <v>67.934725274725281</v>
      </c>
      <c r="T898" s="2">
        <v>67.934725274725281</v>
      </c>
      <c r="U898" s="2">
        <v>0</v>
      </c>
      <c r="V898" s="2">
        <v>0</v>
      </c>
      <c r="W89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898" s="2">
        <v>0</v>
      </c>
      <c r="Y898" s="2">
        <v>0</v>
      </c>
      <c r="Z898" s="2">
        <v>0</v>
      </c>
      <c r="AA898" s="2">
        <v>0</v>
      </c>
      <c r="AB898" s="2">
        <v>0</v>
      </c>
      <c r="AC898" s="2">
        <v>0</v>
      </c>
      <c r="AD898" s="2">
        <v>0</v>
      </c>
      <c r="AE898" s="2">
        <v>0</v>
      </c>
      <c r="AF898" t="s">
        <v>440</v>
      </c>
      <c r="AG898" s="6">
        <v>5</v>
      </c>
      <c r="AH898"/>
    </row>
    <row r="899" spans="1:34" x14ac:dyDescent="0.25">
      <c r="A899" t="s">
        <v>35</v>
      </c>
      <c r="B899" t="s">
        <v>1387</v>
      </c>
      <c r="C899" t="s">
        <v>2189</v>
      </c>
      <c r="D899" t="s">
        <v>2325</v>
      </c>
      <c r="E899" s="2">
        <v>64.318681318681314</v>
      </c>
      <c r="F899" s="2">
        <f>Nurse[[#This Row],[Total Nurse Staff Hours]]/Nurse[[#This Row],[MDS Census]]</f>
        <v>2.615704766786263</v>
      </c>
      <c r="G899" s="2">
        <f>Nurse[[#This Row],[Total Direct Care Staff Hours]]/Nurse[[#This Row],[MDS Census]]</f>
        <v>2.3375055527080124</v>
      </c>
      <c r="H899" s="2">
        <f>Nurse[[#This Row],[Total RN Hours (w/ Admin, DON)]]/Nurse[[#This Row],[MDS Census]]</f>
        <v>0.23444729198701522</v>
      </c>
      <c r="I899" s="2">
        <f>Nurse[[#This Row],[RN Hours (excl. Admin, DON)]]/Nurse[[#This Row],[MDS Census]]</f>
        <v>0.13056893900563815</v>
      </c>
      <c r="J899" s="2">
        <f>SUM(Nurse[[#This Row],[RN Hours (excl. Admin, DON)]], Nurse[[#This Row],[RN Admin Hours]], Nurse[[#This Row],[RN DON Hours]], Nurse[[#This Row],[LPN Hours (excl. Admin)]], Nurse[[#This Row],[LPN Admin Hours]], Nurse[[#This Row],[CNA Hours]], Nurse[[#This Row],[NA TR Hours]], Nurse[[#This Row],[Med Aide/Tech Hours]])</f>
        <v>168.23868131868127</v>
      </c>
      <c r="K899" s="2">
        <f>SUM(Nurse[[#This Row],[RN Hours (excl. Admin, DON)]], Nurse[[#This Row],[LPN Hours (excl. Admin)]], Nurse[[#This Row],[CNA Hours]], Nurse[[#This Row],[NA TR Hours]], Nurse[[#This Row],[Med Aide/Tech Hours]])</f>
        <v>150.34527472527466</v>
      </c>
      <c r="L899" s="2">
        <f>SUM(Nurse[[#This Row],[RN Hours (excl. Admin, DON)]], Nurse[[#This Row],[RN Admin Hours]], Nurse[[#This Row],[RN DON Hours]])</f>
        <v>15.079340659340659</v>
      </c>
      <c r="M899" s="2">
        <v>8.398021978021978</v>
      </c>
      <c r="N899" s="2">
        <v>2.3736263736263736</v>
      </c>
      <c r="O899" s="2">
        <v>4.3076923076923075</v>
      </c>
      <c r="P899" s="2">
        <f>SUM(Nurse[[#This Row],[LPN Hours (excl. Admin)]],Nurse[[#This Row],[LPN Admin Hours]])</f>
        <v>57.30857142857144</v>
      </c>
      <c r="Q899" s="2">
        <v>46.096483516483524</v>
      </c>
      <c r="R899" s="2">
        <v>11.212087912087915</v>
      </c>
      <c r="S899" s="2">
        <f>SUM(Nurse[[#This Row],[CNA Hours]], Nurse[[#This Row],[NA TR Hours]], Nurse[[#This Row],[Med Aide/Tech Hours]])</f>
        <v>95.850769230769188</v>
      </c>
      <c r="T899" s="2">
        <v>95.773846153846108</v>
      </c>
      <c r="U899" s="2">
        <v>7.6923076923076927E-2</v>
      </c>
      <c r="V899" s="2">
        <v>0</v>
      </c>
      <c r="W89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9.3014285714285716</v>
      </c>
      <c r="X899" s="2">
        <v>8.7912087912087919E-2</v>
      </c>
      <c r="Y899" s="2">
        <v>0</v>
      </c>
      <c r="Z899" s="2">
        <v>0</v>
      </c>
      <c r="AA899" s="2">
        <v>1.817912087912088</v>
      </c>
      <c r="AB899" s="2">
        <v>0</v>
      </c>
      <c r="AC899" s="2">
        <v>7.3186813186813184</v>
      </c>
      <c r="AD899" s="2">
        <v>7.6923076923076927E-2</v>
      </c>
      <c r="AE899" s="2">
        <v>0</v>
      </c>
      <c r="AF899" t="s">
        <v>445</v>
      </c>
      <c r="AG899" s="6">
        <v>5</v>
      </c>
      <c r="AH899"/>
    </row>
    <row r="900" spans="1:34" x14ac:dyDescent="0.25">
      <c r="A900" t="s">
        <v>35</v>
      </c>
      <c r="B900" t="s">
        <v>1132</v>
      </c>
      <c r="C900" t="s">
        <v>2111</v>
      </c>
      <c r="D900" t="s">
        <v>2302</v>
      </c>
      <c r="E900" s="2">
        <v>117.76923076923077</v>
      </c>
      <c r="F900" s="2">
        <f>Nurse[[#This Row],[Total Nurse Staff Hours]]/Nurse[[#This Row],[MDS Census]]</f>
        <v>3.2487085938228972</v>
      </c>
      <c r="G900" s="2">
        <f>Nurse[[#This Row],[Total Direct Care Staff Hours]]/Nurse[[#This Row],[MDS Census]]</f>
        <v>2.8845068582625721</v>
      </c>
      <c r="H900" s="2">
        <f>Nurse[[#This Row],[Total RN Hours (w/ Admin, DON)]]/Nurse[[#This Row],[MDS Census]]</f>
        <v>0.58224503125874771</v>
      </c>
      <c r="I900" s="2">
        <f>Nurse[[#This Row],[RN Hours (excl. Admin, DON)]]/Nurse[[#This Row],[MDS Census]]</f>
        <v>0.26908369879630489</v>
      </c>
      <c r="J900" s="2">
        <f>SUM(Nurse[[#This Row],[RN Hours (excl. Admin, DON)]], Nurse[[#This Row],[RN Admin Hours]], Nurse[[#This Row],[RN DON Hours]], Nurse[[#This Row],[LPN Hours (excl. Admin)]], Nurse[[#This Row],[LPN Admin Hours]], Nurse[[#This Row],[CNA Hours]], Nurse[[#This Row],[NA TR Hours]], Nurse[[#This Row],[Med Aide/Tech Hours]])</f>
        <v>382.59791208791199</v>
      </c>
      <c r="K900" s="2">
        <f>SUM(Nurse[[#This Row],[RN Hours (excl. Admin, DON)]], Nurse[[#This Row],[LPN Hours (excl. Admin)]], Nurse[[#This Row],[CNA Hours]], Nurse[[#This Row],[NA TR Hours]], Nurse[[#This Row],[Med Aide/Tech Hours]])</f>
        <v>339.70615384615371</v>
      </c>
      <c r="L900" s="2">
        <f>SUM(Nurse[[#This Row],[RN Hours (excl. Admin, DON)]], Nurse[[#This Row],[RN Admin Hours]], Nurse[[#This Row],[RN DON Hours]])</f>
        <v>68.57054945054945</v>
      </c>
      <c r="M900" s="2">
        <v>31.689780219780218</v>
      </c>
      <c r="N900" s="2">
        <v>29.276373626373623</v>
      </c>
      <c r="O900" s="2">
        <v>7.6043956043956022</v>
      </c>
      <c r="P900" s="2">
        <f>SUM(Nurse[[#This Row],[LPN Hours (excl. Admin)]],Nurse[[#This Row],[LPN Admin Hours]])</f>
        <v>110.83186813186808</v>
      </c>
      <c r="Q900" s="2">
        <v>104.82087912087907</v>
      </c>
      <c r="R900" s="2">
        <v>6.0109890109890109</v>
      </c>
      <c r="S900" s="2">
        <f>SUM(Nurse[[#This Row],[CNA Hours]], Nurse[[#This Row],[NA TR Hours]], Nurse[[#This Row],[Med Aide/Tech Hours]])</f>
        <v>203.19549450549445</v>
      </c>
      <c r="T900" s="2">
        <v>182.52241758241755</v>
      </c>
      <c r="U900" s="2">
        <v>15.804945054945055</v>
      </c>
      <c r="V900" s="2">
        <v>4.8681318681318677</v>
      </c>
      <c r="W90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58.013186813186806</v>
      </c>
      <c r="X900" s="2">
        <v>21.560439560439562</v>
      </c>
      <c r="Y900" s="2">
        <v>4.1428571428571432</v>
      </c>
      <c r="Z900" s="2">
        <v>0</v>
      </c>
      <c r="AA900" s="2">
        <v>12.035164835164835</v>
      </c>
      <c r="AB900" s="2">
        <v>0</v>
      </c>
      <c r="AC900" s="2">
        <v>20.274725274725274</v>
      </c>
      <c r="AD900" s="2">
        <v>0</v>
      </c>
      <c r="AE900" s="2">
        <v>0</v>
      </c>
      <c r="AF900" t="s">
        <v>187</v>
      </c>
      <c r="AG900" s="6">
        <v>5</v>
      </c>
      <c r="AH900"/>
    </row>
    <row r="901" spans="1:34" x14ac:dyDescent="0.25">
      <c r="A901" t="s">
        <v>35</v>
      </c>
      <c r="B901" t="s">
        <v>1665</v>
      </c>
      <c r="C901" t="s">
        <v>2008</v>
      </c>
      <c r="D901" t="s">
        <v>2281</v>
      </c>
      <c r="E901" s="2">
        <v>48.890109890109891</v>
      </c>
      <c r="F901" s="2">
        <f>Nurse[[#This Row],[Total Nurse Staff Hours]]/Nurse[[#This Row],[MDS Census]]</f>
        <v>4.6071004720161817</v>
      </c>
      <c r="G901" s="2">
        <f>Nurse[[#This Row],[Total Direct Care Staff Hours]]/Nurse[[#This Row],[MDS Census]]</f>
        <v>4.2420746235108995</v>
      </c>
      <c r="H901" s="2">
        <f>Nurse[[#This Row],[Total RN Hours (w/ Admin, DON)]]/Nurse[[#This Row],[MDS Census]]</f>
        <v>0.694502135311306</v>
      </c>
      <c r="I901" s="2">
        <f>Nurse[[#This Row],[RN Hours (excl. Admin, DON)]]/Nurse[[#This Row],[MDS Census]]</f>
        <v>0.32947628680602392</v>
      </c>
      <c r="J901" s="2">
        <f>SUM(Nurse[[#This Row],[RN Hours (excl. Admin, DON)]], Nurse[[#This Row],[RN Admin Hours]], Nurse[[#This Row],[RN DON Hours]], Nurse[[#This Row],[LPN Hours (excl. Admin)]], Nurse[[#This Row],[LPN Admin Hours]], Nurse[[#This Row],[CNA Hours]], Nurse[[#This Row],[NA TR Hours]], Nurse[[#This Row],[Med Aide/Tech Hours]])</f>
        <v>225.24164835164825</v>
      </c>
      <c r="K901" s="2">
        <f>SUM(Nurse[[#This Row],[RN Hours (excl. Admin, DON)]], Nurse[[#This Row],[LPN Hours (excl. Admin)]], Nurse[[#This Row],[CNA Hours]], Nurse[[#This Row],[NA TR Hours]], Nurse[[#This Row],[Med Aide/Tech Hours]])</f>
        <v>207.39549450549441</v>
      </c>
      <c r="L901" s="2">
        <f>SUM(Nurse[[#This Row],[RN Hours (excl. Admin, DON)]], Nurse[[#This Row],[RN Admin Hours]], Nurse[[#This Row],[RN DON Hours]])</f>
        <v>33.954285714285717</v>
      </c>
      <c r="M901" s="2">
        <v>16.108131868131874</v>
      </c>
      <c r="N901" s="2">
        <v>12.043956043956044</v>
      </c>
      <c r="O901" s="2">
        <v>5.802197802197802</v>
      </c>
      <c r="P901" s="2">
        <f>SUM(Nurse[[#This Row],[LPN Hours (excl. Admin)]],Nurse[[#This Row],[LPN Admin Hours]])</f>
        <v>58.871868131868091</v>
      </c>
      <c r="Q901" s="2">
        <v>58.871868131868091</v>
      </c>
      <c r="R901" s="2">
        <v>0</v>
      </c>
      <c r="S901" s="2">
        <f>SUM(Nurse[[#This Row],[CNA Hours]], Nurse[[#This Row],[NA TR Hours]], Nurse[[#This Row],[Med Aide/Tech Hours]])</f>
        <v>132.41549450549445</v>
      </c>
      <c r="T901" s="2">
        <v>132.41549450549445</v>
      </c>
      <c r="U901" s="2">
        <v>0</v>
      </c>
      <c r="V901" s="2">
        <v>0</v>
      </c>
      <c r="W90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29.089450549450547</v>
      </c>
      <c r="X901" s="2">
        <v>0.70329670329670335</v>
      </c>
      <c r="Y901" s="2">
        <v>0</v>
      </c>
      <c r="Z901" s="2">
        <v>0</v>
      </c>
      <c r="AA901" s="2">
        <v>12.100439560439559</v>
      </c>
      <c r="AB901" s="2">
        <v>0</v>
      </c>
      <c r="AC901" s="2">
        <v>16.285714285714285</v>
      </c>
      <c r="AD901" s="2">
        <v>0</v>
      </c>
      <c r="AE901" s="2">
        <v>0</v>
      </c>
      <c r="AF901" t="s">
        <v>729</v>
      </c>
      <c r="AG901" s="6">
        <v>5</v>
      </c>
      <c r="AH901"/>
    </row>
    <row r="902" spans="1:34" x14ac:dyDescent="0.25">
      <c r="A902" t="s">
        <v>35</v>
      </c>
      <c r="B902" t="s">
        <v>1110</v>
      </c>
      <c r="C902" t="s">
        <v>2056</v>
      </c>
      <c r="D902" t="s">
        <v>2327</v>
      </c>
      <c r="E902" s="2">
        <v>34.384615384615387</v>
      </c>
      <c r="F902" s="2">
        <f>Nurse[[#This Row],[Total Nurse Staff Hours]]/Nurse[[#This Row],[MDS Census]]</f>
        <v>3.4079162671780123</v>
      </c>
      <c r="G902" s="2">
        <f>Nurse[[#This Row],[Total Direct Care Staff Hours]]/Nurse[[#This Row],[MDS Census]]</f>
        <v>3.2340588047299459</v>
      </c>
      <c r="H902" s="2">
        <f>Nurse[[#This Row],[Total RN Hours (w/ Admin, DON)]]/Nurse[[#This Row],[MDS Census]]</f>
        <v>0.64131671460530526</v>
      </c>
      <c r="I902" s="2">
        <f>Nurse[[#This Row],[RN Hours (excl. Admin, DON)]]/Nurse[[#This Row],[MDS Census]]</f>
        <v>0.47512943432406518</v>
      </c>
      <c r="J902" s="2">
        <f>SUM(Nurse[[#This Row],[RN Hours (excl. Admin, DON)]], Nurse[[#This Row],[RN Admin Hours]], Nurse[[#This Row],[RN DON Hours]], Nurse[[#This Row],[LPN Hours (excl. Admin)]], Nurse[[#This Row],[LPN Admin Hours]], Nurse[[#This Row],[CNA Hours]], Nurse[[#This Row],[NA TR Hours]], Nurse[[#This Row],[Med Aide/Tech Hours]])</f>
        <v>117.17989010989012</v>
      </c>
      <c r="K902" s="2">
        <f>SUM(Nurse[[#This Row],[RN Hours (excl. Admin, DON)]], Nurse[[#This Row],[LPN Hours (excl. Admin)]], Nurse[[#This Row],[CNA Hours]], Nurse[[#This Row],[NA TR Hours]], Nurse[[#This Row],[Med Aide/Tech Hours]])</f>
        <v>111.20186813186815</v>
      </c>
      <c r="L902" s="2">
        <f>SUM(Nurse[[#This Row],[RN Hours (excl. Admin, DON)]], Nurse[[#This Row],[RN Admin Hours]], Nurse[[#This Row],[RN DON Hours]])</f>
        <v>22.051428571428573</v>
      </c>
      <c r="M902" s="2">
        <v>16.337142857142858</v>
      </c>
      <c r="N902" s="2">
        <v>0</v>
      </c>
      <c r="O902" s="2">
        <v>5.7142857142857144</v>
      </c>
      <c r="P902" s="2">
        <f>SUM(Nurse[[#This Row],[LPN Hours (excl. Admin)]],Nurse[[#This Row],[LPN Admin Hours]])</f>
        <v>28.688131868131865</v>
      </c>
      <c r="Q902" s="2">
        <v>28.424395604395603</v>
      </c>
      <c r="R902" s="2">
        <v>0.26373626373626374</v>
      </c>
      <c r="S902" s="2">
        <f>SUM(Nurse[[#This Row],[CNA Hours]], Nurse[[#This Row],[NA TR Hours]], Nurse[[#This Row],[Med Aide/Tech Hours]])</f>
        <v>66.440329670329689</v>
      </c>
      <c r="T902" s="2">
        <v>66.440329670329689</v>
      </c>
      <c r="U902" s="2">
        <v>0</v>
      </c>
      <c r="V902" s="2">
        <v>0</v>
      </c>
      <c r="W90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0.5494505494505495</v>
      </c>
      <c r="X902" s="2">
        <v>0</v>
      </c>
      <c r="Y902" s="2">
        <v>0</v>
      </c>
      <c r="Z902" s="2">
        <v>0</v>
      </c>
      <c r="AA902" s="2">
        <v>0.5494505494505495</v>
      </c>
      <c r="AB902" s="2">
        <v>0</v>
      </c>
      <c r="AC902" s="2">
        <v>0</v>
      </c>
      <c r="AD902" s="2">
        <v>0</v>
      </c>
      <c r="AE902" s="2">
        <v>0</v>
      </c>
      <c r="AF902" t="s">
        <v>164</v>
      </c>
      <c r="AG902" s="6">
        <v>5</v>
      </c>
      <c r="AH902"/>
    </row>
    <row r="903" spans="1:34" x14ac:dyDescent="0.25">
      <c r="A903" t="s">
        <v>35</v>
      </c>
      <c r="B903" t="s">
        <v>1647</v>
      </c>
      <c r="C903" t="s">
        <v>2197</v>
      </c>
      <c r="D903" t="s">
        <v>2330</v>
      </c>
      <c r="E903" s="2">
        <v>61.032967032967036</v>
      </c>
      <c r="F903" s="2">
        <f>Nurse[[#This Row],[Total Nurse Staff Hours]]/Nurse[[#This Row],[MDS Census]]</f>
        <v>3.229422038170688</v>
      </c>
      <c r="G903" s="2">
        <f>Nurse[[#This Row],[Total Direct Care Staff Hours]]/Nurse[[#This Row],[MDS Census]]</f>
        <v>2.8805293482175003</v>
      </c>
      <c r="H903" s="2">
        <f>Nurse[[#This Row],[Total RN Hours (w/ Admin, DON)]]/Nurse[[#This Row],[MDS Census]]</f>
        <v>0.68251170327691746</v>
      </c>
      <c r="I903" s="2">
        <f>Nurse[[#This Row],[RN Hours (excl. Admin, DON)]]/Nurse[[#This Row],[MDS Census]]</f>
        <v>0.33361901332373056</v>
      </c>
      <c r="J903" s="2">
        <f>SUM(Nurse[[#This Row],[RN Hours (excl. Admin, DON)]], Nurse[[#This Row],[RN Admin Hours]], Nurse[[#This Row],[RN DON Hours]], Nurse[[#This Row],[LPN Hours (excl. Admin)]], Nurse[[#This Row],[LPN Admin Hours]], Nurse[[#This Row],[CNA Hours]], Nurse[[#This Row],[NA TR Hours]], Nurse[[#This Row],[Med Aide/Tech Hours]])</f>
        <v>197.10120879120882</v>
      </c>
      <c r="K903" s="2">
        <f>SUM(Nurse[[#This Row],[RN Hours (excl. Admin, DON)]], Nurse[[#This Row],[LPN Hours (excl. Admin)]], Nurse[[#This Row],[CNA Hours]], Nurse[[#This Row],[NA TR Hours]], Nurse[[#This Row],[Med Aide/Tech Hours]])</f>
        <v>175.80725274725273</v>
      </c>
      <c r="L903" s="2">
        <f>SUM(Nurse[[#This Row],[RN Hours (excl. Admin, DON)]], Nurse[[#This Row],[RN Admin Hours]], Nurse[[#This Row],[RN DON Hours]])</f>
        <v>41.655714285714282</v>
      </c>
      <c r="M903" s="2">
        <v>20.361758241758238</v>
      </c>
      <c r="N903" s="2">
        <v>16.346153846153847</v>
      </c>
      <c r="O903" s="2">
        <v>4.947802197802198</v>
      </c>
      <c r="P903" s="2">
        <f>SUM(Nurse[[#This Row],[LPN Hours (excl. Admin)]],Nurse[[#This Row],[LPN Admin Hours]])</f>
        <v>50.719890109890109</v>
      </c>
      <c r="Q903" s="2">
        <v>50.719890109890109</v>
      </c>
      <c r="R903" s="2">
        <v>0</v>
      </c>
      <c r="S903" s="2">
        <f>SUM(Nurse[[#This Row],[CNA Hours]], Nurse[[#This Row],[NA TR Hours]], Nurse[[#This Row],[Med Aide/Tech Hours]])</f>
        <v>104.72560439560439</v>
      </c>
      <c r="T903" s="2">
        <v>96.90494505494506</v>
      </c>
      <c r="U903" s="2">
        <v>7.8206593406593399</v>
      </c>
      <c r="V903" s="2">
        <v>0</v>
      </c>
      <c r="W90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5.5714285714285712</v>
      </c>
      <c r="X903" s="2">
        <v>0</v>
      </c>
      <c r="Y903" s="2">
        <v>0</v>
      </c>
      <c r="Z903" s="2">
        <v>0</v>
      </c>
      <c r="AA903" s="2">
        <v>0</v>
      </c>
      <c r="AB903" s="2">
        <v>0</v>
      </c>
      <c r="AC903" s="2">
        <v>5.5714285714285712</v>
      </c>
      <c r="AD903" s="2">
        <v>0</v>
      </c>
      <c r="AE903" s="2">
        <v>0</v>
      </c>
      <c r="AF903" t="s">
        <v>710</v>
      </c>
      <c r="AG903" s="6">
        <v>5</v>
      </c>
      <c r="AH903"/>
    </row>
    <row r="904" spans="1:34" x14ac:dyDescent="0.25">
      <c r="A904" t="s">
        <v>35</v>
      </c>
      <c r="B904" t="s">
        <v>1535</v>
      </c>
      <c r="C904" t="s">
        <v>1965</v>
      </c>
      <c r="D904" t="s">
        <v>2282</v>
      </c>
      <c r="E904" s="2">
        <v>44.142857142857146</v>
      </c>
      <c r="F904" s="2">
        <f>Nurse[[#This Row],[Total Nurse Staff Hours]]/Nurse[[#This Row],[MDS Census]]</f>
        <v>4.0230271346776201</v>
      </c>
      <c r="G904" s="2">
        <f>Nurse[[#This Row],[Total Direct Care Staff Hours]]/Nurse[[#This Row],[MDS Census]]</f>
        <v>3.8079412496888225</v>
      </c>
      <c r="H904" s="2">
        <f>Nurse[[#This Row],[Total RN Hours (w/ Admin, DON)]]/Nurse[[#This Row],[MDS Census]]</f>
        <v>1.0941623101817277</v>
      </c>
      <c r="I904" s="2">
        <f>Nurse[[#This Row],[RN Hours (excl. Admin, DON)]]/Nurse[[#This Row],[MDS Census]]</f>
        <v>0.87907642519293006</v>
      </c>
      <c r="J904" s="2">
        <f>SUM(Nurse[[#This Row],[RN Hours (excl. Admin, DON)]], Nurse[[#This Row],[RN Admin Hours]], Nurse[[#This Row],[RN DON Hours]], Nurse[[#This Row],[LPN Hours (excl. Admin)]], Nurse[[#This Row],[LPN Admin Hours]], Nurse[[#This Row],[CNA Hours]], Nurse[[#This Row],[NA TR Hours]], Nurse[[#This Row],[Med Aide/Tech Hours]])</f>
        <v>177.58791208791212</v>
      </c>
      <c r="K904" s="2">
        <f>SUM(Nurse[[#This Row],[RN Hours (excl. Admin, DON)]], Nurse[[#This Row],[LPN Hours (excl. Admin)]], Nurse[[#This Row],[CNA Hours]], Nurse[[#This Row],[NA TR Hours]], Nurse[[#This Row],[Med Aide/Tech Hours]])</f>
        <v>168.0934065934066</v>
      </c>
      <c r="L904" s="2">
        <f>SUM(Nurse[[#This Row],[RN Hours (excl. Admin, DON)]], Nurse[[#This Row],[RN Admin Hours]], Nurse[[#This Row],[RN DON Hours]])</f>
        <v>48.299450549450555</v>
      </c>
      <c r="M904" s="2">
        <v>38.804945054945058</v>
      </c>
      <c r="N904" s="2">
        <v>4.4835164835164836</v>
      </c>
      <c r="O904" s="2">
        <v>5.0109890109890109</v>
      </c>
      <c r="P904" s="2">
        <f>SUM(Nurse[[#This Row],[LPN Hours (excl. Admin)]],Nurse[[#This Row],[LPN Admin Hours]])</f>
        <v>20.596153846153847</v>
      </c>
      <c r="Q904" s="2">
        <v>20.596153846153847</v>
      </c>
      <c r="R904" s="2">
        <v>0</v>
      </c>
      <c r="S904" s="2">
        <f>SUM(Nurse[[#This Row],[CNA Hours]], Nurse[[#This Row],[NA TR Hours]], Nurse[[#This Row],[Med Aide/Tech Hours]])</f>
        <v>108.69230769230769</v>
      </c>
      <c r="T904" s="2">
        <v>96.222527472527474</v>
      </c>
      <c r="U904" s="2">
        <v>12.469780219780219</v>
      </c>
      <c r="V904" s="2">
        <v>0</v>
      </c>
      <c r="W90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04" s="2">
        <v>0</v>
      </c>
      <c r="Y904" s="2">
        <v>0</v>
      </c>
      <c r="Z904" s="2">
        <v>0</v>
      </c>
      <c r="AA904" s="2">
        <v>0</v>
      </c>
      <c r="AB904" s="2">
        <v>0</v>
      </c>
      <c r="AC904" s="2">
        <v>0</v>
      </c>
      <c r="AD904" s="2">
        <v>0</v>
      </c>
      <c r="AE904" s="2">
        <v>0</v>
      </c>
      <c r="AF904" t="s">
        <v>597</v>
      </c>
      <c r="AG904" s="6">
        <v>5</v>
      </c>
      <c r="AH904"/>
    </row>
    <row r="905" spans="1:34" x14ac:dyDescent="0.25">
      <c r="A905" t="s">
        <v>35</v>
      </c>
      <c r="B905" t="s">
        <v>1310</v>
      </c>
      <c r="C905" t="s">
        <v>1951</v>
      </c>
      <c r="D905" t="s">
        <v>2291</v>
      </c>
      <c r="E905" s="2">
        <v>47.296703296703299</v>
      </c>
      <c r="F905" s="2">
        <f>Nurse[[#This Row],[Total Nurse Staff Hours]]/Nurse[[#This Row],[MDS Census]]</f>
        <v>3.5292239776951679</v>
      </c>
      <c r="G905" s="2">
        <f>Nurse[[#This Row],[Total Direct Care Staff Hours]]/Nurse[[#This Row],[MDS Census]]</f>
        <v>3.1630529739776949</v>
      </c>
      <c r="H905" s="2">
        <f>Nurse[[#This Row],[Total RN Hours (w/ Admin, DON)]]/Nurse[[#This Row],[MDS Census]]</f>
        <v>0.48708410780669148</v>
      </c>
      <c r="I905" s="2">
        <f>Nurse[[#This Row],[RN Hours (excl. Admin, DON)]]/Nurse[[#This Row],[MDS Census]]</f>
        <v>0.36812500000000004</v>
      </c>
      <c r="J905" s="2">
        <f>SUM(Nurse[[#This Row],[RN Hours (excl. Admin, DON)]], Nurse[[#This Row],[RN Admin Hours]], Nurse[[#This Row],[RN DON Hours]], Nurse[[#This Row],[LPN Hours (excl. Admin)]], Nurse[[#This Row],[LPN Admin Hours]], Nurse[[#This Row],[CNA Hours]], Nurse[[#This Row],[NA TR Hours]], Nurse[[#This Row],[Med Aide/Tech Hours]])</f>
        <v>166.92065934065937</v>
      </c>
      <c r="K905" s="2">
        <f>SUM(Nurse[[#This Row],[RN Hours (excl. Admin, DON)]], Nurse[[#This Row],[LPN Hours (excl. Admin)]], Nurse[[#This Row],[CNA Hours]], Nurse[[#This Row],[NA TR Hours]], Nurse[[#This Row],[Med Aide/Tech Hours]])</f>
        <v>149.60197802197803</v>
      </c>
      <c r="L905" s="2">
        <f>SUM(Nurse[[#This Row],[RN Hours (excl. Admin, DON)]], Nurse[[#This Row],[RN Admin Hours]], Nurse[[#This Row],[RN DON Hours]])</f>
        <v>23.037472527472531</v>
      </c>
      <c r="M905" s="2">
        <v>17.411098901098903</v>
      </c>
      <c r="N905" s="2">
        <v>0</v>
      </c>
      <c r="O905" s="2">
        <v>5.6263736263736268</v>
      </c>
      <c r="P905" s="2">
        <f>SUM(Nurse[[#This Row],[LPN Hours (excl. Admin)]],Nurse[[#This Row],[LPN Admin Hours]])</f>
        <v>56.587692307692336</v>
      </c>
      <c r="Q905" s="2">
        <v>44.895384615384643</v>
      </c>
      <c r="R905" s="2">
        <v>11.692307692307692</v>
      </c>
      <c r="S905" s="2">
        <f>SUM(Nurse[[#This Row],[CNA Hours]], Nurse[[#This Row],[NA TR Hours]], Nurse[[#This Row],[Med Aide/Tech Hours]])</f>
        <v>87.295494505494489</v>
      </c>
      <c r="T905" s="2">
        <v>87.295494505494489</v>
      </c>
      <c r="U905" s="2">
        <v>0</v>
      </c>
      <c r="V905" s="2">
        <v>0</v>
      </c>
      <c r="W90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38.547802197802199</v>
      </c>
      <c r="X905" s="2">
        <v>5.5934065934065931</v>
      </c>
      <c r="Y905" s="2">
        <v>0</v>
      </c>
      <c r="Z905" s="2">
        <v>0</v>
      </c>
      <c r="AA905" s="2">
        <v>4.9324175824175827</v>
      </c>
      <c r="AB905" s="2">
        <v>0</v>
      </c>
      <c r="AC905" s="2">
        <v>28.021978021978022</v>
      </c>
      <c r="AD905" s="2">
        <v>0</v>
      </c>
      <c r="AE905" s="2">
        <v>0</v>
      </c>
      <c r="AF905" t="s">
        <v>367</v>
      </c>
      <c r="AG905" s="6">
        <v>5</v>
      </c>
      <c r="AH905"/>
    </row>
    <row r="906" spans="1:34" x14ac:dyDescent="0.25">
      <c r="A906" t="s">
        <v>35</v>
      </c>
      <c r="B906" t="s">
        <v>1438</v>
      </c>
      <c r="C906" t="s">
        <v>1978</v>
      </c>
      <c r="D906" t="s">
        <v>2331</v>
      </c>
      <c r="E906" s="2">
        <v>72.516483516483518</v>
      </c>
      <c r="F906" s="2">
        <f>Nurse[[#This Row],[Total Nurse Staff Hours]]/Nurse[[#This Row],[MDS Census]]</f>
        <v>3.0451962418548266</v>
      </c>
      <c r="G906" s="2">
        <f>Nurse[[#This Row],[Total Direct Care Staff Hours]]/Nurse[[#This Row],[MDS Census]]</f>
        <v>2.7750947113198969</v>
      </c>
      <c r="H906" s="2">
        <f>Nurse[[#This Row],[Total RN Hours (w/ Admin, DON)]]/Nurse[[#This Row],[MDS Census]]</f>
        <v>0.39218517957266241</v>
      </c>
      <c r="I906" s="2">
        <f>Nurse[[#This Row],[RN Hours (excl. Admin, DON)]]/Nurse[[#This Row],[MDS Census]]</f>
        <v>0.20217154114259728</v>
      </c>
      <c r="J906" s="2">
        <f>SUM(Nurse[[#This Row],[RN Hours (excl. Admin, DON)]], Nurse[[#This Row],[RN Admin Hours]], Nurse[[#This Row],[RN DON Hours]], Nurse[[#This Row],[LPN Hours (excl. Admin)]], Nurse[[#This Row],[LPN Admin Hours]], Nurse[[#This Row],[CNA Hours]], Nurse[[#This Row],[NA TR Hours]], Nurse[[#This Row],[Med Aide/Tech Hours]])</f>
        <v>220.82692307692309</v>
      </c>
      <c r="K906" s="2">
        <f>SUM(Nurse[[#This Row],[RN Hours (excl. Admin, DON)]], Nurse[[#This Row],[LPN Hours (excl. Admin)]], Nurse[[#This Row],[CNA Hours]], Nurse[[#This Row],[NA TR Hours]], Nurse[[#This Row],[Med Aide/Tech Hours]])</f>
        <v>201.24010989010989</v>
      </c>
      <c r="L906" s="2">
        <f>SUM(Nurse[[#This Row],[RN Hours (excl. Admin, DON)]], Nurse[[#This Row],[RN Admin Hours]], Nurse[[#This Row],[RN DON Hours]])</f>
        <v>28.439890109890104</v>
      </c>
      <c r="M906" s="2">
        <v>14.660769230769224</v>
      </c>
      <c r="N906" s="2">
        <v>7.4989010989010989</v>
      </c>
      <c r="O906" s="2">
        <v>6.2802197802197801</v>
      </c>
      <c r="P906" s="2">
        <f>SUM(Nurse[[#This Row],[LPN Hours (excl. Admin)]],Nurse[[#This Row],[LPN Admin Hours]])</f>
        <v>74.748021978021981</v>
      </c>
      <c r="Q906" s="2">
        <v>68.940329670329675</v>
      </c>
      <c r="R906" s="2">
        <v>5.8076923076923075</v>
      </c>
      <c r="S906" s="2">
        <f>SUM(Nurse[[#This Row],[CNA Hours]], Nurse[[#This Row],[NA TR Hours]], Nurse[[#This Row],[Med Aide/Tech Hours]])</f>
        <v>117.639010989011</v>
      </c>
      <c r="T906" s="2">
        <v>117.639010989011</v>
      </c>
      <c r="U906" s="2">
        <v>0</v>
      </c>
      <c r="V906" s="2">
        <v>0</v>
      </c>
      <c r="W90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06" s="2">
        <v>0</v>
      </c>
      <c r="Y906" s="2">
        <v>0</v>
      </c>
      <c r="Z906" s="2">
        <v>0</v>
      </c>
      <c r="AA906" s="2">
        <v>0</v>
      </c>
      <c r="AB906" s="2">
        <v>0</v>
      </c>
      <c r="AC906" s="2">
        <v>0</v>
      </c>
      <c r="AD906" s="2">
        <v>0</v>
      </c>
      <c r="AE906" s="2">
        <v>0</v>
      </c>
      <c r="AF906" t="s">
        <v>497</v>
      </c>
      <c r="AG906" s="6">
        <v>5</v>
      </c>
      <c r="AH906"/>
    </row>
    <row r="907" spans="1:34" x14ac:dyDescent="0.25">
      <c r="A907" t="s">
        <v>35</v>
      </c>
      <c r="B907" t="s">
        <v>1845</v>
      </c>
      <c r="C907" t="s">
        <v>2001</v>
      </c>
      <c r="D907" t="s">
        <v>2322</v>
      </c>
      <c r="E907" s="2">
        <v>20</v>
      </c>
      <c r="F907" s="2">
        <f>Nurse[[#This Row],[Total Nurse Staff Hours]]/Nurse[[#This Row],[MDS Census]]</f>
        <v>5.6773186813186793</v>
      </c>
      <c r="G907" s="2">
        <f>Nurse[[#This Row],[Total Direct Care Staff Hours]]/Nurse[[#This Row],[MDS Census]]</f>
        <v>5.4003956043956025</v>
      </c>
      <c r="H907" s="2">
        <f>Nurse[[#This Row],[Total RN Hours (w/ Admin, DON)]]/Nurse[[#This Row],[MDS Census]]</f>
        <v>0.80806593406593397</v>
      </c>
      <c r="I907" s="2">
        <f>Nurse[[#This Row],[RN Hours (excl. Admin, DON)]]/Nurse[[#This Row],[MDS Census]]</f>
        <v>0.53114285714285703</v>
      </c>
      <c r="J907" s="2">
        <f>SUM(Nurse[[#This Row],[RN Hours (excl. Admin, DON)]], Nurse[[#This Row],[RN Admin Hours]], Nurse[[#This Row],[RN DON Hours]], Nurse[[#This Row],[LPN Hours (excl. Admin)]], Nurse[[#This Row],[LPN Admin Hours]], Nurse[[#This Row],[CNA Hours]], Nurse[[#This Row],[NA TR Hours]], Nurse[[#This Row],[Med Aide/Tech Hours]])</f>
        <v>113.54637362637358</v>
      </c>
      <c r="K907" s="2">
        <f>SUM(Nurse[[#This Row],[RN Hours (excl. Admin, DON)]], Nurse[[#This Row],[LPN Hours (excl. Admin)]], Nurse[[#This Row],[CNA Hours]], Nurse[[#This Row],[NA TR Hours]], Nurse[[#This Row],[Med Aide/Tech Hours]])</f>
        <v>108.00791208791205</v>
      </c>
      <c r="L907" s="2">
        <f>SUM(Nurse[[#This Row],[RN Hours (excl. Admin, DON)]], Nurse[[#This Row],[RN Admin Hours]], Nurse[[#This Row],[RN DON Hours]])</f>
        <v>16.161318681318679</v>
      </c>
      <c r="M907" s="2">
        <v>10.622857142857141</v>
      </c>
      <c r="N907" s="2">
        <v>0</v>
      </c>
      <c r="O907" s="2">
        <v>5.5384615384615383</v>
      </c>
      <c r="P907" s="2">
        <f>SUM(Nurse[[#This Row],[LPN Hours (excl. Admin)]],Nurse[[#This Row],[LPN Admin Hours]])</f>
        <v>16.305274725274728</v>
      </c>
      <c r="Q907" s="2">
        <v>16.305274725274728</v>
      </c>
      <c r="R907" s="2">
        <v>0</v>
      </c>
      <c r="S907" s="2">
        <f>SUM(Nurse[[#This Row],[CNA Hours]], Nurse[[#This Row],[NA TR Hours]], Nurse[[#This Row],[Med Aide/Tech Hours]])</f>
        <v>81.079780219780176</v>
      </c>
      <c r="T907" s="2">
        <v>81.079780219780176</v>
      </c>
      <c r="U907" s="2">
        <v>0</v>
      </c>
      <c r="V907" s="2">
        <v>0</v>
      </c>
      <c r="W90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07" s="2">
        <v>0</v>
      </c>
      <c r="Y907" s="2">
        <v>0</v>
      </c>
      <c r="Z907" s="2">
        <v>0</v>
      </c>
      <c r="AA907" s="2">
        <v>0</v>
      </c>
      <c r="AB907" s="2">
        <v>0</v>
      </c>
      <c r="AC907" s="2">
        <v>0</v>
      </c>
      <c r="AD907" s="2">
        <v>0</v>
      </c>
      <c r="AE907" s="2">
        <v>0</v>
      </c>
      <c r="AF907" t="s">
        <v>912</v>
      </c>
      <c r="AG907" s="6">
        <v>5</v>
      </c>
      <c r="AH907"/>
    </row>
    <row r="908" spans="1:34" x14ac:dyDescent="0.25">
      <c r="A908" t="s">
        <v>35</v>
      </c>
      <c r="B908" t="s">
        <v>1410</v>
      </c>
      <c r="C908" t="s">
        <v>1976</v>
      </c>
      <c r="D908" t="s">
        <v>2335</v>
      </c>
      <c r="E908" s="2">
        <v>80.142857142857139</v>
      </c>
      <c r="F908" s="2">
        <f>Nurse[[#This Row],[Total Nurse Staff Hours]]/Nurse[[#This Row],[MDS Census]]</f>
        <v>4.2414561908679564</v>
      </c>
      <c r="G908" s="2">
        <f>Nurse[[#This Row],[Total Direct Care Staff Hours]]/Nurse[[#This Row],[MDS Census]]</f>
        <v>2.9687316604963665</v>
      </c>
      <c r="H908" s="2">
        <f>Nurse[[#This Row],[Total RN Hours (w/ Admin, DON)]]/Nurse[[#This Row],[MDS Census]]</f>
        <v>0.76830522418757741</v>
      </c>
      <c r="I908" s="2">
        <f>Nurse[[#This Row],[RN Hours (excl. Admin, DON)]]/Nurse[[#This Row],[MDS Census]]</f>
        <v>0.63612368024132759</v>
      </c>
      <c r="J908" s="2">
        <f>SUM(Nurse[[#This Row],[RN Hours (excl. Admin, DON)]], Nurse[[#This Row],[RN Admin Hours]], Nurse[[#This Row],[RN DON Hours]], Nurse[[#This Row],[LPN Hours (excl. Admin)]], Nurse[[#This Row],[LPN Admin Hours]], Nurse[[#This Row],[CNA Hours]], Nurse[[#This Row],[NA TR Hours]], Nurse[[#This Row],[Med Aide/Tech Hours]])</f>
        <v>339.92241758241767</v>
      </c>
      <c r="K908" s="2">
        <f>SUM(Nurse[[#This Row],[RN Hours (excl. Admin, DON)]], Nurse[[#This Row],[LPN Hours (excl. Admin)]], Nurse[[#This Row],[CNA Hours]], Nurse[[#This Row],[NA TR Hours]], Nurse[[#This Row],[Med Aide/Tech Hours]])</f>
        <v>237.92263736263737</v>
      </c>
      <c r="L908" s="2">
        <f>SUM(Nurse[[#This Row],[RN Hours (excl. Admin, DON)]], Nurse[[#This Row],[RN Admin Hours]], Nurse[[#This Row],[RN DON Hours]])</f>
        <v>61.574175824175839</v>
      </c>
      <c r="M908" s="2">
        <v>50.980769230769248</v>
      </c>
      <c r="N908" s="2">
        <v>5.4945054945054945</v>
      </c>
      <c r="O908" s="2">
        <v>5.0989010989010985</v>
      </c>
      <c r="P908" s="2">
        <f>SUM(Nurse[[#This Row],[LPN Hours (excl. Admin)]],Nurse[[#This Row],[LPN Admin Hours]])</f>
        <v>110.50307692307696</v>
      </c>
      <c r="Q908" s="2">
        <v>19.096703296703296</v>
      </c>
      <c r="R908" s="2">
        <v>91.406373626373664</v>
      </c>
      <c r="S908" s="2">
        <f>SUM(Nurse[[#This Row],[CNA Hours]], Nurse[[#This Row],[NA TR Hours]], Nurse[[#This Row],[Med Aide/Tech Hours]])</f>
        <v>167.84516483516484</v>
      </c>
      <c r="T908" s="2">
        <v>167.84516483516484</v>
      </c>
      <c r="U908" s="2">
        <v>0</v>
      </c>
      <c r="V908" s="2">
        <v>0</v>
      </c>
      <c r="W90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18.48131868131868</v>
      </c>
      <c r="X908" s="2">
        <v>3.8461538461538463</v>
      </c>
      <c r="Y908" s="2">
        <v>0</v>
      </c>
      <c r="Z908" s="2">
        <v>0</v>
      </c>
      <c r="AA908" s="2">
        <v>3.5582417582417576</v>
      </c>
      <c r="AB908" s="2">
        <v>0</v>
      </c>
      <c r="AC908" s="2">
        <v>11.076923076923077</v>
      </c>
      <c r="AD908" s="2">
        <v>0</v>
      </c>
      <c r="AE908" s="2">
        <v>0</v>
      </c>
      <c r="AF908" t="s">
        <v>469</v>
      </c>
      <c r="AG908" s="6">
        <v>5</v>
      </c>
      <c r="AH908"/>
    </row>
    <row r="909" spans="1:34" x14ac:dyDescent="0.25">
      <c r="A909" t="s">
        <v>35</v>
      </c>
      <c r="B909" t="s">
        <v>1812</v>
      </c>
      <c r="C909" t="s">
        <v>1983</v>
      </c>
      <c r="D909" t="s">
        <v>2337</v>
      </c>
      <c r="E909" s="2">
        <v>46.901098901098898</v>
      </c>
      <c r="F909" s="2">
        <f>Nurse[[#This Row],[Total Nurse Staff Hours]]/Nurse[[#This Row],[MDS Census]]</f>
        <v>3.5598734770384266</v>
      </c>
      <c r="G909" s="2">
        <f>Nurse[[#This Row],[Total Direct Care Staff Hours]]/Nurse[[#This Row],[MDS Census]]</f>
        <v>3.043643392689785</v>
      </c>
      <c r="H909" s="2">
        <f>Nurse[[#This Row],[Total RN Hours (w/ Admin, DON)]]/Nurse[[#This Row],[MDS Census]]</f>
        <v>0.74922446110590446</v>
      </c>
      <c r="I909" s="2">
        <f>Nurse[[#This Row],[RN Hours (excl. Admin, DON)]]/Nurse[[#This Row],[MDS Census]]</f>
        <v>0.33854029990627937</v>
      </c>
      <c r="J909" s="2">
        <f>SUM(Nurse[[#This Row],[RN Hours (excl. Admin, DON)]], Nurse[[#This Row],[RN Admin Hours]], Nurse[[#This Row],[RN DON Hours]], Nurse[[#This Row],[LPN Hours (excl. Admin)]], Nurse[[#This Row],[LPN Admin Hours]], Nurse[[#This Row],[CNA Hours]], Nurse[[#This Row],[NA TR Hours]], Nurse[[#This Row],[Med Aide/Tech Hours]])</f>
        <v>166.96197802197807</v>
      </c>
      <c r="K909" s="2">
        <f>SUM(Nurse[[#This Row],[RN Hours (excl. Admin, DON)]], Nurse[[#This Row],[LPN Hours (excl. Admin)]], Nurse[[#This Row],[CNA Hours]], Nurse[[#This Row],[NA TR Hours]], Nurse[[#This Row],[Med Aide/Tech Hours]])</f>
        <v>142.75021978021979</v>
      </c>
      <c r="L909" s="2">
        <f>SUM(Nurse[[#This Row],[RN Hours (excl. Admin, DON)]], Nurse[[#This Row],[RN Admin Hours]], Nurse[[#This Row],[RN DON Hours]])</f>
        <v>35.139450549450551</v>
      </c>
      <c r="M909" s="2">
        <v>15.877912087912092</v>
      </c>
      <c r="N909" s="2">
        <v>14.767032967032961</v>
      </c>
      <c r="O909" s="2">
        <v>4.4945054945054945</v>
      </c>
      <c r="P909" s="2">
        <f>SUM(Nurse[[#This Row],[LPN Hours (excl. Admin)]],Nurse[[#This Row],[LPN Admin Hours]])</f>
        <v>55.486483516483489</v>
      </c>
      <c r="Q909" s="2">
        <v>50.536263736263706</v>
      </c>
      <c r="R909" s="2">
        <v>4.9502197802197809</v>
      </c>
      <c r="S909" s="2">
        <f>SUM(Nurse[[#This Row],[CNA Hours]], Nurse[[#This Row],[NA TR Hours]], Nurse[[#This Row],[Med Aide/Tech Hours]])</f>
        <v>76.336043956044008</v>
      </c>
      <c r="T909" s="2">
        <v>76.072307692307746</v>
      </c>
      <c r="U909" s="2">
        <v>0</v>
      </c>
      <c r="V909" s="2">
        <v>0.26373626373626374</v>
      </c>
      <c r="W90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09" s="2">
        <v>0</v>
      </c>
      <c r="Y909" s="2">
        <v>0</v>
      </c>
      <c r="Z909" s="2">
        <v>0</v>
      </c>
      <c r="AA909" s="2">
        <v>0</v>
      </c>
      <c r="AB909" s="2">
        <v>0</v>
      </c>
      <c r="AC909" s="2">
        <v>0</v>
      </c>
      <c r="AD909" s="2">
        <v>0</v>
      </c>
      <c r="AE909" s="2">
        <v>0</v>
      </c>
      <c r="AF909" t="s">
        <v>879</v>
      </c>
      <c r="AG909" s="6">
        <v>5</v>
      </c>
      <c r="AH909"/>
    </row>
    <row r="910" spans="1:34" x14ac:dyDescent="0.25">
      <c r="A910" t="s">
        <v>35</v>
      </c>
      <c r="B910" t="s">
        <v>1397</v>
      </c>
      <c r="C910" t="s">
        <v>2056</v>
      </c>
      <c r="D910" t="s">
        <v>2327</v>
      </c>
      <c r="E910" s="2">
        <v>57.967032967032964</v>
      </c>
      <c r="F910" s="2">
        <f>Nurse[[#This Row],[Total Nurse Staff Hours]]/Nurse[[#This Row],[MDS Census]]</f>
        <v>3.4584454976303327</v>
      </c>
      <c r="G910" s="2">
        <f>Nurse[[#This Row],[Total Direct Care Staff Hours]]/Nurse[[#This Row],[MDS Census]]</f>
        <v>3.0144018957345984</v>
      </c>
      <c r="H910" s="2">
        <f>Nurse[[#This Row],[Total RN Hours (w/ Admin, DON)]]/Nurse[[#This Row],[MDS Census]]</f>
        <v>0.67412132701421801</v>
      </c>
      <c r="I910" s="2">
        <f>Nurse[[#This Row],[RN Hours (excl. Admin, DON)]]/Nurse[[#This Row],[MDS Census]]</f>
        <v>0.40499146919431284</v>
      </c>
      <c r="J910" s="2">
        <f>SUM(Nurse[[#This Row],[RN Hours (excl. Admin, DON)]], Nurse[[#This Row],[RN Admin Hours]], Nurse[[#This Row],[RN DON Hours]], Nurse[[#This Row],[LPN Hours (excl. Admin)]], Nurse[[#This Row],[LPN Admin Hours]], Nurse[[#This Row],[CNA Hours]], Nurse[[#This Row],[NA TR Hours]], Nurse[[#This Row],[Med Aide/Tech Hours]])</f>
        <v>200.47582417582421</v>
      </c>
      <c r="K910" s="2">
        <f>SUM(Nurse[[#This Row],[RN Hours (excl. Admin, DON)]], Nurse[[#This Row],[LPN Hours (excl. Admin)]], Nurse[[#This Row],[CNA Hours]], Nurse[[#This Row],[NA TR Hours]], Nurse[[#This Row],[Med Aide/Tech Hours]])</f>
        <v>174.73593406593412</v>
      </c>
      <c r="L910" s="2">
        <f>SUM(Nurse[[#This Row],[RN Hours (excl. Admin, DON)]], Nurse[[#This Row],[RN Admin Hours]], Nurse[[#This Row],[RN DON Hours]])</f>
        <v>39.076813186813183</v>
      </c>
      <c r="M910" s="2">
        <v>23.476153846153846</v>
      </c>
      <c r="N910" s="2">
        <v>10.985274725274728</v>
      </c>
      <c r="O910" s="2">
        <v>4.615384615384615</v>
      </c>
      <c r="P910" s="2">
        <f>SUM(Nurse[[#This Row],[LPN Hours (excl. Admin)]],Nurse[[#This Row],[LPN Admin Hours]])</f>
        <v>54.097692307692313</v>
      </c>
      <c r="Q910" s="2">
        <v>43.958461538461549</v>
      </c>
      <c r="R910" s="2">
        <v>10.139230769230767</v>
      </c>
      <c r="S910" s="2">
        <f>SUM(Nurse[[#This Row],[CNA Hours]], Nurse[[#This Row],[NA TR Hours]], Nurse[[#This Row],[Med Aide/Tech Hours]])</f>
        <v>107.30131868131872</v>
      </c>
      <c r="T910" s="2">
        <v>103.9826373626374</v>
      </c>
      <c r="U910" s="2">
        <v>0</v>
      </c>
      <c r="V910" s="2">
        <v>3.3186813186813189</v>
      </c>
      <c r="W91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10" s="2">
        <v>0</v>
      </c>
      <c r="Y910" s="2">
        <v>0</v>
      </c>
      <c r="Z910" s="2">
        <v>0</v>
      </c>
      <c r="AA910" s="2">
        <v>0</v>
      </c>
      <c r="AB910" s="2">
        <v>0</v>
      </c>
      <c r="AC910" s="2">
        <v>0</v>
      </c>
      <c r="AD910" s="2">
        <v>0</v>
      </c>
      <c r="AE910" s="2">
        <v>0</v>
      </c>
      <c r="AF910" t="s">
        <v>455</v>
      </c>
      <c r="AG910" s="6">
        <v>5</v>
      </c>
      <c r="AH910"/>
    </row>
    <row r="911" spans="1:34" x14ac:dyDescent="0.25">
      <c r="A911" t="s">
        <v>35</v>
      </c>
      <c r="B911" t="s">
        <v>1324</v>
      </c>
      <c r="C911" t="s">
        <v>2130</v>
      </c>
      <c r="D911" t="s">
        <v>2331</v>
      </c>
      <c r="E911" s="2">
        <v>63.483516483516482</v>
      </c>
      <c r="F911" s="2">
        <f>Nurse[[#This Row],[Total Nurse Staff Hours]]/Nurse[[#This Row],[MDS Census]]</f>
        <v>2.490263112342046</v>
      </c>
      <c r="G911" s="2">
        <f>Nurse[[#This Row],[Total Direct Care Staff Hours]]/Nurse[[#This Row],[MDS Census]]</f>
        <v>2.3014973169465121</v>
      </c>
      <c r="H911" s="2">
        <f>Nurse[[#This Row],[Total RN Hours (w/ Admin, DON)]]/Nurse[[#This Row],[MDS Census]]</f>
        <v>0.22901159771507706</v>
      </c>
      <c r="I911" s="2">
        <f>Nurse[[#This Row],[RN Hours (excl. Admin, DON)]]/Nurse[[#This Row],[MDS Census]]</f>
        <v>0.13419594945473431</v>
      </c>
      <c r="J911" s="2">
        <f>SUM(Nurse[[#This Row],[RN Hours (excl. Admin, DON)]], Nurse[[#This Row],[RN Admin Hours]], Nurse[[#This Row],[RN DON Hours]], Nurse[[#This Row],[LPN Hours (excl. Admin)]], Nurse[[#This Row],[LPN Admin Hours]], Nurse[[#This Row],[CNA Hours]], Nurse[[#This Row],[NA TR Hours]], Nurse[[#This Row],[Med Aide/Tech Hours]])</f>
        <v>158.09065934065933</v>
      </c>
      <c r="K911" s="2">
        <f>SUM(Nurse[[#This Row],[RN Hours (excl. Admin, DON)]], Nurse[[#This Row],[LPN Hours (excl. Admin)]], Nurse[[#This Row],[CNA Hours]], Nurse[[#This Row],[NA TR Hours]], Nurse[[#This Row],[Med Aide/Tech Hours]])</f>
        <v>146.10714285714286</v>
      </c>
      <c r="L911" s="2">
        <f>SUM(Nurse[[#This Row],[RN Hours (excl. Admin, DON)]], Nurse[[#This Row],[RN Admin Hours]], Nurse[[#This Row],[RN DON Hours]])</f>
        <v>14.53846153846154</v>
      </c>
      <c r="M911" s="2">
        <v>8.5192307692307701</v>
      </c>
      <c r="N911" s="2">
        <v>0.30494505494505497</v>
      </c>
      <c r="O911" s="2">
        <v>5.7142857142857144</v>
      </c>
      <c r="P911" s="2">
        <f>SUM(Nurse[[#This Row],[LPN Hours (excl. Admin)]],Nurse[[#This Row],[LPN Admin Hours]])</f>
        <v>52.642857142857146</v>
      </c>
      <c r="Q911" s="2">
        <v>46.678571428571431</v>
      </c>
      <c r="R911" s="2">
        <v>5.9642857142857144</v>
      </c>
      <c r="S911" s="2">
        <f>SUM(Nurse[[#This Row],[CNA Hours]], Nurse[[#This Row],[NA TR Hours]], Nurse[[#This Row],[Med Aide/Tech Hours]])</f>
        <v>90.909340659340671</v>
      </c>
      <c r="T911" s="2">
        <v>74.049450549450555</v>
      </c>
      <c r="U911" s="2">
        <v>16.859890109890109</v>
      </c>
      <c r="V911" s="2">
        <v>0</v>
      </c>
      <c r="W91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0.51648351648351642</v>
      </c>
      <c r="X911" s="2">
        <v>0</v>
      </c>
      <c r="Y911" s="2">
        <v>0</v>
      </c>
      <c r="Z911" s="2">
        <v>0</v>
      </c>
      <c r="AA911" s="2">
        <v>0</v>
      </c>
      <c r="AB911" s="2">
        <v>0</v>
      </c>
      <c r="AC911" s="2">
        <v>0.43956043956043955</v>
      </c>
      <c r="AD911" s="2">
        <v>7.6923076923076927E-2</v>
      </c>
      <c r="AE911" s="2">
        <v>0</v>
      </c>
      <c r="AF911" t="s">
        <v>381</v>
      </c>
      <c r="AG911" s="6">
        <v>5</v>
      </c>
      <c r="AH911"/>
    </row>
    <row r="912" spans="1:34" x14ac:dyDescent="0.25">
      <c r="A912" t="s">
        <v>35</v>
      </c>
      <c r="B912" t="s">
        <v>1050</v>
      </c>
      <c r="C912" t="s">
        <v>1956</v>
      </c>
      <c r="D912" t="s">
        <v>2315</v>
      </c>
      <c r="E912" s="2">
        <v>54.802197802197803</v>
      </c>
      <c r="F912" s="2">
        <f>Nurse[[#This Row],[Total Nurse Staff Hours]]/Nurse[[#This Row],[MDS Census]]</f>
        <v>3.1288349709244034</v>
      </c>
      <c r="G912" s="2">
        <f>Nurse[[#This Row],[Total Direct Care Staff Hours]]/Nurse[[#This Row],[MDS Census]]</f>
        <v>2.8950270703829957</v>
      </c>
      <c r="H912" s="2">
        <f>Nurse[[#This Row],[Total RN Hours (w/ Admin, DON)]]/Nurse[[#This Row],[MDS Census]]</f>
        <v>0.38349709244034486</v>
      </c>
      <c r="I912" s="2">
        <f>Nurse[[#This Row],[RN Hours (excl. Admin, DON)]]/Nurse[[#This Row],[MDS Census]]</f>
        <v>0.20222578704632044</v>
      </c>
      <c r="J912" s="2">
        <f>SUM(Nurse[[#This Row],[RN Hours (excl. Admin, DON)]], Nurse[[#This Row],[RN Admin Hours]], Nurse[[#This Row],[RN DON Hours]], Nurse[[#This Row],[LPN Hours (excl. Admin)]], Nurse[[#This Row],[LPN Admin Hours]], Nurse[[#This Row],[CNA Hours]], Nurse[[#This Row],[NA TR Hours]], Nurse[[#This Row],[Med Aide/Tech Hours]])</f>
        <v>171.46703296703296</v>
      </c>
      <c r="K912" s="2">
        <f>SUM(Nurse[[#This Row],[RN Hours (excl. Admin, DON)]], Nurse[[#This Row],[LPN Hours (excl. Admin)]], Nurse[[#This Row],[CNA Hours]], Nurse[[#This Row],[NA TR Hours]], Nurse[[#This Row],[Med Aide/Tech Hours]])</f>
        <v>158.65384615384616</v>
      </c>
      <c r="L912" s="2">
        <f>SUM(Nurse[[#This Row],[RN Hours (excl. Admin, DON)]], Nurse[[#This Row],[RN Admin Hours]], Nurse[[#This Row],[RN DON Hours]])</f>
        <v>21.016483516483515</v>
      </c>
      <c r="M912" s="2">
        <v>11.082417582417582</v>
      </c>
      <c r="N912" s="2">
        <v>4.7472527472527473</v>
      </c>
      <c r="O912" s="2">
        <v>5.186813186813187</v>
      </c>
      <c r="P912" s="2">
        <f>SUM(Nurse[[#This Row],[LPN Hours (excl. Admin)]],Nurse[[#This Row],[LPN Admin Hours]])</f>
        <v>48.656593406593402</v>
      </c>
      <c r="Q912" s="2">
        <v>45.777472527472526</v>
      </c>
      <c r="R912" s="2">
        <v>2.8791208791208791</v>
      </c>
      <c r="S912" s="2">
        <f>SUM(Nurse[[#This Row],[CNA Hours]], Nurse[[#This Row],[NA TR Hours]], Nurse[[#This Row],[Med Aide/Tech Hours]])</f>
        <v>101.79395604395604</v>
      </c>
      <c r="T912" s="2">
        <v>89.145604395604394</v>
      </c>
      <c r="U912" s="2">
        <v>12.648351648351648</v>
      </c>
      <c r="V912" s="2">
        <v>0</v>
      </c>
      <c r="W91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0.52747252747252749</v>
      </c>
      <c r="X912" s="2">
        <v>0.48351648351648352</v>
      </c>
      <c r="Y912" s="2">
        <v>0</v>
      </c>
      <c r="Z912" s="2">
        <v>0</v>
      </c>
      <c r="AA912" s="2">
        <v>0</v>
      </c>
      <c r="AB912" s="2">
        <v>0</v>
      </c>
      <c r="AC912" s="2">
        <v>0</v>
      </c>
      <c r="AD912" s="2">
        <v>4.3956043956043959E-2</v>
      </c>
      <c r="AE912" s="2">
        <v>0</v>
      </c>
      <c r="AF912" t="s">
        <v>103</v>
      </c>
      <c r="AG912" s="6">
        <v>5</v>
      </c>
      <c r="AH912"/>
    </row>
    <row r="913" spans="1:34" x14ac:dyDescent="0.25">
      <c r="A913" t="s">
        <v>35</v>
      </c>
      <c r="B913" t="s">
        <v>1492</v>
      </c>
      <c r="C913" t="s">
        <v>1955</v>
      </c>
      <c r="D913" t="s">
        <v>2313</v>
      </c>
      <c r="E913" s="2">
        <v>25</v>
      </c>
      <c r="F913" s="2">
        <f>Nurse[[#This Row],[Total Nurse Staff Hours]]/Nurse[[#This Row],[MDS Census]]</f>
        <v>4.3570329670329668</v>
      </c>
      <c r="G913" s="2">
        <f>Nurse[[#This Row],[Total Direct Care Staff Hours]]/Nurse[[#This Row],[MDS Census]]</f>
        <v>3.9246153846153846</v>
      </c>
      <c r="H913" s="2">
        <f>Nurse[[#This Row],[Total RN Hours (w/ Admin, DON)]]/Nurse[[#This Row],[MDS Census]]</f>
        <v>1.1674725274725275</v>
      </c>
      <c r="I913" s="2">
        <f>Nurse[[#This Row],[RN Hours (excl. Admin, DON)]]/Nurse[[#This Row],[MDS Census]]</f>
        <v>0.73505494505494506</v>
      </c>
      <c r="J913" s="2">
        <f>SUM(Nurse[[#This Row],[RN Hours (excl. Admin, DON)]], Nurse[[#This Row],[RN Admin Hours]], Nurse[[#This Row],[RN DON Hours]], Nurse[[#This Row],[LPN Hours (excl. Admin)]], Nurse[[#This Row],[LPN Admin Hours]], Nurse[[#This Row],[CNA Hours]], Nurse[[#This Row],[NA TR Hours]], Nurse[[#This Row],[Med Aide/Tech Hours]])</f>
        <v>108.92582417582418</v>
      </c>
      <c r="K913" s="2">
        <f>SUM(Nurse[[#This Row],[RN Hours (excl. Admin, DON)]], Nurse[[#This Row],[LPN Hours (excl. Admin)]], Nurse[[#This Row],[CNA Hours]], Nurse[[#This Row],[NA TR Hours]], Nurse[[#This Row],[Med Aide/Tech Hours]])</f>
        <v>98.115384615384613</v>
      </c>
      <c r="L913" s="2">
        <f>SUM(Nurse[[#This Row],[RN Hours (excl. Admin, DON)]], Nurse[[#This Row],[RN Admin Hours]], Nurse[[#This Row],[RN DON Hours]])</f>
        <v>29.18681318681319</v>
      </c>
      <c r="M913" s="2">
        <v>18.376373626373628</v>
      </c>
      <c r="N913" s="2">
        <v>5.1840659340659343</v>
      </c>
      <c r="O913" s="2">
        <v>5.6263736263736268</v>
      </c>
      <c r="P913" s="2">
        <f>SUM(Nurse[[#This Row],[LPN Hours (excl. Admin)]],Nurse[[#This Row],[LPN Admin Hours]])</f>
        <v>16.189560439560438</v>
      </c>
      <c r="Q913" s="2">
        <v>16.189560439560438</v>
      </c>
      <c r="R913" s="2">
        <v>0</v>
      </c>
      <c r="S913" s="2">
        <f>SUM(Nurse[[#This Row],[CNA Hours]], Nurse[[#This Row],[NA TR Hours]], Nurse[[#This Row],[Med Aide/Tech Hours]])</f>
        <v>63.549450549450547</v>
      </c>
      <c r="T913" s="2">
        <v>63.549450549450547</v>
      </c>
      <c r="U913" s="2">
        <v>0</v>
      </c>
      <c r="V913" s="2">
        <v>0</v>
      </c>
      <c r="W91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4.0164835164835164</v>
      </c>
      <c r="X913" s="2">
        <v>0</v>
      </c>
      <c r="Y913" s="2">
        <v>0</v>
      </c>
      <c r="Z913" s="2">
        <v>0</v>
      </c>
      <c r="AA913" s="2">
        <v>0.12637362637362637</v>
      </c>
      <c r="AB913" s="2">
        <v>0</v>
      </c>
      <c r="AC913" s="2">
        <v>3.8901098901098901</v>
      </c>
      <c r="AD913" s="2">
        <v>0</v>
      </c>
      <c r="AE913" s="2">
        <v>0</v>
      </c>
      <c r="AF913" t="s">
        <v>553</v>
      </c>
      <c r="AG913" s="6">
        <v>5</v>
      </c>
      <c r="AH913"/>
    </row>
    <row r="914" spans="1:34" x14ac:dyDescent="0.25">
      <c r="A914" t="s">
        <v>35</v>
      </c>
      <c r="B914" t="s">
        <v>1350</v>
      </c>
      <c r="C914" t="s">
        <v>1947</v>
      </c>
      <c r="D914" t="s">
        <v>2333</v>
      </c>
      <c r="E914" s="2">
        <v>53.857142857142854</v>
      </c>
      <c r="F914" s="2">
        <f>Nurse[[#This Row],[Total Nurse Staff Hours]]/Nurse[[#This Row],[MDS Census]]</f>
        <v>3.5897633136094673</v>
      </c>
      <c r="G914" s="2">
        <f>Nurse[[#This Row],[Total Direct Care Staff Hours]]/Nurse[[#This Row],[MDS Census]]</f>
        <v>3.2518730871250758</v>
      </c>
      <c r="H914" s="2">
        <f>Nurse[[#This Row],[Total RN Hours (w/ Admin, DON)]]/Nurse[[#This Row],[MDS Census]]</f>
        <v>0.5260722301571108</v>
      </c>
      <c r="I914" s="2">
        <f>Nurse[[#This Row],[RN Hours (excl. Admin, DON)]]/Nurse[[#This Row],[MDS Census]]</f>
        <v>0.24041624158335029</v>
      </c>
      <c r="J914" s="2">
        <f>SUM(Nurse[[#This Row],[RN Hours (excl. Admin, DON)]], Nurse[[#This Row],[RN Admin Hours]], Nurse[[#This Row],[RN DON Hours]], Nurse[[#This Row],[LPN Hours (excl. Admin)]], Nurse[[#This Row],[LPN Admin Hours]], Nurse[[#This Row],[CNA Hours]], Nurse[[#This Row],[NA TR Hours]], Nurse[[#This Row],[Med Aide/Tech Hours]])</f>
        <v>193.33439560439558</v>
      </c>
      <c r="K914" s="2">
        <f>SUM(Nurse[[#This Row],[RN Hours (excl. Admin, DON)]], Nurse[[#This Row],[LPN Hours (excl. Admin)]], Nurse[[#This Row],[CNA Hours]], Nurse[[#This Row],[NA TR Hours]], Nurse[[#This Row],[Med Aide/Tech Hours]])</f>
        <v>175.13659340659336</v>
      </c>
      <c r="L914" s="2">
        <f>SUM(Nurse[[#This Row],[RN Hours (excl. Admin, DON)]], Nurse[[#This Row],[RN Admin Hours]], Nurse[[#This Row],[RN DON Hours]])</f>
        <v>28.33274725274725</v>
      </c>
      <c r="M914" s="2">
        <v>12.948131868131865</v>
      </c>
      <c r="N914" s="2">
        <v>10.285714285714286</v>
      </c>
      <c r="O914" s="2">
        <v>5.0989010989010985</v>
      </c>
      <c r="P914" s="2">
        <f>SUM(Nurse[[#This Row],[LPN Hours (excl. Admin)]],Nurse[[#This Row],[LPN Admin Hours]])</f>
        <v>62.86615384615385</v>
      </c>
      <c r="Q914" s="2">
        <v>60.05296703296704</v>
      </c>
      <c r="R914" s="2">
        <v>2.8131868131868134</v>
      </c>
      <c r="S914" s="2">
        <f>SUM(Nurse[[#This Row],[CNA Hours]], Nurse[[#This Row],[NA TR Hours]], Nurse[[#This Row],[Med Aide/Tech Hours]])</f>
        <v>102.13549450549448</v>
      </c>
      <c r="T914" s="2">
        <v>102.13549450549448</v>
      </c>
      <c r="U914" s="2">
        <v>0</v>
      </c>
      <c r="V914" s="2">
        <v>0</v>
      </c>
      <c r="W91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47.782527472527477</v>
      </c>
      <c r="X914" s="2">
        <v>0.13186813186813187</v>
      </c>
      <c r="Y914" s="2">
        <v>0</v>
      </c>
      <c r="Z914" s="2">
        <v>0</v>
      </c>
      <c r="AA914" s="2">
        <v>10.331978021978022</v>
      </c>
      <c r="AB914" s="2">
        <v>0</v>
      </c>
      <c r="AC914" s="2">
        <v>37.318681318681321</v>
      </c>
      <c r="AD914" s="2">
        <v>0</v>
      </c>
      <c r="AE914" s="2">
        <v>0</v>
      </c>
      <c r="AF914" t="s">
        <v>407</v>
      </c>
      <c r="AG914" s="6">
        <v>5</v>
      </c>
      <c r="AH914"/>
    </row>
    <row r="915" spans="1:34" x14ac:dyDescent="0.25">
      <c r="A915" t="s">
        <v>35</v>
      </c>
      <c r="B915" t="s">
        <v>1188</v>
      </c>
      <c r="C915" t="s">
        <v>2077</v>
      </c>
      <c r="D915" t="s">
        <v>2338</v>
      </c>
      <c r="E915" s="2">
        <v>39.758241758241759</v>
      </c>
      <c r="F915" s="2">
        <f>Nurse[[#This Row],[Total Nurse Staff Hours]]/Nurse[[#This Row],[MDS Census]]</f>
        <v>3.683595909342178</v>
      </c>
      <c r="G915" s="2">
        <f>Nurse[[#This Row],[Total Direct Care Staff Hours]]/Nurse[[#This Row],[MDS Census]]</f>
        <v>3.200732448866777</v>
      </c>
      <c r="H915" s="2">
        <f>Nurse[[#This Row],[Total RN Hours (w/ Admin, DON)]]/Nurse[[#This Row],[MDS Census]]</f>
        <v>0.277294085129906</v>
      </c>
      <c r="I915" s="2">
        <f>Nurse[[#This Row],[RN Hours (excl. Admin, DON)]]/Nurse[[#This Row],[MDS Census]]</f>
        <v>0.15982587064676615</v>
      </c>
      <c r="J915" s="2">
        <f>SUM(Nurse[[#This Row],[RN Hours (excl. Admin, DON)]], Nurse[[#This Row],[RN Admin Hours]], Nurse[[#This Row],[RN DON Hours]], Nurse[[#This Row],[LPN Hours (excl. Admin)]], Nurse[[#This Row],[LPN Admin Hours]], Nurse[[#This Row],[CNA Hours]], Nurse[[#This Row],[NA TR Hours]], Nurse[[#This Row],[Med Aide/Tech Hours]])</f>
        <v>146.4532967032967</v>
      </c>
      <c r="K915" s="2">
        <f>SUM(Nurse[[#This Row],[RN Hours (excl. Admin, DON)]], Nurse[[#This Row],[LPN Hours (excl. Admin)]], Nurse[[#This Row],[CNA Hours]], Nurse[[#This Row],[NA TR Hours]], Nurse[[#This Row],[Med Aide/Tech Hours]])</f>
        <v>127.2554945054945</v>
      </c>
      <c r="L915" s="2">
        <f>SUM(Nurse[[#This Row],[RN Hours (excl. Admin, DON)]], Nurse[[#This Row],[RN Admin Hours]], Nurse[[#This Row],[RN DON Hours]])</f>
        <v>11.024725274725274</v>
      </c>
      <c r="M915" s="2">
        <v>6.354395604395604</v>
      </c>
      <c r="N915" s="2">
        <v>4.6703296703296706</v>
      </c>
      <c r="O915" s="2">
        <v>0</v>
      </c>
      <c r="P915" s="2">
        <f>SUM(Nurse[[#This Row],[LPN Hours (excl. Admin)]],Nurse[[#This Row],[LPN Admin Hours]])</f>
        <v>32.626373626373628</v>
      </c>
      <c r="Q915" s="2">
        <v>18.098901098901099</v>
      </c>
      <c r="R915" s="2">
        <v>14.527472527472527</v>
      </c>
      <c r="S915" s="2">
        <f>SUM(Nurse[[#This Row],[CNA Hours]], Nurse[[#This Row],[NA TR Hours]], Nurse[[#This Row],[Med Aide/Tech Hours]])</f>
        <v>102.8021978021978</v>
      </c>
      <c r="T915" s="2">
        <v>102.8021978021978</v>
      </c>
      <c r="U915" s="2">
        <v>0</v>
      </c>
      <c r="V915" s="2">
        <v>0</v>
      </c>
      <c r="W91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15" s="2">
        <v>0</v>
      </c>
      <c r="Y915" s="2">
        <v>0</v>
      </c>
      <c r="Z915" s="2">
        <v>0</v>
      </c>
      <c r="AA915" s="2">
        <v>0</v>
      </c>
      <c r="AB915" s="2">
        <v>0</v>
      </c>
      <c r="AC915" s="2">
        <v>0</v>
      </c>
      <c r="AD915" s="2">
        <v>0</v>
      </c>
      <c r="AE915" s="2">
        <v>0</v>
      </c>
      <c r="AF915" t="s">
        <v>243</v>
      </c>
      <c r="AG915" s="6">
        <v>5</v>
      </c>
      <c r="AH915"/>
    </row>
    <row r="916" spans="1:34" x14ac:dyDescent="0.25">
      <c r="A916" t="s">
        <v>35</v>
      </c>
      <c r="B916" t="s">
        <v>1748</v>
      </c>
      <c r="C916" t="s">
        <v>2252</v>
      </c>
      <c r="D916" t="s">
        <v>2346</v>
      </c>
      <c r="E916" s="2">
        <v>79.417582417582423</v>
      </c>
      <c r="F916" s="2">
        <f>Nurse[[#This Row],[Total Nurse Staff Hours]]/Nurse[[#This Row],[MDS Census]]</f>
        <v>3.3551957935519576</v>
      </c>
      <c r="G916" s="2">
        <f>Nurse[[#This Row],[Total Direct Care Staff Hours]]/Nurse[[#This Row],[MDS Census]]</f>
        <v>3.0075757575757573</v>
      </c>
      <c r="H916" s="2">
        <f>Nurse[[#This Row],[Total RN Hours (w/ Admin, DON)]]/Nurse[[#This Row],[MDS Census]]</f>
        <v>0.54818735298187349</v>
      </c>
      <c r="I916" s="2">
        <f>Nurse[[#This Row],[RN Hours (excl. Admin, DON)]]/Nurse[[#This Row],[MDS Census]]</f>
        <v>0.35184032101840318</v>
      </c>
      <c r="J916" s="2">
        <f>SUM(Nurse[[#This Row],[RN Hours (excl. Admin, DON)]], Nurse[[#This Row],[RN Admin Hours]], Nurse[[#This Row],[RN DON Hours]], Nurse[[#This Row],[LPN Hours (excl. Admin)]], Nurse[[#This Row],[LPN Admin Hours]], Nurse[[#This Row],[CNA Hours]], Nurse[[#This Row],[NA TR Hours]], Nurse[[#This Row],[Med Aide/Tech Hours]])</f>
        <v>266.46153846153845</v>
      </c>
      <c r="K916" s="2">
        <f>SUM(Nurse[[#This Row],[RN Hours (excl. Admin, DON)]], Nurse[[#This Row],[LPN Hours (excl. Admin)]], Nurse[[#This Row],[CNA Hours]], Nurse[[#This Row],[NA TR Hours]], Nurse[[#This Row],[Med Aide/Tech Hours]])</f>
        <v>238.85439560439562</v>
      </c>
      <c r="L916" s="2">
        <f>SUM(Nurse[[#This Row],[RN Hours (excl. Admin, DON)]], Nurse[[#This Row],[RN Admin Hours]], Nurse[[#This Row],[RN DON Hours]])</f>
        <v>43.535714285714285</v>
      </c>
      <c r="M916" s="2">
        <v>27.942307692307693</v>
      </c>
      <c r="N916" s="2">
        <v>10.23076923076923</v>
      </c>
      <c r="O916" s="2">
        <v>5.3626373626373622</v>
      </c>
      <c r="P916" s="2">
        <f>SUM(Nurse[[#This Row],[LPN Hours (excl. Admin)]],Nurse[[#This Row],[LPN Admin Hours]])</f>
        <v>71.755494505494511</v>
      </c>
      <c r="Q916" s="2">
        <v>59.741758241758241</v>
      </c>
      <c r="R916" s="2">
        <v>12.013736263736265</v>
      </c>
      <c r="S916" s="2">
        <f>SUM(Nurse[[#This Row],[CNA Hours]], Nurse[[#This Row],[NA TR Hours]], Nurse[[#This Row],[Med Aide/Tech Hours]])</f>
        <v>151.17032967032969</v>
      </c>
      <c r="T916" s="2">
        <v>148.99725274725276</v>
      </c>
      <c r="U916" s="2">
        <v>2.1730769230769229</v>
      </c>
      <c r="V916" s="2">
        <v>0</v>
      </c>
      <c r="W91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39.329670329670328</v>
      </c>
      <c r="X916" s="2">
        <v>0.13186813186813187</v>
      </c>
      <c r="Y916" s="2">
        <v>0</v>
      </c>
      <c r="Z916" s="2">
        <v>0</v>
      </c>
      <c r="AA916" s="2">
        <v>4.3516483516483513</v>
      </c>
      <c r="AB916" s="2">
        <v>0</v>
      </c>
      <c r="AC916" s="2">
        <v>34.846153846153847</v>
      </c>
      <c r="AD916" s="2">
        <v>0</v>
      </c>
      <c r="AE916" s="2">
        <v>0</v>
      </c>
      <c r="AF916" t="s">
        <v>814</v>
      </c>
      <c r="AG916" s="6">
        <v>5</v>
      </c>
      <c r="AH916"/>
    </row>
    <row r="917" spans="1:34" x14ac:dyDescent="0.25">
      <c r="A917" t="s">
        <v>35</v>
      </c>
      <c r="B917" t="s">
        <v>1333</v>
      </c>
      <c r="C917" t="s">
        <v>2171</v>
      </c>
      <c r="D917" t="s">
        <v>2337</v>
      </c>
      <c r="E917" s="2">
        <v>57.307692307692307</v>
      </c>
      <c r="F917" s="2">
        <f>Nurse[[#This Row],[Total Nurse Staff Hours]]/Nurse[[#This Row],[MDS Census]]</f>
        <v>3.7527708533077657</v>
      </c>
      <c r="G917" s="2">
        <f>Nurse[[#This Row],[Total Direct Care Staff Hours]]/Nurse[[#This Row],[MDS Census]]</f>
        <v>3.3768993288590599</v>
      </c>
      <c r="H917" s="2">
        <f>Nurse[[#This Row],[Total RN Hours (w/ Admin, DON)]]/Nurse[[#This Row],[MDS Census]]</f>
        <v>0.44940939597315438</v>
      </c>
      <c r="I917" s="2">
        <f>Nurse[[#This Row],[RN Hours (excl. Admin, DON)]]/Nurse[[#This Row],[MDS Census]]</f>
        <v>0.18998082454458293</v>
      </c>
      <c r="J917" s="2">
        <f>SUM(Nurse[[#This Row],[RN Hours (excl. Admin, DON)]], Nurse[[#This Row],[RN Admin Hours]], Nurse[[#This Row],[RN DON Hours]], Nurse[[#This Row],[LPN Hours (excl. Admin)]], Nurse[[#This Row],[LPN Admin Hours]], Nurse[[#This Row],[CNA Hours]], Nurse[[#This Row],[NA TR Hours]], Nurse[[#This Row],[Med Aide/Tech Hours]])</f>
        <v>215.06263736263733</v>
      </c>
      <c r="K917" s="2">
        <f>SUM(Nurse[[#This Row],[RN Hours (excl. Admin, DON)]], Nurse[[#This Row],[LPN Hours (excl. Admin)]], Nurse[[#This Row],[CNA Hours]], Nurse[[#This Row],[NA TR Hours]], Nurse[[#This Row],[Med Aide/Tech Hours]])</f>
        <v>193.52230769230766</v>
      </c>
      <c r="L917" s="2">
        <f>SUM(Nurse[[#This Row],[RN Hours (excl. Admin, DON)]], Nurse[[#This Row],[RN Admin Hours]], Nurse[[#This Row],[RN DON Hours]])</f>
        <v>25.754615384615384</v>
      </c>
      <c r="M917" s="2">
        <v>10.887362637362637</v>
      </c>
      <c r="N917" s="2">
        <v>7.3123076923076935</v>
      </c>
      <c r="O917" s="2">
        <v>7.5549450549450547</v>
      </c>
      <c r="P917" s="2">
        <f>SUM(Nurse[[#This Row],[LPN Hours (excl. Admin)]],Nurse[[#This Row],[LPN Admin Hours]])</f>
        <v>55.240769230769232</v>
      </c>
      <c r="Q917" s="2">
        <v>48.567692307692305</v>
      </c>
      <c r="R917" s="2">
        <v>6.6730769230769234</v>
      </c>
      <c r="S917" s="2">
        <f>SUM(Nurse[[#This Row],[CNA Hours]], Nurse[[#This Row],[NA TR Hours]], Nurse[[#This Row],[Med Aide/Tech Hours]])</f>
        <v>134.06725274725272</v>
      </c>
      <c r="T917" s="2">
        <v>134.06725274725272</v>
      </c>
      <c r="U917" s="2">
        <v>0</v>
      </c>
      <c r="V917" s="2">
        <v>0</v>
      </c>
      <c r="W91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48.922087912087918</v>
      </c>
      <c r="X917" s="2">
        <v>8.7912087912087919E-2</v>
      </c>
      <c r="Y917" s="2">
        <v>2.0219780219780219</v>
      </c>
      <c r="Z917" s="2">
        <v>0</v>
      </c>
      <c r="AA917" s="2">
        <v>14.427582417582416</v>
      </c>
      <c r="AB917" s="2">
        <v>0</v>
      </c>
      <c r="AC917" s="2">
        <v>32.384615384615387</v>
      </c>
      <c r="AD917" s="2">
        <v>0</v>
      </c>
      <c r="AE917" s="2">
        <v>0</v>
      </c>
      <c r="AF917" t="s">
        <v>390</v>
      </c>
      <c r="AG917" s="6">
        <v>5</v>
      </c>
      <c r="AH917"/>
    </row>
    <row r="918" spans="1:34" x14ac:dyDescent="0.25">
      <c r="A918" t="s">
        <v>35</v>
      </c>
      <c r="B918" t="s">
        <v>1896</v>
      </c>
      <c r="C918" t="s">
        <v>2136</v>
      </c>
      <c r="D918" t="s">
        <v>2316</v>
      </c>
      <c r="E918" s="2">
        <v>16.53846153846154</v>
      </c>
      <c r="F918" s="2">
        <f>Nurse[[#This Row],[Total Nurse Staff Hours]]/Nurse[[#This Row],[MDS Census]]</f>
        <v>4.7306312292358808</v>
      </c>
      <c r="G918" s="2">
        <f>Nurse[[#This Row],[Total Direct Care Staff Hours]]/Nurse[[#This Row],[MDS Census]]</f>
        <v>4.1048504983388705</v>
      </c>
      <c r="H918" s="2">
        <f>Nurse[[#This Row],[Total RN Hours (w/ Admin, DON)]]/Nurse[[#This Row],[MDS Census]]</f>
        <v>1.1120265780730896</v>
      </c>
      <c r="I918" s="2">
        <f>Nurse[[#This Row],[RN Hours (excl. Admin, DON)]]/Nurse[[#This Row],[MDS Census]]</f>
        <v>0.48624584717607966</v>
      </c>
      <c r="J918" s="2">
        <f>SUM(Nurse[[#This Row],[RN Hours (excl. Admin, DON)]], Nurse[[#This Row],[RN Admin Hours]], Nurse[[#This Row],[RN DON Hours]], Nurse[[#This Row],[LPN Hours (excl. Admin)]], Nurse[[#This Row],[LPN Admin Hours]], Nurse[[#This Row],[CNA Hours]], Nurse[[#This Row],[NA TR Hours]], Nurse[[#This Row],[Med Aide/Tech Hours]])</f>
        <v>78.237362637362651</v>
      </c>
      <c r="K918" s="2">
        <f>SUM(Nurse[[#This Row],[RN Hours (excl. Admin, DON)]], Nurse[[#This Row],[LPN Hours (excl. Admin)]], Nurse[[#This Row],[CNA Hours]], Nurse[[#This Row],[NA TR Hours]], Nurse[[#This Row],[Med Aide/Tech Hours]])</f>
        <v>67.887912087912099</v>
      </c>
      <c r="L918" s="2">
        <f>SUM(Nurse[[#This Row],[RN Hours (excl. Admin, DON)]], Nurse[[#This Row],[RN Admin Hours]], Nurse[[#This Row],[RN DON Hours]])</f>
        <v>18.39120879120879</v>
      </c>
      <c r="M918" s="2">
        <v>8.0417582417582416</v>
      </c>
      <c r="N918" s="2">
        <v>7.7373626373626374</v>
      </c>
      <c r="O918" s="2">
        <v>2.6120879120879108</v>
      </c>
      <c r="P918" s="2">
        <f>SUM(Nurse[[#This Row],[LPN Hours (excl. Admin)]],Nurse[[#This Row],[LPN Admin Hours]])</f>
        <v>15.620879120879124</v>
      </c>
      <c r="Q918" s="2">
        <v>15.620879120879124</v>
      </c>
      <c r="R918" s="2">
        <v>0</v>
      </c>
      <c r="S918" s="2">
        <f>SUM(Nurse[[#This Row],[CNA Hours]], Nurse[[#This Row],[NA TR Hours]], Nurse[[#This Row],[Med Aide/Tech Hours]])</f>
        <v>44.225274725274737</v>
      </c>
      <c r="T918" s="2">
        <v>44.225274725274737</v>
      </c>
      <c r="U918" s="2">
        <v>0</v>
      </c>
      <c r="V918" s="2">
        <v>0</v>
      </c>
      <c r="W91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18" s="2">
        <v>0</v>
      </c>
      <c r="Y918" s="2">
        <v>0</v>
      </c>
      <c r="Z918" s="2">
        <v>0</v>
      </c>
      <c r="AA918" s="2">
        <v>0</v>
      </c>
      <c r="AB918" s="2">
        <v>0</v>
      </c>
      <c r="AC918" s="2">
        <v>0</v>
      </c>
      <c r="AD918" s="2">
        <v>0</v>
      </c>
      <c r="AE918" s="2">
        <v>0</v>
      </c>
      <c r="AF918" t="s">
        <v>963</v>
      </c>
      <c r="AG918" s="6">
        <v>5</v>
      </c>
      <c r="AH918"/>
    </row>
    <row r="919" spans="1:34" x14ac:dyDescent="0.25">
      <c r="A919" t="s">
        <v>35</v>
      </c>
      <c r="B919" t="s">
        <v>1362</v>
      </c>
      <c r="C919" t="s">
        <v>2008</v>
      </c>
      <c r="D919" t="s">
        <v>2281</v>
      </c>
      <c r="E919" s="2">
        <v>128.01098901098902</v>
      </c>
      <c r="F919" s="2">
        <f>Nurse[[#This Row],[Total Nurse Staff Hours]]/Nurse[[#This Row],[MDS Census]]</f>
        <v>2.6567233238904628</v>
      </c>
      <c r="G919" s="2">
        <f>Nurse[[#This Row],[Total Direct Care Staff Hours]]/Nurse[[#This Row],[MDS Census]]</f>
        <v>2.5260683320456692</v>
      </c>
      <c r="H919" s="2">
        <f>Nurse[[#This Row],[Total RN Hours (w/ Admin, DON)]]/Nurse[[#This Row],[MDS Census]]</f>
        <v>0.29563224311099662</v>
      </c>
      <c r="I919" s="2">
        <f>Nurse[[#This Row],[RN Hours (excl. Admin, DON)]]/Nurse[[#This Row],[MDS Census]]</f>
        <v>0.24378229890977759</v>
      </c>
      <c r="J919" s="2">
        <f>SUM(Nurse[[#This Row],[RN Hours (excl. Admin, DON)]], Nurse[[#This Row],[RN Admin Hours]], Nurse[[#This Row],[RN DON Hours]], Nurse[[#This Row],[LPN Hours (excl. Admin)]], Nurse[[#This Row],[LPN Admin Hours]], Nurse[[#This Row],[CNA Hours]], Nurse[[#This Row],[NA TR Hours]], Nurse[[#This Row],[Med Aide/Tech Hours]])</f>
        <v>340.08978021978027</v>
      </c>
      <c r="K919" s="2">
        <f>SUM(Nurse[[#This Row],[RN Hours (excl. Admin, DON)]], Nurse[[#This Row],[LPN Hours (excl. Admin)]], Nurse[[#This Row],[CNA Hours]], Nurse[[#This Row],[NA TR Hours]], Nurse[[#This Row],[Med Aide/Tech Hours]])</f>
        <v>323.36450549450552</v>
      </c>
      <c r="L919" s="2">
        <f>SUM(Nurse[[#This Row],[RN Hours (excl. Admin, DON)]], Nurse[[#This Row],[RN Admin Hours]], Nurse[[#This Row],[RN DON Hours]])</f>
        <v>37.844175824175821</v>
      </c>
      <c r="M919" s="2">
        <v>31.206813186813182</v>
      </c>
      <c r="N919" s="2">
        <v>1.3736263736263736</v>
      </c>
      <c r="O919" s="2">
        <v>5.2637362637362637</v>
      </c>
      <c r="P919" s="2">
        <f>SUM(Nurse[[#This Row],[LPN Hours (excl. Admin)]],Nurse[[#This Row],[LPN Admin Hours]])</f>
        <v>71.136263736263729</v>
      </c>
      <c r="Q919" s="2">
        <v>61.048351648351641</v>
      </c>
      <c r="R919" s="2">
        <v>10.087912087912088</v>
      </c>
      <c r="S919" s="2">
        <f>SUM(Nurse[[#This Row],[CNA Hours]], Nurse[[#This Row],[NA TR Hours]], Nurse[[#This Row],[Med Aide/Tech Hours]])</f>
        <v>231.10934065934072</v>
      </c>
      <c r="T919" s="2">
        <v>231.10934065934072</v>
      </c>
      <c r="U919" s="2">
        <v>0</v>
      </c>
      <c r="V919" s="2">
        <v>0</v>
      </c>
      <c r="W91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75.759999999999991</v>
      </c>
      <c r="X919" s="2">
        <v>0</v>
      </c>
      <c r="Y919" s="2">
        <v>0</v>
      </c>
      <c r="Z919" s="2">
        <v>0</v>
      </c>
      <c r="AA919" s="2">
        <v>9.0567032967032972</v>
      </c>
      <c r="AB919" s="2">
        <v>0</v>
      </c>
      <c r="AC919" s="2">
        <v>66.703296703296701</v>
      </c>
      <c r="AD919" s="2">
        <v>0</v>
      </c>
      <c r="AE919" s="2">
        <v>0</v>
      </c>
      <c r="AF919" t="s">
        <v>419</v>
      </c>
      <c r="AG919" s="6">
        <v>5</v>
      </c>
      <c r="AH919"/>
    </row>
    <row r="920" spans="1:34" x14ac:dyDescent="0.25">
      <c r="A920" t="s">
        <v>35</v>
      </c>
      <c r="B920" t="s">
        <v>1187</v>
      </c>
      <c r="C920" t="s">
        <v>2029</v>
      </c>
      <c r="D920" t="s">
        <v>2348</v>
      </c>
      <c r="E920" s="2">
        <v>70.516483516483518</v>
      </c>
      <c r="F920" s="2">
        <f>Nurse[[#This Row],[Total Nurse Staff Hours]]/Nurse[[#This Row],[MDS Census]]</f>
        <v>3.1721988468131528</v>
      </c>
      <c r="G920" s="2">
        <f>Nurse[[#This Row],[Total Direct Care Staff Hours]]/Nurse[[#This Row],[MDS Census]]</f>
        <v>3.0911640953716693</v>
      </c>
      <c r="H920" s="2">
        <f>Nurse[[#This Row],[Total RN Hours (w/ Admin, DON)]]/Nurse[[#This Row],[MDS Census]]</f>
        <v>0.43821100202586877</v>
      </c>
      <c r="I920" s="2">
        <f>Nurse[[#This Row],[RN Hours (excl. Admin, DON)]]/Nurse[[#This Row],[MDS Census]]</f>
        <v>0.35717625058438524</v>
      </c>
      <c r="J920" s="2">
        <f>SUM(Nurse[[#This Row],[RN Hours (excl. Admin, DON)]], Nurse[[#This Row],[RN Admin Hours]], Nurse[[#This Row],[RN DON Hours]], Nurse[[#This Row],[LPN Hours (excl. Admin)]], Nurse[[#This Row],[LPN Admin Hours]], Nurse[[#This Row],[CNA Hours]], Nurse[[#This Row],[NA TR Hours]], Nurse[[#This Row],[Med Aide/Tech Hours]])</f>
        <v>223.69230769230771</v>
      </c>
      <c r="K920" s="2">
        <f>SUM(Nurse[[#This Row],[RN Hours (excl. Admin, DON)]], Nurse[[#This Row],[LPN Hours (excl. Admin)]], Nurse[[#This Row],[CNA Hours]], Nurse[[#This Row],[NA TR Hours]], Nurse[[#This Row],[Med Aide/Tech Hours]])</f>
        <v>217.97802197802199</v>
      </c>
      <c r="L920" s="2">
        <f>SUM(Nurse[[#This Row],[RN Hours (excl. Admin, DON)]], Nurse[[#This Row],[RN Admin Hours]], Nurse[[#This Row],[RN DON Hours]])</f>
        <v>30.901098901098901</v>
      </c>
      <c r="M920" s="2">
        <v>25.186813186813186</v>
      </c>
      <c r="N920" s="2">
        <v>0</v>
      </c>
      <c r="O920" s="2">
        <v>5.7142857142857144</v>
      </c>
      <c r="P920" s="2">
        <f>SUM(Nurse[[#This Row],[LPN Hours (excl. Admin)]],Nurse[[#This Row],[LPN Admin Hours]])</f>
        <v>71.991758241758248</v>
      </c>
      <c r="Q920" s="2">
        <v>71.991758241758248</v>
      </c>
      <c r="R920" s="2">
        <v>0</v>
      </c>
      <c r="S920" s="2">
        <f>SUM(Nurse[[#This Row],[CNA Hours]], Nurse[[#This Row],[NA TR Hours]], Nurse[[#This Row],[Med Aide/Tech Hours]])</f>
        <v>120.79945054945055</v>
      </c>
      <c r="T920" s="2">
        <v>119.40384615384616</v>
      </c>
      <c r="U920" s="2">
        <v>1.3956043956043955</v>
      </c>
      <c r="V920" s="2">
        <v>0</v>
      </c>
      <c r="W92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20" s="2">
        <v>0</v>
      </c>
      <c r="Y920" s="2">
        <v>0</v>
      </c>
      <c r="Z920" s="2">
        <v>0</v>
      </c>
      <c r="AA920" s="2">
        <v>0</v>
      </c>
      <c r="AB920" s="2">
        <v>0</v>
      </c>
      <c r="AC920" s="2">
        <v>0</v>
      </c>
      <c r="AD920" s="2">
        <v>0</v>
      </c>
      <c r="AE920" s="2">
        <v>0</v>
      </c>
      <c r="AF920" t="s">
        <v>242</v>
      </c>
      <c r="AG920" s="6">
        <v>5</v>
      </c>
      <c r="AH920"/>
    </row>
    <row r="921" spans="1:34" x14ac:dyDescent="0.25">
      <c r="A921" t="s">
        <v>35</v>
      </c>
      <c r="B921" t="s">
        <v>1901</v>
      </c>
      <c r="C921" t="s">
        <v>1949</v>
      </c>
      <c r="D921" t="s">
        <v>2298</v>
      </c>
      <c r="E921" s="2">
        <v>31.582417582417584</v>
      </c>
      <c r="F921" s="2">
        <f>Nurse[[#This Row],[Total Nurse Staff Hours]]/Nurse[[#This Row],[MDS Census]]</f>
        <v>4.1543389004871267</v>
      </c>
      <c r="G921" s="2">
        <f>Nurse[[#This Row],[Total Direct Care Staff Hours]]/Nurse[[#This Row],[MDS Census]]</f>
        <v>3.392780097425192</v>
      </c>
      <c r="H921" s="2">
        <f>Nurse[[#This Row],[Total RN Hours (w/ Admin, DON)]]/Nurse[[#This Row],[MDS Census]]</f>
        <v>1.2383159359777316</v>
      </c>
      <c r="I921" s="2">
        <f>Nurse[[#This Row],[RN Hours (excl. Admin, DON)]]/Nurse[[#This Row],[MDS Census]]</f>
        <v>0.60747042449547706</v>
      </c>
      <c r="J921" s="2">
        <f>SUM(Nurse[[#This Row],[RN Hours (excl. Admin, DON)]], Nurse[[#This Row],[RN Admin Hours]], Nurse[[#This Row],[RN DON Hours]], Nurse[[#This Row],[LPN Hours (excl. Admin)]], Nurse[[#This Row],[LPN Admin Hours]], Nurse[[#This Row],[CNA Hours]], Nurse[[#This Row],[NA TR Hours]], Nurse[[#This Row],[Med Aide/Tech Hours]])</f>
        <v>131.20406593406597</v>
      </c>
      <c r="K921" s="2">
        <f>SUM(Nurse[[#This Row],[RN Hours (excl. Admin, DON)]], Nurse[[#This Row],[LPN Hours (excl. Admin)]], Nurse[[#This Row],[CNA Hours]], Nurse[[#This Row],[NA TR Hours]], Nurse[[#This Row],[Med Aide/Tech Hours]])</f>
        <v>107.15219780219783</v>
      </c>
      <c r="L921" s="2">
        <f>SUM(Nurse[[#This Row],[RN Hours (excl. Admin, DON)]], Nurse[[#This Row],[RN Admin Hours]], Nurse[[#This Row],[RN DON Hours]])</f>
        <v>39.109010989010997</v>
      </c>
      <c r="M921" s="2">
        <v>19.185384615384628</v>
      </c>
      <c r="N921" s="2">
        <v>15.390659340659342</v>
      </c>
      <c r="O921" s="2">
        <v>4.5329670329670328</v>
      </c>
      <c r="P921" s="2">
        <f>SUM(Nurse[[#This Row],[LPN Hours (excl. Admin)]],Nurse[[#This Row],[LPN Admin Hours]])</f>
        <v>39.774505494505497</v>
      </c>
      <c r="Q921" s="2">
        <v>35.646263736263741</v>
      </c>
      <c r="R921" s="2">
        <v>4.1282417582417574</v>
      </c>
      <c r="S921" s="2">
        <f>SUM(Nurse[[#This Row],[CNA Hours]], Nurse[[#This Row],[NA TR Hours]], Nurse[[#This Row],[Med Aide/Tech Hours]])</f>
        <v>52.320549450549471</v>
      </c>
      <c r="T921" s="2">
        <v>52.320549450549471</v>
      </c>
      <c r="U921" s="2">
        <v>0</v>
      </c>
      <c r="V921" s="2">
        <v>0</v>
      </c>
      <c r="W92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21" s="2">
        <v>0</v>
      </c>
      <c r="Y921" s="2">
        <v>0</v>
      </c>
      <c r="Z921" s="2">
        <v>0</v>
      </c>
      <c r="AA921" s="2">
        <v>0</v>
      </c>
      <c r="AB921" s="2">
        <v>0</v>
      </c>
      <c r="AC921" s="2">
        <v>0</v>
      </c>
      <c r="AD921" s="2">
        <v>0</v>
      </c>
      <c r="AE921" s="2">
        <v>0</v>
      </c>
      <c r="AF921" t="s">
        <v>968</v>
      </c>
      <c r="AG921" s="6">
        <v>5</v>
      </c>
      <c r="AH921"/>
    </row>
    <row r="922" spans="1:34" x14ac:dyDescent="0.25">
      <c r="A922" t="s">
        <v>35</v>
      </c>
      <c r="B922" t="s">
        <v>1621</v>
      </c>
      <c r="C922" t="s">
        <v>2232</v>
      </c>
      <c r="D922" t="s">
        <v>2291</v>
      </c>
      <c r="E922" s="2">
        <v>53.483516483516482</v>
      </c>
      <c r="F922" s="2">
        <f>Nurse[[#This Row],[Total Nurse Staff Hours]]/Nurse[[#This Row],[MDS Census]]</f>
        <v>3.9296794740086303</v>
      </c>
      <c r="G922" s="2">
        <f>Nurse[[#This Row],[Total Direct Care Staff Hours]]/Nurse[[#This Row],[MDS Census]]</f>
        <v>3.5290219847955626</v>
      </c>
      <c r="H922" s="2">
        <f>Nurse[[#This Row],[Total RN Hours (w/ Admin, DON)]]/Nurse[[#This Row],[MDS Census]]</f>
        <v>0.64701047873433326</v>
      </c>
      <c r="I922" s="2">
        <f>Nurse[[#This Row],[RN Hours (excl. Admin, DON)]]/Nurse[[#This Row],[MDS Census]]</f>
        <v>0.44154509965070887</v>
      </c>
      <c r="J922" s="2">
        <f>SUM(Nurse[[#This Row],[RN Hours (excl. Admin, DON)]], Nurse[[#This Row],[RN Admin Hours]], Nurse[[#This Row],[RN DON Hours]], Nurse[[#This Row],[LPN Hours (excl. Admin)]], Nurse[[#This Row],[LPN Admin Hours]], Nurse[[#This Row],[CNA Hours]], Nurse[[#This Row],[NA TR Hours]], Nurse[[#This Row],[Med Aide/Tech Hours]])</f>
        <v>210.17307692307696</v>
      </c>
      <c r="K922" s="2">
        <f>SUM(Nurse[[#This Row],[RN Hours (excl. Admin, DON)]], Nurse[[#This Row],[LPN Hours (excl. Admin)]], Nurse[[#This Row],[CNA Hours]], Nurse[[#This Row],[NA TR Hours]], Nurse[[#This Row],[Med Aide/Tech Hours]])</f>
        <v>188.74450549450552</v>
      </c>
      <c r="L922" s="2">
        <f>SUM(Nurse[[#This Row],[RN Hours (excl. Admin, DON)]], Nurse[[#This Row],[RN Admin Hours]], Nurse[[#This Row],[RN DON Hours]])</f>
        <v>34.604395604395606</v>
      </c>
      <c r="M922" s="2">
        <v>23.615384615384617</v>
      </c>
      <c r="N922" s="2">
        <v>5.4505494505494507</v>
      </c>
      <c r="O922" s="2">
        <v>5.5384615384615383</v>
      </c>
      <c r="P922" s="2">
        <f>SUM(Nurse[[#This Row],[LPN Hours (excl. Admin)]],Nurse[[#This Row],[LPN Admin Hours]])</f>
        <v>55.326923076923073</v>
      </c>
      <c r="Q922" s="2">
        <v>44.887362637362635</v>
      </c>
      <c r="R922" s="2">
        <v>10.43956043956044</v>
      </c>
      <c r="S922" s="2">
        <f>SUM(Nurse[[#This Row],[CNA Hours]], Nurse[[#This Row],[NA TR Hours]], Nurse[[#This Row],[Med Aide/Tech Hours]])</f>
        <v>120.24175824175825</v>
      </c>
      <c r="T922" s="2">
        <v>118.03571428571429</v>
      </c>
      <c r="U922" s="2">
        <v>2.2060439560439562</v>
      </c>
      <c r="V922" s="2">
        <v>0</v>
      </c>
      <c r="W92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22" s="2">
        <v>0</v>
      </c>
      <c r="Y922" s="2">
        <v>0</v>
      </c>
      <c r="Z922" s="2">
        <v>0</v>
      </c>
      <c r="AA922" s="2">
        <v>0</v>
      </c>
      <c r="AB922" s="2">
        <v>0</v>
      </c>
      <c r="AC922" s="2">
        <v>0</v>
      </c>
      <c r="AD922" s="2">
        <v>0</v>
      </c>
      <c r="AE922" s="2">
        <v>0</v>
      </c>
      <c r="AF922" t="s">
        <v>684</v>
      </c>
      <c r="AG922" s="6">
        <v>5</v>
      </c>
      <c r="AH922"/>
    </row>
    <row r="923" spans="1:34" x14ac:dyDescent="0.25">
      <c r="A923" t="s">
        <v>35</v>
      </c>
      <c r="B923" t="s">
        <v>1634</v>
      </c>
      <c r="C923" t="s">
        <v>2060</v>
      </c>
      <c r="D923" t="s">
        <v>2334</v>
      </c>
      <c r="E923" s="2">
        <v>72.197802197802204</v>
      </c>
      <c r="F923" s="2">
        <f>Nurse[[#This Row],[Total Nurse Staff Hours]]/Nurse[[#This Row],[MDS Census]]</f>
        <v>3.0856681887366806</v>
      </c>
      <c r="G923" s="2">
        <f>Nurse[[#This Row],[Total Direct Care Staff Hours]]/Nurse[[#This Row],[MDS Census]]</f>
        <v>2.8207519025875181</v>
      </c>
      <c r="H923" s="2">
        <f>Nurse[[#This Row],[Total RN Hours (w/ Admin, DON)]]/Nurse[[#This Row],[MDS Census]]</f>
        <v>0.58271689497716883</v>
      </c>
      <c r="I923" s="2">
        <f>Nurse[[#This Row],[RN Hours (excl. Admin, DON)]]/Nurse[[#This Row],[MDS Census]]</f>
        <v>0.37503044140030434</v>
      </c>
      <c r="J923" s="2">
        <f>SUM(Nurse[[#This Row],[RN Hours (excl. Admin, DON)]], Nurse[[#This Row],[RN Admin Hours]], Nurse[[#This Row],[RN DON Hours]], Nurse[[#This Row],[LPN Hours (excl. Admin)]], Nurse[[#This Row],[LPN Admin Hours]], Nurse[[#This Row],[CNA Hours]], Nurse[[#This Row],[NA TR Hours]], Nurse[[#This Row],[Med Aide/Tech Hours]])</f>
        <v>222.77846153846147</v>
      </c>
      <c r="K923" s="2">
        <f>SUM(Nurse[[#This Row],[RN Hours (excl. Admin, DON)]], Nurse[[#This Row],[LPN Hours (excl. Admin)]], Nurse[[#This Row],[CNA Hours]], Nurse[[#This Row],[NA TR Hours]], Nurse[[#This Row],[Med Aide/Tech Hours]])</f>
        <v>203.65208791208786</v>
      </c>
      <c r="L923" s="2">
        <f>SUM(Nurse[[#This Row],[RN Hours (excl. Admin, DON)]], Nurse[[#This Row],[RN Admin Hours]], Nurse[[#This Row],[RN DON Hours]])</f>
        <v>42.07087912087912</v>
      </c>
      <c r="M923" s="2">
        <v>27.076373626373623</v>
      </c>
      <c r="N923" s="2">
        <v>9.280219780219781</v>
      </c>
      <c r="O923" s="2">
        <v>5.7142857142857144</v>
      </c>
      <c r="P923" s="2">
        <f>SUM(Nurse[[#This Row],[LPN Hours (excl. Admin)]],Nurse[[#This Row],[LPN Admin Hours]])</f>
        <v>53.963406593406596</v>
      </c>
      <c r="Q923" s="2">
        <v>49.831538461538464</v>
      </c>
      <c r="R923" s="2">
        <v>4.1318681318681323</v>
      </c>
      <c r="S923" s="2">
        <f>SUM(Nurse[[#This Row],[CNA Hours]], Nurse[[#This Row],[NA TR Hours]], Nurse[[#This Row],[Med Aide/Tech Hours]])</f>
        <v>126.74417582417578</v>
      </c>
      <c r="T923" s="2">
        <v>111.69472527472523</v>
      </c>
      <c r="U923" s="2">
        <v>15.049450549450549</v>
      </c>
      <c r="V923" s="2">
        <v>0</v>
      </c>
      <c r="W92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64.633736263736267</v>
      </c>
      <c r="X923" s="2">
        <v>6.3296703296703294</v>
      </c>
      <c r="Y923" s="2">
        <v>0</v>
      </c>
      <c r="Z923" s="2">
        <v>0</v>
      </c>
      <c r="AA923" s="2">
        <v>3.3809890109890111</v>
      </c>
      <c r="AB923" s="2">
        <v>0</v>
      </c>
      <c r="AC923" s="2">
        <v>49.285714285714285</v>
      </c>
      <c r="AD923" s="2">
        <v>5.6373626373626378</v>
      </c>
      <c r="AE923" s="2">
        <v>0</v>
      </c>
      <c r="AF923" t="s">
        <v>697</v>
      </c>
      <c r="AG923" s="6">
        <v>5</v>
      </c>
      <c r="AH923"/>
    </row>
    <row r="924" spans="1:34" x14ac:dyDescent="0.25">
      <c r="A924" t="s">
        <v>35</v>
      </c>
      <c r="B924" t="s">
        <v>1373</v>
      </c>
      <c r="C924" t="s">
        <v>1935</v>
      </c>
      <c r="D924" t="s">
        <v>2291</v>
      </c>
      <c r="E924" s="2">
        <v>57.439560439560438</v>
      </c>
      <c r="F924" s="2">
        <f>Nurse[[#This Row],[Total Nurse Staff Hours]]/Nurse[[#This Row],[MDS Census]]</f>
        <v>4.5995484981825134</v>
      </c>
      <c r="G924" s="2">
        <f>Nurse[[#This Row],[Total Direct Care Staff Hours]]/Nurse[[#This Row],[MDS Census]]</f>
        <v>4.3198947771188063</v>
      </c>
      <c r="H924" s="2">
        <f>Nurse[[#This Row],[Total RN Hours (w/ Admin, DON)]]/Nurse[[#This Row],[MDS Census]]</f>
        <v>0.79007652573177722</v>
      </c>
      <c r="I924" s="2">
        <f>Nurse[[#This Row],[RN Hours (excl. Admin, DON)]]/Nurse[[#This Row],[MDS Census]]</f>
        <v>0.60531471207193421</v>
      </c>
      <c r="J924" s="2">
        <f>SUM(Nurse[[#This Row],[RN Hours (excl. Admin, DON)]], Nurse[[#This Row],[RN Admin Hours]], Nurse[[#This Row],[RN DON Hours]], Nurse[[#This Row],[LPN Hours (excl. Admin)]], Nurse[[#This Row],[LPN Admin Hours]], Nurse[[#This Row],[CNA Hours]], Nurse[[#This Row],[NA TR Hours]], Nurse[[#This Row],[Med Aide/Tech Hours]])</f>
        <v>264.19604395604392</v>
      </c>
      <c r="K924" s="2">
        <f>SUM(Nurse[[#This Row],[RN Hours (excl. Admin, DON)]], Nurse[[#This Row],[LPN Hours (excl. Admin)]], Nurse[[#This Row],[CNA Hours]], Nurse[[#This Row],[NA TR Hours]], Nurse[[#This Row],[Med Aide/Tech Hours]])</f>
        <v>248.13285714285715</v>
      </c>
      <c r="L924" s="2">
        <f>SUM(Nurse[[#This Row],[RN Hours (excl. Admin, DON)]], Nurse[[#This Row],[RN Admin Hours]], Nurse[[#This Row],[RN DON Hours]])</f>
        <v>45.381648351648344</v>
      </c>
      <c r="M924" s="2">
        <v>34.769010989010987</v>
      </c>
      <c r="N924" s="2">
        <v>1.1593406593406594</v>
      </c>
      <c r="O924" s="2">
        <v>9.4532967032967026</v>
      </c>
      <c r="P924" s="2">
        <f>SUM(Nurse[[#This Row],[LPN Hours (excl. Admin)]],Nurse[[#This Row],[LPN Admin Hours]])</f>
        <v>70.902307692307687</v>
      </c>
      <c r="Q924" s="2">
        <v>65.451758241758242</v>
      </c>
      <c r="R924" s="2">
        <v>5.4505494505494507</v>
      </c>
      <c r="S924" s="2">
        <f>SUM(Nurse[[#This Row],[CNA Hours]], Nurse[[#This Row],[NA TR Hours]], Nurse[[#This Row],[Med Aide/Tech Hours]])</f>
        <v>147.91208791208791</v>
      </c>
      <c r="T924" s="2">
        <v>147.91208791208791</v>
      </c>
      <c r="U924" s="2">
        <v>0</v>
      </c>
      <c r="V924" s="2">
        <v>0</v>
      </c>
      <c r="W924"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1.098901098901099</v>
      </c>
      <c r="X924" s="2">
        <v>0</v>
      </c>
      <c r="Y924" s="2">
        <v>1.098901098901099</v>
      </c>
      <c r="Z924" s="2">
        <v>0</v>
      </c>
      <c r="AA924" s="2">
        <v>0</v>
      </c>
      <c r="AB924" s="2">
        <v>0</v>
      </c>
      <c r="AC924" s="2">
        <v>0</v>
      </c>
      <c r="AD924" s="2">
        <v>0</v>
      </c>
      <c r="AE924" s="2">
        <v>0</v>
      </c>
      <c r="AF924" t="s">
        <v>430</v>
      </c>
      <c r="AG924" s="6">
        <v>5</v>
      </c>
      <c r="AH924"/>
    </row>
    <row r="925" spans="1:34" x14ac:dyDescent="0.25">
      <c r="A925" t="s">
        <v>35</v>
      </c>
      <c r="B925" t="s">
        <v>1692</v>
      </c>
      <c r="C925" t="s">
        <v>2068</v>
      </c>
      <c r="D925" t="s">
        <v>2307</v>
      </c>
      <c r="E925" s="2">
        <v>78.483516483516482</v>
      </c>
      <c r="F925" s="2">
        <f>Nurse[[#This Row],[Total Nurse Staff Hours]]/Nurse[[#This Row],[MDS Census]]</f>
        <v>3.0381195743489218</v>
      </c>
      <c r="G925" s="2">
        <f>Nurse[[#This Row],[Total Direct Care Staff Hours]]/Nurse[[#This Row],[MDS Census]]</f>
        <v>2.9296765611873425</v>
      </c>
      <c r="H925" s="2">
        <f>Nurse[[#This Row],[Total RN Hours (w/ Admin, DON)]]/Nurse[[#This Row],[MDS Census]]</f>
        <v>0.22777233267992156</v>
      </c>
      <c r="I925" s="2">
        <f>Nurse[[#This Row],[RN Hours (excl. Admin, DON)]]/Nurse[[#This Row],[MDS Census]]</f>
        <v>0.18765751890226828</v>
      </c>
      <c r="J925" s="2">
        <f>SUM(Nurse[[#This Row],[RN Hours (excl. Admin, DON)]], Nurse[[#This Row],[RN Admin Hours]], Nurse[[#This Row],[RN DON Hours]], Nurse[[#This Row],[LPN Hours (excl. Admin)]], Nurse[[#This Row],[LPN Admin Hours]], Nurse[[#This Row],[CNA Hours]], Nurse[[#This Row],[NA TR Hours]], Nurse[[#This Row],[Med Aide/Tech Hours]])</f>
        <v>238.44230769230768</v>
      </c>
      <c r="K925" s="2">
        <f>SUM(Nurse[[#This Row],[RN Hours (excl. Admin, DON)]], Nurse[[#This Row],[LPN Hours (excl. Admin)]], Nurse[[#This Row],[CNA Hours]], Nurse[[#This Row],[NA TR Hours]], Nurse[[#This Row],[Med Aide/Tech Hours]])</f>
        <v>229.93131868131869</v>
      </c>
      <c r="L925" s="2">
        <f>SUM(Nurse[[#This Row],[RN Hours (excl. Admin, DON)]], Nurse[[#This Row],[RN Admin Hours]], Nurse[[#This Row],[RN DON Hours]])</f>
        <v>17.876373626373624</v>
      </c>
      <c r="M925" s="2">
        <v>14.728021978021978</v>
      </c>
      <c r="N925" s="2">
        <v>1.7307692307692308</v>
      </c>
      <c r="O925" s="2">
        <v>1.4175824175824177</v>
      </c>
      <c r="P925" s="2">
        <f>SUM(Nurse[[#This Row],[LPN Hours (excl. Admin)]],Nurse[[#This Row],[LPN Admin Hours]])</f>
        <v>71.214285714285708</v>
      </c>
      <c r="Q925" s="2">
        <v>65.85164835164835</v>
      </c>
      <c r="R925" s="2">
        <v>5.3626373626373622</v>
      </c>
      <c r="S925" s="2">
        <f>SUM(Nurse[[#This Row],[CNA Hours]], Nurse[[#This Row],[NA TR Hours]], Nurse[[#This Row],[Med Aide/Tech Hours]])</f>
        <v>149.35164835164835</v>
      </c>
      <c r="T925" s="2">
        <v>149.35164835164835</v>
      </c>
      <c r="U925" s="2">
        <v>0</v>
      </c>
      <c r="V925" s="2">
        <v>0</v>
      </c>
      <c r="W925"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2.0439560439560442</v>
      </c>
      <c r="X925" s="2">
        <v>0.19780219780219779</v>
      </c>
      <c r="Y925" s="2">
        <v>1.8461538461538463</v>
      </c>
      <c r="Z925" s="2">
        <v>0</v>
      </c>
      <c r="AA925" s="2">
        <v>0</v>
      </c>
      <c r="AB925" s="2">
        <v>0</v>
      </c>
      <c r="AC925" s="2">
        <v>0</v>
      </c>
      <c r="AD925" s="2">
        <v>0</v>
      </c>
      <c r="AE925" s="2">
        <v>0</v>
      </c>
      <c r="AF925" t="s">
        <v>756</v>
      </c>
      <c r="AG925" s="6">
        <v>5</v>
      </c>
      <c r="AH925"/>
    </row>
    <row r="926" spans="1:34" x14ac:dyDescent="0.25">
      <c r="A926" t="s">
        <v>35</v>
      </c>
      <c r="B926" t="s">
        <v>1867</v>
      </c>
      <c r="C926" t="s">
        <v>1953</v>
      </c>
      <c r="D926" t="s">
        <v>2340</v>
      </c>
      <c r="E926" s="2">
        <v>65.670329670329664</v>
      </c>
      <c r="F926" s="2">
        <f>Nurse[[#This Row],[Total Nurse Staff Hours]]/Nurse[[#This Row],[MDS Census]]</f>
        <v>3.3847841365461853</v>
      </c>
      <c r="G926" s="2">
        <f>Nurse[[#This Row],[Total Direct Care Staff Hours]]/Nurse[[#This Row],[MDS Census]]</f>
        <v>3.1379216867469886</v>
      </c>
      <c r="H926" s="2">
        <f>Nurse[[#This Row],[Total RN Hours (w/ Admin, DON)]]/Nurse[[#This Row],[MDS Census]]</f>
        <v>0.65634705488621148</v>
      </c>
      <c r="I926" s="2">
        <f>Nurse[[#This Row],[RN Hours (excl. Admin, DON)]]/Nurse[[#This Row],[MDS Census]]</f>
        <v>0.48394912985274441</v>
      </c>
      <c r="J926" s="2">
        <f>SUM(Nurse[[#This Row],[RN Hours (excl. Admin, DON)]], Nurse[[#This Row],[RN Admin Hours]], Nurse[[#This Row],[RN DON Hours]], Nurse[[#This Row],[LPN Hours (excl. Admin)]], Nurse[[#This Row],[LPN Admin Hours]], Nurse[[#This Row],[CNA Hours]], Nurse[[#This Row],[NA TR Hours]], Nurse[[#This Row],[Med Aide/Tech Hours]])</f>
        <v>222.27989010989012</v>
      </c>
      <c r="K926" s="2">
        <f>SUM(Nurse[[#This Row],[RN Hours (excl. Admin, DON)]], Nurse[[#This Row],[LPN Hours (excl. Admin)]], Nurse[[#This Row],[CNA Hours]], Nurse[[#This Row],[NA TR Hours]], Nurse[[#This Row],[Med Aide/Tech Hours]])</f>
        <v>206.06835164835167</v>
      </c>
      <c r="L926" s="2">
        <f>SUM(Nurse[[#This Row],[RN Hours (excl. Admin, DON)]], Nurse[[#This Row],[RN Admin Hours]], Nurse[[#This Row],[RN DON Hours]])</f>
        <v>43.10252747252747</v>
      </c>
      <c r="M926" s="2">
        <v>31.781098901098904</v>
      </c>
      <c r="N926" s="2">
        <v>6.2005494505494507</v>
      </c>
      <c r="O926" s="2">
        <v>5.1208791208791204</v>
      </c>
      <c r="P926" s="2">
        <f>SUM(Nurse[[#This Row],[LPN Hours (excl. Admin)]],Nurse[[#This Row],[LPN Admin Hours]])</f>
        <v>55.444395604395623</v>
      </c>
      <c r="Q926" s="2">
        <v>50.554285714285733</v>
      </c>
      <c r="R926" s="2">
        <v>4.8901098901098905</v>
      </c>
      <c r="S926" s="2">
        <f>SUM(Nurse[[#This Row],[CNA Hours]], Nurse[[#This Row],[NA TR Hours]], Nurse[[#This Row],[Med Aide/Tech Hours]])</f>
        <v>123.73296703296703</v>
      </c>
      <c r="T926" s="2">
        <v>123.73296703296703</v>
      </c>
      <c r="U926" s="2">
        <v>0</v>
      </c>
      <c r="V926" s="2">
        <v>0</v>
      </c>
      <c r="W926"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6.1312087912087918</v>
      </c>
      <c r="X926" s="2">
        <v>0.89010989010989006</v>
      </c>
      <c r="Y926" s="2">
        <v>0</v>
      </c>
      <c r="Z926" s="2">
        <v>0</v>
      </c>
      <c r="AA926" s="2">
        <v>2.7465934065934068</v>
      </c>
      <c r="AB926" s="2">
        <v>0</v>
      </c>
      <c r="AC926" s="2">
        <v>2.4945054945054945</v>
      </c>
      <c r="AD926" s="2">
        <v>0</v>
      </c>
      <c r="AE926" s="2">
        <v>0</v>
      </c>
      <c r="AF926" t="s">
        <v>934</v>
      </c>
      <c r="AG926" s="6">
        <v>5</v>
      </c>
      <c r="AH926"/>
    </row>
    <row r="927" spans="1:34" x14ac:dyDescent="0.25">
      <c r="A927" t="s">
        <v>35</v>
      </c>
      <c r="B927" t="s">
        <v>1564</v>
      </c>
      <c r="C927" t="s">
        <v>2219</v>
      </c>
      <c r="D927" t="s">
        <v>2365</v>
      </c>
      <c r="E927" s="2">
        <v>52.18681318681319</v>
      </c>
      <c r="F927" s="2">
        <f>Nurse[[#This Row],[Total Nurse Staff Hours]]/Nurse[[#This Row],[MDS Census]]</f>
        <v>3.3779385133712365</v>
      </c>
      <c r="G927" s="2">
        <f>Nurse[[#This Row],[Total Direct Care Staff Hours]]/Nurse[[#This Row],[MDS Census]]</f>
        <v>3.1648410191619294</v>
      </c>
      <c r="H927" s="2">
        <f>Nurse[[#This Row],[Total RN Hours (w/ Admin, DON)]]/Nurse[[#This Row],[MDS Census]]</f>
        <v>0.39851758264897874</v>
      </c>
      <c r="I927" s="2">
        <f>Nurse[[#This Row],[RN Hours (excl. Admin, DON)]]/Nurse[[#This Row],[MDS Census]]</f>
        <v>0.1854200884396715</v>
      </c>
      <c r="J927" s="2">
        <f>SUM(Nurse[[#This Row],[RN Hours (excl. Admin, DON)]], Nurse[[#This Row],[RN Admin Hours]], Nurse[[#This Row],[RN DON Hours]], Nurse[[#This Row],[LPN Hours (excl. Admin)]], Nurse[[#This Row],[LPN Admin Hours]], Nurse[[#This Row],[CNA Hours]], Nurse[[#This Row],[NA TR Hours]], Nurse[[#This Row],[Med Aide/Tech Hours]])</f>
        <v>176.28384615384618</v>
      </c>
      <c r="K927" s="2">
        <f>SUM(Nurse[[#This Row],[RN Hours (excl. Admin, DON)]], Nurse[[#This Row],[LPN Hours (excl. Admin)]], Nurse[[#This Row],[CNA Hours]], Nurse[[#This Row],[NA TR Hours]], Nurse[[#This Row],[Med Aide/Tech Hours]])</f>
        <v>165.16296703296706</v>
      </c>
      <c r="L927" s="2">
        <f>SUM(Nurse[[#This Row],[RN Hours (excl. Admin, DON)]], Nurse[[#This Row],[RN Admin Hours]], Nurse[[#This Row],[RN DON Hours]])</f>
        <v>20.797362637362639</v>
      </c>
      <c r="M927" s="2">
        <v>9.6764835164835166</v>
      </c>
      <c r="N927" s="2">
        <v>5.4065934065934069</v>
      </c>
      <c r="O927" s="2">
        <v>5.7142857142857144</v>
      </c>
      <c r="P927" s="2">
        <f>SUM(Nurse[[#This Row],[LPN Hours (excl. Admin)]],Nurse[[#This Row],[LPN Admin Hours]])</f>
        <v>44.590989010989006</v>
      </c>
      <c r="Q927" s="2">
        <v>44.590989010989006</v>
      </c>
      <c r="R927" s="2">
        <v>0</v>
      </c>
      <c r="S927" s="2">
        <f>SUM(Nurse[[#This Row],[CNA Hours]], Nurse[[#This Row],[NA TR Hours]], Nurse[[#This Row],[Med Aide/Tech Hours]])</f>
        <v>110.89549450549454</v>
      </c>
      <c r="T927" s="2">
        <v>107.89505494505498</v>
      </c>
      <c r="U927" s="2">
        <v>3.0004395604395602</v>
      </c>
      <c r="V927" s="2">
        <v>0</v>
      </c>
      <c r="W927"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2.6153846153846154</v>
      </c>
      <c r="X927" s="2">
        <v>0.13186813186813187</v>
      </c>
      <c r="Y927" s="2">
        <v>0</v>
      </c>
      <c r="Z927" s="2">
        <v>0</v>
      </c>
      <c r="AA927" s="2">
        <v>0</v>
      </c>
      <c r="AB927" s="2">
        <v>0</v>
      </c>
      <c r="AC927" s="2">
        <v>1.7142857142857142</v>
      </c>
      <c r="AD927" s="2">
        <v>0.76923076923076927</v>
      </c>
      <c r="AE927" s="2">
        <v>0</v>
      </c>
      <c r="AF927" t="s">
        <v>626</v>
      </c>
      <c r="AG927" s="6">
        <v>5</v>
      </c>
      <c r="AH927"/>
    </row>
    <row r="928" spans="1:34" x14ac:dyDescent="0.25">
      <c r="A928" t="s">
        <v>35</v>
      </c>
      <c r="B928" t="s">
        <v>1848</v>
      </c>
      <c r="C928" t="s">
        <v>2099</v>
      </c>
      <c r="D928" t="s">
        <v>2311</v>
      </c>
      <c r="E928" s="2">
        <v>19.571428571428573</v>
      </c>
      <c r="F928" s="2">
        <f>Nurse[[#This Row],[Total Nurse Staff Hours]]/Nurse[[#This Row],[MDS Census]]</f>
        <v>6.0150196518809658</v>
      </c>
      <c r="G928" s="2">
        <f>Nurse[[#This Row],[Total Direct Care Staff Hours]]/Nurse[[#This Row],[MDS Census]]</f>
        <v>5.5296181920269509</v>
      </c>
      <c r="H928" s="2">
        <f>Nurse[[#This Row],[Total RN Hours (w/ Admin, DON)]]/Nurse[[#This Row],[MDS Census]]</f>
        <v>2.4128298708590679</v>
      </c>
      <c r="I928" s="2">
        <f>Nurse[[#This Row],[RN Hours (excl. Admin, DON)]]/Nurse[[#This Row],[MDS Census]]</f>
        <v>1.9274284110050532</v>
      </c>
      <c r="J928" s="2">
        <f>SUM(Nurse[[#This Row],[RN Hours (excl. Admin, DON)]], Nurse[[#This Row],[RN Admin Hours]], Nurse[[#This Row],[RN DON Hours]], Nurse[[#This Row],[LPN Hours (excl. Admin)]], Nurse[[#This Row],[LPN Admin Hours]], Nurse[[#This Row],[CNA Hours]], Nurse[[#This Row],[NA TR Hours]], Nurse[[#This Row],[Med Aide/Tech Hours]])</f>
        <v>117.72252747252747</v>
      </c>
      <c r="K928" s="2">
        <f>SUM(Nurse[[#This Row],[RN Hours (excl. Admin, DON)]], Nurse[[#This Row],[LPN Hours (excl. Admin)]], Nurse[[#This Row],[CNA Hours]], Nurse[[#This Row],[NA TR Hours]], Nurse[[#This Row],[Med Aide/Tech Hours]])</f>
        <v>108.22252747252747</v>
      </c>
      <c r="L928" s="2">
        <f>SUM(Nurse[[#This Row],[RN Hours (excl. Admin, DON)]], Nurse[[#This Row],[RN Admin Hours]], Nurse[[#This Row],[RN DON Hours]])</f>
        <v>47.222527472527474</v>
      </c>
      <c r="M928" s="2">
        <v>37.722527472527474</v>
      </c>
      <c r="N928" s="2">
        <v>4.9175824175824179</v>
      </c>
      <c r="O928" s="2">
        <v>4.5824175824175821</v>
      </c>
      <c r="P928" s="2">
        <f>SUM(Nurse[[#This Row],[LPN Hours (excl. Admin)]],Nurse[[#This Row],[LPN Admin Hours]])</f>
        <v>19.89835164835165</v>
      </c>
      <c r="Q928" s="2">
        <v>19.89835164835165</v>
      </c>
      <c r="R928" s="2">
        <v>0</v>
      </c>
      <c r="S928" s="2">
        <f>SUM(Nurse[[#This Row],[CNA Hours]], Nurse[[#This Row],[NA TR Hours]], Nurse[[#This Row],[Med Aide/Tech Hours]])</f>
        <v>50.60164835164835</v>
      </c>
      <c r="T928" s="2">
        <v>50.60164835164835</v>
      </c>
      <c r="U928" s="2">
        <v>0</v>
      </c>
      <c r="V928" s="2">
        <v>0</v>
      </c>
      <c r="W928"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28" s="2">
        <v>0</v>
      </c>
      <c r="Y928" s="2">
        <v>0</v>
      </c>
      <c r="Z928" s="2">
        <v>0</v>
      </c>
      <c r="AA928" s="2">
        <v>0</v>
      </c>
      <c r="AB928" s="2">
        <v>0</v>
      </c>
      <c r="AC928" s="2">
        <v>0</v>
      </c>
      <c r="AD928" s="2">
        <v>0</v>
      </c>
      <c r="AE928" s="2">
        <v>0</v>
      </c>
      <c r="AF928" t="s">
        <v>915</v>
      </c>
      <c r="AG928" s="6">
        <v>5</v>
      </c>
      <c r="AH928"/>
    </row>
    <row r="929" spans="1:34" x14ac:dyDescent="0.25">
      <c r="A929" t="s">
        <v>35</v>
      </c>
      <c r="B929" t="s">
        <v>1325</v>
      </c>
      <c r="C929" t="s">
        <v>1965</v>
      </c>
      <c r="D929" t="s">
        <v>2282</v>
      </c>
      <c r="E929" s="2">
        <v>22.516483516483518</v>
      </c>
      <c r="F929" s="2">
        <f>Nurse[[#This Row],[Total Nurse Staff Hours]]/Nurse[[#This Row],[MDS Census]]</f>
        <v>5.6946022449975588</v>
      </c>
      <c r="G929" s="2">
        <f>Nurse[[#This Row],[Total Direct Care Staff Hours]]/Nurse[[#This Row],[MDS Census]]</f>
        <v>5.4408199121522687</v>
      </c>
      <c r="H929" s="2">
        <f>Nurse[[#This Row],[Total RN Hours (w/ Admin, DON)]]/Nurse[[#This Row],[MDS Census]]</f>
        <v>0.58552952659834057</v>
      </c>
      <c r="I929" s="2">
        <f>Nurse[[#This Row],[RN Hours (excl. Admin, DON)]]/Nurse[[#This Row],[MDS Census]]</f>
        <v>0.33174719375305023</v>
      </c>
      <c r="J929" s="2">
        <f>SUM(Nurse[[#This Row],[RN Hours (excl. Admin, DON)]], Nurse[[#This Row],[RN Admin Hours]], Nurse[[#This Row],[RN DON Hours]], Nurse[[#This Row],[LPN Hours (excl. Admin)]], Nurse[[#This Row],[LPN Admin Hours]], Nurse[[#This Row],[CNA Hours]], Nurse[[#This Row],[NA TR Hours]], Nurse[[#This Row],[Med Aide/Tech Hours]])</f>
        <v>128.22241758241756</v>
      </c>
      <c r="K929" s="2">
        <f>SUM(Nurse[[#This Row],[RN Hours (excl. Admin, DON)]], Nurse[[#This Row],[LPN Hours (excl. Admin)]], Nurse[[#This Row],[CNA Hours]], Nurse[[#This Row],[NA TR Hours]], Nurse[[#This Row],[Med Aide/Tech Hours]])</f>
        <v>122.50813186813187</v>
      </c>
      <c r="L929" s="2">
        <f>SUM(Nurse[[#This Row],[RN Hours (excl. Admin, DON)]], Nurse[[#This Row],[RN Admin Hours]], Nurse[[#This Row],[RN DON Hours]])</f>
        <v>13.184065934065934</v>
      </c>
      <c r="M929" s="2">
        <v>7.4697802197802199</v>
      </c>
      <c r="N929" s="2">
        <v>5.7142857142857144</v>
      </c>
      <c r="O929" s="2">
        <v>0</v>
      </c>
      <c r="P929" s="2">
        <f>SUM(Nurse[[#This Row],[LPN Hours (excl. Admin)]],Nurse[[#This Row],[LPN Admin Hours]])</f>
        <v>39.224175824175823</v>
      </c>
      <c r="Q929" s="2">
        <v>39.224175824175823</v>
      </c>
      <c r="R929" s="2">
        <v>0</v>
      </c>
      <c r="S929" s="2">
        <f>SUM(Nurse[[#This Row],[CNA Hours]], Nurse[[#This Row],[NA TR Hours]], Nurse[[#This Row],[Med Aide/Tech Hours]])</f>
        <v>75.81417582417582</v>
      </c>
      <c r="T929" s="2">
        <v>75.81417582417582</v>
      </c>
      <c r="U929" s="2">
        <v>0</v>
      </c>
      <c r="V929" s="2">
        <v>0</v>
      </c>
      <c r="W929"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0.62637362637362637</v>
      </c>
      <c r="X929" s="2">
        <v>0</v>
      </c>
      <c r="Y929" s="2">
        <v>0</v>
      </c>
      <c r="Z929" s="2">
        <v>0</v>
      </c>
      <c r="AA929" s="2">
        <v>0</v>
      </c>
      <c r="AB929" s="2">
        <v>0</v>
      </c>
      <c r="AC929" s="2">
        <v>0.62637362637362637</v>
      </c>
      <c r="AD929" s="2">
        <v>0</v>
      </c>
      <c r="AE929" s="2">
        <v>0</v>
      </c>
      <c r="AF929" t="s">
        <v>382</v>
      </c>
      <c r="AG929" s="6">
        <v>5</v>
      </c>
      <c r="AH929"/>
    </row>
    <row r="930" spans="1:34" x14ac:dyDescent="0.25">
      <c r="A930" t="s">
        <v>35</v>
      </c>
      <c r="B930" t="s">
        <v>1378</v>
      </c>
      <c r="C930" t="s">
        <v>2184</v>
      </c>
      <c r="D930" t="s">
        <v>2296</v>
      </c>
      <c r="E930" s="2">
        <v>74.72527472527473</v>
      </c>
      <c r="F930" s="2">
        <f>Nurse[[#This Row],[Total Nurse Staff Hours]]/Nurse[[#This Row],[MDS Census]]</f>
        <v>3.1176147058823531</v>
      </c>
      <c r="G930" s="2">
        <f>Nurse[[#This Row],[Total Direct Care Staff Hours]]/Nurse[[#This Row],[MDS Census]]</f>
        <v>2.9101529411764706</v>
      </c>
      <c r="H930" s="2">
        <f>Nurse[[#This Row],[Total RN Hours (w/ Admin, DON)]]/Nurse[[#This Row],[MDS Census]]</f>
        <v>0.51820294117647048</v>
      </c>
      <c r="I930" s="2">
        <f>Nurse[[#This Row],[RN Hours (excl. Admin, DON)]]/Nurse[[#This Row],[MDS Census]]</f>
        <v>0.31074117647058813</v>
      </c>
      <c r="J930" s="2">
        <f>SUM(Nurse[[#This Row],[RN Hours (excl. Admin, DON)]], Nurse[[#This Row],[RN Admin Hours]], Nurse[[#This Row],[RN DON Hours]], Nurse[[#This Row],[LPN Hours (excl. Admin)]], Nurse[[#This Row],[LPN Admin Hours]], Nurse[[#This Row],[CNA Hours]], Nurse[[#This Row],[NA TR Hours]], Nurse[[#This Row],[Med Aide/Tech Hours]])</f>
        <v>232.9646153846154</v>
      </c>
      <c r="K930" s="2">
        <f>SUM(Nurse[[#This Row],[RN Hours (excl. Admin, DON)]], Nurse[[#This Row],[LPN Hours (excl. Admin)]], Nurse[[#This Row],[CNA Hours]], Nurse[[#This Row],[NA TR Hours]], Nurse[[#This Row],[Med Aide/Tech Hours]])</f>
        <v>217.46197802197804</v>
      </c>
      <c r="L930" s="2">
        <f>SUM(Nurse[[#This Row],[RN Hours (excl. Admin, DON)]], Nurse[[#This Row],[RN Admin Hours]], Nurse[[#This Row],[RN DON Hours]])</f>
        <v>38.722857142857137</v>
      </c>
      <c r="M930" s="2">
        <v>23.220219780219775</v>
      </c>
      <c r="N930" s="2">
        <v>9.8523076923076918</v>
      </c>
      <c r="O930" s="2">
        <v>5.650329670329671</v>
      </c>
      <c r="P930" s="2">
        <f>SUM(Nurse[[#This Row],[LPN Hours (excl. Admin)]],Nurse[[#This Row],[LPN Admin Hours]])</f>
        <v>67.985054945054955</v>
      </c>
      <c r="Q930" s="2">
        <v>67.985054945054955</v>
      </c>
      <c r="R930" s="2">
        <v>0</v>
      </c>
      <c r="S930" s="2">
        <f>SUM(Nurse[[#This Row],[CNA Hours]], Nurse[[#This Row],[NA TR Hours]], Nurse[[#This Row],[Med Aide/Tech Hours]])</f>
        <v>126.25670329670332</v>
      </c>
      <c r="T930" s="2">
        <v>123.27439560439562</v>
      </c>
      <c r="U930" s="2">
        <v>2.982307692307693</v>
      </c>
      <c r="V930" s="2">
        <v>0</v>
      </c>
      <c r="W930"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30" s="2">
        <v>0</v>
      </c>
      <c r="Y930" s="2">
        <v>0</v>
      </c>
      <c r="Z930" s="2">
        <v>0</v>
      </c>
      <c r="AA930" s="2">
        <v>0</v>
      </c>
      <c r="AB930" s="2">
        <v>0</v>
      </c>
      <c r="AC930" s="2">
        <v>0</v>
      </c>
      <c r="AD930" s="2">
        <v>0</v>
      </c>
      <c r="AE930" s="2">
        <v>0</v>
      </c>
      <c r="AF930" t="s">
        <v>435</v>
      </c>
      <c r="AG930" s="6">
        <v>5</v>
      </c>
      <c r="AH930"/>
    </row>
    <row r="931" spans="1:34" x14ac:dyDescent="0.25">
      <c r="A931" t="s">
        <v>35</v>
      </c>
      <c r="B931" t="s">
        <v>1738</v>
      </c>
      <c r="C931" t="s">
        <v>2128</v>
      </c>
      <c r="D931" t="s">
        <v>2357</v>
      </c>
      <c r="E931" s="2">
        <v>56.505494505494504</v>
      </c>
      <c r="F931" s="2">
        <f>Nurse[[#This Row],[Total Nurse Staff Hours]]/Nurse[[#This Row],[MDS Census]]</f>
        <v>4.0591209646052118</v>
      </c>
      <c r="G931" s="2">
        <f>Nurse[[#This Row],[Total Direct Care Staff Hours]]/Nurse[[#This Row],[MDS Census]]</f>
        <v>3.6087125632049788</v>
      </c>
      <c r="H931" s="2">
        <f>Nurse[[#This Row],[Total RN Hours (w/ Admin, DON)]]/Nurse[[#This Row],[MDS Census]]</f>
        <v>0.86547063399455471</v>
      </c>
      <c r="I931" s="2">
        <f>Nurse[[#This Row],[RN Hours (excl. Admin, DON)]]/Nurse[[#This Row],[MDS Census]]</f>
        <v>0.41506223259432129</v>
      </c>
      <c r="J931" s="2">
        <f>SUM(Nurse[[#This Row],[RN Hours (excl. Admin, DON)]], Nurse[[#This Row],[RN Admin Hours]], Nurse[[#This Row],[RN DON Hours]], Nurse[[#This Row],[LPN Hours (excl. Admin)]], Nurse[[#This Row],[LPN Admin Hours]], Nurse[[#This Row],[CNA Hours]], Nurse[[#This Row],[NA TR Hours]], Nurse[[#This Row],[Med Aide/Tech Hours]])</f>
        <v>229.36263736263734</v>
      </c>
      <c r="K931" s="2">
        <f>SUM(Nurse[[#This Row],[RN Hours (excl. Admin, DON)]], Nurse[[#This Row],[LPN Hours (excl. Admin)]], Nurse[[#This Row],[CNA Hours]], Nurse[[#This Row],[NA TR Hours]], Nurse[[#This Row],[Med Aide/Tech Hours]])</f>
        <v>203.91208791208791</v>
      </c>
      <c r="L931" s="2">
        <f>SUM(Nurse[[#This Row],[RN Hours (excl. Admin, DON)]], Nurse[[#This Row],[RN Admin Hours]], Nurse[[#This Row],[RN DON Hours]])</f>
        <v>48.903846153846153</v>
      </c>
      <c r="M931" s="2">
        <v>23.453296703296704</v>
      </c>
      <c r="N931" s="2">
        <v>20.087912087912088</v>
      </c>
      <c r="O931" s="2">
        <v>5.3626373626373622</v>
      </c>
      <c r="P931" s="2">
        <f>SUM(Nurse[[#This Row],[LPN Hours (excl. Admin)]],Nurse[[#This Row],[LPN Admin Hours]])</f>
        <v>62.321428571428569</v>
      </c>
      <c r="Q931" s="2">
        <v>62.321428571428569</v>
      </c>
      <c r="R931" s="2">
        <v>0</v>
      </c>
      <c r="S931" s="2">
        <f>SUM(Nurse[[#This Row],[CNA Hours]], Nurse[[#This Row],[NA TR Hours]], Nurse[[#This Row],[Med Aide/Tech Hours]])</f>
        <v>118.13736263736263</v>
      </c>
      <c r="T931" s="2">
        <v>107.54120879120879</v>
      </c>
      <c r="U931" s="2">
        <v>10.596153846153847</v>
      </c>
      <c r="V931" s="2">
        <v>0</v>
      </c>
      <c r="W931"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31" s="2">
        <v>0</v>
      </c>
      <c r="Y931" s="2">
        <v>0</v>
      </c>
      <c r="Z931" s="2">
        <v>0</v>
      </c>
      <c r="AA931" s="2">
        <v>0</v>
      </c>
      <c r="AB931" s="2">
        <v>0</v>
      </c>
      <c r="AC931" s="2">
        <v>0</v>
      </c>
      <c r="AD931" s="2">
        <v>0</v>
      </c>
      <c r="AE931" s="2">
        <v>0</v>
      </c>
      <c r="AF931" t="s">
        <v>804</v>
      </c>
      <c r="AG931" s="6">
        <v>5</v>
      </c>
      <c r="AH931"/>
    </row>
    <row r="932" spans="1:34" x14ac:dyDescent="0.25">
      <c r="A932" t="s">
        <v>35</v>
      </c>
      <c r="B932" t="s">
        <v>1406</v>
      </c>
      <c r="C932" t="s">
        <v>1947</v>
      </c>
      <c r="D932" t="s">
        <v>2333</v>
      </c>
      <c r="E932" s="2">
        <v>158.03296703296704</v>
      </c>
      <c r="F932" s="2">
        <f>Nurse[[#This Row],[Total Nurse Staff Hours]]/Nurse[[#This Row],[MDS Census]]</f>
        <v>2.8669411028440304</v>
      </c>
      <c r="G932" s="2">
        <f>Nurse[[#This Row],[Total Direct Care Staff Hours]]/Nurse[[#This Row],[MDS Census]]</f>
        <v>2.7152826646269386</v>
      </c>
      <c r="H932" s="2">
        <f>Nurse[[#This Row],[Total RN Hours (w/ Admin, DON)]]/Nurse[[#This Row],[MDS Census]]</f>
        <v>0.29806689381823237</v>
      </c>
      <c r="I932" s="2">
        <f>Nurse[[#This Row],[RN Hours (excl. Admin, DON)]]/Nurse[[#This Row],[MDS Census]]</f>
        <v>0.26218621792643071</v>
      </c>
      <c r="J932" s="2">
        <f>SUM(Nurse[[#This Row],[RN Hours (excl. Admin, DON)]], Nurse[[#This Row],[RN Admin Hours]], Nurse[[#This Row],[RN DON Hours]], Nurse[[#This Row],[LPN Hours (excl. Admin)]], Nurse[[#This Row],[LPN Admin Hours]], Nurse[[#This Row],[CNA Hours]], Nurse[[#This Row],[NA TR Hours]], Nurse[[#This Row],[Med Aide/Tech Hours]])</f>
        <v>453.07120879120879</v>
      </c>
      <c r="K932" s="2">
        <f>SUM(Nurse[[#This Row],[RN Hours (excl. Admin, DON)]], Nurse[[#This Row],[LPN Hours (excl. Admin)]], Nurse[[#This Row],[CNA Hours]], Nurse[[#This Row],[NA TR Hours]], Nurse[[#This Row],[Med Aide/Tech Hours]])</f>
        <v>429.10417582417585</v>
      </c>
      <c r="L932" s="2">
        <f>SUM(Nurse[[#This Row],[RN Hours (excl. Admin, DON)]], Nurse[[#This Row],[RN Admin Hours]], Nurse[[#This Row],[RN DON Hours]])</f>
        <v>47.104395604395606</v>
      </c>
      <c r="M932" s="2">
        <v>41.434065934065934</v>
      </c>
      <c r="N932" s="2">
        <v>0.5714285714285714</v>
      </c>
      <c r="O932" s="2">
        <v>5.0989010989010985</v>
      </c>
      <c r="P932" s="2">
        <f>SUM(Nurse[[#This Row],[LPN Hours (excl. Admin)]],Nurse[[#This Row],[LPN Admin Hours]])</f>
        <v>135.00252747252748</v>
      </c>
      <c r="Q932" s="2">
        <v>116.70582417582418</v>
      </c>
      <c r="R932" s="2">
        <v>18.296703296703296</v>
      </c>
      <c r="S932" s="2">
        <f>SUM(Nurse[[#This Row],[CNA Hours]], Nurse[[#This Row],[NA TR Hours]], Nurse[[#This Row],[Med Aide/Tech Hours]])</f>
        <v>270.96428571428572</v>
      </c>
      <c r="T932" s="2">
        <v>270.96428571428572</v>
      </c>
      <c r="U932" s="2">
        <v>0</v>
      </c>
      <c r="V932" s="2">
        <v>0</v>
      </c>
      <c r="W932"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0</v>
      </c>
      <c r="X932" s="2">
        <v>0</v>
      </c>
      <c r="Y932" s="2">
        <v>0</v>
      </c>
      <c r="Z932" s="2">
        <v>0</v>
      </c>
      <c r="AA932" s="2">
        <v>0</v>
      </c>
      <c r="AB932" s="2">
        <v>0</v>
      </c>
      <c r="AC932" s="2">
        <v>0</v>
      </c>
      <c r="AD932" s="2">
        <v>0</v>
      </c>
      <c r="AE932" s="2">
        <v>0</v>
      </c>
      <c r="AF932" t="s">
        <v>464</v>
      </c>
      <c r="AG932" s="6">
        <v>5</v>
      </c>
      <c r="AH932"/>
    </row>
    <row r="933" spans="1:34" x14ac:dyDescent="0.25">
      <c r="A933" t="s">
        <v>35</v>
      </c>
      <c r="B933" t="s">
        <v>1040</v>
      </c>
      <c r="C933" t="s">
        <v>2070</v>
      </c>
      <c r="D933" t="s">
        <v>2296</v>
      </c>
      <c r="E933" s="2">
        <v>32.824175824175825</v>
      </c>
      <c r="F933" s="2">
        <f>Nurse[[#This Row],[Total Nurse Staff Hours]]/Nurse[[#This Row],[MDS Census]]</f>
        <v>2.8205088717777036</v>
      </c>
      <c r="G933" s="2">
        <f>Nurse[[#This Row],[Total Direct Care Staff Hours]]/Nurse[[#This Row],[MDS Census]]</f>
        <v>2.672869099430867</v>
      </c>
      <c r="H933" s="2">
        <f>Nurse[[#This Row],[Total RN Hours (w/ Admin, DON)]]/Nurse[[#This Row],[MDS Census]]</f>
        <v>0.69419484432541034</v>
      </c>
      <c r="I933" s="2">
        <f>Nurse[[#This Row],[RN Hours (excl. Admin, DON)]]/Nurse[[#This Row],[MDS Census]]</f>
        <v>0.546555071978574</v>
      </c>
      <c r="J933" s="2">
        <f>SUM(Nurse[[#This Row],[RN Hours (excl. Admin, DON)]], Nurse[[#This Row],[RN Admin Hours]], Nurse[[#This Row],[RN DON Hours]], Nurse[[#This Row],[LPN Hours (excl. Admin)]], Nurse[[#This Row],[LPN Admin Hours]], Nurse[[#This Row],[CNA Hours]], Nurse[[#This Row],[NA TR Hours]], Nurse[[#This Row],[Med Aide/Tech Hours]])</f>
        <v>92.580879120879132</v>
      </c>
      <c r="K933" s="2">
        <f>SUM(Nurse[[#This Row],[RN Hours (excl. Admin, DON)]], Nurse[[#This Row],[LPN Hours (excl. Admin)]], Nurse[[#This Row],[CNA Hours]], Nurse[[#This Row],[NA TR Hours]], Nurse[[#This Row],[Med Aide/Tech Hours]])</f>
        <v>87.734725274725278</v>
      </c>
      <c r="L933" s="2">
        <f>SUM(Nurse[[#This Row],[RN Hours (excl. Admin, DON)]], Nurse[[#This Row],[RN Admin Hours]], Nurse[[#This Row],[RN DON Hours]])</f>
        <v>22.786373626373635</v>
      </c>
      <c r="M933" s="2">
        <v>17.940219780219788</v>
      </c>
      <c r="N933" s="2">
        <v>0</v>
      </c>
      <c r="O933" s="2">
        <v>4.8461538461538458</v>
      </c>
      <c r="P933" s="2">
        <f>SUM(Nurse[[#This Row],[LPN Hours (excl. Admin)]],Nurse[[#This Row],[LPN Admin Hours]])</f>
        <v>22.286813186813188</v>
      </c>
      <c r="Q933" s="2">
        <v>22.286813186813188</v>
      </c>
      <c r="R933" s="2">
        <v>0</v>
      </c>
      <c r="S933" s="2">
        <f>SUM(Nurse[[#This Row],[CNA Hours]], Nurse[[#This Row],[NA TR Hours]], Nurse[[#This Row],[Med Aide/Tech Hours]])</f>
        <v>47.507692307692302</v>
      </c>
      <c r="T933" s="2">
        <v>47.507692307692302</v>
      </c>
      <c r="U933" s="2">
        <v>0</v>
      </c>
      <c r="V933" s="2">
        <v>0</v>
      </c>
      <c r="W933" s="2">
        <f>SUM(Nurse[[#This Row],[RN Hours Contract (excl. Admin, DON)]], Nurse[[#This Row],[RN Admin Hours Contract]], Nurse[[#This Row],[RN DON Hours Contract]], Nurse[[#This Row],[LPN Hours Contract (excl. Admin)]], Nurse[[#This Row],[LPN Admin Hours Contract]], Nurse[[#This Row],[CNA Hours Contract]], Nurse[[#This Row],[NA TR Hours Contract]], Nurse[[#This Row],[Med Aide/Tech Hours Contract]])</f>
        <v>4.4615384615384617</v>
      </c>
      <c r="X933" s="2">
        <v>0.26373626373626374</v>
      </c>
      <c r="Y933" s="2">
        <v>0</v>
      </c>
      <c r="Z933" s="2">
        <v>0</v>
      </c>
      <c r="AA933" s="2">
        <v>1.8461538461538463</v>
      </c>
      <c r="AB933" s="2">
        <v>0</v>
      </c>
      <c r="AC933" s="2">
        <v>2.3516483516483517</v>
      </c>
      <c r="AD933" s="2">
        <v>0</v>
      </c>
      <c r="AE933" s="2">
        <v>0</v>
      </c>
      <c r="AF933" t="s">
        <v>93</v>
      </c>
      <c r="AG933" s="6">
        <v>5</v>
      </c>
      <c r="AH933"/>
    </row>
    <row r="940" spans="1:34" x14ac:dyDescent="0.25">
      <c r="E940" s="2"/>
      <c r="F940" s="2"/>
      <c r="G940" s="2"/>
      <c r="H940" s="2"/>
      <c r="I940" s="2"/>
      <c r="J940" s="2"/>
      <c r="K940" s="2"/>
      <c r="L940" s="2"/>
      <c r="M940" s="2"/>
      <c r="N940" s="2"/>
      <c r="O940" s="2"/>
      <c r="P940" s="2"/>
      <c r="Q940" s="2"/>
      <c r="R940" s="2"/>
      <c r="S940" s="2"/>
      <c r="T940" s="2"/>
      <c r="U940" s="2"/>
      <c r="V940" s="2"/>
      <c r="W940" s="2"/>
      <c r="X940" s="2">
        <v>1.7543341751416286</v>
      </c>
      <c r="Y940" s="2">
        <v>0.21651141189353448</v>
      </c>
      <c r="Z940" s="2">
        <v>0.10166022203559336</v>
      </c>
      <c r="AA940" s="2">
        <v>4.2219514916625309</v>
      </c>
      <c r="AB940" s="2">
        <v>8.0832143821611815E-2</v>
      </c>
      <c r="AC940" s="2">
        <v>9.531274018986684</v>
      </c>
      <c r="AD940" s="2">
        <v>4.5696539485359358E-2</v>
      </c>
      <c r="AE940" s="2">
        <v>0.14389654363999491</v>
      </c>
      <c r="AH940"/>
    </row>
  </sheetData>
  <pageMargins left="0.7" right="0.7" top="0.75" bottom="0.75" header="0.3" footer="0.3"/>
  <pageSetup orientation="portrait" horizontalDpi="1200" verticalDpi="1200" r:id="rId1"/>
  <ignoredErrors>
    <ignoredError sqref="AF2:AF933" numberStoredAsText="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762F-3110-4905-978F-FCF706303299}">
  <sheetPr>
    <outlinePr summaryRight="0"/>
  </sheetPr>
  <dimension ref="A1:AU940"/>
  <sheetViews>
    <sheetView zoomScale="80" zoomScaleNormal="80" workbookViewId="0">
      <pane xSplit="4" ySplit="1" topLeftCell="E2" activePane="bottomRight" state="frozen"/>
      <selection activeCell="AI1" sqref="AI1"/>
      <selection pane="topRight" activeCell="AI1" sqref="AI1"/>
      <selection pane="bottomLeft" activeCell="AI1" sqref="AI1"/>
      <selection pane="bottomRight"/>
    </sheetView>
  </sheetViews>
  <sheetFormatPr defaultRowHeight="15" outlineLevelCol="1" x14ac:dyDescent="0.25"/>
  <cols>
    <col min="1" max="1" width="8.7109375" customWidth="1"/>
    <col min="2" max="2" width="59" bestFit="1" customWidth="1"/>
    <col min="3" max="3" width="17.85546875" customWidth="1"/>
    <col min="4" max="4" width="21.7109375" bestFit="1" customWidth="1"/>
    <col min="5" max="7" width="15.7109375" customWidth="1"/>
    <col min="8" max="8" width="15.7109375" style="8" customWidth="1" collapsed="1"/>
    <col min="9" max="10" width="15.7109375" hidden="1" customWidth="1" outlineLevel="1"/>
    <col min="11" max="11" width="15.7109375" style="8" hidden="1" customWidth="1" outlineLevel="1"/>
    <col min="12" max="13" width="15.7109375" hidden="1" customWidth="1" outlineLevel="1"/>
    <col min="14" max="14" width="15.7109375" style="8" hidden="1" customWidth="1" outlineLevel="1"/>
    <col min="15" max="16" width="15.7109375" hidden="1" customWidth="1" outlineLevel="1"/>
    <col min="17" max="17" width="15.7109375" style="8" hidden="1" customWidth="1" outlineLevel="1"/>
    <col min="18" max="19" width="15.7109375" hidden="1" customWidth="1" outlineLevel="1"/>
    <col min="20" max="20" width="15.7109375" style="8" hidden="1" customWidth="1" outlineLevel="1"/>
    <col min="21" max="22" width="15.7109375" hidden="1" customWidth="1" outlineLevel="1"/>
    <col min="23" max="23" width="15.7109375" style="8" hidden="1" customWidth="1" outlineLevel="1"/>
    <col min="24" max="25" width="15.7109375" hidden="1" customWidth="1" outlineLevel="1"/>
    <col min="26" max="26" width="15.7109375" style="8" hidden="1" customWidth="1" outlineLevel="1"/>
    <col min="27" max="28" width="15.7109375" hidden="1" customWidth="1" outlineLevel="1"/>
    <col min="29" max="29" width="15.7109375" style="8" hidden="1" customWidth="1" outlineLevel="1"/>
    <col min="30" max="31" width="15.7109375" hidden="1" customWidth="1" outlineLevel="1"/>
    <col min="32" max="32" width="15.7109375" style="8" hidden="1" customWidth="1" outlineLevel="1"/>
    <col min="33" max="34" width="15.7109375" hidden="1" customWidth="1" outlineLevel="1"/>
    <col min="35" max="35" width="15.7109375" style="8" hidden="1" customWidth="1" outlineLevel="1"/>
    <col min="36" max="36" width="10.85546875" bestFit="1" customWidth="1"/>
    <col min="37" max="37" width="13.85546875" bestFit="1" customWidth="1"/>
    <col min="38" max="45" width="15.7109375" customWidth="1"/>
    <col min="46" max="46" width="9.140625" style="5"/>
    <col min="47" max="47" width="15.7109375" style="4" customWidth="1"/>
    <col min="48" max="48" width="25.42578125" customWidth="1"/>
    <col min="49" max="49" width="18.42578125" customWidth="1"/>
    <col min="50" max="50" width="30.140625" customWidth="1"/>
    <col min="51" max="51" width="28.42578125" customWidth="1"/>
    <col min="52" max="52" width="28.7109375" customWidth="1"/>
    <col min="53" max="53" width="27" customWidth="1"/>
    <col min="54" max="54" width="31" customWidth="1"/>
    <col min="55" max="55" width="23.7109375" customWidth="1"/>
    <col min="58" max="58" width="29.28515625" customWidth="1"/>
    <col min="59" max="59" width="25.85546875" customWidth="1"/>
    <col min="60" max="60" width="24.140625" customWidth="1"/>
    <col min="61" max="62" width="27.28515625" customWidth="1"/>
    <col min="63" max="63" width="25.5703125" customWidth="1"/>
    <col min="64" max="64" width="25.140625" customWidth="1"/>
    <col min="66" max="66" width="9.42578125" customWidth="1"/>
    <col min="67" max="67" width="30.140625" customWidth="1"/>
    <col min="68" max="68" width="28.42578125" customWidth="1"/>
  </cols>
  <sheetData>
    <row r="1" spans="1:47" s="1" customFormat="1" ht="150" customHeight="1" x14ac:dyDescent="0.25">
      <c r="A1" s="1" t="s">
        <v>2367</v>
      </c>
      <c r="B1" s="1" t="s">
        <v>2369</v>
      </c>
      <c r="C1" s="1" t="s">
        <v>2380</v>
      </c>
      <c r="D1" s="1" t="s">
        <v>2370</v>
      </c>
      <c r="E1" s="1" t="s">
        <v>2371</v>
      </c>
      <c r="F1" s="1" t="s">
        <v>2387</v>
      </c>
      <c r="G1" s="1" t="s">
        <v>2389</v>
      </c>
      <c r="H1" s="7" t="s">
        <v>2395</v>
      </c>
      <c r="I1" s="1" t="s">
        <v>2388</v>
      </c>
      <c r="J1" s="1" t="s">
        <v>2400</v>
      </c>
      <c r="K1" s="7" t="s">
        <v>2401</v>
      </c>
      <c r="L1" s="1" t="s">
        <v>2372</v>
      </c>
      <c r="M1" s="1" t="s">
        <v>2397</v>
      </c>
      <c r="N1" s="7" t="s">
        <v>2398</v>
      </c>
      <c r="O1" s="1" t="s">
        <v>2373</v>
      </c>
      <c r="P1" s="1" t="s">
        <v>2390</v>
      </c>
      <c r="Q1" s="7" t="s">
        <v>2399</v>
      </c>
      <c r="R1" s="1" t="s">
        <v>2374</v>
      </c>
      <c r="S1" s="1" t="s">
        <v>2391</v>
      </c>
      <c r="T1" s="7" t="s">
        <v>2396</v>
      </c>
      <c r="U1" s="1" t="s">
        <v>2376</v>
      </c>
      <c r="V1" s="1" t="s">
        <v>2404</v>
      </c>
      <c r="W1" s="7" t="s">
        <v>2402</v>
      </c>
      <c r="X1" s="1" t="s">
        <v>2375</v>
      </c>
      <c r="Y1" s="1" t="s">
        <v>2408</v>
      </c>
      <c r="Z1" s="7" t="s">
        <v>2403</v>
      </c>
      <c r="AA1" s="1" t="s">
        <v>2377</v>
      </c>
      <c r="AB1" s="1" t="s">
        <v>2392</v>
      </c>
      <c r="AC1" s="7" t="s">
        <v>2405</v>
      </c>
      <c r="AD1" s="1" t="s">
        <v>2378</v>
      </c>
      <c r="AE1" s="1" t="s">
        <v>2393</v>
      </c>
      <c r="AF1" s="7" t="s">
        <v>2406</v>
      </c>
      <c r="AG1" s="1" t="s">
        <v>2379</v>
      </c>
      <c r="AH1" s="1" t="s">
        <v>2394</v>
      </c>
      <c r="AI1" s="7" t="s">
        <v>2407</v>
      </c>
      <c r="AJ1" s="1" t="s">
        <v>2368</v>
      </c>
      <c r="AK1" s="3" t="s">
        <v>2381</v>
      </c>
    </row>
    <row r="2" spans="1:47" x14ac:dyDescent="0.25">
      <c r="A2" t="s">
        <v>35</v>
      </c>
      <c r="B2" t="s">
        <v>1266</v>
      </c>
      <c r="C2" t="s">
        <v>2151</v>
      </c>
      <c r="D2" t="s">
        <v>2349</v>
      </c>
      <c r="E2" s="2">
        <v>68.15384615384616</v>
      </c>
      <c r="F2" s="2">
        <f>SUM(Contract[[#This Row],[RN Hours (excl. Admin, DON)]], Contract[[#This Row],[RN Admin Hours]], Contract[[#This Row],[RN DON Hours]], Contract[[#This Row],[LPN Hours (excl. Admin)]], Contract[[#This Row],[LPN Admin Hours]], Contract[[#This Row],[CNA Hours]], Contract[[#This Row],[NA TR Hours]], Contract[[#This Row],[Med Aide/Tech Hours]])</f>
        <v>247.41208791208791</v>
      </c>
      <c r="G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 s="8">
        <f>Contract[[#This Row],[Total Contract Hours]]/Contract[[#This Row],[Total Nurse Staff Hours]]</f>
        <v>0</v>
      </c>
      <c r="I2" s="2">
        <f>SUM(Contract[[#This Row],[RN Hours (excl. Admin, DON)]], Contract[[#This Row],[RN Admin Hours]], Contract[[#This Row],[RN DON Hours]])</f>
        <v>32.590659340659343</v>
      </c>
      <c r="J2" s="2">
        <f>SUM(Contract[[#This Row],[RN Hours Contract (excl. Admin, DON)]], Contract[[#This Row],[RN Admin Hours Contract]], Contract[[#This Row],[RN DON Hours Contract]])</f>
        <v>0</v>
      </c>
      <c r="K2" s="8">
        <f>Contract[[#This Row],[Total Contract RN Hours (w/ Admin, DON)]]/Contract[[#This Row],[Total RN Hours (w/ Admin, DON)]]</f>
        <v>0</v>
      </c>
      <c r="L2" s="2">
        <v>10.288461538461538</v>
      </c>
      <c r="M2" s="2">
        <v>0</v>
      </c>
      <c r="N2" s="8">
        <f>Contract[[#This Row],[RN Hours Contract (excl. Admin, DON)]]/Contract[[#This Row],[RN Hours (excl. Admin, DON)]]</f>
        <v>0</v>
      </c>
      <c r="O2" s="2">
        <v>17.115384615384617</v>
      </c>
      <c r="P2" s="2">
        <v>0</v>
      </c>
      <c r="Q2" s="8">
        <f>Contract[[#This Row],[RN Admin Hours Contract]]/Contract[[#This Row],[RN Admin Hours]]</f>
        <v>0</v>
      </c>
      <c r="R2" s="2">
        <v>5.186813186813187</v>
      </c>
      <c r="S2" s="2">
        <v>0</v>
      </c>
      <c r="T2" s="8">
        <f>Contract[[#This Row],[RN DON Hours Contract]]/Contract[[#This Row],[RN DON Hours]]</f>
        <v>0</v>
      </c>
      <c r="U2" s="2">
        <v>53.409340659340657</v>
      </c>
      <c r="V2" s="2">
        <v>0</v>
      </c>
      <c r="W2" s="8">
        <f>Contract[[#This Row],[LPN Hours Contract (excl. Admin)]]/Contract[[#This Row],[LPN Hours (excl. Admin)]]</f>
        <v>0</v>
      </c>
      <c r="X2" s="2">
        <v>29.401098901098901</v>
      </c>
      <c r="Y2" s="2">
        <v>0</v>
      </c>
      <c r="Z2" s="8">
        <f>Contract[[#This Row],[LPN Admin Hours Contract]]/Contract[[#This Row],[LPN Admin Hours]]</f>
        <v>0</v>
      </c>
      <c r="AA2" s="2">
        <v>121.62637362637362</v>
      </c>
      <c r="AB2" s="2">
        <v>0</v>
      </c>
      <c r="AC2" s="8">
        <f>Contract[[#This Row],[CNA Hours Contract]]/Contract[[#This Row],[CNA Hours]]</f>
        <v>0</v>
      </c>
      <c r="AD2" s="2">
        <v>10.384615384615385</v>
      </c>
      <c r="AE2" s="2">
        <v>0</v>
      </c>
      <c r="AF2" s="8">
        <f>Contract[[#This Row],[NA TR Hours Contract]]/Contract[[#This Row],[NA TR Hours]]</f>
        <v>0</v>
      </c>
      <c r="AG2" s="2">
        <v>0</v>
      </c>
      <c r="AH2" s="2">
        <v>0</v>
      </c>
      <c r="AI2" s="8" t="s">
        <v>2447</v>
      </c>
      <c r="AJ2" t="s">
        <v>322</v>
      </c>
      <c r="AK2" s="6">
        <v>5</v>
      </c>
      <c r="AT2"/>
      <c r="AU2"/>
    </row>
    <row r="3" spans="1:47" x14ac:dyDescent="0.25">
      <c r="A3" t="s">
        <v>35</v>
      </c>
      <c r="B3" t="s">
        <v>1631</v>
      </c>
      <c r="C3" t="s">
        <v>2234</v>
      </c>
      <c r="D3" t="s">
        <v>2311</v>
      </c>
      <c r="E3" s="2">
        <v>42.945054945054942</v>
      </c>
      <c r="F3" s="2">
        <f>SUM(Contract[[#This Row],[RN Hours (excl. Admin, DON)]], Contract[[#This Row],[RN Admin Hours]], Contract[[#This Row],[RN DON Hours]], Contract[[#This Row],[LPN Hours (excl. Admin)]], Contract[[#This Row],[LPN Admin Hours]], Contract[[#This Row],[CNA Hours]], Contract[[#This Row],[NA TR Hours]], Contract[[#This Row],[Med Aide/Tech Hours]])</f>
        <v>124.2415384615385</v>
      </c>
      <c r="G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2.6153846153846154</v>
      </c>
      <c r="H3" s="8">
        <f>Contract[[#This Row],[Total Contract Hours]]/Contract[[#This Row],[Total Nurse Staff Hours]]</f>
        <v>2.1050806741211282E-2</v>
      </c>
      <c r="I3" s="2">
        <f>SUM(Contract[[#This Row],[RN Hours (excl. Admin, DON)]], Contract[[#This Row],[RN Admin Hours]], Contract[[#This Row],[RN DON Hours]])</f>
        <v>17.998131868131871</v>
      </c>
      <c r="J3" s="2">
        <f>SUM(Contract[[#This Row],[RN Hours Contract (excl. Admin, DON)]], Contract[[#This Row],[RN Admin Hours Contract]], Contract[[#This Row],[RN DON Hours Contract]])</f>
        <v>1.0329670329670331</v>
      </c>
      <c r="K3" s="8">
        <f>Contract[[#This Row],[Total Contract RN Hours (w/ Admin, DON)]]/Contract[[#This Row],[Total RN Hours (w/ Admin, DON)]]</f>
        <v>5.7393013926964331E-2</v>
      </c>
      <c r="L3" s="2">
        <v>13.119010989010993</v>
      </c>
      <c r="M3" s="2">
        <v>1.0329670329670331</v>
      </c>
      <c r="N3" s="8">
        <f>Contract[[#This Row],[RN Hours Contract (excl. Admin, DON)]]/Contract[[#This Row],[RN Hours (excl. Admin, DON)]]</f>
        <v>7.8738178802677083E-2</v>
      </c>
      <c r="O3" s="2">
        <v>0</v>
      </c>
      <c r="P3" s="2">
        <v>0</v>
      </c>
      <c r="Q3" s="8" t="s">
        <v>2447</v>
      </c>
      <c r="R3" s="2">
        <v>4.8791208791208796</v>
      </c>
      <c r="S3" s="2">
        <v>0</v>
      </c>
      <c r="T3" s="8">
        <f>Contract[[#This Row],[RN DON Hours Contract]]/Contract[[#This Row],[RN DON Hours]]</f>
        <v>0</v>
      </c>
      <c r="U3" s="2">
        <v>34.033956043956067</v>
      </c>
      <c r="V3" s="2">
        <v>0.26373626373626374</v>
      </c>
      <c r="W3" s="8">
        <f>Contract[[#This Row],[LPN Hours Contract (excl. Admin)]]/Contract[[#This Row],[LPN Hours (excl. Admin)]]</f>
        <v>7.7492097420481755E-3</v>
      </c>
      <c r="X3" s="2">
        <v>5.8901098901098905</v>
      </c>
      <c r="Y3" s="2">
        <v>0</v>
      </c>
      <c r="Z3" s="8">
        <f>Contract[[#This Row],[LPN Admin Hours Contract]]/Contract[[#This Row],[LPN Admin Hours]]</f>
        <v>0</v>
      </c>
      <c r="AA3" s="2">
        <v>66.319340659340668</v>
      </c>
      <c r="AB3" s="2">
        <v>1.3186813186813187</v>
      </c>
      <c r="AC3" s="8">
        <f>Contract[[#This Row],[CNA Hours Contract]]/Contract[[#This Row],[CNA Hours]]</f>
        <v>1.9883812257044668E-2</v>
      </c>
      <c r="AD3" s="2">
        <v>0</v>
      </c>
      <c r="AE3" s="2">
        <v>0</v>
      </c>
      <c r="AF3" s="8" t="s">
        <v>2447</v>
      </c>
      <c r="AG3" s="2">
        <v>0</v>
      </c>
      <c r="AH3" s="2">
        <v>0</v>
      </c>
      <c r="AI3" s="8" t="s">
        <v>2447</v>
      </c>
      <c r="AJ3" t="s">
        <v>694</v>
      </c>
      <c r="AK3" s="6">
        <v>5</v>
      </c>
      <c r="AT3"/>
      <c r="AU3"/>
    </row>
    <row r="4" spans="1:47" x14ac:dyDescent="0.25">
      <c r="A4" t="s">
        <v>35</v>
      </c>
      <c r="B4" t="s">
        <v>1643</v>
      </c>
      <c r="C4" t="s">
        <v>2007</v>
      </c>
      <c r="D4" t="s">
        <v>2303</v>
      </c>
      <c r="E4" s="2">
        <v>68.406593406593402</v>
      </c>
      <c r="F4" s="2">
        <f>SUM(Contract[[#This Row],[RN Hours (excl. Admin, DON)]], Contract[[#This Row],[RN Admin Hours]], Contract[[#This Row],[RN DON Hours]], Contract[[#This Row],[LPN Hours (excl. Admin)]], Contract[[#This Row],[LPN Admin Hours]], Contract[[#This Row],[CNA Hours]], Contract[[#This Row],[NA TR Hours]], Contract[[#This Row],[Med Aide/Tech Hours]])</f>
        <v>276.6098901098901</v>
      </c>
      <c r="G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0.26373626373626374</v>
      </c>
      <c r="H4" s="8">
        <f>Contract[[#This Row],[Total Contract Hours]]/Contract[[#This Row],[Total Nurse Staff Hours]]</f>
        <v>9.5345926941183489E-4</v>
      </c>
      <c r="I4" s="2">
        <f>SUM(Contract[[#This Row],[RN Hours (excl. Admin, DON)]], Contract[[#This Row],[RN Admin Hours]], Contract[[#This Row],[RN DON Hours]])</f>
        <v>48.494505494505496</v>
      </c>
      <c r="J4" s="2">
        <f>SUM(Contract[[#This Row],[RN Hours Contract (excl. Admin, DON)]], Contract[[#This Row],[RN Admin Hours Contract]], Contract[[#This Row],[RN DON Hours Contract]])</f>
        <v>0.26373626373626374</v>
      </c>
      <c r="K4" s="8">
        <f>Contract[[#This Row],[Total Contract RN Hours (w/ Admin, DON)]]/Contract[[#This Row],[Total RN Hours (w/ Admin, DON)]]</f>
        <v>5.4384772263766142E-3</v>
      </c>
      <c r="L4" s="2">
        <v>33.206043956043956</v>
      </c>
      <c r="M4" s="2">
        <v>0</v>
      </c>
      <c r="N4" s="8">
        <f>Contract[[#This Row],[RN Hours Contract (excl. Admin, DON)]]/Contract[[#This Row],[RN Hours (excl. Admin, DON)]]</f>
        <v>0</v>
      </c>
      <c r="O4" s="2">
        <v>9.5741758241758248</v>
      </c>
      <c r="P4" s="2">
        <v>0.26373626373626374</v>
      </c>
      <c r="Q4" s="8">
        <f>Contract[[#This Row],[RN Admin Hours Contract]]/Contract[[#This Row],[RN Admin Hours]]</f>
        <v>2.7546628407460545E-2</v>
      </c>
      <c r="R4" s="2">
        <v>5.7142857142857144</v>
      </c>
      <c r="S4" s="2">
        <v>0</v>
      </c>
      <c r="T4" s="8">
        <f>Contract[[#This Row],[RN DON Hours Contract]]/Contract[[#This Row],[RN DON Hours]]</f>
        <v>0</v>
      </c>
      <c r="U4" s="2">
        <v>52.939560439560438</v>
      </c>
      <c r="V4" s="2">
        <v>0</v>
      </c>
      <c r="W4" s="8">
        <f>Contract[[#This Row],[LPN Hours Contract (excl. Admin)]]/Contract[[#This Row],[LPN Hours (excl. Admin)]]</f>
        <v>0</v>
      </c>
      <c r="X4" s="2">
        <v>21.826923076923077</v>
      </c>
      <c r="Y4" s="2">
        <v>0</v>
      </c>
      <c r="Z4" s="8">
        <f>Contract[[#This Row],[LPN Admin Hours Contract]]/Contract[[#This Row],[LPN Admin Hours]]</f>
        <v>0</v>
      </c>
      <c r="AA4" s="2">
        <v>120.52197802197803</v>
      </c>
      <c r="AB4" s="2">
        <v>0</v>
      </c>
      <c r="AC4" s="8">
        <f>Contract[[#This Row],[CNA Hours Contract]]/Contract[[#This Row],[CNA Hours]]</f>
        <v>0</v>
      </c>
      <c r="AD4" s="2">
        <v>32.82692307692308</v>
      </c>
      <c r="AE4" s="2">
        <v>0</v>
      </c>
      <c r="AF4" s="8">
        <f>Contract[[#This Row],[NA TR Hours Contract]]/Contract[[#This Row],[NA TR Hours]]</f>
        <v>0</v>
      </c>
      <c r="AG4" s="2">
        <v>0</v>
      </c>
      <c r="AH4" s="2">
        <v>0</v>
      </c>
      <c r="AI4" s="8" t="s">
        <v>2447</v>
      </c>
      <c r="AJ4" t="s">
        <v>706</v>
      </c>
      <c r="AK4" s="6">
        <v>5</v>
      </c>
      <c r="AT4"/>
      <c r="AU4"/>
    </row>
    <row r="5" spans="1:47" x14ac:dyDescent="0.25">
      <c r="A5" t="s">
        <v>35</v>
      </c>
      <c r="B5" t="s">
        <v>1537</v>
      </c>
      <c r="C5" t="s">
        <v>2142</v>
      </c>
      <c r="D5" t="s">
        <v>2346</v>
      </c>
      <c r="E5" s="2">
        <v>40.868131868131869</v>
      </c>
      <c r="F5" s="2">
        <f>SUM(Contract[[#This Row],[RN Hours (excl. Admin, DON)]], Contract[[#This Row],[RN Admin Hours]], Contract[[#This Row],[RN DON Hours]], Contract[[#This Row],[LPN Hours (excl. Admin)]], Contract[[#This Row],[LPN Admin Hours]], Contract[[#This Row],[CNA Hours]], Contract[[#This Row],[NA TR Hours]], Contract[[#This Row],[Med Aide/Tech Hours]])</f>
        <v>102.5198901098901</v>
      </c>
      <c r="G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 s="8">
        <f>Contract[[#This Row],[Total Contract Hours]]/Contract[[#This Row],[Total Nurse Staff Hours]]</f>
        <v>0</v>
      </c>
      <c r="I5" s="2">
        <f>SUM(Contract[[#This Row],[RN Hours (excl. Admin, DON)]], Contract[[#This Row],[RN Admin Hours]], Contract[[#This Row],[RN DON Hours]])</f>
        <v>17.357252747252748</v>
      </c>
      <c r="J5" s="2">
        <f>SUM(Contract[[#This Row],[RN Hours Contract (excl. Admin, DON)]], Contract[[#This Row],[RN Admin Hours Contract]], Contract[[#This Row],[RN DON Hours Contract]])</f>
        <v>0</v>
      </c>
      <c r="K5" s="8">
        <f>Contract[[#This Row],[Total Contract RN Hours (w/ Admin, DON)]]/Contract[[#This Row],[Total RN Hours (w/ Admin, DON)]]</f>
        <v>0</v>
      </c>
      <c r="L5" s="2">
        <v>10.93967032967033</v>
      </c>
      <c r="M5" s="2">
        <v>0</v>
      </c>
      <c r="N5" s="8">
        <f>Contract[[#This Row],[RN Hours Contract (excl. Admin, DON)]]/Contract[[#This Row],[RN Hours (excl. Admin, DON)]]</f>
        <v>0</v>
      </c>
      <c r="O5" s="2">
        <v>0.52747252747252749</v>
      </c>
      <c r="P5" s="2">
        <v>0</v>
      </c>
      <c r="Q5" s="8">
        <f>Contract[[#This Row],[RN Admin Hours Contract]]/Contract[[#This Row],[RN Admin Hours]]</f>
        <v>0</v>
      </c>
      <c r="R5" s="2">
        <v>5.8901098901098905</v>
      </c>
      <c r="S5" s="2">
        <v>0</v>
      </c>
      <c r="T5" s="8">
        <f>Contract[[#This Row],[RN DON Hours Contract]]/Contract[[#This Row],[RN DON Hours]]</f>
        <v>0</v>
      </c>
      <c r="U5" s="2">
        <v>35.607912087912084</v>
      </c>
      <c r="V5" s="2">
        <v>0</v>
      </c>
      <c r="W5" s="8">
        <f>Contract[[#This Row],[LPN Hours Contract (excl. Admin)]]/Contract[[#This Row],[LPN Hours (excl. Admin)]]</f>
        <v>0</v>
      </c>
      <c r="X5" s="2">
        <v>0.1975824175824176</v>
      </c>
      <c r="Y5" s="2">
        <v>0</v>
      </c>
      <c r="Z5" s="8">
        <f>Contract[[#This Row],[LPN Admin Hours Contract]]/Contract[[#This Row],[LPN Admin Hours]]</f>
        <v>0</v>
      </c>
      <c r="AA5" s="2">
        <v>49.357142857142854</v>
      </c>
      <c r="AB5" s="2">
        <v>0</v>
      </c>
      <c r="AC5" s="8">
        <f>Contract[[#This Row],[CNA Hours Contract]]/Contract[[#This Row],[CNA Hours]]</f>
        <v>0</v>
      </c>
      <c r="AD5" s="2">
        <v>0</v>
      </c>
      <c r="AE5" s="2">
        <v>0</v>
      </c>
      <c r="AF5" s="8" t="s">
        <v>2447</v>
      </c>
      <c r="AG5" s="2">
        <v>0</v>
      </c>
      <c r="AH5" s="2">
        <v>0</v>
      </c>
      <c r="AI5" s="8" t="s">
        <v>2447</v>
      </c>
      <c r="AJ5" t="s">
        <v>599</v>
      </c>
      <c r="AK5" s="6">
        <v>5</v>
      </c>
      <c r="AT5"/>
      <c r="AU5"/>
    </row>
    <row r="6" spans="1:47" x14ac:dyDescent="0.25">
      <c r="A6" t="s">
        <v>35</v>
      </c>
      <c r="B6" t="s">
        <v>1574</v>
      </c>
      <c r="C6" t="s">
        <v>2211</v>
      </c>
      <c r="D6" t="s">
        <v>2325</v>
      </c>
      <c r="E6" s="2">
        <v>62.373626373626372</v>
      </c>
      <c r="F6" s="2">
        <f>SUM(Contract[[#This Row],[RN Hours (excl. Admin, DON)]], Contract[[#This Row],[RN Admin Hours]], Contract[[#This Row],[RN DON Hours]], Contract[[#This Row],[LPN Hours (excl. Admin)]], Contract[[#This Row],[LPN Admin Hours]], Contract[[#This Row],[CNA Hours]], Contract[[#This Row],[NA TR Hours]], Contract[[#This Row],[Med Aide/Tech Hours]])</f>
        <v>184.31362637362639</v>
      </c>
      <c r="G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15.768021978021975</v>
      </c>
      <c r="H6" s="8">
        <f>Contract[[#This Row],[Total Contract Hours]]/Contract[[#This Row],[Total Nurse Staff Hours]]</f>
        <v>8.5549952481854249E-2</v>
      </c>
      <c r="I6" s="2">
        <f>SUM(Contract[[#This Row],[RN Hours (excl. Admin, DON)]], Contract[[#This Row],[RN Admin Hours]], Contract[[#This Row],[RN DON Hours]])</f>
        <v>15.579890109890112</v>
      </c>
      <c r="J6" s="2">
        <f>SUM(Contract[[#This Row],[RN Hours Contract (excl. Admin, DON)]], Contract[[#This Row],[RN Admin Hours Contract]], Contract[[#This Row],[RN DON Hours Contract]])</f>
        <v>0.15384615384615385</v>
      </c>
      <c r="K6" s="8">
        <f>Contract[[#This Row],[Total Contract RN Hours (w/ Admin, DON)]]/Contract[[#This Row],[Total RN Hours (w/ Admin, DON)]]</f>
        <v>9.8746623218152439E-3</v>
      </c>
      <c r="L6" s="2">
        <v>9.008461538461539</v>
      </c>
      <c r="M6" s="2">
        <v>0.15384615384615385</v>
      </c>
      <c r="N6" s="8">
        <f>Contract[[#This Row],[RN Hours Contract (excl. Admin, DON)]]/Contract[[#This Row],[RN Hours (excl. Admin, DON)]]</f>
        <v>1.7077960891469558E-2</v>
      </c>
      <c r="O6" s="2">
        <v>1.9120879120879122</v>
      </c>
      <c r="P6" s="2">
        <v>0</v>
      </c>
      <c r="Q6" s="8">
        <f>Contract[[#This Row],[RN Admin Hours Contract]]/Contract[[#This Row],[RN Admin Hours]]</f>
        <v>0</v>
      </c>
      <c r="R6" s="2">
        <v>4.6593406593406597</v>
      </c>
      <c r="S6" s="2">
        <v>0</v>
      </c>
      <c r="T6" s="8">
        <f>Contract[[#This Row],[RN DON Hours Contract]]/Contract[[#This Row],[RN DON Hours]]</f>
        <v>0</v>
      </c>
      <c r="U6" s="2">
        <v>58.60153846153846</v>
      </c>
      <c r="V6" s="2">
        <v>12.163626373626371</v>
      </c>
      <c r="W6" s="8">
        <f>Contract[[#This Row],[LPN Hours Contract (excl. Admin)]]/Contract[[#This Row],[LPN Hours (excl. Admin)]]</f>
        <v>0.20756496660253451</v>
      </c>
      <c r="X6" s="2">
        <v>7.0714285714285712</v>
      </c>
      <c r="Y6" s="2">
        <v>0</v>
      </c>
      <c r="Z6" s="8">
        <f>Contract[[#This Row],[LPN Admin Hours Contract]]/Contract[[#This Row],[LPN Admin Hours]]</f>
        <v>0</v>
      </c>
      <c r="AA6" s="2">
        <v>103.06076923076924</v>
      </c>
      <c r="AB6" s="2">
        <v>3.4505494505494507</v>
      </c>
      <c r="AC6" s="8">
        <f>Contract[[#This Row],[CNA Hours Contract]]/Contract[[#This Row],[CNA Hours]]</f>
        <v>3.3480726723697639E-2</v>
      </c>
      <c r="AD6" s="2">
        <v>0</v>
      </c>
      <c r="AE6" s="2">
        <v>0</v>
      </c>
      <c r="AF6" s="8" t="s">
        <v>2447</v>
      </c>
      <c r="AG6" s="2">
        <v>0</v>
      </c>
      <c r="AH6" s="2">
        <v>0</v>
      </c>
      <c r="AI6" s="8" t="s">
        <v>2447</v>
      </c>
      <c r="AJ6" t="s">
        <v>636</v>
      </c>
      <c r="AK6" s="6">
        <v>5</v>
      </c>
      <c r="AT6"/>
      <c r="AU6"/>
    </row>
    <row r="7" spans="1:47" x14ac:dyDescent="0.25">
      <c r="A7" t="s">
        <v>35</v>
      </c>
      <c r="B7" t="s">
        <v>1520</v>
      </c>
      <c r="C7" t="s">
        <v>2212</v>
      </c>
      <c r="D7" t="s">
        <v>2328</v>
      </c>
      <c r="E7" s="2">
        <v>97.395604395604394</v>
      </c>
      <c r="F7" s="2">
        <f>SUM(Contract[[#This Row],[RN Hours (excl. Admin, DON)]], Contract[[#This Row],[RN Admin Hours]], Contract[[#This Row],[RN DON Hours]], Contract[[#This Row],[LPN Hours (excl. Admin)]], Contract[[#This Row],[LPN Admin Hours]], Contract[[#This Row],[CNA Hours]], Contract[[#This Row],[NA TR Hours]], Contract[[#This Row],[Med Aide/Tech Hours]])</f>
        <v>233.97527472527474</v>
      </c>
      <c r="G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 s="8">
        <f>Contract[[#This Row],[Total Contract Hours]]/Contract[[#This Row],[Total Nurse Staff Hours]]</f>
        <v>0</v>
      </c>
      <c r="I7" s="2">
        <f>SUM(Contract[[#This Row],[RN Hours (excl. Admin, DON)]], Contract[[#This Row],[RN Admin Hours]], Contract[[#This Row],[RN DON Hours]])</f>
        <v>43.653846153846153</v>
      </c>
      <c r="J7" s="2">
        <f>SUM(Contract[[#This Row],[RN Hours Contract (excl. Admin, DON)]], Contract[[#This Row],[RN Admin Hours Contract]], Contract[[#This Row],[RN DON Hours Contract]])</f>
        <v>0</v>
      </c>
      <c r="K7" s="8">
        <f>Contract[[#This Row],[Total Contract RN Hours (w/ Admin, DON)]]/Contract[[#This Row],[Total RN Hours (w/ Admin, DON)]]</f>
        <v>0</v>
      </c>
      <c r="L7" s="2">
        <v>27.884615384615383</v>
      </c>
      <c r="M7" s="2">
        <v>0</v>
      </c>
      <c r="N7" s="8">
        <f>Contract[[#This Row],[RN Hours Contract (excl. Admin, DON)]]/Contract[[#This Row],[RN Hours (excl. Admin, DON)]]</f>
        <v>0</v>
      </c>
      <c r="O7" s="2">
        <v>10.582417582417582</v>
      </c>
      <c r="P7" s="2">
        <v>0</v>
      </c>
      <c r="Q7" s="8">
        <f>Contract[[#This Row],[RN Admin Hours Contract]]/Contract[[#This Row],[RN Admin Hours]]</f>
        <v>0</v>
      </c>
      <c r="R7" s="2">
        <v>5.186813186813187</v>
      </c>
      <c r="S7" s="2">
        <v>0</v>
      </c>
      <c r="T7" s="8">
        <f>Contract[[#This Row],[RN DON Hours Contract]]/Contract[[#This Row],[RN DON Hours]]</f>
        <v>0</v>
      </c>
      <c r="U7" s="2">
        <v>63.796703296703299</v>
      </c>
      <c r="V7" s="2">
        <v>0</v>
      </c>
      <c r="W7" s="8">
        <f>Contract[[#This Row],[LPN Hours Contract (excl. Admin)]]/Contract[[#This Row],[LPN Hours (excl. Admin)]]</f>
        <v>0</v>
      </c>
      <c r="X7" s="2">
        <v>0.13736263736263737</v>
      </c>
      <c r="Y7" s="2">
        <v>0</v>
      </c>
      <c r="Z7" s="8">
        <f>Contract[[#This Row],[LPN Admin Hours Contract]]/Contract[[#This Row],[LPN Admin Hours]]</f>
        <v>0</v>
      </c>
      <c r="AA7" s="2">
        <v>118.22252747252747</v>
      </c>
      <c r="AB7" s="2">
        <v>0</v>
      </c>
      <c r="AC7" s="8">
        <f>Contract[[#This Row],[CNA Hours Contract]]/Contract[[#This Row],[CNA Hours]]</f>
        <v>0</v>
      </c>
      <c r="AD7" s="2">
        <v>8.1648351648351642</v>
      </c>
      <c r="AE7" s="2">
        <v>0</v>
      </c>
      <c r="AF7" s="8">
        <f>Contract[[#This Row],[NA TR Hours Contract]]/Contract[[#This Row],[NA TR Hours]]</f>
        <v>0</v>
      </c>
      <c r="AG7" s="2">
        <v>0</v>
      </c>
      <c r="AH7" s="2">
        <v>0</v>
      </c>
      <c r="AI7" s="8" t="s">
        <v>2447</v>
      </c>
      <c r="AJ7" t="s">
        <v>582</v>
      </c>
      <c r="AK7" s="6">
        <v>5</v>
      </c>
      <c r="AT7"/>
      <c r="AU7"/>
    </row>
    <row r="8" spans="1:47" x14ac:dyDescent="0.25">
      <c r="A8" t="s">
        <v>35</v>
      </c>
      <c r="B8" t="s">
        <v>1347</v>
      </c>
      <c r="C8" t="s">
        <v>2016</v>
      </c>
      <c r="D8" t="s">
        <v>2325</v>
      </c>
      <c r="E8" s="2">
        <v>53.703296703296701</v>
      </c>
      <c r="F8" s="2">
        <f>SUM(Contract[[#This Row],[RN Hours (excl. Admin, DON)]], Contract[[#This Row],[RN Admin Hours]], Contract[[#This Row],[RN DON Hours]], Contract[[#This Row],[LPN Hours (excl. Admin)]], Contract[[#This Row],[LPN Admin Hours]], Contract[[#This Row],[CNA Hours]], Contract[[#This Row],[NA TR Hours]], Contract[[#This Row],[Med Aide/Tech Hours]])</f>
        <v>116.78274725274726</v>
      </c>
      <c r="G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27.132637362637361</v>
      </c>
      <c r="H8" s="8">
        <f>Contract[[#This Row],[Total Contract Hours]]/Contract[[#This Row],[Total Nurse Staff Hours]]</f>
        <v>0.23233429595482546</v>
      </c>
      <c r="I8" s="2">
        <f>SUM(Contract[[#This Row],[RN Hours (excl. Admin, DON)]], Contract[[#This Row],[RN Admin Hours]], Contract[[#This Row],[RN DON Hours]])</f>
        <v>27.092527472527472</v>
      </c>
      <c r="J8" s="2">
        <f>SUM(Contract[[#This Row],[RN Hours Contract (excl. Admin, DON)]], Contract[[#This Row],[RN Admin Hours Contract]], Contract[[#This Row],[RN DON Hours Contract]])</f>
        <v>0.48351648351648358</v>
      </c>
      <c r="K8" s="8">
        <f>Contract[[#This Row],[Total Contract RN Hours (w/ Admin, DON)]]/Contract[[#This Row],[Total RN Hours (w/ Admin, DON)]]</f>
        <v>1.7846857736207221E-2</v>
      </c>
      <c r="L8" s="2">
        <v>15.477142857142859</v>
      </c>
      <c r="M8" s="2">
        <v>0.13186813186813187</v>
      </c>
      <c r="N8" s="8">
        <f>Contract[[#This Row],[RN Hours Contract (excl. Admin, DON)]]/Contract[[#This Row],[RN Hours (excl. Admin, DON)]]</f>
        <v>8.5201857400491326E-3</v>
      </c>
      <c r="O8" s="2">
        <v>7.2197802197802199</v>
      </c>
      <c r="P8" s="2">
        <v>0.17582417582417584</v>
      </c>
      <c r="Q8" s="8">
        <f>Contract[[#This Row],[RN Admin Hours Contract]]/Contract[[#This Row],[RN Admin Hours]]</f>
        <v>2.4353120243531205E-2</v>
      </c>
      <c r="R8" s="2">
        <v>4.395604395604396</v>
      </c>
      <c r="S8" s="2">
        <v>0.17582417582417584</v>
      </c>
      <c r="T8" s="8">
        <f>Contract[[#This Row],[RN DON Hours Contract]]/Contract[[#This Row],[RN DON Hours]]</f>
        <v>0.04</v>
      </c>
      <c r="U8" s="2">
        <v>29.860659340659353</v>
      </c>
      <c r="V8" s="2">
        <v>6.5392307692307696</v>
      </c>
      <c r="W8" s="8">
        <f>Contract[[#This Row],[LPN Hours Contract (excl. Admin)]]/Contract[[#This Row],[LPN Hours (excl. Admin)]]</f>
        <v>0.21899150633712622</v>
      </c>
      <c r="X8" s="2">
        <v>0.35164835164835168</v>
      </c>
      <c r="Y8" s="2">
        <v>0</v>
      </c>
      <c r="Z8" s="8">
        <f>Contract[[#This Row],[LPN Admin Hours Contract]]/Contract[[#This Row],[LPN Admin Hours]]</f>
        <v>0</v>
      </c>
      <c r="AA8" s="2">
        <v>55.433956043956044</v>
      </c>
      <c r="AB8" s="2">
        <v>20.109890109890109</v>
      </c>
      <c r="AC8" s="8">
        <f>Contract[[#This Row],[CNA Hours Contract]]/Contract[[#This Row],[CNA Hours]]</f>
        <v>0.36277205426118397</v>
      </c>
      <c r="AD8" s="2">
        <v>0</v>
      </c>
      <c r="AE8" s="2">
        <v>0</v>
      </c>
      <c r="AF8" s="8" t="s">
        <v>2447</v>
      </c>
      <c r="AG8" s="2">
        <v>4.0439560439560438</v>
      </c>
      <c r="AH8" s="2">
        <v>0</v>
      </c>
      <c r="AI8" s="8">
        <f>Contract[[#This Row],[Med Aide/Tech Hours Contract]]/Contract[[#This Row],[Med Aide/Tech Hours]]</f>
        <v>0</v>
      </c>
      <c r="AJ8" t="s">
        <v>404</v>
      </c>
      <c r="AK8" s="6">
        <v>5</v>
      </c>
      <c r="AT8"/>
      <c r="AU8"/>
    </row>
    <row r="9" spans="1:47" x14ac:dyDescent="0.25">
      <c r="A9" t="s">
        <v>35</v>
      </c>
      <c r="B9" t="s">
        <v>1770</v>
      </c>
      <c r="C9" t="s">
        <v>1978</v>
      </c>
      <c r="D9" t="s">
        <v>2331</v>
      </c>
      <c r="E9" s="2">
        <v>62.549450549450547</v>
      </c>
      <c r="F9" s="2">
        <f>SUM(Contract[[#This Row],[RN Hours (excl. Admin, DON)]], Contract[[#This Row],[RN Admin Hours]], Contract[[#This Row],[RN DON Hours]], Contract[[#This Row],[LPN Hours (excl. Admin)]], Contract[[#This Row],[LPN Admin Hours]], Contract[[#This Row],[CNA Hours]], Contract[[#This Row],[NA TR Hours]], Contract[[#This Row],[Med Aide/Tech Hours]])</f>
        <v>198.82835164835166</v>
      </c>
      <c r="G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 s="8">
        <f>Contract[[#This Row],[Total Contract Hours]]/Contract[[#This Row],[Total Nurse Staff Hours]]</f>
        <v>0</v>
      </c>
      <c r="I9" s="2">
        <f>SUM(Contract[[#This Row],[RN Hours (excl. Admin, DON)]], Contract[[#This Row],[RN Admin Hours]], Contract[[#This Row],[RN DON Hours]])</f>
        <v>19.816483516483522</v>
      </c>
      <c r="J9" s="2">
        <f>SUM(Contract[[#This Row],[RN Hours Contract (excl. Admin, DON)]], Contract[[#This Row],[RN Admin Hours Contract]], Contract[[#This Row],[RN DON Hours Contract]])</f>
        <v>0</v>
      </c>
      <c r="K9" s="8">
        <f>Contract[[#This Row],[Total Contract RN Hours (w/ Admin, DON)]]/Contract[[#This Row],[Total RN Hours (w/ Admin, DON)]]</f>
        <v>0</v>
      </c>
      <c r="L9" s="2">
        <v>10.110989010989011</v>
      </c>
      <c r="M9" s="2">
        <v>0</v>
      </c>
      <c r="N9" s="8">
        <f>Contract[[#This Row],[RN Hours Contract (excl. Admin, DON)]]/Contract[[#This Row],[RN Hours (excl. Admin, DON)]]</f>
        <v>0</v>
      </c>
      <c r="O9" s="2">
        <v>4.9230769230769234</v>
      </c>
      <c r="P9" s="2">
        <v>0</v>
      </c>
      <c r="Q9" s="8">
        <f>Contract[[#This Row],[RN Admin Hours Contract]]/Contract[[#This Row],[RN Admin Hours]]</f>
        <v>0</v>
      </c>
      <c r="R9" s="2">
        <v>4.7824175824175876</v>
      </c>
      <c r="S9" s="2">
        <v>0</v>
      </c>
      <c r="T9" s="8">
        <f>Contract[[#This Row],[RN DON Hours Contract]]/Contract[[#This Row],[RN DON Hours]]</f>
        <v>0</v>
      </c>
      <c r="U9" s="2">
        <v>62.996593406593391</v>
      </c>
      <c r="V9" s="2">
        <v>0</v>
      </c>
      <c r="W9" s="8">
        <f>Contract[[#This Row],[LPN Hours Contract (excl. Admin)]]/Contract[[#This Row],[LPN Hours (excl. Admin)]]</f>
        <v>0</v>
      </c>
      <c r="X9" s="2">
        <v>0</v>
      </c>
      <c r="Y9" s="2">
        <v>0</v>
      </c>
      <c r="Z9" s="8" t="s">
        <v>2447</v>
      </c>
      <c r="AA9" s="2">
        <v>116.01527472527474</v>
      </c>
      <c r="AB9" s="2">
        <v>0</v>
      </c>
      <c r="AC9" s="8">
        <f>Contract[[#This Row],[CNA Hours Contract]]/Contract[[#This Row],[CNA Hours]]</f>
        <v>0</v>
      </c>
      <c r="AD9" s="2">
        <v>0</v>
      </c>
      <c r="AE9" s="2">
        <v>0</v>
      </c>
      <c r="AF9" s="8" t="s">
        <v>2447</v>
      </c>
      <c r="AG9" s="2">
        <v>0</v>
      </c>
      <c r="AH9" s="2">
        <v>0</v>
      </c>
      <c r="AI9" s="8" t="s">
        <v>2447</v>
      </c>
      <c r="AJ9" t="s">
        <v>836</v>
      </c>
      <c r="AK9" s="6">
        <v>5</v>
      </c>
      <c r="AT9"/>
      <c r="AU9"/>
    </row>
    <row r="10" spans="1:47" x14ac:dyDescent="0.25">
      <c r="A10" t="s">
        <v>35</v>
      </c>
      <c r="B10" t="s">
        <v>1219</v>
      </c>
      <c r="C10" t="s">
        <v>1949</v>
      </c>
      <c r="D10" t="s">
        <v>2298</v>
      </c>
      <c r="E10" s="2">
        <v>89.450549450549445</v>
      </c>
      <c r="F10" s="2">
        <f>SUM(Contract[[#This Row],[RN Hours (excl. Admin, DON)]], Contract[[#This Row],[RN Admin Hours]], Contract[[#This Row],[RN DON Hours]], Contract[[#This Row],[LPN Hours (excl. Admin)]], Contract[[#This Row],[LPN Admin Hours]], Contract[[#This Row],[CNA Hours]], Contract[[#This Row],[NA TR Hours]], Contract[[#This Row],[Med Aide/Tech Hours]])</f>
        <v>208.04021978021979</v>
      </c>
      <c r="G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16.975164835164836</v>
      </c>
      <c r="H10" s="8">
        <f>Contract[[#This Row],[Total Contract Hours]]/Contract[[#This Row],[Total Nurse Staff Hours]]</f>
        <v>8.1595591723071306E-2</v>
      </c>
      <c r="I10" s="2">
        <f>SUM(Contract[[#This Row],[RN Hours (excl. Admin, DON)]], Contract[[#This Row],[RN Admin Hours]], Contract[[#This Row],[RN DON Hours]])</f>
        <v>32.204615384615387</v>
      </c>
      <c r="J10" s="2">
        <f>SUM(Contract[[#This Row],[RN Hours Contract (excl. Admin, DON)]], Contract[[#This Row],[RN Admin Hours Contract]], Contract[[#This Row],[RN DON Hours Contract]])</f>
        <v>0.13186813186813187</v>
      </c>
      <c r="K10" s="8">
        <f>Contract[[#This Row],[Total Contract RN Hours (w/ Admin, DON)]]/Contract[[#This Row],[Total RN Hours (w/ Admin, DON)]]</f>
        <v>4.0946966853430333E-3</v>
      </c>
      <c r="L10" s="2">
        <v>25.743076923076924</v>
      </c>
      <c r="M10" s="2">
        <v>0.13186813186813187</v>
      </c>
      <c r="N10" s="8">
        <f>Contract[[#This Row],[RN Hours Contract (excl. Admin, DON)]]/Contract[[#This Row],[RN Hours (excl. Admin, DON)]]</f>
        <v>5.1224697133978193E-3</v>
      </c>
      <c r="O10" s="2">
        <v>1.8901098901098901</v>
      </c>
      <c r="P10" s="2">
        <v>0</v>
      </c>
      <c r="Q10" s="8">
        <f>Contract[[#This Row],[RN Admin Hours Contract]]/Contract[[#This Row],[RN Admin Hours]]</f>
        <v>0</v>
      </c>
      <c r="R10" s="2">
        <v>4.5714285714285712</v>
      </c>
      <c r="S10" s="2">
        <v>0</v>
      </c>
      <c r="T10" s="8">
        <f>Contract[[#This Row],[RN DON Hours Contract]]/Contract[[#This Row],[RN DON Hours]]</f>
        <v>0</v>
      </c>
      <c r="U10" s="2">
        <v>51.130659340659356</v>
      </c>
      <c r="V10" s="2">
        <v>10.656483516483517</v>
      </c>
      <c r="W10" s="8">
        <f>Contract[[#This Row],[LPN Hours Contract (excl. Admin)]]/Contract[[#This Row],[LPN Hours (excl. Admin)]]</f>
        <v>0.20841670445679991</v>
      </c>
      <c r="X10" s="2">
        <v>6.5934065934065931</v>
      </c>
      <c r="Y10" s="2">
        <v>0</v>
      </c>
      <c r="Z10" s="8">
        <f>Contract[[#This Row],[LPN Admin Hours Contract]]/Contract[[#This Row],[LPN Admin Hours]]</f>
        <v>0</v>
      </c>
      <c r="AA10" s="2">
        <v>118.11153846153846</v>
      </c>
      <c r="AB10" s="2">
        <v>6.186813186813187</v>
      </c>
      <c r="AC10" s="8">
        <f>Contract[[#This Row],[CNA Hours Contract]]/Contract[[#This Row],[CNA Hours]]</f>
        <v>5.2381107446397755E-2</v>
      </c>
      <c r="AD10" s="2">
        <v>0</v>
      </c>
      <c r="AE10" s="2">
        <v>0</v>
      </c>
      <c r="AF10" s="8" t="s">
        <v>2447</v>
      </c>
      <c r="AG10" s="2">
        <v>0</v>
      </c>
      <c r="AH10" s="2">
        <v>0</v>
      </c>
      <c r="AI10" s="8" t="s">
        <v>2447</v>
      </c>
      <c r="AJ10" t="s">
        <v>275</v>
      </c>
      <c r="AK10" s="6">
        <v>5</v>
      </c>
      <c r="AT10"/>
      <c r="AU10"/>
    </row>
    <row r="11" spans="1:47" x14ac:dyDescent="0.25">
      <c r="A11" t="s">
        <v>35</v>
      </c>
      <c r="B11" t="s">
        <v>1024</v>
      </c>
      <c r="C11" t="s">
        <v>2076</v>
      </c>
      <c r="D11" t="s">
        <v>2331</v>
      </c>
      <c r="E11" s="2">
        <v>106.54945054945055</v>
      </c>
      <c r="F11" s="2">
        <f>SUM(Contract[[#This Row],[RN Hours (excl. Admin, DON)]], Contract[[#This Row],[RN Admin Hours]], Contract[[#This Row],[RN DON Hours]], Contract[[#This Row],[LPN Hours (excl. Admin)]], Contract[[#This Row],[LPN Admin Hours]], Contract[[#This Row],[CNA Hours]], Contract[[#This Row],[NA TR Hours]], Contract[[#This Row],[Med Aide/Tech Hours]])</f>
        <v>413.78307692307686</v>
      </c>
      <c r="G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17.472527472527471</v>
      </c>
      <c r="H11" s="8">
        <f>Contract[[#This Row],[Total Contract Hours]]/Contract[[#This Row],[Total Nurse Staff Hours]]</f>
        <v>4.2226297900954633E-2</v>
      </c>
      <c r="I11" s="2">
        <f>SUM(Contract[[#This Row],[RN Hours (excl. Admin, DON)]], Contract[[#This Row],[RN Admin Hours]], Contract[[#This Row],[RN DON Hours]])</f>
        <v>82.041428571428554</v>
      </c>
      <c r="J11" s="2">
        <f>SUM(Contract[[#This Row],[RN Hours Contract (excl. Admin, DON)]], Contract[[#This Row],[RN Admin Hours Contract]], Contract[[#This Row],[RN DON Hours Contract]])</f>
        <v>2.6483516483516483</v>
      </c>
      <c r="K11" s="8">
        <f>Contract[[#This Row],[Total Contract RN Hours (w/ Admin, DON)]]/Contract[[#This Row],[Total RN Hours (w/ Admin, DON)]]</f>
        <v>3.2280662275960825E-2</v>
      </c>
      <c r="L11" s="2">
        <v>59.28593406593405</v>
      </c>
      <c r="M11" s="2">
        <v>2.6483516483516483</v>
      </c>
      <c r="N11" s="8">
        <f>Contract[[#This Row],[RN Hours Contract (excl. Admin, DON)]]/Contract[[#This Row],[RN Hours (excl. Admin, DON)]]</f>
        <v>4.4670826058105448E-2</v>
      </c>
      <c r="O11" s="2">
        <v>17.480769230769234</v>
      </c>
      <c r="P11" s="2">
        <v>0</v>
      </c>
      <c r="Q11" s="8">
        <f>Contract[[#This Row],[RN Admin Hours Contract]]/Contract[[#This Row],[RN Admin Hours]]</f>
        <v>0</v>
      </c>
      <c r="R11" s="2">
        <v>5.2747252747252746</v>
      </c>
      <c r="S11" s="2">
        <v>0</v>
      </c>
      <c r="T11" s="8">
        <f>Contract[[#This Row],[RN DON Hours Contract]]/Contract[[#This Row],[RN DON Hours]]</f>
        <v>0</v>
      </c>
      <c r="U11" s="2">
        <v>78.313406593406583</v>
      </c>
      <c r="V11" s="2">
        <v>0.17582417582417584</v>
      </c>
      <c r="W11" s="8">
        <f>Contract[[#This Row],[LPN Hours Contract (excl. Admin)]]/Contract[[#This Row],[LPN Hours (excl. Admin)]]</f>
        <v>2.2451350729388261E-3</v>
      </c>
      <c r="X11" s="2">
        <v>14.065934065934066</v>
      </c>
      <c r="Y11" s="2">
        <v>0</v>
      </c>
      <c r="Z11" s="8">
        <f>Contract[[#This Row],[LPN Admin Hours Contract]]/Contract[[#This Row],[LPN Admin Hours]]</f>
        <v>0</v>
      </c>
      <c r="AA11" s="2">
        <v>179.30351648351646</v>
      </c>
      <c r="AB11" s="2">
        <v>14.648351648351648</v>
      </c>
      <c r="AC11" s="8">
        <f>Contract[[#This Row],[CNA Hours Contract]]/Contract[[#This Row],[CNA Hours]]</f>
        <v>8.169584141813685E-2</v>
      </c>
      <c r="AD11" s="2">
        <v>60.058791208791206</v>
      </c>
      <c r="AE11" s="2">
        <v>0</v>
      </c>
      <c r="AF11" s="8">
        <f>Contract[[#This Row],[NA TR Hours Contract]]/Contract[[#This Row],[NA TR Hours]]</f>
        <v>0</v>
      </c>
      <c r="AG11" s="2">
        <v>0</v>
      </c>
      <c r="AH11" s="2">
        <v>0</v>
      </c>
      <c r="AI11" s="8" t="s">
        <v>2447</v>
      </c>
      <c r="AJ11" t="s">
        <v>77</v>
      </c>
      <c r="AK11" s="6">
        <v>5</v>
      </c>
      <c r="AT11"/>
      <c r="AU11"/>
    </row>
    <row r="12" spans="1:47" x14ac:dyDescent="0.25">
      <c r="A12" t="s">
        <v>35</v>
      </c>
      <c r="B12" t="s">
        <v>1635</v>
      </c>
      <c r="C12" t="s">
        <v>2036</v>
      </c>
      <c r="D12" t="s">
        <v>2364</v>
      </c>
      <c r="E12" s="2">
        <v>34.956043956043956</v>
      </c>
      <c r="F12" s="2">
        <f>SUM(Contract[[#This Row],[RN Hours (excl. Admin, DON)]], Contract[[#This Row],[RN Admin Hours]], Contract[[#This Row],[RN DON Hours]], Contract[[#This Row],[LPN Hours (excl. Admin)]], Contract[[#This Row],[LPN Admin Hours]], Contract[[#This Row],[CNA Hours]], Contract[[#This Row],[NA TR Hours]], Contract[[#This Row],[Med Aide/Tech Hours]])</f>
        <v>124.65802197802196</v>
      </c>
      <c r="G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3.8296703296703294</v>
      </c>
      <c r="H12" s="8">
        <f>Contract[[#This Row],[Total Contract Hours]]/Contract[[#This Row],[Total Nurse Staff Hours]]</f>
        <v>3.0721411016336565E-2</v>
      </c>
      <c r="I12" s="2">
        <f>SUM(Contract[[#This Row],[RN Hours (excl. Admin, DON)]], Contract[[#This Row],[RN Admin Hours]], Contract[[#This Row],[RN DON Hours]])</f>
        <v>26.37</v>
      </c>
      <c r="J12" s="2">
        <f>SUM(Contract[[#This Row],[RN Hours Contract (excl. Admin, DON)]], Contract[[#This Row],[RN Admin Hours Contract]], Contract[[#This Row],[RN DON Hours Contract]])</f>
        <v>0</v>
      </c>
      <c r="K12" s="8">
        <f>Contract[[#This Row],[Total Contract RN Hours (w/ Admin, DON)]]/Contract[[#This Row],[Total RN Hours (w/ Admin, DON)]]</f>
        <v>0</v>
      </c>
      <c r="L12" s="2">
        <v>16.732637362637362</v>
      </c>
      <c r="M12" s="2">
        <v>0</v>
      </c>
      <c r="N12" s="8">
        <f>Contract[[#This Row],[RN Hours Contract (excl. Admin, DON)]]/Contract[[#This Row],[RN Hours (excl. Admin, DON)]]</f>
        <v>0</v>
      </c>
      <c r="O12" s="2">
        <v>5.6813186813186816</v>
      </c>
      <c r="P12" s="2">
        <v>0</v>
      </c>
      <c r="Q12" s="8">
        <f>Contract[[#This Row],[RN Admin Hours Contract]]/Contract[[#This Row],[RN Admin Hours]]</f>
        <v>0</v>
      </c>
      <c r="R12" s="2">
        <v>3.9560439560439562</v>
      </c>
      <c r="S12" s="2">
        <v>0</v>
      </c>
      <c r="T12" s="8">
        <f>Contract[[#This Row],[RN DON Hours Contract]]/Contract[[#This Row],[RN DON Hours]]</f>
        <v>0</v>
      </c>
      <c r="U12" s="2">
        <v>38.201868131868132</v>
      </c>
      <c r="V12" s="2">
        <v>1.9395604395604396</v>
      </c>
      <c r="W12" s="8">
        <f>Contract[[#This Row],[LPN Hours Contract (excl. Admin)]]/Contract[[#This Row],[LPN Hours (excl. Admin)]]</f>
        <v>5.0771350575456585E-2</v>
      </c>
      <c r="X12" s="2">
        <v>0</v>
      </c>
      <c r="Y12" s="2">
        <v>0</v>
      </c>
      <c r="Z12" s="8" t="s">
        <v>2447</v>
      </c>
      <c r="AA12" s="2">
        <v>58.341648351648352</v>
      </c>
      <c r="AB12" s="2">
        <v>1.8901098901098901</v>
      </c>
      <c r="AC12" s="8">
        <f>Contract[[#This Row],[CNA Hours Contract]]/Contract[[#This Row],[CNA Hours]]</f>
        <v>3.2397265821449625E-2</v>
      </c>
      <c r="AD12" s="2">
        <v>1.7445054945054945</v>
      </c>
      <c r="AE12" s="2">
        <v>0</v>
      </c>
      <c r="AF12" s="8">
        <f>Contract[[#This Row],[NA TR Hours Contract]]/Contract[[#This Row],[NA TR Hours]]</f>
        <v>0</v>
      </c>
      <c r="AG12" s="2">
        <v>0</v>
      </c>
      <c r="AH12" s="2">
        <v>0</v>
      </c>
      <c r="AI12" s="8" t="s">
        <v>2447</v>
      </c>
      <c r="AJ12" t="s">
        <v>698</v>
      </c>
      <c r="AK12" s="6">
        <v>5</v>
      </c>
      <c r="AT12"/>
      <c r="AU12"/>
    </row>
    <row r="13" spans="1:47" x14ac:dyDescent="0.25">
      <c r="A13" t="s">
        <v>35</v>
      </c>
      <c r="B13" t="s">
        <v>1480</v>
      </c>
      <c r="C13" t="s">
        <v>2203</v>
      </c>
      <c r="D13" t="s">
        <v>2366</v>
      </c>
      <c r="E13" s="2">
        <v>61.758241758241759</v>
      </c>
      <c r="F13" s="2">
        <f>SUM(Contract[[#This Row],[RN Hours (excl. Admin, DON)]], Contract[[#This Row],[RN Admin Hours]], Contract[[#This Row],[RN DON Hours]], Contract[[#This Row],[LPN Hours (excl. Admin)]], Contract[[#This Row],[LPN Admin Hours]], Contract[[#This Row],[CNA Hours]], Contract[[#This Row],[NA TR Hours]], Contract[[#This Row],[Med Aide/Tech Hours]])</f>
        <v>225.34065934065933</v>
      </c>
      <c r="G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3" s="8">
        <f>Contract[[#This Row],[Total Contract Hours]]/Contract[[#This Row],[Total Nurse Staff Hours]]</f>
        <v>0</v>
      </c>
      <c r="I13" s="2">
        <f>SUM(Contract[[#This Row],[RN Hours (excl. Admin, DON)]], Contract[[#This Row],[RN Admin Hours]], Contract[[#This Row],[RN DON Hours]])</f>
        <v>37.815934065934066</v>
      </c>
      <c r="J13" s="2">
        <f>SUM(Contract[[#This Row],[RN Hours Contract (excl. Admin, DON)]], Contract[[#This Row],[RN Admin Hours Contract]], Contract[[#This Row],[RN DON Hours Contract]])</f>
        <v>0</v>
      </c>
      <c r="K13" s="8">
        <f>Contract[[#This Row],[Total Contract RN Hours (w/ Admin, DON)]]/Contract[[#This Row],[Total RN Hours (w/ Admin, DON)]]</f>
        <v>0</v>
      </c>
      <c r="L13" s="2">
        <v>16.928571428571427</v>
      </c>
      <c r="M13" s="2">
        <v>0</v>
      </c>
      <c r="N13" s="8">
        <f>Contract[[#This Row],[RN Hours Contract (excl. Admin, DON)]]/Contract[[#This Row],[RN Hours (excl. Admin, DON)]]</f>
        <v>0</v>
      </c>
      <c r="O13" s="2">
        <v>15.656593406593407</v>
      </c>
      <c r="P13" s="2">
        <v>0</v>
      </c>
      <c r="Q13" s="8">
        <f>Contract[[#This Row],[RN Admin Hours Contract]]/Contract[[#This Row],[RN Admin Hours]]</f>
        <v>0</v>
      </c>
      <c r="R13" s="2">
        <v>5.2307692307692308</v>
      </c>
      <c r="S13" s="2">
        <v>0</v>
      </c>
      <c r="T13" s="8">
        <f>Contract[[#This Row],[RN DON Hours Contract]]/Contract[[#This Row],[RN DON Hours]]</f>
        <v>0</v>
      </c>
      <c r="U13" s="2">
        <v>58.093406593406591</v>
      </c>
      <c r="V13" s="2">
        <v>0</v>
      </c>
      <c r="W13" s="8">
        <f>Contract[[#This Row],[LPN Hours Contract (excl. Admin)]]/Contract[[#This Row],[LPN Hours (excl. Admin)]]</f>
        <v>0</v>
      </c>
      <c r="X13" s="2">
        <v>0</v>
      </c>
      <c r="Y13" s="2">
        <v>0</v>
      </c>
      <c r="Z13" s="8" t="s">
        <v>2447</v>
      </c>
      <c r="AA13" s="2">
        <v>121.84890109890109</v>
      </c>
      <c r="AB13" s="2">
        <v>0</v>
      </c>
      <c r="AC13" s="8">
        <f>Contract[[#This Row],[CNA Hours Contract]]/Contract[[#This Row],[CNA Hours]]</f>
        <v>0</v>
      </c>
      <c r="AD13" s="2">
        <v>7.5824175824175821</v>
      </c>
      <c r="AE13" s="2">
        <v>0</v>
      </c>
      <c r="AF13" s="8">
        <f>Contract[[#This Row],[NA TR Hours Contract]]/Contract[[#This Row],[NA TR Hours]]</f>
        <v>0</v>
      </c>
      <c r="AG13" s="2">
        <v>0</v>
      </c>
      <c r="AH13" s="2">
        <v>0</v>
      </c>
      <c r="AI13" s="8" t="s">
        <v>2447</v>
      </c>
      <c r="AJ13" t="s">
        <v>540</v>
      </c>
      <c r="AK13" s="6">
        <v>5</v>
      </c>
      <c r="AT13"/>
      <c r="AU13"/>
    </row>
    <row r="14" spans="1:47" x14ac:dyDescent="0.25">
      <c r="A14" t="s">
        <v>35</v>
      </c>
      <c r="B14" t="s">
        <v>1198</v>
      </c>
      <c r="C14" t="s">
        <v>1958</v>
      </c>
      <c r="D14" t="s">
        <v>2353</v>
      </c>
      <c r="E14" s="2">
        <v>55.07692307692308</v>
      </c>
      <c r="F14" s="2">
        <f>SUM(Contract[[#This Row],[RN Hours (excl. Admin, DON)]], Contract[[#This Row],[RN Admin Hours]], Contract[[#This Row],[RN DON Hours]], Contract[[#This Row],[LPN Hours (excl. Admin)]], Contract[[#This Row],[LPN Admin Hours]], Contract[[#This Row],[CNA Hours]], Contract[[#This Row],[NA TR Hours]], Contract[[#This Row],[Med Aide/Tech Hours]])</f>
        <v>172.76208791208794</v>
      </c>
      <c r="G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6.4175824175824179</v>
      </c>
      <c r="H14" s="8">
        <f>Contract[[#This Row],[Total Contract Hours]]/Contract[[#This Row],[Total Nurse Staff Hours]]</f>
        <v>3.7146937126900675E-2</v>
      </c>
      <c r="I14" s="2">
        <f>SUM(Contract[[#This Row],[RN Hours (excl. Admin, DON)]], Contract[[#This Row],[RN Admin Hours]], Contract[[#This Row],[RN DON Hours]])</f>
        <v>25.938461538461539</v>
      </c>
      <c r="J14" s="2">
        <f>SUM(Contract[[#This Row],[RN Hours Contract (excl. Admin, DON)]], Contract[[#This Row],[RN Admin Hours Contract]], Contract[[#This Row],[RN DON Hours Contract]])</f>
        <v>0</v>
      </c>
      <c r="K14" s="8">
        <f>Contract[[#This Row],[Total Contract RN Hours (w/ Admin, DON)]]/Contract[[#This Row],[Total RN Hours (w/ Admin, DON)]]</f>
        <v>0</v>
      </c>
      <c r="L14" s="2">
        <v>16.042857142857144</v>
      </c>
      <c r="M14" s="2">
        <v>0</v>
      </c>
      <c r="N14" s="8">
        <f>Contract[[#This Row],[RN Hours Contract (excl. Admin, DON)]]/Contract[[#This Row],[RN Hours (excl. Admin, DON)]]</f>
        <v>0</v>
      </c>
      <c r="O14" s="2">
        <v>5.9340659340659343</v>
      </c>
      <c r="P14" s="2">
        <v>0</v>
      </c>
      <c r="Q14" s="8">
        <f>Contract[[#This Row],[RN Admin Hours Contract]]/Contract[[#This Row],[RN Admin Hours]]</f>
        <v>0</v>
      </c>
      <c r="R14" s="2">
        <v>3.9615384615384617</v>
      </c>
      <c r="S14" s="2">
        <v>0</v>
      </c>
      <c r="T14" s="8">
        <f>Contract[[#This Row],[RN DON Hours Contract]]/Contract[[#This Row],[RN DON Hours]]</f>
        <v>0</v>
      </c>
      <c r="U14" s="2">
        <v>32.882747252747251</v>
      </c>
      <c r="V14" s="2">
        <v>0.26373626373626374</v>
      </c>
      <c r="W14" s="8">
        <f>Contract[[#This Row],[LPN Hours Contract (excl. Admin)]]/Contract[[#This Row],[LPN Hours (excl. Admin)]]</f>
        <v>8.0205057597256997E-3</v>
      </c>
      <c r="X14" s="2">
        <v>2.6236263736263736</v>
      </c>
      <c r="Y14" s="2">
        <v>0</v>
      </c>
      <c r="Z14" s="8">
        <f>Contract[[#This Row],[LPN Admin Hours Contract]]/Contract[[#This Row],[LPN Admin Hours]]</f>
        <v>0</v>
      </c>
      <c r="AA14" s="2">
        <v>85.413406593406606</v>
      </c>
      <c r="AB14" s="2">
        <v>6.1538461538461542</v>
      </c>
      <c r="AC14" s="8">
        <f>Contract[[#This Row],[CNA Hours Contract]]/Contract[[#This Row],[CNA Hours]]</f>
        <v>7.2047777969333371E-2</v>
      </c>
      <c r="AD14" s="2">
        <v>25.903846153846153</v>
      </c>
      <c r="AE14" s="2">
        <v>0</v>
      </c>
      <c r="AF14" s="8">
        <f>Contract[[#This Row],[NA TR Hours Contract]]/Contract[[#This Row],[NA TR Hours]]</f>
        <v>0</v>
      </c>
      <c r="AG14" s="2">
        <v>0</v>
      </c>
      <c r="AH14" s="2">
        <v>0</v>
      </c>
      <c r="AI14" s="8" t="s">
        <v>2447</v>
      </c>
      <c r="AJ14" t="s">
        <v>253</v>
      </c>
      <c r="AK14" s="6">
        <v>5</v>
      </c>
      <c r="AT14"/>
      <c r="AU14"/>
    </row>
    <row r="15" spans="1:47" x14ac:dyDescent="0.25">
      <c r="A15" t="s">
        <v>35</v>
      </c>
      <c r="B15" t="s">
        <v>1682</v>
      </c>
      <c r="C15" t="s">
        <v>1958</v>
      </c>
      <c r="D15" t="s">
        <v>2353</v>
      </c>
      <c r="E15" s="2">
        <v>30.989010989010989</v>
      </c>
      <c r="F15" s="2">
        <f>SUM(Contract[[#This Row],[RN Hours (excl. Admin, DON)]], Contract[[#This Row],[RN Admin Hours]], Contract[[#This Row],[RN DON Hours]], Contract[[#This Row],[LPN Hours (excl. Admin)]], Contract[[#This Row],[LPN Admin Hours]], Contract[[#This Row],[CNA Hours]], Contract[[#This Row],[NA TR Hours]], Contract[[#This Row],[Med Aide/Tech Hours]])</f>
        <v>109.67857142857142</v>
      </c>
      <c r="G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2.8681318681318682</v>
      </c>
      <c r="H15" s="8">
        <f>Contract[[#This Row],[Total Contract Hours]]/Contract[[#This Row],[Total Nurse Staff Hours]]</f>
        <v>2.6150339403351455E-2</v>
      </c>
      <c r="I15" s="2">
        <f>SUM(Contract[[#This Row],[RN Hours (excl. Admin, DON)]], Contract[[#This Row],[RN Admin Hours]], Contract[[#This Row],[RN DON Hours]])</f>
        <v>30.453406593406584</v>
      </c>
      <c r="J15" s="2">
        <f>SUM(Contract[[#This Row],[RN Hours Contract (excl. Admin, DON)]], Contract[[#This Row],[RN Admin Hours Contract]], Contract[[#This Row],[RN DON Hours Contract]])</f>
        <v>0</v>
      </c>
      <c r="K15" s="8">
        <f>Contract[[#This Row],[Total Contract RN Hours (w/ Admin, DON)]]/Contract[[#This Row],[Total RN Hours (w/ Admin, DON)]]</f>
        <v>0</v>
      </c>
      <c r="L15" s="2">
        <v>24.527582417582408</v>
      </c>
      <c r="M15" s="2">
        <v>0</v>
      </c>
      <c r="N15" s="8">
        <f>Contract[[#This Row],[RN Hours Contract (excl. Admin, DON)]]/Contract[[#This Row],[RN Hours (excl. Admin, DON)]]</f>
        <v>0</v>
      </c>
      <c r="O15" s="2">
        <v>2.1895604395604398</v>
      </c>
      <c r="P15" s="2">
        <v>0</v>
      </c>
      <c r="Q15" s="8">
        <f>Contract[[#This Row],[RN Admin Hours Contract]]/Contract[[#This Row],[RN Admin Hours]]</f>
        <v>0</v>
      </c>
      <c r="R15" s="2">
        <v>3.7362637362637363</v>
      </c>
      <c r="S15" s="2">
        <v>0</v>
      </c>
      <c r="T15" s="8">
        <f>Contract[[#This Row],[RN DON Hours Contract]]/Contract[[#This Row],[RN DON Hours]]</f>
        <v>0</v>
      </c>
      <c r="U15" s="2">
        <v>21.198241758241757</v>
      </c>
      <c r="V15" s="2">
        <v>0</v>
      </c>
      <c r="W15" s="8">
        <f>Contract[[#This Row],[LPN Hours Contract (excl. Admin)]]/Contract[[#This Row],[LPN Hours (excl. Admin)]]</f>
        <v>0</v>
      </c>
      <c r="X15" s="2">
        <v>1.6401098901098901</v>
      </c>
      <c r="Y15" s="2">
        <v>0</v>
      </c>
      <c r="Z15" s="8">
        <f>Contract[[#This Row],[LPN Admin Hours Contract]]/Contract[[#This Row],[LPN Admin Hours]]</f>
        <v>0</v>
      </c>
      <c r="AA15" s="2">
        <v>47.183516483516485</v>
      </c>
      <c r="AB15" s="2">
        <v>2.8681318681318682</v>
      </c>
      <c r="AC15" s="8">
        <f>Contract[[#This Row],[CNA Hours Contract]]/Contract[[#This Row],[CNA Hours]]</f>
        <v>6.0786734052216039E-2</v>
      </c>
      <c r="AD15" s="2">
        <v>9.2032967032967026</v>
      </c>
      <c r="AE15" s="2">
        <v>0</v>
      </c>
      <c r="AF15" s="8">
        <f>Contract[[#This Row],[NA TR Hours Contract]]/Contract[[#This Row],[NA TR Hours]]</f>
        <v>0</v>
      </c>
      <c r="AG15" s="2">
        <v>0</v>
      </c>
      <c r="AH15" s="2">
        <v>0</v>
      </c>
      <c r="AI15" s="8" t="s">
        <v>2447</v>
      </c>
      <c r="AJ15" t="s">
        <v>746</v>
      </c>
      <c r="AK15" s="6">
        <v>5</v>
      </c>
      <c r="AT15"/>
      <c r="AU15"/>
    </row>
    <row r="16" spans="1:47" x14ac:dyDescent="0.25">
      <c r="A16" t="s">
        <v>35</v>
      </c>
      <c r="B16" t="s">
        <v>1144</v>
      </c>
      <c r="C16" t="s">
        <v>2059</v>
      </c>
      <c r="D16" t="s">
        <v>2316</v>
      </c>
      <c r="E16" s="2">
        <v>64.516483516483518</v>
      </c>
      <c r="F16" s="2">
        <f>SUM(Contract[[#This Row],[RN Hours (excl. Admin, DON)]], Contract[[#This Row],[RN Admin Hours]], Contract[[#This Row],[RN DON Hours]], Contract[[#This Row],[LPN Hours (excl. Admin)]], Contract[[#This Row],[LPN Admin Hours]], Contract[[#This Row],[CNA Hours]], Contract[[#This Row],[NA TR Hours]], Contract[[#This Row],[Med Aide/Tech Hours]])</f>
        <v>241.05736263736262</v>
      </c>
      <c r="G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6" s="8">
        <f>Contract[[#This Row],[Total Contract Hours]]/Contract[[#This Row],[Total Nurse Staff Hours]]</f>
        <v>0</v>
      </c>
      <c r="I16" s="2">
        <f>SUM(Contract[[#This Row],[RN Hours (excl. Admin, DON)]], Contract[[#This Row],[RN Admin Hours]], Contract[[#This Row],[RN DON Hours]])</f>
        <v>36.903846153846153</v>
      </c>
      <c r="J16" s="2">
        <f>SUM(Contract[[#This Row],[RN Hours Contract (excl. Admin, DON)]], Contract[[#This Row],[RN Admin Hours Contract]], Contract[[#This Row],[RN DON Hours Contract]])</f>
        <v>0</v>
      </c>
      <c r="K16" s="8">
        <f>Contract[[#This Row],[Total Contract RN Hours (w/ Admin, DON)]]/Contract[[#This Row],[Total RN Hours (w/ Admin, DON)]]</f>
        <v>0</v>
      </c>
      <c r="L16" s="2">
        <v>21.489010989010989</v>
      </c>
      <c r="M16" s="2">
        <v>0</v>
      </c>
      <c r="N16" s="8">
        <f>Contract[[#This Row],[RN Hours Contract (excl. Admin, DON)]]/Contract[[#This Row],[RN Hours (excl. Admin, DON)]]</f>
        <v>0</v>
      </c>
      <c r="O16" s="2">
        <v>10.315934065934066</v>
      </c>
      <c r="P16" s="2">
        <v>0</v>
      </c>
      <c r="Q16" s="8">
        <f>Contract[[#This Row],[RN Admin Hours Contract]]/Contract[[#This Row],[RN Admin Hours]]</f>
        <v>0</v>
      </c>
      <c r="R16" s="2">
        <v>5.0989010989010985</v>
      </c>
      <c r="S16" s="2">
        <v>0</v>
      </c>
      <c r="T16" s="8">
        <f>Contract[[#This Row],[RN DON Hours Contract]]/Contract[[#This Row],[RN DON Hours]]</f>
        <v>0</v>
      </c>
      <c r="U16" s="2">
        <v>44.645274725274724</v>
      </c>
      <c r="V16" s="2">
        <v>0</v>
      </c>
      <c r="W16" s="8">
        <f>Contract[[#This Row],[LPN Hours Contract (excl. Admin)]]/Contract[[#This Row],[LPN Hours (excl. Admin)]]</f>
        <v>0</v>
      </c>
      <c r="X16" s="2">
        <v>0</v>
      </c>
      <c r="Y16" s="2">
        <v>0</v>
      </c>
      <c r="Z16" s="8" t="s">
        <v>2447</v>
      </c>
      <c r="AA16" s="2">
        <v>143.92032967032966</v>
      </c>
      <c r="AB16" s="2">
        <v>0</v>
      </c>
      <c r="AC16" s="8">
        <f>Contract[[#This Row],[CNA Hours Contract]]/Contract[[#This Row],[CNA Hours]]</f>
        <v>0</v>
      </c>
      <c r="AD16" s="2">
        <v>15.587912087912088</v>
      </c>
      <c r="AE16" s="2">
        <v>0</v>
      </c>
      <c r="AF16" s="8">
        <f>Contract[[#This Row],[NA TR Hours Contract]]/Contract[[#This Row],[NA TR Hours]]</f>
        <v>0</v>
      </c>
      <c r="AG16" s="2">
        <v>0</v>
      </c>
      <c r="AH16" s="2">
        <v>0</v>
      </c>
      <c r="AI16" s="8" t="s">
        <v>2447</v>
      </c>
      <c r="AJ16" t="s">
        <v>199</v>
      </c>
      <c r="AK16" s="6">
        <v>5</v>
      </c>
      <c r="AT16"/>
      <c r="AU16"/>
    </row>
    <row r="17" spans="1:47" x14ac:dyDescent="0.25">
      <c r="A17" t="s">
        <v>35</v>
      </c>
      <c r="B17" t="s">
        <v>1294</v>
      </c>
      <c r="C17" t="s">
        <v>2156</v>
      </c>
      <c r="D17" t="s">
        <v>2295</v>
      </c>
      <c r="E17" s="2">
        <v>67.164835164835168</v>
      </c>
      <c r="F17" s="2">
        <f>SUM(Contract[[#This Row],[RN Hours (excl. Admin, DON)]], Contract[[#This Row],[RN Admin Hours]], Contract[[#This Row],[RN DON Hours]], Contract[[#This Row],[LPN Hours (excl. Admin)]], Contract[[#This Row],[LPN Admin Hours]], Contract[[#This Row],[CNA Hours]], Contract[[#This Row],[NA TR Hours]], Contract[[#This Row],[Med Aide/Tech Hours]])</f>
        <v>216.06593406593404</v>
      </c>
      <c r="G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7" s="8">
        <f>Contract[[#This Row],[Total Contract Hours]]/Contract[[#This Row],[Total Nurse Staff Hours]]</f>
        <v>0</v>
      </c>
      <c r="I17" s="2">
        <f>SUM(Contract[[#This Row],[RN Hours (excl. Admin, DON)]], Contract[[#This Row],[RN Admin Hours]], Contract[[#This Row],[RN DON Hours]])</f>
        <v>36.909340659340657</v>
      </c>
      <c r="J17" s="2">
        <f>SUM(Contract[[#This Row],[RN Hours Contract (excl. Admin, DON)]], Contract[[#This Row],[RN Admin Hours Contract]], Contract[[#This Row],[RN DON Hours Contract]])</f>
        <v>0</v>
      </c>
      <c r="K17" s="8">
        <f>Contract[[#This Row],[Total Contract RN Hours (w/ Admin, DON)]]/Contract[[#This Row],[Total RN Hours (w/ Admin, DON)]]</f>
        <v>0</v>
      </c>
      <c r="L17" s="2">
        <v>20.60967032967033</v>
      </c>
      <c r="M17" s="2">
        <v>0</v>
      </c>
      <c r="N17" s="8">
        <f>Contract[[#This Row],[RN Hours Contract (excl. Admin, DON)]]/Contract[[#This Row],[RN Hours (excl. Admin, DON)]]</f>
        <v>0</v>
      </c>
      <c r="O17" s="2">
        <v>11.57967032967033</v>
      </c>
      <c r="P17" s="2">
        <v>0</v>
      </c>
      <c r="Q17" s="8">
        <f>Contract[[#This Row],[RN Admin Hours Contract]]/Contract[[#This Row],[RN Admin Hours]]</f>
        <v>0</v>
      </c>
      <c r="R17" s="2">
        <v>4.72</v>
      </c>
      <c r="S17" s="2">
        <v>0</v>
      </c>
      <c r="T17" s="8">
        <f>Contract[[#This Row],[RN DON Hours Contract]]/Contract[[#This Row],[RN DON Hours]]</f>
        <v>0</v>
      </c>
      <c r="U17" s="2">
        <v>44.763736263736263</v>
      </c>
      <c r="V17" s="2">
        <v>0</v>
      </c>
      <c r="W17" s="8">
        <f>Contract[[#This Row],[LPN Hours Contract (excl. Admin)]]/Contract[[#This Row],[LPN Hours (excl. Admin)]]</f>
        <v>0</v>
      </c>
      <c r="X17" s="2">
        <v>1.6428571428571428</v>
      </c>
      <c r="Y17" s="2">
        <v>0</v>
      </c>
      <c r="Z17" s="8">
        <f>Contract[[#This Row],[LPN Admin Hours Contract]]/Contract[[#This Row],[LPN Admin Hours]]</f>
        <v>0</v>
      </c>
      <c r="AA17" s="2">
        <v>119.42307692307692</v>
      </c>
      <c r="AB17" s="2">
        <v>0</v>
      </c>
      <c r="AC17" s="8">
        <f>Contract[[#This Row],[CNA Hours Contract]]/Contract[[#This Row],[CNA Hours]]</f>
        <v>0</v>
      </c>
      <c r="AD17" s="2">
        <v>13.326923076923077</v>
      </c>
      <c r="AE17" s="2">
        <v>0</v>
      </c>
      <c r="AF17" s="8">
        <f>Contract[[#This Row],[NA TR Hours Contract]]/Contract[[#This Row],[NA TR Hours]]</f>
        <v>0</v>
      </c>
      <c r="AG17" s="2">
        <v>0</v>
      </c>
      <c r="AH17" s="2">
        <v>0</v>
      </c>
      <c r="AI17" s="8" t="s">
        <v>2447</v>
      </c>
      <c r="AJ17" t="s">
        <v>350</v>
      </c>
      <c r="AK17" s="6">
        <v>5</v>
      </c>
      <c r="AT17"/>
      <c r="AU17"/>
    </row>
    <row r="18" spans="1:47" x14ac:dyDescent="0.25">
      <c r="A18" t="s">
        <v>35</v>
      </c>
      <c r="B18" t="s">
        <v>1814</v>
      </c>
      <c r="C18" t="s">
        <v>2165</v>
      </c>
      <c r="D18" t="s">
        <v>2282</v>
      </c>
      <c r="E18" s="2">
        <v>66.92307692307692</v>
      </c>
      <c r="F18" s="2">
        <f>SUM(Contract[[#This Row],[RN Hours (excl. Admin, DON)]], Contract[[#This Row],[RN Admin Hours]], Contract[[#This Row],[RN DON Hours]], Contract[[#This Row],[LPN Hours (excl. Admin)]], Contract[[#This Row],[LPN Admin Hours]], Contract[[#This Row],[CNA Hours]], Contract[[#This Row],[NA TR Hours]], Contract[[#This Row],[Med Aide/Tech Hours]])</f>
        <v>214.64164835164837</v>
      </c>
      <c r="G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23.664835164835164</v>
      </c>
      <c r="H18" s="8">
        <f>Contract[[#This Row],[Total Contract Hours]]/Contract[[#This Row],[Total Nurse Staff Hours]]</f>
        <v>0.11025276476662609</v>
      </c>
      <c r="I18" s="2">
        <f>SUM(Contract[[#This Row],[RN Hours (excl. Admin, DON)]], Contract[[#This Row],[RN Admin Hours]], Contract[[#This Row],[RN DON Hours]])</f>
        <v>46.483516483516482</v>
      </c>
      <c r="J18" s="2">
        <f>SUM(Contract[[#This Row],[RN Hours Contract (excl. Admin, DON)]], Contract[[#This Row],[RN Admin Hours Contract]], Contract[[#This Row],[RN DON Hours Contract]])</f>
        <v>0</v>
      </c>
      <c r="K18" s="8">
        <f>Contract[[#This Row],[Total Contract RN Hours (w/ Admin, DON)]]/Contract[[#This Row],[Total RN Hours (w/ Admin, DON)]]</f>
        <v>0</v>
      </c>
      <c r="L18" s="2">
        <v>25.057692307692307</v>
      </c>
      <c r="M18" s="2">
        <v>0</v>
      </c>
      <c r="N18" s="8">
        <f>Contract[[#This Row],[RN Hours Contract (excl. Admin, DON)]]/Contract[[#This Row],[RN Hours (excl. Admin, DON)]]</f>
        <v>0</v>
      </c>
      <c r="O18" s="2">
        <v>16.936813186813186</v>
      </c>
      <c r="P18" s="2">
        <v>0</v>
      </c>
      <c r="Q18" s="8">
        <f>Contract[[#This Row],[RN Admin Hours Contract]]/Contract[[#This Row],[RN Admin Hours]]</f>
        <v>0</v>
      </c>
      <c r="R18" s="2">
        <v>4.4890109890109891</v>
      </c>
      <c r="S18" s="2">
        <v>0</v>
      </c>
      <c r="T18" s="8">
        <f>Contract[[#This Row],[RN DON Hours Contract]]/Contract[[#This Row],[RN DON Hours]]</f>
        <v>0</v>
      </c>
      <c r="U18" s="2">
        <v>42.337032967032968</v>
      </c>
      <c r="V18" s="2">
        <v>0.91758241758241754</v>
      </c>
      <c r="W18" s="8">
        <f>Contract[[#This Row],[LPN Hours Contract (excl. Admin)]]/Contract[[#This Row],[LPN Hours (excl. Admin)]]</f>
        <v>2.167328112711444E-2</v>
      </c>
      <c r="X18" s="2">
        <v>0</v>
      </c>
      <c r="Y18" s="2">
        <v>0</v>
      </c>
      <c r="Z18" s="8" t="s">
        <v>2447</v>
      </c>
      <c r="AA18" s="2">
        <v>98.005164835164848</v>
      </c>
      <c r="AB18" s="2">
        <v>22.747252747252748</v>
      </c>
      <c r="AC18" s="8">
        <f>Contract[[#This Row],[CNA Hours Contract]]/Contract[[#This Row],[CNA Hours]]</f>
        <v>0.23210259158801899</v>
      </c>
      <c r="AD18" s="2">
        <v>27.815934065934066</v>
      </c>
      <c r="AE18" s="2">
        <v>0</v>
      </c>
      <c r="AF18" s="8">
        <f>Contract[[#This Row],[NA TR Hours Contract]]/Contract[[#This Row],[NA TR Hours]]</f>
        <v>0</v>
      </c>
      <c r="AG18" s="2">
        <v>0</v>
      </c>
      <c r="AH18" s="2">
        <v>0</v>
      </c>
      <c r="AI18" s="8" t="s">
        <v>2447</v>
      </c>
      <c r="AJ18" t="s">
        <v>881</v>
      </c>
      <c r="AK18" s="6">
        <v>5</v>
      </c>
      <c r="AT18"/>
      <c r="AU18"/>
    </row>
    <row r="19" spans="1:47" x14ac:dyDescent="0.25">
      <c r="A19" t="s">
        <v>35</v>
      </c>
      <c r="B19" t="s">
        <v>1074</v>
      </c>
      <c r="C19" t="s">
        <v>2092</v>
      </c>
      <c r="D19" t="s">
        <v>2333</v>
      </c>
      <c r="E19" s="2">
        <v>56.791208791208788</v>
      </c>
      <c r="F19" s="2">
        <f>SUM(Contract[[#This Row],[RN Hours (excl. Admin, DON)]], Contract[[#This Row],[RN Admin Hours]], Contract[[#This Row],[RN DON Hours]], Contract[[#This Row],[LPN Hours (excl. Admin)]], Contract[[#This Row],[LPN Admin Hours]], Contract[[#This Row],[CNA Hours]], Contract[[#This Row],[NA TR Hours]], Contract[[#This Row],[Med Aide/Tech Hours]])</f>
        <v>213.44527472527474</v>
      </c>
      <c r="G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28.98076923076923</v>
      </c>
      <c r="H19" s="8">
        <f>Contract[[#This Row],[Total Contract Hours]]/Contract[[#This Row],[Total Nurse Staff Hours]]</f>
        <v>0.13577611061228859</v>
      </c>
      <c r="I19" s="2">
        <f>SUM(Contract[[#This Row],[RN Hours (excl. Admin, DON)]], Contract[[#This Row],[RN Admin Hours]], Contract[[#This Row],[RN DON Hours]])</f>
        <v>54.593736263736261</v>
      </c>
      <c r="J19" s="2">
        <f>SUM(Contract[[#This Row],[RN Hours Contract (excl. Admin, DON)]], Contract[[#This Row],[RN Admin Hours Contract]], Contract[[#This Row],[RN DON Hours Contract]])</f>
        <v>0.40659340659340659</v>
      </c>
      <c r="K19" s="8">
        <f>Contract[[#This Row],[Total Contract RN Hours (w/ Admin, DON)]]/Contract[[#This Row],[Total RN Hours (w/ Admin, DON)]]</f>
        <v>7.4476200828094844E-3</v>
      </c>
      <c r="L19" s="2">
        <v>39.530549450549451</v>
      </c>
      <c r="M19" s="2">
        <v>0.40659340659340659</v>
      </c>
      <c r="N19" s="8">
        <f>Contract[[#This Row],[RN Hours Contract (excl. Admin, DON)]]/Contract[[#This Row],[RN Hours (excl. Admin, DON)]]</f>
        <v>1.0285549081528267E-2</v>
      </c>
      <c r="O19" s="2">
        <v>9.0521978021978029</v>
      </c>
      <c r="P19" s="2">
        <v>0</v>
      </c>
      <c r="Q19" s="8">
        <f>Contract[[#This Row],[RN Admin Hours Contract]]/Contract[[#This Row],[RN Admin Hours]]</f>
        <v>0</v>
      </c>
      <c r="R19" s="2">
        <v>6.0109890109890109</v>
      </c>
      <c r="S19" s="2">
        <v>0</v>
      </c>
      <c r="T19" s="8">
        <f>Contract[[#This Row],[RN DON Hours Contract]]/Contract[[#This Row],[RN DON Hours]]</f>
        <v>0</v>
      </c>
      <c r="U19" s="2">
        <v>31.80736263736264</v>
      </c>
      <c r="V19" s="2">
        <v>3.3214285714285716</v>
      </c>
      <c r="W19" s="8">
        <f>Contract[[#This Row],[LPN Hours Contract (excl. Admin)]]/Contract[[#This Row],[LPN Hours (excl. Admin)]]</f>
        <v>0.10442326228981472</v>
      </c>
      <c r="X19" s="2">
        <v>0</v>
      </c>
      <c r="Y19" s="2">
        <v>0</v>
      </c>
      <c r="Z19" s="8" t="s">
        <v>2447</v>
      </c>
      <c r="AA19" s="2">
        <v>75.604615384615386</v>
      </c>
      <c r="AB19" s="2">
        <v>25.252747252747252</v>
      </c>
      <c r="AC19" s="8">
        <f>Contract[[#This Row],[CNA Hours Contract]]/Contract[[#This Row],[CNA Hours]]</f>
        <v>0.33401065694576465</v>
      </c>
      <c r="AD19" s="2">
        <v>51.439560439560438</v>
      </c>
      <c r="AE19" s="2">
        <v>0</v>
      </c>
      <c r="AF19" s="8">
        <f>Contract[[#This Row],[NA TR Hours Contract]]/Contract[[#This Row],[NA TR Hours]]</f>
        <v>0</v>
      </c>
      <c r="AG19" s="2">
        <v>0</v>
      </c>
      <c r="AH19" s="2">
        <v>0</v>
      </c>
      <c r="AI19" s="8" t="s">
        <v>2447</v>
      </c>
      <c r="AJ19" t="s">
        <v>127</v>
      </c>
      <c r="AK19" s="6">
        <v>5</v>
      </c>
      <c r="AT19"/>
      <c r="AU19"/>
    </row>
    <row r="20" spans="1:47" x14ac:dyDescent="0.25">
      <c r="A20" t="s">
        <v>35</v>
      </c>
      <c r="B20" t="s">
        <v>1563</v>
      </c>
      <c r="C20" t="s">
        <v>2058</v>
      </c>
      <c r="D20" t="s">
        <v>2316</v>
      </c>
      <c r="E20" s="2">
        <v>74.835164835164832</v>
      </c>
      <c r="F20" s="2">
        <f>SUM(Contract[[#This Row],[RN Hours (excl. Admin, DON)]], Contract[[#This Row],[RN Admin Hours]], Contract[[#This Row],[RN DON Hours]], Contract[[#This Row],[LPN Hours (excl. Admin)]], Contract[[#This Row],[LPN Admin Hours]], Contract[[#This Row],[CNA Hours]], Contract[[#This Row],[NA TR Hours]], Contract[[#This Row],[Med Aide/Tech Hours]])</f>
        <v>251.7310989010989</v>
      </c>
      <c r="G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3.8461538461538463</v>
      </c>
      <c r="H20" s="8">
        <f>Contract[[#This Row],[Total Contract Hours]]/Contract[[#This Row],[Total Nurse Staff Hours]]</f>
        <v>1.5278818798884035E-2</v>
      </c>
      <c r="I20" s="2">
        <f>SUM(Contract[[#This Row],[RN Hours (excl. Admin, DON)]], Contract[[#This Row],[RN Admin Hours]], Contract[[#This Row],[RN DON Hours]])</f>
        <v>62.307692307692314</v>
      </c>
      <c r="J20" s="2">
        <f>SUM(Contract[[#This Row],[RN Hours Contract (excl. Admin, DON)]], Contract[[#This Row],[RN Admin Hours Contract]], Contract[[#This Row],[RN DON Hours Contract]])</f>
        <v>0</v>
      </c>
      <c r="K20" s="8">
        <f>Contract[[#This Row],[Total Contract RN Hours (w/ Admin, DON)]]/Contract[[#This Row],[Total RN Hours (w/ Admin, DON)]]</f>
        <v>0</v>
      </c>
      <c r="L20" s="2">
        <v>43.554945054945058</v>
      </c>
      <c r="M20" s="2">
        <v>0</v>
      </c>
      <c r="N20" s="8">
        <f>Contract[[#This Row],[RN Hours Contract (excl. Admin, DON)]]/Contract[[#This Row],[RN Hours (excl. Admin, DON)]]</f>
        <v>0</v>
      </c>
      <c r="O20" s="2">
        <v>13.302197802197803</v>
      </c>
      <c r="P20" s="2">
        <v>0</v>
      </c>
      <c r="Q20" s="8">
        <f>Contract[[#This Row],[RN Admin Hours Contract]]/Contract[[#This Row],[RN Admin Hours]]</f>
        <v>0</v>
      </c>
      <c r="R20" s="2">
        <v>5.4505494505494507</v>
      </c>
      <c r="S20" s="2">
        <v>0</v>
      </c>
      <c r="T20" s="8">
        <f>Contract[[#This Row],[RN DON Hours Contract]]/Contract[[#This Row],[RN DON Hours]]</f>
        <v>0</v>
      </c>
      <c r="U20" s="2">
        <v>27.094725274725274</v>
      </c>
      <c r="V20" s="2">
        <v>0</v>
      </c>
      <c r="W20" s="8">
        <f>Contract[[#This Row],[LPN Hours Contract (excl. Admin)]]/Contract[[#This Row],[LPN Hours (excl. Admin)]]</f>
        <v>0</v>
      </c>
      <c r="X20" s="2">
        <v>3.1483516483516483</v>
      </c>
      <c r="Y20" s="2">
        <v>0</v>
      </c>
      <c r="Z20" s="8">
        <f>Contract[[#This Row],[LPN Admin Hours Contract]]/Contract[[#This Row],[LPN Admin Hours]]</f>
        <v>0</v>
      </c>
      <c r="AA20" s="2">
        <v>137.85615384615383</v>
      </c>
      <c r="AB20" s="2">
        <v>3.8461538461538463</v>
      </c>
      <c r="AC20" s="8">
        <f>Contract[[#This Row],[CNA Hours Contract]]/Contract[[#This Row],[CNA Hours]]</f>
        <v>2.7899761736034777E-2</v>
      </c>
      <c r="AD20" s="2">
        <v>21.324175824175825</v>
      </c>
      <c r="AE20" s="2">
        <v>0</v>
      </c>
      <c r="AF20" s="8">
        <f>Contract[[#This Row],[NA TR Hours Contract]]/Contract[[#This Row],[NA TR Hours]]</f>
        <v>0</v>
      </c>
      <c r="AG20" s="2">
        <v>0</v>
      </c>
      <c r="AH20" s="2">
        <v>0</v>
      </c>
      <c r="AI20" s="8" t="s">
        <v>2447</v>
      </c>
      <c r="AJ20" t="s">
        <v>625</v>
      </c>
      <c r="AK20" s="6">
        <v>5</v>
      </c>
      <c r="AT20"/>
      <c r="AU20"/>
    </row>
    <row r="21" spans="1:47" x14ac:dyDescent="0.25">
      <c r="A21" t="s">
        <v>35</v>
      </c>
      <c r="B21" t="s">
        <v>1538</v>
      </c>
      <c r="C21" t="s">
        <v>1948</v>
      </c>
      <c r="D21" t="s">
        <v>2316</v>
      </c>
      <c r="E21" s="2">
        <v>62.516483516483518</v>
      </c>
      <c r="F21" s="2">
        <f>SUM(Contract[[#This Row],[RN Hours (excl. Admin, DON)]], Contract[[#This Row],[RN Admin Hours]], Contract[[#This Row],[RN DON Hours]], Contract[[#This Row],[LPN Hours (excl. Admin)]], Contract[[#This Row],[LPN Admin Hours]], Contract[[#This Row],[CNA Hours]], Contract[[#This Row],[NA TR Hours]], Contract[[#This Row],[Med Aide/Tech Hours]])</f>
        <v>182.52450549450546</v>
      </c>
      <c r="G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 s="8">
        <f>Contract[[#This Row],[Total Contract Hours]]/Contract[[#This Row],[Total Nurse Staff Hours]]</f>
        <v>0</v>
      </c>
      <c r="I21" s="2">
        <f>SUM(Contract[[#This Row],[RN Hours (excl. Admin, DON)]], Contract[[#This Row],[RN Admin Hours]], Contract[[#This Row],[RN DON Hours]])</f>
        <v>41.793956043956044</v>
      </c>
      <c r="J21" s="2">
        <f>SUM(Contract[[#This Row],[RN Hours Contract (excl. Admin, DON)]], Contract[[#This Row],[RN Admin Hours Contract]], Contract[[#This Row],[RN DON Hours Contract]])</f>
        <v>0</v>
      </c>
      <c r="K21" s="8">
        <f>Contract[[#This Row],[Total Contract RN Hours (w/ Admin, DON)]]/Contract[[#This Row],[Total RN Hours (w/ Admin, DON)]]</f>
        <v>0</v>
      </c>
      <c r="L21" s="2">
        <v>25.532967032967033</v>
      </c>
      <c r="M21" s="2">
        <v>0</v>
      </c>
      <c r="N21" s="8">
        <f>Contract[[#This Row],[RN Hours Contract (excl. Admin, DON)]]/Contract[[#This Row],[RN Hours (excl. Admin, DON)]]</f>
        <v>0</v>
      </c>
      <c r="O21" s="2">
        <v>10.546703296703297</v>
      </c>
      <c r="P21" s="2">
        <v>0</v>
      </c>
      <c r="Q21" s="8">
        <f>Contract[[#This Row],[RN Admin Hours Contract]]/Contract[[#This Row],[RN Admin Hours]]</f>
        <v>0</v>
      </c>
      <c r="R21" s="2">
        <v>5.7142857142857144</v>
      </c>
      <c r="S21" s="2">
        <v>0</v>
      </c>
      <c r="T21" s="8">
        <f>Contract[[#This Row],[RN DON Hours Contract]]/Contract[[#This Row],[RN DON Hours]]</f>
        <v>0</v>
      </c>
      <c r="U21" s="2">
        <v>31.444505494505488</v>
      </c>
      <c r="V21" s="2">
        <v>0</v>
      </c>
      <c r="W21" s="8">
        <f>Contract[[#This Row],[LPN Hours Contract (excl. Admin)]]/Contract[[#This Row],[LPN Hours (excl. Admin)]]</f>
        <v>0</v>
      </c>
      <c r="X21" s="2">
        <v>0</v>
      </c>
      <c r="Y21" s="2">
        <v>0</v>
      </c>
      <c r="Z21" s="8" t="s">
        <v>2447</v>
      </c>
      <c r="AA21" s="2">
        <v>93.83824175824175</v>
      </c>
      <c r="AB21" s="2">
        <v>0</v>
      </c>
      <c r="AC21" s="8">
        <f>Contract[[#This Row],[CNA Hours Contract]]/Contract[[#This Row],[CNA Hours]]</f>
        <v>0</v>
      </c>
      <c r="AD21" s="2">
        <v>15.447802197802197</v>
      </c>
      <c r="AE21" s="2">
        <v>0</v>
      </c>
      <c r="AF21" s="8">
        <f>Contract[[#This Row],[NA TR Hours Contract]]/Contract[[#This Row],[NA TR Hours]]</f>
        <v>0</v>
      </c>
      <c r="AG21" s="2">
        <v>0</v>
      </c>
      <c r="AH21" s="2">
        <v>0</v>
      </c>
      <c r="AI21" s="8" t="s">
        <v>2447</v>
      </c>
      <c r="AJ21" t="s">
        <v>600</v>
      </c>
      <c r="AK21" s="6">
        <v>5</v>
      </c>
      <c r="AT21"/>
      <c r="AU21"/>
    </row>
    <row r="22" spans="1:47" x14ac:dyDescent="0.25">
      <c r="A22" t="s">
        <v>35</v>
      </c>
      <c r="B22" t="s">
        <v>1736</v>
      </c>
      <c r="C22" t="s">
        <v>2249</v>
      </c>
      <c r="D22" t="s">
        <v>2331</v>
      </c>
      <c r="E22" s="2">
        <v>39.395604395604394</v>
      </c>
      <c r="F22" s="2">
        <f>SUM(Contract[[#This Row],[RN Hours (excl. Admin, DON)]], Contract[[#This Row],[RN Admin Hours]], Contract[[#This Row],[RN DON Hours]], Contract[[#This Row],[LPN Hours (excl. Admin)]], Contract[[#This Row],[LPN Admin Hours]], Contract[[#This Row],[CNA Hours]], Contract[[#This Row],[NA TR Hours]], Contract[[#This Row],[Med Aide/Tech Hours]])</f>
        <v>143.748021978022</v>
      </c>
      <c r="G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7.6126373626373631</v>
      </c>
      <c r="H22" s="8">
        <f>Contract[[#This Row],[Total Contract Hours]]/Contract[[#This Row],[Total Nurse Staff Hours]]</f>
        <v>5.295820601831501E-2</v>
      </c>
      <c r="I22" s="2">
        <f>SUM(Contract[[#This Row],[RN Hours (excl. Admin, DON)]], Contract[[#This Row],[RN Admin Hours]], Contract[[#This Row],[RN DON Hours]])</f>
        <v>46.060329670329672</v>
      </c>
      <c r="J22" s="2">
        <f>SUM(Contract[[#This Row],[RN Hours Contract (excl. Admin, DON)]], Contract[[#This Row],[RN Admin Hours Contract]], Contract[[#This Row],[RN DON Hours Contract]])</f>
        <v>1.1648351648351649</v>
      </c>
      <c r="K22" s="8">
        <f>Contract[[#This Row],[Total Contract RN Hours (w/ Admin, DON)]]/Contract[[#This Row],[Total RN Hours (w/ Admin, DON)]]</f>
        <v>2.5289336250354885E-2</v>
      </c>
      <c r="L22" s="2">
        <v>32.854285714285716</v>
      </c>
      <c r="M22" s="2">
        <v>1.1648351648351649</v>
      </c>
      <c r="N22" s="8">
        <f>Contract[[#This Row],[RN Hours Contract (excl. Admin, DON)]]/Contract[[#This Row],[RN Hours (excl. Admin, DON)]]</f>
        <v>3.5454588024376704E-2</v>
      </c>
      <c r="O22" s="2">
        <v>9.7225274725274726</v>
      </c>
      <c r="P22" s="2">
        <v>0</v>
      </c>
      <c r="Q22" s="8">
        <f>Contract[[#This Row],[RN Admin Hours Contract]]/Contract[[#This Row],[RN Admin Hours]]</f>
        <v>0</v>
      </c>
      <c r="R22" s="2">
        <v>3.4835164835164836</v>
      </c>
      <c r="S22" s="2">
        <v>0</v>
      </c>
      <c r="T22" s="8">
        <f>Contract[[#This Row],[RN DON Hours Contract]]/Contract[[#This Row],[RN DON Hours]]</f>
        <v>0</v>
      </c>
      <c r="U22" s="2">
        <v>18.853296703296703</v>
      </c>
      <c r="V22" s="2">
        <v>3.6126373626373627</v>
      </c>
      <c r="W22" s="8">
        <f>Contract[[#This Row],[LPN Hours Contract (excl. Admin)]]/Contract[[#This Row],[LPN Hours (excl. Admin)]]</f>
        <v>0.19161833707341241</v>
      </c>
      <c r="X22" s="2">
        <v>0</v>
      </c>
      <c r="Y22" s="2">
        <v>0</v>
      </c>
      <c r="Z22" s="8" t="s">
        <v>2447</v>
      </c>
      <c r="AA22" s="2">
        <v>58.452527472527478</v>
      </c>
      <c r="AB22" s="2">
        <v>2.8351648351648353</v>
      </c>
      <c r="AC22" s="8">
        <f>Contract[[#This Row],[CNA Hours Contract]]/Contract[[#This Row],[CNA Hours]]</f>
        <v>4.8503716738294247E-2</v>
      </c>
      <c r="AD22" s="2">
        <v>20.381868131868131</v>
      </c>
      <c r="AE22" s="2">
        <v>0</v>
      </c>
      <c r="AF22" s="8">
        <f>Contract[[#This Row],[NA TR Hours Contract]]/Contract[[#This Row],[NA TR Hours]]</f>
        <v>0</v>
      </c>
      <c r="AG22" s="2">
        <v>0</v>
      </c>
      <c r="AH22" s="2">
        <v>0</v>
      </c>
      <c r="AI22" s="8" t="s">
        <v>2447</v>
      </c>
      <c r="AJ22" t="s">
        <v>802</v>
      </c>
      <c r="AK22" s="6">
        <v>5</v>
      </c>
      <c r="AT22"/>
      <c r="AU22"/>
    </row>
    <row r="23" spans="1:47" x14ac:dyDescent="0.25">
      <c r="A23" t="s">
        <v>35</v>
      </c>
      <c r="B23" t="s">
        <v>1551</v>
      </c>
      <c r="C23" t="s">
        <v>2172</v>
      </c>
      <c r="D23" t="s">
        <v>2302</v>
      </c>
      <c r="E23" s="2">
        <v>92.769230769230774</v>
      </c>
      <c r="F23" s="2">
        <f>SUM(Contract[[#This Row],[RN Hours (excl. Admin, DON)]], Contract[[#This Row],[RN Admin Hours]], Contract[[#This Row],[RN DON Hours]], Contract[[#This Row],[LPN Hours (excl. Admin)]], Contract[[#This Row],[LPN Admin Hours]], Contract[[#This Row],[CNA Hours]], Contract[[#This Row],[NA TR Hours]], Contract[[#This Row],[Med Aide/Tech Hours]])</f>
        <v>309.04692307692312</v>
      </c>
      <c r="G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1.9340659340659341</v>
      </c>
      <c r="H23" s="8">
        <f>Contract[[#This Row],[Total Contract Hours]]/Contract[[#This Row],[Total Nurse Staff Hours]]</f>
        <v>6.2581627243204641E-3</v>
      </c>
      <c r="I23" s="2">
        <f>SUM(Contract[[#This Row],[RN Hours (excl. Admin, DON)]], Contract[[#This Row],[RN Admin Hours]], Contract[[#This Row],[RN DON Hours]])</f>
        <v>51.534065934065929</v>
      </c>
      <c r="J23" s="2">
        <f>SUM(Contract[[#This Row],[RN Hours Contract (excl. Admin, DON)]], Contract[[#This Row],[RN Admin Hours Contract]], Contract[[#This Row],[RN DON Hours Contract]])</f>
        <v>0</v>
      </c>
      <c r="K23" s="8">
        <f>Contract[[#This Row],[Total Contract RN Hours (w/ Admin, DON)]]/Contract[[#This Row],[Total RN Hours (w/ Admin, DON)]]</f>
        <v>0</v>
      </c>
      <c r="L23" s="2">
        <v>27.179670329670323</v>
      </c>
      <c r="M23" s="2">
        <v>0</v>
      </c>
      <c r="N23" s="8">
        <f>Contract[[#This Row],[RN Hours Contract (excl. Admin, DON)]]/Contract[[#This Row],[RN Hours (excl. Admin, DON)]]</f>
        <v>0</v>
      </c>
      <c r="O23" s="2">
        <v>19.854395604395606</v>
      </c>
      <c r="P23" s="2">
        <v>0</v>
      </c>
      <c r="Q23" s="8">
        <f>Contract[[#This Row],[RN Admin Hours Contract]]/Contract[[#This Row],[RN Admin Hours]]</f>
        <v>0</v>
      </c>
      <c r="R23" s="2">
        <v>4.5</v>
      </c>
      <c r="S23" s="2">
        <v>0</v>
      </c>
      <c r="T23" s="8">
        <f>Contract[[#This Row],[RN DON Hours Contract]]/Contract[[#This Row],[RN DON Hours]]</f>
        <v>0</v>
      </c>
      <c r="U23" s="2">
        <v>72.917582417582423</v>
      </c>
      <c r="V23" s="2">
        <v>1.9340659340659341</v>
      </c>
      <c r="W23" s="8">
        <f>Contract[[#This Row],[LPN Hours Contract (excl. Admin)]]/Contract[[#This Row],[LPN Hours (excl. Admin)]]</f>
        <v>2.652399969859091E-2</v>
      </c>
      <c r="X23" s="2">
        <v>0</v>
      </c>
      <c r="Y23" s="2">
        <v>0</v>
      </c>
      <c r="Z23" s="8" t="s">
        <v>2447</v>
      </c>
      <c r="AA23" s="2">
        <v>159.22989010989014</v>
      </c>
      <c r="AB23" s="2">
        <v>0</v>
      </c>
      <c r="AC23" s="8">
        <f>Contract[[#This Row],[CNA Hours Contract]]/Contract[[#This Row],[CNA Hours]]</f>
        <v>0</v>
      </c>
      <c r="AD23" s="2">
        <v>25.365384615384617</v>
      </c>
      <c r="AE23" s="2">
        <v>0</v>
      </c>
      <c r="AF23" s="8">
        <f>Contract[[#This Row],[NA TR Hours Contract]]/Contract[[#This Row],[NA TR Hours]]</f>
        <v>0</v>
      </c>
      <c r="AG23" s="2">
        <v>0</v>
      </c>
      <c r="AH23" s="2">
        <v>0</v>
      </c>
      <c r="AI23" s="8" t="s">
        <v>2447</v>
      </c>
      <c r="AJ23" t="s">
        <v>613</v>
      </c>
      <c r="AK23" s="6">
        <v>5</v>
      </c>
      <c r="AT23"/>
      <c r="AU23"/>
    </row>
    <row r="24" spans="1:47" x14ac:dyDescent="0.25">
      <c r="A24" t="s">
        <v>35</v>
      </c>
      <c r="B24" t="s">
        <v>1199</v>
      </c>
      <c r="C24" t="s">
        <v>2129</v>
      </c>
      <c r="D24" t="s">
        <v>2316</v>
      </c>
      <c r="E24" s="2">
        <v>102.10989010989012</v>
      </c>
      <c r="F24" s="2">
        <f>SUM(Contract[[#This Row],[RN Hours (excl. Admin, DON)]], Contract[[#This Row],[RN Admin Hours]], Contract[[#This Row],[RN DON Hours]], Contract[[#This Row],[LPN Hours (excl. Admin)]], Contract[[#This Row],[LPN Admin Hours]], Contract[[#This Row],[CNA Hours]], Contract[[#This Row],[NA TR Hours]], Contract[[#This Row],[Med Aide/Tech Hours]])</f>
        <v>351.84824175824173</v>
      </c>
      <c r="G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18.043956043956044</v>
      </c>
      <c r="H24" s="8">
        <f>Contract[[#This Row],[Total Contract Hours]]/Contract[[#This Row],[Total Nurse Staff Hours]]</f>
        <v>5.1283348621517962E-2</v>
      </c>
      <c r="I24" s="2">
        <f>SUM(Contract[[#This Row],[RN Hours (excl. Admin, DON)]], Contract[[#This Row],[RN Admin Hours]], Contract[[#This Row],[RN DON Hours]])</f>
        <v>55.114945054945053</v>
      </c>
      <c r="J24" s="2">
        <f>SUM(Contract[[#This Row],[RN Hours Contract (excl. Admin, DON)]], Contract[[#This Row],[RN Admin Hours Contract]], Contract[[#This Row],[RN DON Hours Contract]])</f>
        <v>0.95604395604395609</v>
      </c>
      <c r="K24" s="8">
        <f>Contract[[#This Row],[Total Contract RN Hours (w/ Admin, DON)]]/Contract[[#This Row],[Total RN Hours (w/ Admin, DON)]]</f>
        <v>1.7346365039298491E-2</v>
      </c>
      <c r="L24" s="2">
        <v>37.680879120879119</v>
      </c>
      <c r="M24" s="2">
        <v>0.95604395604395609</v>
      </c>
      <c r="N24" s="8">
        <f>Contract[[#This Row],[RN Hours Contract (excl. Admin, DON)]]/Contract[[#This Row],[RN Hours (excl. Admin, DON)]]</f>
        <v>2.5372124492557512E-2</v>
      </c>
      <c r="O24" s="2">
        <v>14.098901098901099</v>
      </c>
      <c r="P24" s="2">
        <v>0</v>
      </c>
      <c r="Q24" s="8">
        <f>Contract[[#This Row],[RN Admin Hours Contract]]/Contract[[#This Row],[RN Admin Hours]]</f>
        <v>0</v>
      </c>
      <c r="R24" s="2">
        <v>3.3351648351648353</v>
      </c>
      <c r="S24" s="2">
        <v>0</v>
      </c>
      <c r="T24" s="8">
        <f>Contract[[#This Row],[RN DON Hours Contract]]/Contract[[#This Row],[RN DON Hours]]</f>
        <v>0</v>
      </c>
      <c r="U24" s="2">
        <v>71.548681318681318</v>
      </c>
      <c r="V24" s="2">
        <v>15.516483516483516</v>
      </c>
      <c r="W24" s="8">
        <f>Contract[[#This Row],[LPN Hours Contract (excl. Admin)]]/Contract[[#This Row],[LPN Hours (excl. Admin)]]</f>
        <v>0.21686610054170449</v>
      </c>
      <c r="X24" s="2">
        <v>0.17582417582417584</v>
      </c>
      <c r="Y24" s="2">
        <v>0</v>
      </c>
      <c r="Z24" s="8">
        <f>Contract[[#This Row],[LPN Admin Hours Contract]]/Contract[[#This Row],[LPN Admin Hours]]</f>
        <v>0</v>
      </c>
      <c r="AA24" s="2">
        <v>204.03901098901099</v>
      </c>
      <c r="AB24" s="2">
        <v>1.5714285714285714</v>
      </c>
      <c r="AC24" s="8">
        <f>Contract[[#This Row],[CNA Hours Contract]]/Contract[[#This Row],[CNA Hours]]</f>
        <v>7.7016084513034837E-3</v>
      </c>
      <c r="AD24" s="2">
        <v>20.969780219780219</v>
      </c>
      <c r="AE24" s="2">
        <v>0</v>
      </c>
      <c r="AF24" s="8">
        <f>Contract[[#This Row],[NA TR Hours Contract]]/Contract[[#This Row],[NA TR Hours]]</f>
        <v>0</v>
      </c>
      <c r="AG24" s="2">
        <v>0</v>
      </c>
      <c r="AH24" s="2">
        <v>0</v>
      </c>
      <c r="AI24" s="8" t="s">
        <v>2447</v>
      </c>
      <c r="AJ24" t="s">
        <v>254</v>
      </c>
      <c r="AK24" s="6">
        <v>5</v>
      </c>
      <c r="AT24"/>
      <c r="AU24"/>
    </row>
    <row r="25" spans="1:47" x14ac:dyDescent="0.25">
      <c r="A25" t="s">
        <v>35</v>
      </c>
      <c r="B25" t="s">
        <v>1761</v>
      </c>
      <c r="C25" t="s">
        <v>1975</v>
      </c>
      <c r="D25" t="s">
        <v>2316</v>
      </c>
      <c r="E25" s="2">
        <v>60.18681318681319</v>
      </c>
      <c r="F25" s="2">
        <f>SUM(Contract[[#This Row],[RN Hours (excl. Admin, DON)]], Contract[[#This Row],[RN Admin Hours]], Contract[[#This Row],[RN DON Hours]], Contract[[#This Row],[LPN Hours (excl. Admin)]], Contract[[#This Row],[LPN Admin Hours]], Contract[[#This Row],[CNA Hours]], Contract[[#This Row],[NA TR Hours]], Contract[[#This Row],[Med Aide/Tech Hours]])</f>
        <v>213.41978021978025</v>
      </c>
      <c r="G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4.2637362637362637</v>
      </c>
      <c r="H25" s="8">
        <f>Contract[[#This Row],[Total Contract Hours]]/Contract[[#This Row],[Total Nurse Staff Hours]]</f>
        <v>1.9978168187341664E-2</v>
      </c>
      <c r="I25" s="2">
        <f>SUM(Contract[[#This Row],[RN Hours (excl. Admin, DON)]], Contract[[#This Row],[RN Admin Hours]], Contract[[#This Row],[RN DON Hours]])</f>
        <v>62.64791208791209</v>
      </c>
      <c r="J25" s="2">
        <f>SUM(Contract[[#This Row],[RN Hours Contract (excl. Admin, DON)]], Contract[[#This Row],[RN Admin Hours Contract]], Contract[[#This Row],[RN DON Hours Contract]])</f>
        <v>8.7912087912087919E-2</v>
      </c>
      <c r="K25" s="8">
        <f>Contract[[#This Row],[Total Contract RN Hours (w/ Admin, DON)]]/Contract[[#This Row],[Total RN Hours (w/ Admin, DON)]]</f>
        <v>1.4032724313098146E-3</v>
      </c>
      <c r="L25" s="2">
        <v>41.241318681318681</v>
      </c>
      <c r="M25" s="2">
        <v>8.7912087912087919E-2</v>
      </c>
      <c r="N25" s="8">
        <f>Contract[[#This Row],[RN Hours Contract (excl. Admin, DON)]]/Contract[[#This Row],[RN Hours (excl. Admin, DON)]]</f>
        <v>2.1316507503410641E-3</v>
      </c>
      <c r="O25" s="2">
        <v>16.043956043956044</v>
      </c>
      <c r="P25" s="2">
        <v>0</v>
      </c>
      <c r="Q25" s="8">
        <f>Contract[[#This Row],[RN Admin Hours Contract]]/Contract[[#This Row],[RN Admin Hours]]</f>
        <v>0</v>
      </c>
      <c r="R25" s="2">
        <v>5.3626373626373622</v>
      </c>
      <c r="S25" s="2">
        <v>0</v>
      </c>
      <c r="T25" s="8">
        <f>Contract[[#This Row],[RN DON Hours Contract]]/Contract[[#This Row],[RN DON Hours]]</f>
        <v>0</v>
      </c>
      <c r="U25" s="2">
        <v>23.560219780219782</v>
      </c>
      <c r="V25" s="2">
        <v>0</v>
      </c>
      <c r="W25" s="8">
        <f>Contract[[#This Row],[LPN Hours Contract (excl. Admin)]]/Contract[[#This Row],[LPN Hours (excl. Admin)]]</f>
        <v>0</v>
      </c>
      <c r="X25" s="2">
        <v>5.2390109890109891</v>
      </c>
      <c r="Y25" s="2">
        <v>0</v>
      </c>
      <c r="Z25" s="8">
        <f>Contract[[#This Row],[LPN Admin Hours Contract]]/Contract[[#This Row],[LPN Admin Hours]]</f>
        <v>0</v>
      </c>
      <c r="AA25" s="2">
        <v>69.648461538461547</v>
      </c>
      <c r="AB25" s="2">
        <v>4.1758241758241761</v>
      </c>
      <c r="AC25" s="8">
        <f>Contract[[#This Row],[CNA Hours Contract]]/Contract[[#This Row],[CNA Hours]]</f>
        <v>5.9955727428640845E-2</v>
      </c>
      <c r="AD25" s="2">
        <v>52.324175824175825</v>
      </c>
      <c r="AE25" s="2">
        <v>0</v>
      </c>
      <c r="AF25" s="8">
        <f>Contract[[#This Row],[NA TR Hours Contract]]/Contract[[#This Row],[NA TR Hours]]</f>
        <v>0</v>
      </c>
      <c r="AG25" s="2">
        <v>0</v>
      </c>
      <c r="AH25" s="2">
        <v>0</v>
      </c>
      <c r="AI25" s="8" t="s">
        <v>2447</v>
      </c>
      <c r="AJ25" t="s">
        <v>827</v>
      </c>
      <c r="AK25" s="6">
        <v>5</v>
      </c>
      <c r="AT25"/>
      <c r="AU25"/>
    </row>
    <row r="26" spans="1:47" x14ac:dyDescent="0.25">
      <c r="A26" t="s">
        <v>35</v>
      </c>
      <c r="B26" t="s">
        <v>1064</v>
      </c>
      <c r="C26" t="s">
        <v>2089</v>
      </c>
      <c r="D26" t="s">
        <v>2335</v>
      </c>
      <c r="E26" s="2">
        <v>82.461538461538467</v>
      </c>
      <c r="F26" s="2">
        <f>SUM(Contract[[#This Row],[RN Hours (excl. Admin, DON)]], Contract[[#This Row],[RN Admin Hours]], Contract[[#This Row],[RN DON Hours]], Contract[[#This Row],[LPN Hours (excl. Admin)]], Contract[[#This Row],[LPN Admin Hours]], Contract[[#This Row],[CNA Hours]], Contract[[#This Row],[NA TR Hours]], Contract[[#This Row],[Med Aide/Tech Hours]])</f>
        <v>296.31417582417583</v>
      </c>
      <c r="G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0.39560439560439559</v>
      </c>
      <c r="H26" s="8">
        <f>Contract[[#This Row],[Total Contract Hours]]/Contract[[#This Row],[Total Nurse Staff Hours]]</f>
        <v>1.3350842716317955E-3</v>
      </c>
      <c r="I26" s="2">
        <f>SUM(Contract[[#This Row],[RN Hours (excl. Admin, DON)]], Contract[[#This Row],[RN Admin Hours]], Contract[[#This Row],[RN DON Hours]])</f>
        <v>49.502747252747255</v>
      </c>
      <c r="J26" s="2">
        <f>SUM(Contract[[#This Row],[RN Hours Contract (excl. Admin, DON)]], Contract[[#This Row],[RN Admin Hours Contract]], Contract[[#This Row],[RN DON Hours Contract]])</f>
        <v>0</v>
      </c>
      <c r="K26" s="8">
        <f>Contract[[#This Row],[Total Contract RN Hours (w/ Admin, DON)]]/Contract[[#This Row],[Total RN Hours (w/ Admin, DON)]]</f>
        <v>0</v>
      </c>
      <c r="L26" s="2">
        <v>27.576923076923077</v>
      </c>
      <c r="M26" s="2">
        <v>0</v>
      </c>
      <c r="N26" s="8">
        <f>Contract[[#This Row],[RN Hours Contract (excl. Admin, DON)]]/Contract[[#This Row],[RN Hours (excl. Admin, DON)]]</f>
        <v>0</v>
      </c>
      <c r="O26" s="2">
        <v>16.739010989010989</v>
      </c>
      <c r="P26" s="2">
        <v>0</v>
      </c>
      <c r="Q26" s="8">
        <f>Contract[[#This Row],[RN Admin Hours Contract]]/Contract[[#This Row],[RN Admin Hours]]</f>
        <v>0</v>
      </c>
      <c r="R26" s="2">
        <v>5.186813186813187</v>
      </c>
      <c r="S26" s="2">
        <v>0</v>
      </c>
      <c r="T26" s="8">
        <f>Contract[[#This Row],[RN DON Hours Contract]]/Contract[[#This Row],[RN DON Hours]]</f>
        <v>0</v>
      </c>
      <c r="U26" s="2">
        <v>57.910329670329673</v>
      </c>
      <c r="V26" s="2">
        <v>0.39560439560439559</v>
      </c>
      <c r="W26" s="8">
        <f>Contract[[#This Row],[LPN Hours Contract (excl. Admin)]]/Contract[[#This Row],[LPN Hours (excl. Admin)]]</f>
        <v>6.8313269473076971E-3</v>
      </c>
      <c r="X26" s="2">
        <v>0</v>
      </c>
      <c r="Y26" s="2">
        <v>0</v>
      </c>
      <c r="Z26" s="8" t="s">
        <v>2447</v>
      </c>
      <c r="AA26" s="2">
        <v>164.72802197802199</v>
      </c>
      <c r="AB26" s="2">
        <v>0</v>
      </c>
      <c r="AC26" s="8">
        <f>Contract[[#This Row],[CNA Hours Contract]]/Contract[[#This Row],[CNA Hours]]</f>
        <v>0</v>
      </c>
      <c r="AD26" s="2">
        <v>24.173076923076923</v>
      </c>
      <c r="AE26" s="2">
        <v>0</v>
      </c>
      <c r="AF26" s="8">
        <f>Contract[[#This Row],[NA TR Hours Contract]]/Contract[[#This Row],[NA TR Hours]]</f>
        <v>0</v>
      </c>
      <c r="AG26" s="2">
        <v>0</v>
      </c>
      <c r="AH26" s="2">
        <v>0</v>
      </c>
      <c r="AI26" s="8" t="s">
        <v>2447</v>
      </c>
      <c r="AJ26" t="s">
        <v>117</v>
      </c>
      <c r="AK26" s="6">
        <v>5</v>
      </c>
      <c r="AT26"/>
      <c r="AU26"/>
    </row>
    <row r="27" spans="1:47" x14ac:dyDescent="0.25">
      <c r="A27" t="s">
        <v>35</v>
      </c>
      <c r="B27" t="s">
        <v>1083</v>
      </c>
      <c r="C27" t="s">
        <v>2096</v>
      </c>
      <c r="D27" t="s">
        <v>2334</v>
      </c>
      <c r="E27" s="2">
        <v>68.626373626373621</v>
      </c>
      <c r="F27" s="2">
        <f>SUM(Contract[[#This Row],[RN Hours (excl. Admin, DON)]], Contract[[#This Row],[RN Admin Hours]], Contract[[#This Row],[RN DON Hours]], Contract[[#This Row],[LPN Hours (excl. Admin)]], Contract[[#This Row],[LPN Admin Hours]], Contract[[#This Row],[CNA Hours]], Contract[[#This Row],[NA TR Hours]], Contract[[#This Row],[Med Aide/Tech Hours]])</f>
        <v>257.66846153846154</v>
      </c>
      <c r="G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6.3653846153846159</v>
      </c>
      <c r="H27" s="8">
        <f>Contract[[#This Row],[Total Contract Hours]]/Contract[[#This Row],[Total Nurse Staff Hours]]</f>
        <v>2.4703778558612888E-2</v>
      </c>
      <c r="I27" s="2">
        <f>SUM(Contract[[#This Row],[RN Hours (excl. Admin, DON)]], Contract[[#This Row],[RN Admin Hours]], Contract[[#This Row],[RN DON Hours]])</f>
        <v>76.381098901098895</v>
      </c>
      <c r="J27" s="2">
        <f>SUM(Contract[[#This Row],[RN Hours Contract (excl. Admin, DON)]], Contract[[#This Row],[RN Admin Hours Contract]], Contract[[#This Row],[RN DON Hours Contract]])</f>
        <v>0.27472527472527475</v>
      </c>
      <c r="K27" s="8">
        <f>Contract[[#This Row],[Total Contract RN Hours (w/ Admin, DON)]]/Contract[[#This Row],[Total RN Hours (w/ Admin, DON)]]</f>
        <v>3.5967703879332675E-3</v>
      </c>
      <c r="L27" s="2">
        <v>51.249230769230763</v>
      </c>
      <c r="M27" s="2">
        <v>0.27472527472527475</v>
      </c>
      <c r="N27" s="8">
        <f>Contract[[#This Row],[RN Hours Contract (excl. Admin, DON)]]/Contract[[#This Row],[RN Hours (excl. Admin, DON)]]</f>
        <v>5.3605736242623861E-3</v>
      </c>
      <c r="O27" s="2">
        <v>20.016483516483518</v>
      </c>
      <c r="P27" s="2">
        <v>0</v>
      </c>
      <c r="Q27" s="8">
        <f>Contract[[#This Row],[RN Admin Hours Contract]]/Contract[[#This Row],[RN Admin Hours]]</f>
        <v>0</v>
      </c>
      <c r="R27" s="2">
        <v>5.115384615384615</v>
      </c>
      <c r="S27" s="2">
        <v>0</v>
      </c>
      <c r="T27" s="8">
        <f>Contract[[#This Row],[RN DON Hours Contract]]/Contract[[#This Row],[RN DON Hours]]</f>
        <v>0</v>
      </c>
      <c r="U27" s="2">
        <v>21.483516483516482</v>
      </c>
      <c r="V27" s="2">
        <v>0.69505494505494503</v>
      </c>
      <c r="W27" s="8">
        <f>Contract[[#This Row],[LPN Hours Contract (excl. Admin)]]/Contract[[#This Row],[LPN Hours (excl. Admin)]]</f>
        <v>3.2352941176470591E-2</v>
      </c>
      <c r="X27" s="2">
        <v>4.9560439560439562</v>
      </c>
      <c r="Y27" s="2">
        <v>0</v>
      </c>
      <c r="Z27" s="8">
        <f>Contract[[#This Row],[LPN Admin Hours Contract]]/Contract[[#This Row],[LPN Admin Hours]]</f>
        <v>0</v>
      </c>
      <c r="AA27" s="2">
        <v>124.77637362637363</v>
      </c>
      <c r="AB27" s="2">
        <v>5.395604395604396</v>
      </c>
      <c r="AC27" s="8">
        <f>Contract[[#This Row],[CNA Hours Contract]]/Contract[[#This Row],[CNA Hours]]</f>
        <v>4.324219592854029E-2</v>
      </c>
      <c r="AD27" s="2">
        <v>30.071428571428573</v>
      </c>
      <c r="AE27" s="2">
        <v>0</v>
      </c>
      <c r="AF27" s="8">
        <f>Contract[[#This Row],[NA TR Hours Contract]]/Contract[[#This Row],[NA TR Hours]]</f>
        <v>0</v>
      </c>
      <c r="AG27" s="2">
        <v>0</v>
      </c>
      <c r="AH27" s="2">
        <v>0</v>
      </c>
      <c r="AI27" s="8" t="s">
        <v>2447</v>
      </c>
      <c r="AJ27" t="s">
        <v>136</v>
      </c>
      <c r="AK27" s="6">
        <v>5</v>
      </c>
      <c r="AT27"/>
      <c r="AU27"/>
    </row>
    <row r="28" spans="1:47" x14ac:dyDescent="0.25">
      <c r="A28" t="s">
        <v>35</v>
      </c>
      <c r="B28" t="s">
        <v>1383</v>
      </c>
      <c r="C28" t="s">
        <v>2032</v>
      </c>
      <c r="D28" t="s">
        <v>2284</v>
      </c>
      <c r="E28" s="2">
        <v>56.560439560439562</v>
      </c>
      <c r="F28" s="2">
        <f>SUM(Contract[[#This Row],[RN Hours (excl. Admin, DON)]], Contract[[#This Row],[RN Admin Hours]], Contract[[#This Row],[RN DON Hours]], Contract[[#This Row],[LPN Hours (excl. Admin)]], Contract[[#This Row],[LPN Admin Hours]], Contract[[#This Row],[CNA Hours]], Contract[[#This Row],[NA TR Hours]], Contract[[#This Row],[Med Aide/Tech Hours]])</f>
        <v>197.28934065934064</v>
      </c>
      <c r="G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2.4505494505494503</v>
      </c>
      <c r="H28" s="8">
        <f>Contract[[#This Row],[Total Contract Hours]]/Contract[[#This Row],[Total Nurse Staff Hours]]</f>
        <v>1.2421094025453773E-2</v>
      </c>
      <c r="I28" s="2">
        <f>SUM(Contract[[#This Row],[RN Hours (excl. Admin, DON)]], Contract[[#This Row],[RN Admin Hours]], Contract[[#This Row],[RN DON Hours]])</f>
        <v>24.162087912087912</v>
      </c>
      <c r="J28" s="2">
        <f>SUM(Contract[[#This Row],[RN Hours Contract (excl. Admin, DON)]], Contract[[#This Row],[RN Admin Hours Contract]], Contract[[#This Row],[RN DON Hours Contract]])</f>
        <v>0</v>
      </c>
      <c r="K28" s="8">
        <f>Contract[[#This Row],[Total Contract RN Hours (w/ Admin, DON)]]/Contract[[#This Row],[Total RN Hours (w/ Admin, DON)]]</f>
        <v>0</v>
      </c>
      <c r="L28" s="2">
        <v>16.118131868131869</v>
      </c>
      <c r="M28" s="2">
        <v>0</v>
      </c>
      <c r="N28" s="8">
        <f>Contract[[#This Row],[RN Hours Contract (excl. Admin, DON)]]/Contract[[#This Row],[RN Hours (excl. Admin, DON)]]</f>
        <v>0</v>
      </c>
      <c r="O28" s="2">
        <v>3.6923076923076925</v>
      </c>
      <c r="P28" s="2">
        <v>0</v>
      </c>
      <c r="Q28" s="8">
        <f>Contract[[#This Row],[RN Admin Hours Contract]]/Contract[[#This Row],[RN Admin Hours]]</f>
        <v>0</v>
      </c>
      <c r="R28" s="2">
        <v>4.3516483516483513</v>
      </c>
      <c r="S28" s="2">
        <v>0</v>
      </c>
      <c r="T28" s="8">
        <f>Contract[[#This Row],[RN DON Hours Contract]]/Contract[[#This Row],[RN DON Hours]]</f>
        <v>0</v>
      </c>
      <c r="U28" s="2">
        <v>40.754835164835164</v>
      </c>
      <c r="V28" s="2">
        <v>1.3296703296703296</v>
      </c>
      <c r="W28" s="8">
        <f>Contract[[#This Row],[LPN Hours Contract (excl. Admin)]]/Contract[[#This Row],[LPN Hours (excl. Admin)]]</f>
        <v>3.262607551453478E-2</v>
      </c>
      <c r="X28" s="2">
        <v>9.3351648351648358</v>
      </c>
      <c r="Y28" s="2">
        <v>0</v>
      </c>
      <c r="Z28" s="8">
        <f>Contract[[#This Row],[LPN Admin Hours Contract]]/Contract[[#This Row],[LPN Admin Hours]]</f>
        <v>0</v>
      </c>
      <c r="AA28" s="2">
        <v>97.820219780219787</v>
      </c>
      <c r="AB28" s="2">
        <v>0.74725274725274726</v>
      </c>
      <c r="AC28" s="8">
        <f>Contract[[#This Row],[CNA Hours Contract]]/Contract[[#This Row],[CNA Hours]]</f>
        <v>7.6390417945457235E-3</v>
      </c>
      <c r="AD28" s="2">
        <v>25.217032967032967</v>
      </c>
      <c r="AE28" s="2">
        <v>0.37362637362637363</v>
      </c>
      <c r="AF28" s="8">
        <f>Contract[[#This Row],[NA TR Hours Contract]]/Contract[[#This Row],[NA TR Hours]]</f>
        <v>1.4816428804880707E-2</v>
      </c>
      <c r="AG28" s="2">
        <v>0</v>
      </c>
      <c r="AH28" s="2">
        <v>0</v>
      </c>
      <c r="AI28" s="8" t="s">
        <v>2447</v>
      </c>
      <c r="AJ28" t="s">
        <v>441</v>
      </c>
      <c r="AK28" s="6">
        <v>5</v>
      </c>
      <c r="AT28"/>
      <c r="AU28"/>
    </row>
    <row r="29" spans="1:47" x14ac:dyDescent="0.25">
      <c r="A29" t="s">
        <v>35</v>
      </c>
      <c r="B29" t="s">
        <v>1816</v>
      </c>
      <c r="C29" t="s">
        <v>2263</v>
      </c>
      <c r="D29" t="s">
        <v>2284</v>
      </c>
      <c r="E29" s="2">
        <v>36.725274725274723</v>
      </c>
      <c r="F29" s="2">
        <f>SUM(Contract[[#This Row],[RN Hours (excl. Admin, DON)]], Contract[[#This Row],[RN Admin Hours]], Contract[[#This Row],[RN DON Hours]], Contract[[#This Row],[LPN Hours (excl. Admin)]], Contract[[#This Row],[LPN Admin Hours]], Contract[[#This Row],[CNA Hours]], Contract[[#This Row],[NA TR Hours]], Contract[[#This Row],[Med Aide/Tech Hours]])</f>
        <v>146.61142857142858</v>
      </c>
      <c r="G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10.219780219780219</v>
      </c>
      <c r="H29" s="8">
        <f>Contract[[#This Row],[Total Contract Hours]]/Contract[[#This Row],[Total Nurse Staff Hours]]</f>
        <v>6.9706572805142392E-2</v>
      </c>
      <c r="I29" s="2">
        <f>SUM(Contract[[#This Row],[RN Hours (excl. Admin, DON)]], Contract[[#This Row],[RN Admin Hours]], Contract[[#This Row],[RN DON Hours]])</f>
        <v>40.662087912087912</v>
      </c>
      <c r="J29" s="2">
        <f>SUM(Contract[[#This Row],[RN Hours Contract (excl. Admin, DON)]], Contract[[#This Row],[RN Admin Hours Contract]], Contract[[#This Row],[RN DON Hours Contract]])</f>
        <v>0</v>
      </c>
      <c r="K29" s="8">
        <f>Contract[[#This Row],[Total Contract RN Hours (w/ Admin, DON)]]/Contract[[#This Row],[Total RN Hours (w/ Admin, DON)]]</f>
        <v>0</v>
      </c>
      <c r="L29" s="2">
        <v>28.395604395604394</v>
      </c>
      <c r="M29" s="2">
        <v>0</v>
      </c>
      <c r="N29" s="8">
        <f>Contract[[#This Row],[RN Hours Contract (excl. Admin, DON)]]/Contract[[#This Row],[RN Hours (excl. Admin, DON)]]</f>
        <v>0</v>
      </c>
      <c r="O29" s="2">
        <v>6.8159340659340657</v>
      </c>
      <c r="P29" s="2">
        <v>0</v>
      </c>
      <c r="Q29" s="8">
        <f>Contract[[#This Row],[RN Admin Hours Contract]]/Contract[[#This Row],[RN Admin Hours]]</f>
        <v>0</v>
      </c>
      <c r="R29" s="2">
        <v>5.4505494505494507</v>
      </c>
      <c r="S29" s="2">
        <v>0</v>
      </c>
      <c r="T29" s="8">
        <f>Contract[[#This Row],[RN DON Hours Contract]]/Contract[[#This Row],[RN DON Hours]]</f>
        <v>0</v>
      </c>
      <c r="U29" s="2">
        <v>21.21065934065934</v>
      </c>
      <c r="V29" s="2">
        <v>2.6373626373626373</v>
      </c>
      <c r="W29" s="8">
        <f>Contract[[#This Row],[LPN Hours Contract (excl. Admin)]]/Contract[[#This Row],[LPN Hours (excl. Admin)]]</f>
        <v>0.1243413792567494</v>
      </c>
      <c r="X29" s="2">
        <v>0</v>
      </c>
      <c r="Y29" s="2">
        <v>0</v>
      </c>
      <c r="Z29" s="8" t="s">
        <v>2447</v>
      </c>
      <c r="AA29" s="2">
        <v>61.730439560439564</v>
      </c>
      <c r="AB29" s="2">
        <v>7.5824175824175821</v>
      </c>
      <c r="AC29" s="8">
        <f>Contract[[#This Row],[CNA Hours Contract]]/Contract[[#This Row],[CNA Hours]]</f>
        <v>0.12283109656126333</v>
      </c>
      <c r="AD29" s="2">
        <v>23.008241758241759</v>
      </c>
      <c r="AE29" s="2">
        <v>0</v>
      </c>
      <c r="AF29" s="8">
        <f>Contract[[#This Row],[NA TR Hours Contract]]/Contract[[#This Row],[NA TR Hours]]</f>
        <v>0</v>
      </c>
      <c r="AG29" s="2">
        <v>0</v>
      </c>
      <c r="AH29" s="2">
        <v>0</v>
      </c>
      <c r="AI29" s="8" t="s">
        <v>2447</v>
      </c>
      <c r="AJ29" t="s">
        <v>883</v>
      </c>
      <c r="AK29" s="6">
        <v>5</v>
      </c>
      <c r="AT29"/>
      <c r="AU29"/>
    </row>
    <row r="30" spans="1:47" x14ac:dyDescent="0.25">
      <c r="A30" t="s">
        <v>35</v>
      </c>
      <c r="B30" t="s">
        <v>1875</v>
      </c>
      <c r="C30" t="s">
        <v>2180</v>
      </c>
      <c r="D30" t="s">
        <v>2333</v>
      </c>
      <c r="E30" s="2">
        <v>51.472527472527474</v>
      </c>
      <c r="F30" s="2">
        <f>SUM(Contract[[#This Row],[RN Hours (excl. Admin, DON)]], Contract[[#This Row],[RN Admin Hours]], Contract[[#This Row],[RN DON Hours]], Contract[[#This Row],[LPN Hours (excl. Admin)]], Contract[[#This Row],[LPN Admin Hours]], Contract[[#This Row],[CNA Hours]], Contract[[#This Row],[NA TR Hours]], Contract[[#This Row],[Med Aide/Tech Hours]])</f>
        <v>183.85439560439559</v>
      </c>
      <c r="G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3.697802197802198</v>
      </c>
      <c r="H30" s="8">
        <f>Contract[[#This Row],[Total Contract Hours]]/Contract[[#This Row],[Total Nurse Staff Hours]]</f>
        <v>2.0112666796168733E-2</v>
      </c>
      <c r="I30" s="2">
        <f>SUM(Contract[[#This Row],[RN Hours (excl. Admin, DON)]], Contract[[#This Row],[RN Admin Hours]], Contract[[#This Row],[RN DON Hours]])</f>
        <v>57.801978021978023</v>
      </c>
      <c r="J30" s="2">
        <f>SUM(Contract[[#This Row],[RN Hours Contract (excl. Admin, DON)]], Contract[[#This Row],[RN Admin Hours Contract]], Contract[[#This Row],[RN DON Hours Contract]])</f>
        <v>0.43956043956043955</v>
      </c>
      <c r="K30" s="8">
        <f>Contract[[#This Row],[Total Contract RN Hours (w/ Admin, DON)]]/Contract[[#This Row],[Total RN Hours (w/ Admin, DON)]]</f>
        <v>7.6045916524397428E-3</v>
      </c>
      <c r="L30" s="2">
        <v>41.046483516483519</v>
      </c>
      <c r="M30" s="2">
        <v>0.43956043956043955</v>
      </c>
      <c r="N30" s="8">
        <f>Contract[[#This Row],[RN Hours Contract (excl. Admin, DON)]]/Contract[[#This Row],[RN Hours (excl. Admin, DON)]]</f>
        <v>1.0708845238445824E-2</v>
      </c>
      <c r="O30" s="2">
        <v>12.359890109890109</v>
      </c>
      <c r="P30" s="2">
        <v>0</v>
      </c>
      <c r="Q30" s="8">
        <f>Contract[[#This Row],[RN Admin Hours Contract]]/Contract[[#This Row],[RN Admin Hours]]</f>
        <v>0</v>
      </c>
      <c r="R30" s="2">
        <v>4.395604395604396</v>
      </c>
      <c r="S30" s="2">
        <v>0</v>
      </c>
      <c r="T30" s="8">
        <f>Contract[[#This Row],[RN DON Hours Contract]]/Contract[[#This Row],[RN DON Hours]]</f>
        <v>0</v>
      </c>
      <c r="U30" s="2">
        <v>27.999120879120881</v>
      </c>
      <c r="V30" s="2">
        <v>1.456043956043956</v>
      </c>
      <c r="W30" s="8">
        <f>Contract[[#This Row],[LPN Hours Contract (excl. Admin)]]/Contract[[#This Row],[LPN Hours (excl. Admin)]]</f>
        <v>5.200320261232691E-2</v>
      </c>
      <c r="X30" s="2">
        <v>0</v>
      </c>
      <c r="Y30" s="2">
        <v>0</v>
      </c>
      <c r="Z30" s="8" t="s">
        <v>2447</v>
      </c>
      <c r="AA30" s="2">
        <v>75.410439560439571</v>
      </c>
      <c r="AB30" s="2">
        <v>1.5384615384615385</v>
      </c>
      <c r="AC30" s="8">
        <f>Contract[[#This Row],[CNA Hours Contract]]/Contract[[#This Row],[CNA Hours]]</f>
        <v>2.0401174524761923E-2</v>
      </c>
      <c r="AD30" s="2">
        <v>22.642857142857142</v>
      </c>
      <c r="AE30" s="2">
        <v>0.26373626373626374</v>
      </c>
      <c r="AF30" s="8">
        <f>Contract[[#This Row],[NA TR Hours Contract]]/Contract[[#This Row],[NA TR Hours]]</f>
        <v>1.1647658335355497E-2</v>
      </c>
      <c r="AG30" s="2">
        <v>0</v>
      </c>
      <c r="AH30" s="2">
        <v>0</v>
      </c>
      <c r="AI30" s="8" t="s">
        <v>2447</v>
      </c>
      <c r="AJ30" t="s">
        <v>942</v>
      </c>
      <c r="AK30" s="6">
        <v>5</v>
      </c>
      <c r="AT30"/>
      <c r="AU30"/>
    </row>
    <row r="31" spans="1:47" x14ac:dyDescent="0.25">
      <c r="A31" t="s">
        <v>35</v>
      </c>
      <c r="B31" t="s">
        <v>1870</v>
      </c>
      <c r="C31" t="s">
        <v>2114</v>
      </c>
      <c r="D31" t="s">
        <v>2352</v>
      </c>
      <c r="E31" s="2">
        <v>69.373626373626379</v>
      </c>
      <c r="F31" s="2">
        <f>SUM(Contract[[#This Row],[RN Hours (excl. Admin, DON)]], Contract[[#This Row],[RN Admin Hours]], Contract[[#This Row],[RN DON Hours]], Contract[[#This Row],[LPN Hours (excl. Admin)]], Contract[[#This Row],[LPN Admin Hours]], Contract[[#This Row],[CNA Hours]], Contract[[#This Row],[NA TR Hours]], Contract[[#This Row],[Med Aide/Tech Hours]])</f>
        <v>254.45439560439556</v>
      </c>
      <c r="G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17.010989010989011</v>
      </c>
      <c r="H31" s="8">
        <f>Contract[[#This Row],[Total Contract Hours]]/Contract[[#This Row],[Total Nurse Staff Hours]]</f>
        <v>6.6852800756628611E-2</v>
      </c>
      <c r="I31" s="2">
        <f>SUM(Contract[[#This Row],[RN Hours (excl. Admin, DON)]], Contract[[#This Row],[RN Admin Hours]], Contract[[#This Row],[RN DON Hours]])</f>
        <v>52.155714285714289</v>
      </c>
      <c r="J31" s="2">
        <f>SUM(Contract[[#This Row],[RN Hours Contract (excl. Admin, DON)]], Contract[[#This Row],[RN Admin Hours Contract]], Contract[[#This Row],[RN DON Hours Contract]])</f>
        <v>0</v>
      </c>
      <c r="K31" s="8">
        <f>Contract[[#This Row],[Total Contract RN Hours (w/ Admin, DON)]]/Contract[[#This Row],[Total RN Hours (w/ Admin, DON)]]</f>
        <v>0</v>
      </c>
      <c r="L31" s="2">
        <v>30.949670329670329</v>
      </c>
      <c r="M31" s="2">
        <v>0</v>
      </c>
      <c r="N31" s="8">
        <f>Contract[[#This Row],[RN Hours Contract (excl. Admin, DON)]]/Contract[[#This Row],[RN Hours (excl. Admin, DON)]]</f>
        <v>0</v>
      </c>
      <c r="O31" s="2">
        <v>15.667582417582418</v>
      </c>
      <c r="P31" s="2">
        <v>0</v>
      </c>
      <c r="Q31" s="8">
        <f>Contract[[#This Row],[RN Admin Hours Contract]]/Contract[[#This Row],[RN Admin Hours]]</f>
        <v>0</v>
      </c>
      <c r="R31" s="2">
        <v>5.5384615384615383</v>
      </c>
      <c r="S31" s="2">
        <v>0</v>
      </c>
      <c r="T31" s="8">
        <f>Contract[[#This Row],[RN DON Hours Contract]]/Contract[[#This Row],[RN DON Hours]]</f>
        <v>0</v>
      </c>
      <c r="U31" s="2">
        <v>46.549230769230768</v>
      </c>
      <c r="V31" s="2">
        <v>5.3516483516483513</v>
      </c>
      <c r="W31" s="8">
        <f>Contract[[#This Row],[LPN Hours Contract (excl. Admin)]]/Contract[[#This Row],[LPN Hours (excl. Admin)]]</f>
        <v>0.11496749276436621</v>
      </c>
      <c r="X31" s="2">
        <v>5.4340659340659343</v>
      </c>
      <c r="Y31" s="2">
        <v>0</v>
      </c>
      <c r="Z31" s="8">
        <f>Contract[[#This Row],[LPN Admin Hours Contract]]/Contract[[#This Row],[LPN Admin Hours]]</f>
        <v>0</v>
      </c>
      <c r="AA31" s="2">
        <v>113.87032967032962</v>
      </c>
      <c r="AB31" s="2">
        <v>11.659340659340659</v>
      </c>
      <c r="AC31" s="8">
        <f>Contract[[#This Row],[CNA Hours Contract]]/Contract[[#This Row],[CNA Hours]]</f>
        <v>0.10239138406902012</v>
      </c>
      <c r="AD31" s="2">
        <v>36.445054945054942</v>
      </c>
      <c r="AE31" s="2">
        <v>0</v>
      </c>
      <c r="AF31" s="8">
        <f>Contract[[#This Row],[NA TR Hours Contract]]/Contract[[#This Row],[NA TR Hours]]</f>
        <v>0</v>
      </c>
      <c r="AG31" s="2">
        <v>0</v>
      </c>
      <c r="AH31" s="2">
        <v>0</v>
      </c>
      <c r="AI31" s="8" t="s">
        <v>2447</v>
      </c>
      <c r="AJ31" t="s">
        <v>937</v>
      </c>
      <c r="AK31" s="6">
        <v>5</v>
      </c>
      <c r="AT31"/>
      <c r="AU31"/>
    </row>
    <row r="32" spans="1:47" x14ac:dyDescent="0.25">
      <c r="A32" t="s">
        <v>35</v>
      </c>
      <c r="B32" t="s">
        <v>1726</v>
      </c>
      <c r="C32" t="s">
        <v>2079</v>
      </c>
      <c r="D32" t="s">
        <v>2339</v>
      </c>
      <c r="E32" s="2">
        <v>30.901098901098901</v>
      </c>
      <c r="F32" s="2">
        <f>SUM(Contract[[#This Row],[RN Hours (excl. Admin, DON)]], Contract[[#This Row],[RN Admin Hours]], Contract[[#This Row],[RN DON Hours]], Contract[[#This Row],[LPN Hours (excl. Admin)]], Contract[[#This Row],[LPN Admin Hours]], Contract[[#This Row],[CNA Hours]], Contract[[#This Row],[NA TR Hours]], Contract[[#This Row],[Med Aide/Tech Hours]])</f>
        <v>120.90296703296704</v>
      </c>
      <c r="G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4.6703296703296706</v>
      </c>
      <c r="H32" s="8">
        <f>Contract[[#This Row],[Total Contract Hours]]/Contract[[#This Row],[Total Nurse Staff Hours]]</f>
        <v>3.8628743238833793E-2</v>
      </c>
      <c r="I32" s="2">
        <f>SUM(Contract[[#This Row],[RN Hours (excl. Admin, DON)]], Contract[[#This Row],[RN Admin Hours]], Contract[[#This Row],[RN DON Hours]])</f>
        <v>25.25736263736264</v>
      </c>
      <c r="J32" s="2">
        <f>SUM(Contract[[#This Row],[RN Hours Contract (excl. Admin, DON)]], Contract[[#This Row],[RN Admin Hours Contract]], Contract[[#This Row],[RN DON Hours Contract]])</f>
        <v>4.6703296703296706</v>
      </c>
      <c r="K32" s="8">
        <f>Contract[[#This Row],[Total Contract RN Hours (w/ Admin, DON)]]/Contract[[#This Row],[Total RN Hours (w/ Admin, DON)]]</f>
        <v>0.18490963357436849</v>
      </c>
      <c r="L32" s="2">
        <v>10.266483516483516</v>
      </c>
      <c r="M32" s="2">
        <v>0.26373626373626374</v>
      </c>
      <c r="N32" s="8">
        <f>Contract[[#This Row],[RN Hours Contract (excl. Admin, DON)]]/Contract[[#This Row],[RN Hours (excl. Admin, DON)]]</f>
        <v>2.5689055392025689E-2</v>
      </c>
      <c r="O32" s="2">
        <v>6.302197802197802</v>
      </c>
      <c r="P32" s="2">
        <v>0</v>
      </c>
      <c r="Q32" s="8">
        <f>Contract[[#This Row],[RN Admin Hours Contract]]/Contract[[#This Row],[RN Admin Hours]]</f>
        <v>0</v>
      </c>
      <c r="R32" s="2">
        <v>8.6886813186813203</v>
      </c>
      <c r="S32" s="2">
        <v>4.4065934065934069</v>
      </c>
      <c r="T32" s="8">
        <f>Contract[[#This Row],[RN DON Hours Contract]]/Contract[[#This Row],[RN DON Hours]]</f>
        <v>0.50716480959186505</v>
      </c>
      <c r="U32" s="2">
        <v>34.467032967032964</v>
      </c>
      <c r="V32" s="2">
        <v>0</v>
      </c>
      <c r="W32" s="8">
        <f>Contract[[#This Row],[LPN Hours Contract (excl. Admin)]]/Contract[[#This Row],[LPN Hours (excl. Admin)]]</f>
        <v>0</v>
      </c>
      <c r="X32" s="2">
        <v>0</v>
      </c>
      <c r="Y32" s="2">
        <v>0</v>
      </c>
      <c r="Z32" s="8" t="s">
        <v>2447</v>
      </c>
      <c r="AA32" s="2">
        <v>59.956043956043956</v>
      </c>
      <c r="AB32" s="2">
        <v>0</v>
      </c>
      <c r="AC32" s="8">
        <f>Contract[[#This Row],[CNA Hours Contract]]/Contract[[#This Row],[CNA Hours]]</f>
        <v>0</v>
      </c>
      <c r="AD32" s="2">
        <v>1.2225274725274726</v>
      </c>
      <c r="AE32" s="2">
        <v>0</v>
      </c>
      <c r="AF32" s="8">
        <f>Contract[[#This Row],[NA TR Hours Contract]]/Contract[[#This Row],[NA TR Hours]]</f>
        <v>0</v>
      </c>
      <c r="AG32" s="2">
        <v>0</v>
      </c>
      <c r="AH32" s="2">
        <v>0</v>
      </c>
      <c r="AI32" s="8" t="s">
        <v>2447</v>
      </c>
      <c r="AJ32" t="s">
        <v>792</v>
      </c>
      <c r="AK32" s="6">
        <v>5</v>
      </c>
      <c r="AT32"/>
      <c r="AU32"/>
    </row>
    <row r="33" spans="1:47" x14ac:dyDescent="0.25">
      <c r="A33" t="s">
        <v>35</v>
      </c>
      <c r="B33" t="s">
        <v>1496</v>
      </c>
      <c r="C33" t="s">
        <v>2039</v>
      </c>
      <c r="D33" t="s">
        <v>2340</v>
      </c>
      <c r="E33" s="2">
        <v>60.219780219780219</v>
      </c>
      <c r="F33" s="2">
        <f>SUM(Contract[[#This Row],[RN Hours (excl. Admin, DON)]], Contract[[#This Row],[RN Admin Hours]], Contract[[#This Row],[RN DON Hours]], Contract[[#This Row],[LPN Hours (excl. Admin)]], Contract[[#This Row],[LPN Admin Hours]], Contract[[#This Row],[CNA Hours]], Contract[[#This Row],[NA TR Hours]], Contract[[#This Row],[Med Aide/Tech Hours]])</f>
        <v>244.02032967032969</v>
      </c>
      <c r="G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38.552087912087906</v>
      </c>
      <c r="H33" s="8">
        <f>Contract[[#This Row],[Total Contract Hours]]/Contract[[#This Row],[Total Nurse Staff Hours]]</f>
        <v>0.15798719706743941</v>
      </c>
      <c r="I33" s="2">
        <f>SUM(Contract[[#This Row],[RN Hours (excl. Admin, DON)]], Contract[[#This Row],[RN Admin Hours]], Contract[[#This Row],[RN DON Hours]])</f>
        <v>28.819780219780224</v>
      </c>
      <c r="J33" s="2">
        <f>SUM(Contract[[#This Row],[RN Hours Contract (excl. Admin, DON)]], Contract[[#This Row],[RN Admin Hours Contract]], Contract[[#This Row],[RN DON Hours Contract]])</f>
        <v>2.0769230769230771</v>
      </c>
      <c r="K33" s="8">
        <f>Contract[[#This Row],[Total Contract RN Hours (w/ Admin, DON)]]/Contract[[#This Row],[Total RN Hours (w/ Admin, DON)]]</f>
        <v>7.2065888812628681E-2</v>
      </c>
      <c r="L33" s="2">
        <v>20.556043956043961</v>
      </c>
      <c r="M33" s="2">
        <v>2.0769230769230771</v>
      </c>
      <c r="N33" s="8">
        <f>Contract[[#This Row],[RN Hours Contract (excl. Admin, DON)]]/Contract[[#This Row],[RN Hours (excl. Admin, DON)]]</f>
        <v>0.10103710039559498</v>
      </c>
      <c r="O33" s="2">
        <v>3.0769230769230771</v>
      </c>
      <c r="P33" s="2">
        <v>0</v>
      </c>
      <c r="Q33" s="8">
        <f>Contract[[#This Row],[RN Admin Hours Contract]]/Contract[[#This Row],[RN Admin Hours]]</f>
        <v>0</v>
      </c>
      <c r="R33" s="2">
        <v>5.186813186813187</v>
      </c>
      <c r="S33" s="2">
        <v>0</v>
      </c>
      <c r="T33" s="8">
        <f>Contract[[#This Row],[RN DON Hours Contract]]/Contract[[#This Row],[RN DON Hours]]</f>
        <v>0</v>
      </c>
      <c r="U33" s="2">
        <v>84.801868131868133</v>
      </c>
      <c r="V33" s="2">
        <v>16.59604395604395</v>
      </c>
      <c r="W33" s="8">
        <f>Contract[[#This Row],[LPN Hours Contract (excl. Admin)]]/Contract[[#This Row],[LPN Hours (excl. Admin)]]</f>
        <v>0.19570375419367955</v>
      </c>
      <c r="X33" s="2">
        <v>0</v>
      </c>
      <c r="Y33" s="2">
        <v>0</v>
      </c>
      <c r="Z33" s="8" t="s">
        <v>2447</v>
      </c>
      <c r="AA33" s="2">
        <v>130.19813186813187</v>
      </c>
      <c r="AB33" s="2">
        <v>19.87912087912088</v>
      </c>
      <c r="AC33" s="8">
        <f>Contract[[#This Row],[CNA Hours Contract]]/Contract[[#This Row],[CNA Hours]]</f>
        <v>0.1526836106930857</v>
      </c>
      <c r="AD33" s="2">
        <v>0.20054945054945056</v>
      </c>
      <c r="AE33" s="2">
        <v>0</v>
      </c>
      <c r="AF33" s="8">
        <f>Contract[[#This Row],[NA TR Hours Contract]]/Contract[[#This Row],[NA TR Hours]]</f>
        <v>0</v>
      </c>
      <c r="AG33" s="2">
        <v>0</v>
      </c>
      <c r="AH33" s="2">
        <v>0</v>
      </c>
      <c r="AI33" s="8" t="s">
        <v>2447</v>
      </c>
      <c r="AJ33" t="s">
        <v>557</v>
      </c>
      <c r="AK33" s="6">
        <v>5</v>
      </c>
      <c r="AT33"/>
      <c r="AU33"/>
    </row>
    <row r="34" spans="1:47" x14ac:dyDescent="0.25">
      <c r="A34" t="s">
        <v>35</v>
      </c>
      <c r="B34" t="s">
        <v>1750</v>
      </c>
      <c r="C34" t="s">
        <v>2093</v>
      </c>
      <c r="D34" t="s">
        <v>2316</v>
      </c>
      <c r="E34" s="2">
        <v>56.857142857142854</v>
      </c>
      <c r="F34" s="2">
        <f>SUM(Contract[[#This Row],[RN Hours (excl. Admin, DON)]], Contract[[#This Row],[RN Admin Hours]], Contract[[#This Row],[RN DON Hours]], Contract[[#This Row],[LPN Hours (excl. Admin)]], Contract[[#This Row],[LPN Admin Hours]], Contract[[#This Row],[CNA Hours]], Contract[[#This Row],[NA TR Hours]], Contract[[#This Row],[Med Aide/Tech Hours]])</f>
        <v>181.99373626373631</v>
      </c>
      <c r="G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4" s="8">
        <f>Contract[[#This Row],[Total Contract Hours]]/Contract[[#This Row],[Total Nurse Staff Hours]]</f>
        <v>0</v>
      </c>
      <c r="I34" s="2">
        <f>SUM(Contract[[#This Row],[RN Hours (excl. Admin, DON)]], Contract[[#This Row],[RN Admin Hours]], Contract[[#This Row],[RN DON Hours]])</f>
        <v>43.3210989010989</v>
      </c>
      <c r="J34" s="2">
        <f>SUM(Contract[[#This Row],[RN Hours Contract (excl. Admin, DON)]], Contract[[#This Row],[RN Admin Hours Contract]], Contract[[#This Row],[RN DON Hours Contract]])</f>
        <v>0</v>
      </c>
      <c r="K34" s="8">
        <f>Contract[[#This Row],[Total Contract RN Hours (w/ Admin, DON)]]/Contract[[#This Row],[Total RN Hours (w/ Admin, DON)]]</f>
        <v>0</v>
      </c>
      <c r="L34" s="2">
        <v>41.095824175824177</v>
      </c>
      <c r="M34" s="2">
        <v>0</v>
      </c>
      <c r="N34" s="8">
        <f>Contract[[#This Row],[RN Hours Contract (excl. Admin, DON)]]/Contract[[#This Row],[RN Hours (excl. Admin, DON)]]</f>
        <v>0</v>
      </c>
      <c r="O34" s="2">
        <v>0</v>
      </c>
      <c r="P34" s="2">
        <v>0</v>
      </c>
      <c r="Q34" s="8" t="s">
        <v>2447</v>
      </c>
      <c r="R34" s="2">
        <v>2.2252747252747254</v>
      </c>
      <c r="S34" s="2">
        <v>0</v>
      </c>
      <c r="T34" s="8">
        <f>Contract[[#This Row],[RN DON Hours Contract]]/Contract[[#This Row],[RN DON Hours]]</f>
        <v>0</v>
      </c>
      <c r="U34" s="2">
        <v>37.73780219780221</v>
      </c>
      <c r="V34" s="2">
        <v>0</v>
      </c>
      <c r="W34" s="8">
        <f>Contract[[#This Row],[LPN Hours Contract (excl. Admin)]]/Contract[[#This Row],[LPN Hours (excl. Admin)]]</f>
        <v>0</v>
      </c>
      <c r="X34" s="2">
        <v>0</v>
      </c>
      <c r="Y34" s="2">
        <v>0</v>
      </c>
      <c r="Z34" s="8" t="s">
        <v>2447</v>
      </c>
      <c r="AA34" s="2">
        <v>100.93483516483518</v>
      </c>
      <c r="AB34" s="2">
        <v>0</v>
      </c>
      <c r="AC34" s="8">
        <f>Contract[[#This Row],[CNA Hours Contract]]/Contract[[#This Row],[CNA Hours]]</f>
        <v>0</v>
      </c>
      <c r="AD34" s="2">
        <v>0</v>
      </c>
      <c r="AE34" s="2">
        <v>0</v>
      </c>
      <c r="AF34" s="8" t="s">
        <v>2447</v>
      </c>
      <c r="AG34" s="2">
        <v>0</v>
      </c>
      <c r="AH34" s="2">
        <v>0</v>
      </c>
      <c r="AI34" s="8" t="s">
        <v>2447</v>
      </c>
      <c r="AJ34" t="s">
        <v>816</v>
      </c>
      <c r="AK34" s="6">
        <v>5</v>
      </c>
      <c r="AT34"/>
      <c r="AU34"/>
    </row>
    <row r="35" spans="1:47" x14ac:dyDescent="0.25">
      <c r="A35" t="s">
        <v>35</v>
      </c>
      <c r="B35" t="s">
        <v>1521</v>
      </c>
      <c r="C35" t="s">
        <v>2140</v>
      </c>
      <c r="D35" t="s">
        <v>2340</v>
      </c>
      <c r="E35" s="2">
        <v>76.395604395604394</v>
      </c>
      <c r="F35" s="2">
        <f>SUM(Contract[[#This Row],[RN Hours (excl. Admin, DON)]], Contract[[#This Row],[RN Admin Hours]], Contract[[#This Row],[RN DON Hours]], Contract[[#This Row],[LPN Hours (excl. Admin)]], Contract[[#This Row],[LPN Admin Hours]], Contract[[#This Row],[CNA Hours]], Contract[[#This Row],[NA TR Hours]], Contract[[#This Row],[Med Aide/Tech Hours]])</f>
        <v>242.96120879120875</v>
      </c>
      <c r="G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44.907692307692308</v>
      </c>
      <c r="H35" s="8">
        <f>Contract[[#This Row],[Total Contract Hours]]/Contract[[#This Row],[Total Nurse Staff Hours]]</f>
        <v>0.18483482417262834</v>
      </c>
      <c r="I35" s="2">
        <f>SUM(Contract[[#This Row],[RN Hours (excl. Admin, DON)]], Contract[[#This Row],[RN Admin Hours]], Contract[[#This Row],[RN DON Hours]])</f>
        <v>31.33406593406594</v>
      </c>
      <c r="J35" s="2">
        <f>SUM(Contract[[#This Row],[RN Hours Contract (excl. Admin, DON)]], Contract[[#This Row],[RN Admin Hours Contract]], Contract[[#This Row],[RN DON Hours Contract]])</f>
        <v>0</v>
      </c>
      <c r="K35" s="8">
        <f>Contract[[#This Row],[Total Contract RN Hours (w/ Admin, DON)]]/Contract[[#This Row],[Total RN Hours (w/ Admin, DON)]]</f>
        <v>0</v>
      </c>
      <c r="L35" s="2">
        <v>26.850549450549458</v>
      </c>
      <c r="M35" s="2">
        <v>0</v>
      </c>
      <c r="N35" s="8">
        <f>Contract[[#This Row],[RN Hours Contract (excl. Admin, DON)]]/Contract[[#This Row],[RN Hours (excl. Admin, DON)]]</f>
        <v>0</v>
      </c>
      <c r="O35" s="2">
        <v>0</v>
      </c>
      <c r="P35" s="2">
        <v>0</v>
      </c>
      <c r="Q35" s="8" t="s">
        <v>2447</v>
      </c>
      <c r="R35" s="2">
        <v>4.4835164835164836</v>
      </c>
      <c r="S35" s="2">
        <v>0</v>
      </c>
      <c r="T35" s="8">
        <f>Contract[[#This Row],[RN DON Hours Contract]]/Contract[[#This Row],[RN DON Hours]]</f>
        <v>0</v>
      </c>
      <c r="U35" s="2">
        <v>68.07989010989013</v>
      </c>
      <c r="V35" s="2">
        <v>12.95164835164835</v>
      </c>
      <c r="W35" s="8">
        <f>Contract[[#This Row],[LPN Hours Contract (excl. Admin)]]/Contract[[#This Row],[LPN Hours (excl. Admin)]]</f>
        <v>0.19024191036064603</v>
      </c>
      <c r="X35" s="2">
        <v>5.5217582417582429</v>
      </c>
      <c r="Y35" s="2">
        <v>0</v>
      </c>
      <c r="Z35" s="8">
        <f>Contract[[#This Row],[LPN Admin Hours Contract]]/Contract[[#This Row],[LPN Admin Hours]]</f>
        <v>0</v>
      </c>
      <c r="AA35" s="2">
        <v>137.88538461538454</v>
      </c>
      <c r="AB35" s="2">
        <v>31.956043956043956</v>
      </c>
      <c r="AC35" s="8">
        <f>Contract[[#This Row],[CNA Hours Contract]]/Contract[[#This Row],[CNA Hours]]</f>
        <v>0.23175802167272241</v>
      </c>
      <c r="AD35" s="2">
        <v>0.14010989010989011</v>
      </c>
      <c r="AE35" s="2">
        <v>0</v>
      </c>
      <c r="AF35" s="8">
        <f>Contract[[#This Row],[NA TR Hours Contract]]/Contract[[#This Row],[NA TR Hours]]</f>
        <v>0</v>
      </c>
      <c r="AG35" s="2">
        <v>0</v>
      </c>
      <c r="AH35" s="2">
        <v>0</v>
      </c>
      <c r="AI35" s="8" t="s">
        <v>2447</v>
      </c>
      <c r="AJ35" t="s">
        <v>583</v>
      </c>
      <c r="AK35" s="6">
        <v>5</v>
      </c>
      <c r="AT35"/>
      <c r="AU35"/>
    </row>
    <row r="36" spans="1:47" x14ac:dyDescent="0.25">
      <c r="A36" t="s">
        <v>35</v>
      </c>
      <c r="B36" t="s">
        <v>1657</v>
      </c>
      <c r="C36" t="s">
        <v>2068</v>
      </c>
      <c r="D36" t="s">
        <v>2307</v>
      </c>
      <c r="E36" s="2">
        <v>73.065934065934073</v>
      </c>
      <c r="F36" s="2">
        <f>SUM(Contract[[#This Row],[RN Hours (excl. Admin, DON)]], Contract[[#This Row],[RN Admin Hours]], Contract[[#This Row],[RN DON Hours]], Contract[[#This Row],[LPN Hours (excl. Admin)]], Contract[[#This Row],[LPN Admin Hours]], Contract[[#This Row],[CNA Hours]], Contract[[#This Row],[NA TR Hours]], Contract[[#This Row],[Med Aide/Tech Hours]])</f>
        <v>273.60813186813198</v>
      </c>
      <c r="G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2.4268131868131864</v>
      </c>
      <c r="H36" s="8">
        <f>Contract[[#This Row],[Total Contract Hours]]/Contract[[#This Row],[Total Nurse Staff Hours]]</f>
        <v>8.8696676163953041E-3</v>
      </c>
      <c r="I36" s="2">
        <f>SUM(Contract[[#This Row],[RN Hours (excl. Admin, DON)]], Contract[[#This Row],[RN Admin Hours]], Contract[[#This Row],[RN DON Hours]])</f>
        <v>28.459560439560434</v>
      </c>
      <c r="J36" s="2">
        <f>SUM(Contract[[#This Row],[RN Hours Contract (excl. Admin, DON)]], Contract[[#This Row],[RN Admin Hours Contract]], Contract[[#This Row],[RN DON Hours Contract]])</f>
        <v>8.7912087912087919E-2</v>
      </c>
      <c r="K36" s="8">
        <f>Contract[[#This Row],[Total Contract RN Hours (w/ Admin, DON)]]/Contract[[#This Row],[Total RN Hours (w/ Admin, DON)]]</f>
        <v>3.0890177695747202E-3</v>
      </c>
      <c r="L36" s="2">
        <v>25.587362637362631</v>
      </c>
      <c r="M36" s="2">
        <v>8.7912087912087919E-2</v>
      </c>
      <c r="N36" s="8">
        <f>Contract[[#This Row],[RN Hours Contract (excl. Admin, DON)]]/Contract[[#This Row],[RN Hours (excl. Admin, DON)]]</f>
        <v>3.4357619875883109E-3</v>
      </c>
      <c r="O36" s="2">
        <v>0</v>
      </c>
      <c r="P36" s="2">
        <v>0</v>
      </c>
      <c r="Q36" s="8" t="s">
        <v>2447</v>
      </c>
      <c r="R36" s="2">
        <v>2.8721978021978023</v>
      </c>
      <c r="S36" s="2">
        <v>0</v>
      </c>
      <c r="T36" s="8">
        <f>Contract[[#This Row],[RN DON Hours Contract]]/Contract[[#This Row],[RN DON Hours]]</f>
        <v>0</v>
      </c>
      <c r="U36" s="2">
        <v>99.030549450549458</v>
      </c>
      <c r="V36" s="2">
        <v>1.6905494505494503</v>
      </c>
      <c r="W36" s="8">
        <f>Contract[[#This Row],[LPN Hours Contract (excl. Admin)]]/Contract[[#This Row],[LPN Hours (excl. Admin)]]</f>
        <v>1.707098930510953E-2</v>
      </c>
      <c r="X36" s="2">
        <v>5.211538461538459</v>
      </c>
      <c r="Y36" s="2">
        <v>0</v>
      </c>
      <c r="Z36" s="8">
        <f>Contract[[#This Row],[LPN Admin Hours Contract]]/Contract[[#This Row],[LPN Admin Hours]]</f>
        <v>0</v>
      </c>
      <c r="AA36" s="2">
        <v>140.9064835164836</v>
      </c>
      <c r="AB36" s="2">
        <v>0.64835164835164838</v>
      </c>
      <c r="AC36" s="8">
        <f>Contract[[#This Row],[CNA Hours Contract]]/Contract[[#This Row],[CNA Hours]]</f>
        <v>4.601290388996206E-3</v>
      </c>
      <c r="AD36" s="2">
        <v>0</v>
      </c>
      <c r="AE36" s="2">
        <v>0</v>
      </c>
      <c r="AF36" s="8" t="s">
        <v>2447</v>
      </c>
      <c r="AG36" s="2">
        <v>0</v>
      </c>
      <c r="AH36" s="2">
        <v>0</v>
      </c>
      <c r="AI36" s="8" t="s">
        <v>2447</v>
      </c>
      <c r="AJ36" t="s">
        <v>721</v>
      </c>
      <c r="AK36" s="6">
        <v>5</v>
      </c>
      <c r="AT36"/>
      <c r="AU36"/>
    </row>
    <row r="37" spans="1:47" x14ac:dyDescent="0.25">
      <c r="A37" t="s">
        <v>35</v>
      </c>
      <c r="B37" t="s">
        <v>1151</v>
      </c>
      <c r="C37" t="s">
        <v>2021</v>
      </c>
      <c r="D37" t="s">
        <v>2344</v>
      </c>
      <c r="E37" s="2">
        <v>69.362637362637358</v>
      </c>
      <c r="F37" s="2">
        <f>SUM(Contract[[#This Row],[RN Hours (excl. Admin, DON)]], Contract[[#This Row],[RN Admin Hours]], Contract[[#This Row],[RN DON Hours]], Contract[[#This Row],[LPN Hours (excl. Admin)]], Contract[[#This Row],[LPN Admin Hours]], Contract[[#This Row],[CNA Hours]], Contract[[#This Row],[NA TR Hours]], Contract[[#This Row],[Med Aide/Tech Hours]])</f>
        <v>305.03296703296701</v>
      </c>
      <c r="G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7" s="8">
        <f>Contract[[#This Row],[Total Contract Hours]]/Contract[[#This Row],[Total Nurse Staff Hours]]</f>
        <v>0</v>
      </c>
      <c r="I37" s="2">
        <f>SUM(Contract[[#This Row],[RN Hours (excl. Admin, DON)]], Contract[[#This Row],[RN Admin Hours]], Contract[[#This Row],[RN DON Hours]])</f>
        <v>48.706043956043956</v>
      </c>
      <c r="J37" s="2">
        <f>SUM(Contract[[#This Row],[RN Hours Contract (excl. Admin, DON)]], Contract[[#This Row],[RN Admin Hours Contract]], Contract[[#This Row],[RN DON Hours Contract]])</f>
        <v>0</v>
      </c>
      <c r="K37" s="8">
        <f>Contract[[#This Row],[Total Contract RN Hours (w/ Admin, DON)]]/Contract[[#This Row],[Total RN Hours (w/ Admin, DON)]]</f>
        <v>0</v>
      </c>
      <c r="L37" s="2">
        <v>32.013736263736263</v>
      </c>
      <c r="M37" s="2">
        <v>0</v>
      </c>
      <c r="N37" s="8">
        <f>Contract[[#This Row],[RN Hours Contract (excl. Admin, DON)]]/Contract[[#This Row],[RN Hours (excl. Admin, DON)]]</f>
        <v>0</v>
      </c>
      <c r="O37" s="2">
        <v>11.063186813186814</v>
      </c>
      <c r="P37" s="2">
        <v>0</v>
      </c>
      <c r="Q37" s="8">
        <f>Contract[[#This Row],[RN Admin Hours Contract]]/Contract[[#This Row],[RN Admin Hours]]</f>
        <v>0</v>
      </c>
      <c r="R37" s="2">
        <v>5.6291208791208796</v>
      </c>
      <c r="S37" s="2">
        <v>0</v>
      </c>
      <c r="T37" s="8">
        <f>Contract[[#This Row],[RN DON Hours Contract]]/Contract[[#This Row],[RN DON Hours]]</f>
        <v>0</v>
      </c>
      <c r="U37" s="2">
        <v>63.976153846153842</v>
      </c>
      <c r="V37" s="2">
        <v>0</v>
      </c>
      <c r="W37" s="8">
        <f>Contract[[#This Row],[LPN Hours Contract (excl. Admin)]]/Contract[[#This Row],[LPN Hours (excl. Admin)]]</f>
        <v>0</v>
      </c>
      <c r="X37" s="2">
        <v>16.670329670329672</v>
      </c>
      <c r="Y37" s="2">
        <v>0</v>
      </c>
      <c r="Z37" s="8">
        <f>Contract[[#This Row],[LPN Admin Hours Contract]]/Contract[[#This Row],[LPN Admin Hours]]</f>
        <v>0</v>
      </c>
      <c r="AA37" s="2">
        <v>175.68043956043957</v>
      </c>
      <c r="AB37" s="2">
        <v>0</v>
      </c>
      <c r="AC37" s="8">
        <f>Contract[[#This Row],[CNA Hours Contract]]/Contract[[#This Row],[CNA Hours]]</f>
        <v>0</v>
      </c>
      <c r="AD37" s="2">
        <v>0</v>
      </c>
      <c r="AE37" s="2">
        <v>0</v>
      </c>
      <c r="AF37" s="8" t="s">
        <v>2447</v>
      </c>
      <c r="AG37" s="2">
        <v>0</v>
      </c>
      <c r="AH37" s="2">
        <v>0</v>
      </c>
      <c r="AI37" s="8" t="s">
        <v>2447</v>
      </c>
      <c r="AJ37" t="s">
        <v>206</v>
      </c>
      <c r="AK37" s="6">
        <v>5</v>
      </c>
      <c r="AT37"/>
      <c r="AU37"/>
    </row>
    <row r="38" spans="1:47" x14ac:dyDescent="0.25">
      <c r="A38" t="s">
        <v>35</v>
      </c>
      <c r="B38" t="s">
        <v>1015</v>
      </c>
      <c r="C38" t="s">
        <v>1943</v>
      </c>
      <c r="D38" t="s">
        <v>2334</v>
      </c>
      <c r="E38" s="2">
        <v>88.219780219780219</v>
      </c>
      <c r="F38" s="2">
        <f>SUM(Contract[[#This Row],[RN Hours (excl. Admin, DON)]], Contract[[#This Row],[RN Admin Hours]], Contract[[#This Row],[RN DON Hours]], Contract[[#This Row],[LPN Hours (excl. Admin)]], Contract[[#This Row],[LPN Admin Hours]], Contract[[#This Row],[CNA Hours]], Contract[[#This Row],[NA TR Hours]], Contract[[#This Row],[Med Aide/Tech Hours]])</f>
        <v>340.79318681318682</v>
      </c>
      <c r="G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20.747252747252748</v>
      </c>
      <c r="H38" s="8">
        <f>Contract[[#This Row],[Total Contract Hours]]/Contract[[#This Row],[Total Nurse Staff Hours]]</f>
        <v>6.087930613068801E-2</v>
      </c>
      <c r="I38" s="2">
        <f>SUM(Contract[[#This Row],[RN Hours (excl. Admin, DON)]], Contract[[#This Row],[RN Admin Hours]], Contract[[#This Row],[RN DON Hours]])</f>
        <v>48.178571428571431</v>
      </c>
      <c r="J38" s="2">
        <f>SUM(Contract[[#This Row],[RN Hours Contract (excl. Admin, DON)]], Contract[[#This Row],[RN Admin Hours Contract]], Contract[[#This Row],[RN DON Hours Contract]])</f>
        <v>0</v>
      </c>
      <c r="K38" s="8">
        <f>Contract[[#This Row],[Total Contract RN Hours (w/ Admin, DON)]]/Contract[[#This Row],[Total RN Hours (w/ Admin, DON)]]</f>
        <v>0</v>
      </c>
      <c r="L38" s="2">
        <v>32.656593406593409</v>
      </c>
      <c r="M38" s="2">
        <v>0</v>
      </c>
      <c r="N38" s="8">
        <f>Contract[[#This Row],[RN Hours Contract (excl. Admin, DON)]]/Contract[[#This Row],[RN Hours (excl. Admin, DON)]]</f>
        <v>0</v>
      </c>
      <c r="O38" s="2">
        <v>10.906593406593407</v>
      </c>
      <c r="P38" s="2">
        <v>0</v>
      </c>
      <c r="Q38" s="8">
        <f>Contract[[#This Row],[RN Admin Hours Contract]]/Contract[[#This Row],[RN Admin Hours]]</f>
        <v>0</v>
      </c>
      <c r="R38" s="2">
        <v>4.615384615384615</v>
      </c>
      <c r="S38" s="2">
        <v>0</v>
      </c>
      <c r="T38" s="8">
        <f>Contract[[#This Row],[RN DON Hours Contract]]/Contract[[#This Row],[RN DON Hours]]</f>
        <v>0</v>
      </c>
      <c r="U38" s="2">
        <v>61.582417582417584</v>
      </c>
      <c r="V38" s="2">
        <v>0</v>
      </c>
      <c r="W38" s="8">
        <f>Contract[[#This Row],[LPN Hours Contract (excl. Admin)]]/Contract[[#This Row],[LPN Hours (excl. Admin)]]</f>
        <v>0</v>
      </c>
      <c r="X38" s="2">
        <v>13.936813186813186</v>
      </c>
      <c r="Y38" s="2">
        <v>0</v>
      </c>
      <c r="Z38" s="8">
        <f>Contract[[#This Row],[LPN Admin Hours Contract]]/Contract[[#This Row],[LPN Admin Hours]]</f>
        <v>0</v>
      </c>
      <c r="AA38" s="2">
        <v>209.07615384615386</v>
      </c>
      <c r="AB38" s="2">
        <v>20.582417582417584</v>
      </c>
      <c r="AC38" s="8">
        <f>Contract[[#This Row],[CNA Hours Contract]]/Contract[[#This Row],[CNA Hours]]</f>
        <v>9.8444596400806689E-2</v>
      </c>
      <c r="AD38" s="2">
        <v>7.854395604395604</v>
      </c>
      <c r="AE38" s="2">
        <v>0</v>
      </c>
      <c r="AF38" s="8">
        <f>Contract[[#This Row],[NA TR Hours Contract]]/Contract[[#This Row],[NA TR Hours]]</f>
        <v>0</v>
      </c>
      <c r="AG38" s="2">
        <v>0.16483516483516483</v>
      </c>
      <c r="AH38" s="2">
        <v>0.16483516483516483</v>
      </c>
      <c r="AI38" s="8">
        <f>Contract[[#This Row],[Med Aide/Tech Hours Contract]]/Contract[[#This Row],[Med Aide/Tech Hours]]</f>
        <v>1</v>
      </c>
      <c r="AJ38" t="s">
        <v>68</v>
      </c>
      <c r="AK38" s="6">
        <v>5</v>
      </c>
      <c r="AT38"/>
      <c r="AU38"/>
    </row>
    <row r="39" spans="1:47" x14ac:dyDescent="0.25">
      <c r="A39" t="s">
        <v>35</v>
      </c>
      <c r="B39" t="s">
        <v>1721</v>
      </c>
      <c r="C39" t="s">
        <v>2144</v>
      </c>
      <c r="D39" t="s">
        <v>2311</v>
      </c>
      <c r="E39" s="2">
        <v>55.670329670329672</v>
      </c>
      <c r="F39" s="2">
        <f>SUM(Contract[[#This Row],[RN Hours (excl. Admin, DON)]], Contract[[#This Row],[RN Admin Hours]], Contract[[#This Row],[RN DON Hours]], Contract[[#This Row],[LPN Hours (excl. Admin)]], Contract[[#This Row],[LPN Admin Hours]], Contract[[#This Row],[CNA Hours]], Contract[[#This Row],[NA TR Hours]], Contract[[#This Row],[Med Aide/Tech Hours]])</f>
        <v>265.09065934065933</v>
      </c>
      <c r="G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 s="8">
        <f>Contract[[#This Row],[Total Contract Hours]]/Contract[[#This Row],[Total Nurse Staff Hours]]</f>
        <v>0</v>
      </c>
      <c r="I39" s="2">
        <f>SUM(Contract[[#This Row],[RN Hours (excl. Admin, DON)]], Contract[[#This Row],[RN Admin Hours]], Contract[[#This Row],[RN DON Hours]])</f>
        <v>46.093406593406598</v>
      </c>
      <c r="J39" s="2">
        <f>SUM(Contract[[#This Row],[RN Hours Contract (excl. Admin, DON)]], Contract[[#This Row],[RN Admin Hours Contract]], Contract[[#This Row],[RN DON Hours Contract]])</f>
        <v>0</v>
      </c>
      <c r="K39" s="8">
        <f>Contract[[#This Row],[Total Contract RN Hours (w/ Admin, DON)]]/Contract[[#This Row],[Total RN Hours (w/ Admin, DON)]]</f>
        <v>0</v>
      </c>
      <c r="L39" s="2">
        <v>15.277472527472527</v>
      </c>
      <c r="M39" s="2">
        <v>0</v>
      </c>
      <c r="N39" s="8">
        <f>Contract[[#This Row],[RN Hours Contract (excl. Admin, DON)]]/Contract[[#This Row],[RN Hours (excl. Admin, DON)]]</f>
        <v>0</v>
      </c>
      <c r="O39" s="2">
        <v>25.607142857142858</v>
      </c>
      <c r="P39" s="2">
        <v>0</v>
      </c>
      <c r="Q39" s="8">
        <f>Contract[[#This Row],[RN Admin Hours Contract]]/Contract[[#This Row],[RN Admin Hours]]</f>
        <v>0</v>
      </c>
      <c r="R39" s="2">
        <v>5.2087912087912089</v>
      </c>
      <c r="S39" s="2">
        <v>0</v>
      </c>
      <c r="T39" s="8">
        <f>Contract[[#This Row],[RN DON Hours Contract]]/Contract[[#This Row],[RN DON Hours]]</f>
        <v>0</v>
      </c>
      <c r="U39" s="2">
        <v>62.549450549450547</v>
      </c>
      <c r="V39" s="2">
        <v>0</v>
      </c>
      <c r="W39" s="8">
        <f>Contract[[#This Row],[LPN Hours Contract (excl. Admin)]]/Contract[[#This Row],[LPN Hours (excl. Admin)]]</f>
        <v>0</v>
      </c>
      <c r="X39" s="2">
        <v>15.030219780219781</v>
      </c>
      <c r="Y39" s="2">
        <v>0</v>
      </c>
      <c r="Z39" s="8">
        <f>Contract[[#This Row],[LPN Admin Hours Contract]]/Contract[[#This Row],[LPN Admin Hours]]</f>
        <v>0</v>
      </c>
      <c r="AA39" s="2">
        <v>141.41758241758242</v>
      </c>
      <c r="AB39" s="2">
        <v>0</v>
      </c>
      <c r="AC39" s="8">
        <f>Contract[[#This Row],[CNA Hours Contract]]/Contract[[#This Row],[CNA Hours]]</f>
        <v>0</v>
      </c>
      <c r="AD39" s="2">
        <v>0</v>
      </c>
      <c r="AE39" s="2">
        <v>0</v>
      </c>
      <c r="AF39" s="8" t="s">
        <v>2447</v>
      </c>
      <c r="AG39" s="2">
        <v>0</v>
      </c>
      <c r="AH39" s="2">
        <v>0</v>
      </c>
      <c r="AI39" s="8" t="s">
        <v>2447</v>
      </c>
      <c r="AJ39" t="s">
        <v>787</v>
      </c>
      <c r="AK39" s="6">
        <v>5</v>
      </c>
      <c r="AT39"/>
      <c r="AU39"/>
    </row>
    <row r="40" spans="1:47" x14ac:dyDescent="0.25">
      <c r="A40" t="s">
        <v>35</v>
      </c>
      <c r="B40" t="s">
        <v>1194</v>
      </c>
      <c r="C40" t="s">
        <v>2010</v>
      </c>
      <c r="D40" t="s">
        <v>2304</v>
      </c>
      <c r="E40" s="2">
        <v>70.945054945054949</v>
      </c>
      <c r="F40" s="2">
        <f>SUM(Contract[[#This Row],[RN Hours (excl. Admin, DON)]], Contract[[#This Row],[RN Admin Hours]], Contract[[#This Row],[RN DON Hours]], Contract[[#This Row],[LPN Hours (excl. Admin)]], Contract[[#This Row],[LPN Admin Hours]], Contract[[#This Row],[CNA Hours]], Contract[[#This Row],[NA TR Hours]], Contract[[#This Row],[Med Aide/Tech Hours]])</f>
        <v>242.18868131868138</v>
      </c>
      <c r="G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4.104395604395604</v>
      </c>
      <c r="H40" s="8">
        <f>Contract[[#This Row],[Total Contract Hours]]/Contract[[#This Row],[Total Nurse Staff Hours]]</f>
        <v>1.6947099187492081E-2</v>
      </c>
      <c r="I40" s="2">
        <f>SUM(Contract[[#This Row],[RN Hours (excl. Admin, DON)]], Contract[[#This Row],[RN Admin Hours]], Contract[[#This Row],[RN DON Hours]])</f>
        <v>28.573296703296705</v>
      </c>
      <c r="J40" s="2">
        <f>SUM(Contract[[#This Row],[RN Hours Contract (excl. Admin, DON)]], Contract[[#This Row],[RN Admin Hours Contract]], Contract[[#This Row],[RN DON Hours Contract]])</f>
        <v>1.098901098901099</v>
      </c>
      <c r="K40" s="8">
        <f>Contract[[#This Row],[Total Contract RN Hours (w/ Admin, DON)]]/Contract[[#This Row],[Total RN Hours (w/ Admin, DON)]]</f>
        <v>3.845902383305707E-2</v>
      </c>
      <c r="L40" s="2">
        <v>17.434945054945054</v>
      </c>
      <c r="M40" s="2">
        <v>1.098901098901099</v>
      </c>
      <c r="N40" s="8">
        <f>Contract[[#This Row],[RN Hours Contract (excl. Admin, DON)]]/Contract[[#This Row],[RN Hours (excl. Admin, DON)]]</f>
        <v>6.3028652825574516E-2</v>
      </c>
      <c r="O40" s="2">
        <v>7.533956043956044</v>
      </c>
      <c r="P40" s="2">
        <v>0</v>
      </c>
      <c r="Q40" s="8">
        <f>Contract[[#This Row],[RN Admin Hours Contract]]/Contract[[#This Row],[RN Admin Hours]]</f>
        <v>0</v>
      </c>
      <c r="R40" s="2">
        <v>3.6043956043956045</v>
      </c>
      <c r="S40" s="2">
        <v>0</v>
      </c>
      <c r="T40" s="8">
        <f>Contract[[#This Row],[RN DON Hours Contract]]/Contract[[#This Row],[RN DON Hours]]</f>
        <v>0</v>
      </c>
      <c r="U40" s="2">
        <v>48.222747252747254</v>
      </c>
      <c r="V40" s="2">
        <v>1.6868131868131868</v>
      </c>
      <c r="W40" s="8">
        <f>Contract[[#This Row],[LPN Hours Contract (excl. Admin)]]/Contract[[#This Row],[LPN Hours (excl. Admin)]]</f>
        <v>3.4979616112955671E-2</v>
      </c>
      <c r="X40" s="2">
        <v>2.697802197802198</v>
      </c>
      <c r="Y40" s="2">
        <v>5.4945054945054944E-2</v>
      </c>
      <c r="Z40" s="8">
        <f>Contract[[#This Row],[LPN Admin Hours Contract]]/Contract[[#This Row],[LPN Admin Hours]]</f>
        <v>2.0366598778004071E-2</v>
      </c>
      <c r="AA40" s="2">
        <v>162.69483516483521</v>
      </c>
      <c r="AB40" s="2">
        <v>1.2637362637362637</v>
      </c>
      <c r="AC40" s="8">
        <f>Contract[[#This Row],[CNA Hours Contract]]/Contract[[#This Row],[CNA Hours]]</f>
        <v>7.7675253947422605E-3</v>
      </c>
      <c r="AD40" s="2">
        <v>0</v>
      </c>
      <c r="AE40" s="2">
        <v>0</v>
      </c>
      <c r="AF40" s="8" t="s">
        <v>2447</v>
      </c>
      <c r="AG40" s="2">
        <v>0</v>
      </c>
      <c r="AH40" s="2">
        <v>0</v>
      </c>
      <c r="AI40" s="8" t="s">
        <v>2447</v>
      </c>
      <c r="AJ40" t="s">
        <v>249</v>
      </c>
      <c r="AK40" s="6">
        <v>5</v>
      </c>
      <c r="AT40"/>
      <c r="AU40"/>
    </row>
    <row r="41" spans="1:47" x14ac:dyDescent="0.25">
      <c r="A41" t="s">
        <v>35</v>
      </c>
      <c r="B41" t="s">
        <v>1149</v>
      </c>
      <c r="C41" t="s">
        <v>2118</v>
      </c>
      <c r="D41" t="s">
        <v>2320</v>
      </c>
      <c r="E41" s="2">
        <v>69.065934065934073</v>
      </c>
      <c r="F41" s="2">
        <f>SUM(Contract[[#This Row],[RN Hours (excl. Admin, DON)]], Contract[[#This Row],[RN Admin Hours]], Contract[[#This Row],[RN DON Hours]], Contract[[#This Row],[LPN Hours (excl. Admin)]], Contract[[#This Row],[LPN Admin Hours]], Contract[[#This Row],[CNA Hours]], Contract[[#This Row],[NA TR Hours]], Contract[[#This Row],[Med Aide/Tech Hours]])</f>
        <v>188.00087912087915</v>
      </c>
      <c r="G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10.351648351648352</v>
      </c>
      <c r="H41" s="8">
        <f>Contract[[#This Row],[Total Contract Hours]]/Contract[[#This Row],[Total Nurse Staff Hours]]</f>
        <v>5.5061701839130978E-2</v>
      </c>
      <c r="I41" s="2">
        <f>SUM(Contract[[#This Row],[RN Hours (excl. Admin, DON)]], Contract[[#This Row],[RN Admin Hours]], Contract[[#This Row],[RN DON Hours]])</f>
        <v>22.465164835164835</v>
      </c>
      <c r="J41" s="2">
        <f>SUM(Contract[[#This Row],[RN Hours Contract (excl. Admin, DON)]], Contract[[#This Row],[RN Admin Hours Contract]], Contract[[#This Row],[RN DON Hours Contract]])</f>
        <v>0.52747252747252749</v>
      </c>
      <c r="K41" s="8">
        <f>Contract[[#This Row],[Total Contract RN Hours (w/ Admin, DON)]]/Contract[[#This Row],[Total RN Hours (w/ Admin, DON)]]</f>
        <v>2.3479575215351729E-2</v>
      </c>
      <c r="L41" s="2">
        <v>8.3049450549450547</v>
      </c>
      <c r="M41" s="2">
        <v>0.52747252747252749</v>
      </c>
      <c r="N41" s="8">
        <f>Contract[[#This Row],[RN Hours Contract (excl. Admin, DON)]]/Contract[[#This Row],[RN Hours (excl. Admin, DON)]]</f>
        <v>6.3513066490241479E-2</v>
      </c>
      <c r="O41" s="2">
        <v>12.138241758241758</v>
      </c>
      <c r="P41" s="2">
        <v>0</v>
      </c>
      <c r="Q41" s="8">
        <f>Contract[[#This Row],[RN Admin Hours Contract]]/Contract[[#This Row],[RN Admin Hours]]</f>
        <v>0</v>
      </c>
      <c r="R41" s="2">
        <v>2.0219780219780219</v>
      </c>
      <c r="S41" s="2">
        <v>0</v>
      </c>
      <c r="T41" s="8">
        <f>Contract[[#This Row],[RN DON Hours Contract]]/Contract[[#This Row],[RN DON Hours]]</f>
        <v>0</v>
      </c>
      <c r="U41" s="2">
        <v>55.458571428571396</v>
      </c>
      <c r="V41" s="2">
        <v>1.8131868131868132</v>
      </c>
      <c r="W41" s="8">
        <f>Contract[[#This Row],[LPN Hours Contract (excl. Admin)]]/Contract[[#This Row],[LPN Hours (excl. Admin)]]</f>
        <v>3.2694437784466394E-2</v>
      </c>
      <c r="X41" s="2">
        <v>0</v>
      </c>
      <c r="Y41" s="2">
        <v>0</v>
      </c>
      <c r="Z41" s="8" t="s">
        <v>2447</v>
      </c>
      <c r="AA41" s="2">
        <v>110.07714285714292</v>
      </c>
      <c r="AB41" s="2">
        <v>8.0109890109890109</v>
      </c>
      <c r="AC41" s="8">
        <f>Contract[[#This Row],[CNA Hours Contract]]/Contract[[#This Row],[CNA Hours]]</f>
        <v>7.277613501819899E-2</v>
      </c>
      <c r="AD41" s="2">
        <v>0</v>
      </c>
      <c r="AE41" s="2">
        <v>0</v>
      </c>
      <c r="AF41" s="8" t="s">
        <v>2447</v>
      </c>
      <c r="AG41" s="2">
        <v>0</v>
      </c>
      <c r="AH41" s="2">
        <v>0</v>
      </c>
      <c r="AI41" s="8" t="s">
        <v>2447</v>
      </c>
      <c r="AJ41" t="s">
        <v>204</v>
      </c>
      <c r="AK41" s="6">
        <v>5</v>
      </c>
      <c r="AT41"/>
      <c r="AU41"/>
    </row>
    <row r="42" spans="1:47" x14ac:dyDescent="0.25">
      <c r="A42" t="s">
        <v>35</v>
      </c>
      <c r="B42" t="s">
        <v>1338</v>
      </c>
      <c r="C42" t="s">
        <v>2063</v>
      </c>
      <c r="D42" t="s">
        <v>2333</v>
      </c>
      <c r="E42" s="2">
        <v>46.329670329670328</v>
      </c>
      <c r="F42" s="2">
        <f>SUM(Contract[[#This Row],[RN Hours (excl. Admin, DON)]], Contract[[#This Row],[RN Admin Hours]], Contract[[#This Row],[RN DON Hours]], Contract[[#This Row],[LPN Hours (excl. Admin)]], Contract[[#This Row],[LPN Admin Hours]], Contract[[#This Row],[CNA Hours]], Contract[[#This Row],[NA TR Hours]], Contract[[#This Row],[Med Aide/Tech Hours]])</f>
        <v>164.61109890109896</v>
      </c>
      <c r="G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0.64010989010989006</v>
      </c>
      <c r="H42" s="8">
        <f>Contract[[#This Row],[Total Contract Hours]]/Contract[[#This Row],[Total Nurse Staff Hours]]</f>
        <v>3.8886192631183308E-3</v>
      </c>
      <c r="I42" s="2">
        <f>SUM(Contract[[#This Row],[RN Hours (excl. Admin, DON)]], Contract[[#This Row],[RN Admin Hours]], Contract[[#This Row],[RN DON Hours]])</f>
        <v>23.199670329670329</v>
      </c>
      <c r="J42" s="2">
        <f>SUM(Contract[[#This Row],[RN Hours Contract (excl. Admin, DON)]], Contract[[#This Row],[RN Admin Hours Contract]], Contract[[#This Row],[RN DON Hours Contract]])</f>
        <v>0</v>
      </c>
      <c r="K42" s="8">
        <f>Contract[[#This Row],[Total Contract RN Hours (w/ Admin, DON)]]/Contract[[#This Row],[Total RN Hours (w/ Admin, DON)]]</f>
        <v>0</v>
      </c>
      <c r="L42" s="2">
        <v>8.6656043956043955</v>
      </c>
      <c r="M42" s="2">
        <v>0</v>
      </c>
      <c r="N42" s="8">
        <f>Contract[[#This Row],[RN Hours Contract (excl. Admin, DON)]]/Contract[[#This Row],[RN Hours (excl. Admin, DON)]]</f>
        <v>0</v>
      </c>
      <c r="O42" s="2">
        <v>10.487472527472528</v>
      </c>
      <c r="P42" s="2">
        <v>0</v>
      </c>
      <c r="Q42" s="8">
        <f>Contract[[#This Row],[RN Admin Hours Contract]]/Contract[[#This Row],[RN Admin Hours]]</f>
        <v>0</v>
      </c>
      <c r="R42" s="2">
        <v>4.0465934065934066</v>
      </c>
      <c r="S42" s="2">
        <v>0</v>
      </c>
      <c r="T42" s="8">
        <f>Contract[[#This Row],[RN DON Hours Contract]]/Contract[[#This Row],[RN DON Hours]]</f>
        <v>0</v>
      </c>
      <c r="U42" s="2">
        <v>40.155274725274715</v>
      </c>
      <c r="V42" s="2">
        <v>0.64010989010989006</v>
      </c>
      <c r="W42" s="8">
        <f>Contract[[#This Row],[LPN Hours Contract (excl. Admin)]]/Contract[[#This Row],[LPN Hours (excl. Admin)]]</f>
        <v>1.5940866909496927E-2</v>
      </c>
      <c r="X42" s="2">
        <v>4.0643956043956031</v>
      </c>
      <c r="Y42" s="2">
        <v>0</v>
      </c>
      <c r="Z42" s="8">
        <f>Contract[[#This Row],[LPN Admin Hours Contract]]/Contract[[#This Row],[LPN Admin Hours]]</f>
        <v>0</v>
      </c>
      <c r="AA42" s="2">
        <v>97.191758241758293</v>
      </c>
      <c r="AB42" s="2">
        <v>0</v>
      </c>
      <c r="AC42" s="8">
        <f>Contract[[#This Row],[CNA Hours Contract]]/Contract[[#This Row],[CNA Hours]]</f>
        <v>0</v>
      </c>
      <c r="AD42" s="2">
        <v>0</v>
      </c>
      <c r="AE42" s="2">
        <v>0</v>
      </c>
      <c r="AF42" s="8" t="s">
        <v>2447</v>
      </c>
      <c r="AG42" s="2">
        <v>0</v>
      </c>
      <c r="AH42" s="2">
        <v>0</v>
      </c>
      <c r="AI42" s="8" t="s">
        <v>2447</v>
      </c>
      <c r="AJ42" t="s">
        <v>395</v>
      </c>
      <c r="AK42" s="6">
        <v>5</v>
      </c>
      <c r="AT42"/>
      <c r="AU42"/>
    </row>
    <row r="43" spans="1:47" x14ac:dyDescent="0.25">
      <c r="A43" t="s">
        <v>35</v>
      </c>
      <c r="B43" t="s">
        <v>1113</v>
      </c>
      <c r="C43" t="s">
        <v>2105</v>
      </c>
      <c r="D43" t="s">
        <v>2349</v>
      </c>
      <c r="E43" s="2">
        <v>67.989010989010993</v>
      </c>
      <c r="F43" s="2">
        <f>SUM(Contract[[#This Row],[RN Hours (excl. Admin, DON)]], Contract[[#This Row],[RN Admin Hours]], Contract[[#This Row],[RN DON Hours]], Contract[[#This Row],[LPN Hours (excl. Admin)]], Contract[[#This Row],[LPN Admin Hours]], Contract[[#This Row],[CNA Hours]], Contract[[#This Row],[NA TR Hours]], Contract[[#This Row],[Med Aide/Tech Hours]])</f>
        <v>246.39307692307699</v>
      </c>
      <c r="G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 s="8">
        <f>Contract[[#This Row],[Total Contract Hours]]/Contract[[#This Row],[Total Nurse Staff Hours]]</f>
        <v>0</v>
      </c>
      <c r="I43" s="2">
        <f>SUM(Contract[[#This Row],[RN Hours (excl. Admin, DON)]], Contract[[#This Row],[RN Admin Hours]], Contract[[#This Row],[RN DON Hours]])</f>
        <v>43.310329670329686</v>
      </c>
      <c r="J43" s="2">
        <f>SUM(Contract[[#This Row],[RN Hours Contract (excl. Admin, DON)]], Contract[[#This Row],[RN Admin Hours Contract]], Contract[[#This Row],[RN DON Hours Contract]])</f>
        <v>0</v>
      </c>
      <c r="K43" s="8">
        <f>Contract[[#This Row],[Total Contract RN Hours (w/ Admin, DON)]]/Contract[[#This Row],[Total RN Hours (w/ Admin, DON)]]</f>
        <v>0</v>
      </c>
      <c r="L43" s="2">
        <v>26.892747252747267</v>
      </c>
      <c r="M43" s="2">
        <v>0</v>
      </c>
      <c r="N43" s="8">
        <f>Contract[[#This Row],[RN Hours Contract (excl. Admin, DON)]]/Contract[[#This Row],[RN Hours (excl. Admin, DON)]]</f>
        <v>0</v>
      </c>
      <c r="O43" s="2">
        <v>11.37912087912088</v>
      </c>
      <c r="P43" s="2">
        <v>0</v>
      </c>
      <c r="Q43" s="8">
        <f>Contract[[#This Row],[RN Admin Hours Contract]]/Contract[[#This Row],[RN Admin Hours]]</f>
        <v>0</v>
      </c>
      <c r="R43" s="2">
        <v>5.0384615384615383</v>
      </c>
      <c r="S43" s="2">
        <v>0</v>
      </c>
      <c r="T43" s="8">
        <f>Contract[[#This Row],[RN DON Hours Contract]]/Contract[[#This Row],[RN DON Hours]]</f>
        <v>0</v>
      </c>
      <c r="U43" s="2">
        <v>45.832417582417591</v>
      </c>
      <c r="V43" s="2">
        <v>0</v>
      </c>
      <c r="W43" s="8">
        <f>Contract[[#This Row],[LPN Hours Contract (excl. Admin)]]/Contract[[#This Row],[LPN Hours (excl. Admin)]]</f>
        <v>0</v>
      </c>
      <c r="X43" s="2">
        <v>10.909340659340659</v>
      </c>
      <c r="Y43" s="2">
        <v>0</v>
      </c>
      <c r="Z43" s="8">
        <f>Contract[[#This Row],[LPN Admin Hours Contract]]/Contract[[#This Row],[LPN Admin Hours]]</f>
        <v>0</v>
      </c>
      <c r="AA43" s="2">
        <v>146.34098901098903</v>
      </c>
      <c r="AB43" s="2">
        <v>0</v>
      </c>
      <c r="AC43" s="8">
        <f>Contract[[#This Row],[CNA Hours Contract]]/Contract[[#This Row],[CNA Hours]]</f>
        <v>0</v>
      </c>
      <c r="AD43" s="2">
        <v>0</v>
      </c>
      <c r="AE43" s="2">
        <v>0</v>
      </c>
      <c r="AF43" s="8" t="s">
        <v>2447</v>
      </c>
      <c r="AG43" s="2">
        <v>0</v>
      </c>
      <c r="AH43" s="2">
        <v>0</v>
      </c>
      <c r="AI43" s="8" t="s">
        <v>2447</v>
      </c>
      <c r="AJ43" t="s">
        <v>167</v>
      </c>
      <c r="AK43" s="6">
        <v>5</v>
      </c>
      <c r="AT43"/>
      <c r="AU43"/>
    </row>
    <row r="44" spans="1:47" x14ac:dyDescent="0.25">
      <c r="A44" t="s">
        <v>35</v>
      </c>
      <c r="B44" t="s">
        <v>1337</v>
      </c>
      <c r="C44" t="s">
        <v>1966</v>
      </c>
      <c r="D44" t="s">
        <v>2286</v>
      </c>
      <c r="E44" s="2">
        <v>117.2967032967033</v>
      </c>
      <c r="F44" s="2">
        <f>SUM(Contract[[#This Row],[RN Hours (excl. Admin, DON)]], Contract[[#This Row],[RN Admin Hours]], Contract[[#This Row],[RN DON Hours]], Contract[[#This Row],[LPN Hours (excl. Admin)]], Contract[[#This Row],[LPN Admin Hours]], Contract[[#This Row],[CNA Hours]], Contract[[#This Row],[NA TR Hours]], Contract[[#This Row],[Med Aide/Tech Hours]])</f>
        <v>466.02164835164842</v>
      </c>
      <c r="G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 s="8">
        <f>Contract[[#This Row],[Total Contract Hours]]/Contract[[#This Row],[Total Nurse Staff Hours]]</f>
        <v>0</v>
      </c>
      <c r="I44" s="2">
        <f>SUM(Contract[[#This Row],[RN Hours (excl. Admin, DON)]], Contract[[#This Row],[RN Admin Hours]], Contract[[#This Row],[RN DON Hours]])</f>
        <v>68.81604395604397</v>
      </c>
      <c r="J44" s="2">
        <f>SUM(Contract[[#This Row],[RN Hours Contract (excl. Admin, DON)]], Contract[[#This Row],[RN Admin Hours Contract]], Contract[[#This Row],[RN DON Hours Contract]])</f>
        <v>0</v>
      </c>
      <c r="K44" s="8">
        <f>Contract[[#This Row],[Total Contract RN Hours (w/ Admin, DON)]]/Contract[[#This Row],[Total RN Hours (w/ Admin, DON)]]</f>
        <v>0</v>
      </c>
      <c r="L44" s="2">
        <v>47.055274725274735</v>
      </c>
      <c r="M44" s="2">
        <v>0</v>
      </c>
      <c r="N44" s="8">
        <f>Contract[[#This Row],[RN Hours Contract (excl. Admin, DON)]]/Contract[[#This Row],[RN Hours (excl. Admin, DON)]]</f>
        <v>0</v>
      </c>
      <c r="O44" s="2">
        <v>17.277252747252746</v>
      </c>
      <c r="P44" s="2">
        <v>0</v>
      </c>
      <c r="Q44" s="8">
        <f>Contract[[#This Row],[RN Admin Hours Contract]]/Contract[[#This Row],[RN Admin Hours]]</f>
        <v>0</v>
      </c>
      <c r="R44" s="2">
        <v>4.4835164835164836</v>
      </c>
      <c r="S44" s="2">
        <v>0</v>
      </c>
      <c r="T44" s="8">
        <f>Contract[[#This Row],[RN DON Hours Contract]]/Contract[[#This Row],[RN DON Hours]]</f>
        <v>0</v>
      </c>
      <c r="U44" s="2">
        <v>85.897912087912076</v>
      </c>
      <c r="V44" s="2">
        <v>0</v>
      </c>
      <c r="W44" s="8">
        <f>Contract[[#This Row],[LPN Hours Contract (excl. Admin)]]/Contract[[#This Row],[LPN Hours (excl. Admin)]]</f>
        <v>0</v>
      </c>
      <c r="X44" s="2">
        <v>10.126263736263736</v>
      </c>
      <c r="Y44" s="2">
        <v>0</v>
      </c>
      <c r="Z44" s="8">
        <f>Contract[[#This Row],[LPN Admin Hours Contract]]/Contract[[#This Row],[LPN Admin Hours]]</f>
        <v>0</v>
      </c>
      <c r="AA44" s="2">
        <v>301.18142857142863</v>
      </c>
      <c r="AB44" s="2">
        <v>0</v>
      </c>
      <c r="AC44" s="8">
        <f>Contract[[#This Row],[CNA Hours Contract]]/Contract[[#This Row],[CNA Hours]]</f>
        <v>0</v>
      </c>
      <c r="AD44" s="2">
        <v>0</v>
      </c>
      <c r="AE44" s="2">
        <v>0</v>
      </c>
      <c r="AF44" s="8" t="s">
        <v>2447</v>
      </c>
      <c r="AG44" s="2">
        <v>0</v>
      </c>
      <c r="AH44" s="2">
        <v>0</v>
      </c>
      <c r="AI44" s="8" t="s">
        <v>2447</v>
      </c>
      <c r="AJ44" t="s">
        <v>394</v>
      </c>
      <c r="AK44" s="6">
        <v>5</v>
      </c>
      <c r="AT44"/>
      <c r="AU44"/>
    </row>
    <row r="45" spans="1:47" x14ac:dyDescent="0.25">
      <c r="A45" t="s">
        <v>35</v>
      </c>
      <c r="B45" t="s">
        <v>1393</v>
      </c>
      <c r="C45" t="s">
        <v>1955</v>
      </c>
      <c r="D45" t="s">
        <v>2313</v>
      </c>
      <c r="E45" s="2">
        <v>67</v>
      </c>
      <c r="F45" s="2">
        <f>SUM(Contract[[#This Row],[RN Hours (excl. Admin, DON)]], Contract[[#This Row],[RN Admin Hours]], Contract[[#This Row],[RN DON Hours]], Contract[[#This Row],[LPN Hours (excl. Admin)]], Contract[[#This Row],[LPN Admin Hours]], Contract[[#This Row],[CNA Hours]], Contract[[#This Row],[NA TR Hours]], Contract[[#This Row],[Med Aide/Tech Hours]])</f>
        <v>265.38362637362638</v>
      </c>
      <c r="G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 s="8">
        <f>Contract[[#This Row],[Total Contract Hours]]/Contract[[#This Row],[Total Nurse Staff Hours]]</f>
        <v>0</v>
      </c>
      <c r="I45" s="2">
        <f>SUM(Contract[[#This Row],[RN Hours (excl. Admin, DON)]], Contract[[#This Row],[RN Admin Hours]], Contract[[#This Row],[RN DON Hours]])</f>
        <v>48.589340659340657</v>
      </c>
      <c r="J45" s="2">
        <f>SUM(Contract[[#This Row],[RN Hours Contract (excl. Admin, DON)]], Contract[[#This Row],[RN Admin Hours Contract]], Contract[[#This Row],[RN DON Hours Contract]])</f>
        <v>0</v>
      </c>
      <c r="K45" s="8">
        <f>Contract[[#This Row],[Total Contract RN Hours (w/ Admin, DON)]]/Contract[[#This Row],[Total RN Hours (w/ Admin, DON)]]</f>
        <v>0</v>
      </c>
      <c r="L45" s="2">
        <v>25.339340659340657</v>
      </c>
      <c r="M45" s="2">
        <v>0</v>
      </c>
      <c r="N45" s="8">
        <f>Contract[[#This Row],[RN Hours Contract (excl. Admin, DON)]]/Contract[[#This Row],[RN Hours (excl. Admin, DON)]]</f>
        <v>0</v>
      </c>
      <c r="O45" s="2">
        <v>18.063186813186814</v>
      </c>
      <c r="P45" s="2">
        <v>0</v>
      </c>
      <c r="Q45" s="8">
        <f>Contract[[#This Row],[RN Admin Hours Contract]]/Contract[[#This Row],[RN Admin Hours]]</f>
        <v>0</v>
      </c>
      <c r="R45" s="2">
        <v>5.186813186813187</v>
      </c>
      <c r="S45" s="2">
        <v>0</v>
      </c>
      <c r="T45" s="8">
        <f>Contract[[#This Row],[RN DON Hours Contract]]/Contract[[#This Row],[RN DON Hours]]</f>
        <v>0</v>
      </c>
      <c r="U45" s="2">
        <v>50.898241758241774</v>
      </c>
      <c r="V45" s="2">
        <v>0</v>
      </c>
      <c r="W45" s="8">
        <f>Contract[[#This Row],[LPN Hours Contract (excl. Admin)]]/Contract[[#This Row],[LPN Hours (excl. Admin)]]</f>
        <v>0</v>
      </c>
      <c r="X45" s="2">
        <v>10.741758241758241</v>
      </c>
      <c r="Y45" s="2">
        <v>0</v>
      </c>
      <c r="Z45" s="8">
        <f>Contract[[#This Row],[LPN Admin Hours Contract]]/Contract[[#This Row],[LPN Admin Hours]]</f>
        <v>0</v>
      </c>
      <c r="AA45" s="2">
        <v>155.15428571428569</v>
      </c>
      <c r="AB45" s="2">
        <v>0</v>
      </c>
      <c r="AC45" s="8">
        <f>Contract[[#This Row],[CNA Hours Contract]]/Contract[[#This Row],[CNA Hours]]</f>
        <v>0</v>
      </c>
      <c r="AD45" s="2">
        <v>0</v>
      </c>
      <c r="AE45" s="2">
        <v>0</v>
      </c>
      <c r="AF45" s="8" t="s">
        <v>2447</v>
      </c>
      <c r="AG45" s="2">
        <v>0</v>
      </c>
      <c r="AH45" s="2">
        <v>0</v>
      </c>
      <c r="AI45" s="8" t="s">
        <v>2447</v>
      </c>
      <c r="AJ45" t="s">
        <v>451</v>
      </c>
      <c r="AK45" s="6">
        <v>5</v>
      </c>
      <c r="AT45"/>
      <c r="AU45"/>
    </row>
    <row r="46" spans="1:47" x14ac:dyDescent="0.25">
      <c r="A46" t="s">
        <v>35</v>
      </c>
      <c r="B46" t="s">
        <v>1329</v>
      </c>
      <c r="C46" t="s">
        <v>1950</v>
      </c>
      <c r="D46" t="s">
        <v>2355</v>
      </c>
      <c r="E46" s="2">
        <v>72.64835164835165</v>
      </c>
      <c r="F46" s="2">
        <f>SUM(Contract[[#This Row],[RN Hours (excl. Admin, DON)]], Contract[[#This Row],[RN Admin Hours]], Contract[[#This Row],[RN DON Hours]], Contract[[#This Row],[LPN Hours (excl. Admin)]], Contract[[#This Row],[LPN Admin Hours]], Contract[[#This Row],[CNA Hours]], Contract[[#This Row],[NA TR Hours]], Contract[[#This Row],[Med Aide/Tech Hours]])</f>
        <v>260.64450549450549</v>
      </c>
      <c r="G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13.86923076923077</v>
      </c>
      <c r="H46" s="8">
        <f>Contract[[#This Row],[Total Contract Hours]]/Contract[[#This Row],[Total Nurse Staff Hours]]</f>
        <v>5.3211291536407003E-2</v>
      </c>
      <c r="I46" s="2">
        <f>SUM(Contract[[#This Row],[RN Hours (excl. Admin, DON)]], Contract[[#This Row],[RN Admin Hours]], Contract[[#This Row],[RN DON Hours]])</f>
        <v>69.807252747252747</v>
      </c>
      <c r="J46" s="2">
        <f>SUM(Contract[[#This Row],[RN Hours Contract (excl. Admin, DON)]], Contract[[#This Row],[RN Admin Hours Contract]], Contract[[#This Row],[RN DON Hours Contract]])</f>
        <v>0.31868131868131866</v>
      </c>
      <c r="K46" s="8">
        <f>Contract[[#This Row],[Total Contract RN Hours (w/ Admin, DON)]]/Contract[[#This Row],[Total RN Hours (w/ Admin, DON)]]</f>
        <v>4.5651605834590063E-3</v>
      </c>
      <c r="L46" s="2">
        <v>40.39791208791209</v>
      </c>
      <c r="M46" s="2">
        <v>0.31868131868131866</v>
      </c>
      <c r="N46" s="8">
        <f>Contract[[#This Row],[RN Hours Contract (excl. Admin, DON)]]/Contract[[#This Row],[RN Hours (excl. Admin, DON)]]</f>
        <v>7.8885591410719179E-3</v>
      </c>
      <c r="O46" s="2">
        <v>23.782967032967033</v>
      </c>
      <c r="P46" s="2">
        <v>0</v>
      </c>
      <c r="Q46" s="8">
        <f>Contract[[#This Row],[RN Admin Hours Contract]]/Contract[[#This Row],[RN Admin Hours]]</f>
        <v>0</v>
      </c>
      <c r="R46" s="2">
        <v>5.6263736263736268</v>
      </c>
      <c r="S46" s="2">
        <v>0</v>
      </c>
      <c r="T46" s="8">
        <f>Contract[[#This Row],[RN DON Hours Contract]]/Contract[[#This Row],[RN DON Hours]]</f>
        <v>0</v>
      </c>
      <c r="U46" s="2">
        <v>43.99351648351648</v>
      </c>
      <c r="V46" s="2">
        <v>3.2208791208791205</v>
      </c>
      <c r="W46" s="8">
        <f>Contract[[#This Row],[LPN Hours Contract (excl. Admin)]]/Contract[[#This Row],[LPN Hours (excl. Admin)]]</f>
        <v>7.3212586270204646E-2</v>
      </c>
      <c r="X46" s="2">
        <v>4.7829670329670328</v>
      </c>
      <c r="Y46" s="2">
        <v>0</v>
      </c>
      <c r="Z46" s="8">
        <f>Contract[[#This Row],[LPN Admin Hours Contract]]/Contract[[#This Row],[LPN Admin Hours]]</f>
        <v>0</v>
      </c>
      <c r="AA46" s="2">
        <v>142.06076923076924</v>
      </c>
      <c r="AB46" s="2">
        <v>10.32967032967033</v>
      </c>
      <c r="AC46" s="8">
        <f>Contract[[#This Row],[CNA Hours Contract]]/Contract[[#This Row],[CNA Hours]]</f>
        <v>7.2713039536554933E-2</v>
      </c>
      <c r="AD46" s="2">
        <v>0</v>
      </c>
      <c r="AE46" s="2">
        <v>0</v>
      </c>
      <c r="AF46" s="8" t="s">
        <v>2447</v>
      </c>
      <c r="AG46" s="2">
        <v>0</v>
      </c>
      <c r="AH46" s="2">
        <v>0</v>
      </c>
      <c r="AI46" s="8" t="s">
        <v>2447</v>
      </c>
      <c r="AJ46" t="s">
        <v>386</v>
      </c>
      <c r="AK46" s="6">
        <v>5</v>
      </c>
      <c r="AT46"/>
      <c r="AU46"/>
    </row>
    <row r="47" spans="1:47" x14ac:dyDescent="0.25">
      <c r="A47" t="s">
        <v>35</v>
      </c>
      <c r="B47" t="s">
        <v>1328</v>
      </c>
      <c r="C47" t="s">
        <v>2169</v>
      </c>
      <c r="D47" t="s">
        <v>2300</v>
      </c>
      <c r="E47" s="2">
        <v>52.241758241758241</v>
      </c>
      <c r="F47" s="2">
        <f>SUM(Contract[[#This Row],[RN Hours (excl. Admin, DON)]], Contract[[#This Row],[RN Admin Hours]], Contract[[#This Row],[RN DON Hours]], Contract[[#This Row],[LPN Hours (excl. Admin)]], Contract[[#This Row],[LPN Admin Hours]], Contract[[#This Row],[CNA Hours]], Contract[[#This Row],[NA TR Hours]], Contract[[#This Row],[Med Aide/Tech Hours]])</f>
        <v>169.68890109890111</v>
      </c>
      <c r="G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7" s="8">
        <f>Contract[[#This Row],[Total Contract Hours]]/Contract[[#This Row],[Total Nurse Staff Hours]]</f>
        <v>0</v>
      </c>
      <c r="I47" s="2">
        <f>SUM(Contract[[#This Row],[RN Hours (excl. Admin, DON)]], Contract[[#This Row],[RN Admin Hours]], Contract[[#This Row],[RN DON Hours]])</f>
        <v>29.583296703296703</v>
      </c>
      <c r="J47" s="2">
        <f>SUM(Contract[[#This Row],[RN Hours Contract (excl. Admin, DON)]], Contract[[#This Row],[RN Admin Hours Contract]], Contract[[#This Row],[RN DON Hours Contract]])</f>
        <v>0</v>
      </c>
      <c r="K47" s="8">
        <f>Contract[[#This Row],[Total Contract RN Hours (w/ Admin, DON)]]/Contract[[#This Row],[Total RN Hours (w/ Admin, DON)]]</f>
        <v>0</v>
      </c>
      <c r="L47" s="2">
        <v>12.615164835164833</v>
      </c>
      <c r="M47" s="2">
        <v>0</v>
      </c>
      <c r="N47" s="8">
        <f>Contract[[#This Row],[RN Hours Contract (excl. Admin, DON)]]/Contract[[#This Row],[RN Hours (excl. Admin, DON)]]</f>
        <v>0</v>
      </c>
      <c r="O47" s="2">
        <v>12.297802197802199</v>
      </c>
      <c r="P47" s="2">
        <v>0</v>
      </c>
      <c r="Q47" s="8">
        <f>Contract[[#This Row],[RN Admin Hours Contract]]/Contract[[#This Row],[RN Admin Hours]]</f>
        <v>0</v>
      </c>
      <c r="R47" s="2">
        <v>4.6703296703296706</v>
      </c>
      <c r="S47" s="2">
        <v>0</v>
      </c>
      <c r="T47" s="8">
        <f>Contract[[#This Row],[RN DON Hours Contract]]/Contract[[#This Row],[RN DON Hours]]</f>
        <v>0</v>
      </c>
      <c r="U47" s="2">
        <v>39.421318681318695</v>
      </c>
      <c r="V47" s="2">
        <v>0</v>
      </c>
      <c r="W47" s="8">
        <f>Contract[[#This Row],[LPN Hours Contract (excl. Admin)]]/Contract[[#This Row],[LPN Hours (excl. Admin)]]</f>
        <v>0</v>
      </c>
      <c r="X47" s="2">
        <v>8.241758241758242E-3</v>
      </c>
      <c r="Y47" s="2">
        <v>0</v>
      </c>
      <c r="Z47" s="8">
        <f>Contract[[#This Row],[LPN Admin Hours Contract]]/Contract[[#This Row],[LPN Admin Hours]]</f>
        <v>0</v>
      </c>
      <c r="AA47" s="2">
        <v>100.67604395604398</v>
      </c>
      <c r="AB47" s="2">
        <v>0</v>
      </c>
      <c r="AC47" s="8">
        <f>Contract[[#This Row],[CNA Hours Contract]]/Contract[[#This Row],[CNA Hours]]</f>
        <v>0</v>
      </c>
      <c r="AD47" s="2">
        <v>0</v>
      </c>
      <c r="AE47" s="2">
        <v>0</v>
      </c>
      <c r="AF47" s="8" t="s">
        <v>2447</v>
      </c>
      <c r="AG47" s="2">
        <v>0</v>
      </c>
      <c r="AH47" s="2">
        <v>0</v>
      </c>
      <c r="AI47" s="8" t="s">
        <v>2447</v>
      </c>
      <c r="AJ47" t="s">
        <v>385</v>
      </c>
      <c r="AK47" s="6">
        <v>5</v>
      </c>
      <c r="AT47"/>
      <c r="AU47"/>
    </row>
    <row r="48" spans="1:47" x14ac:dyDescent="0.25">
      <c r="A48" t="s">
        <v>35</v>
      </c>
      <c r="B48" t="s">
        <v>1224</v>
      </c>
      <c r="C48" t="s">
        <v>1991</v>
      </c>
      <c r="D48" t="s">
        <v>2325</v>
      </c>
      <c r="E48" s="2">
        <v>57.549450549450547</v>
      </c>
      <c r="F48" s="2">
        <f>SUM(Contract[[#This Row],[RN Hours (excl. Admin, DON)]], Contract[[#This Row],[RN Admin Hours]], Contract[[#This Row],[RN DON Hours]], Contract[[#This Row],[LPN Hours (excl. Admin)]], Contract[[#This Row],[LPN Admin Hours]], Contract[[#This Row],[CNA Hours]], Contract[[#This Row],[NA TR Hours]], Contract[[#This Row],[Med Aide/Tech Hours]])</f>
        <v>197.81846153846146</v>
      </c>
      <c r="G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8" s="8">
        <f>Contract[[#This Row],[Total Contract Hours]]/Contract[[#This Row],[Total Nurse Staff Hours]]</f>
        <v>0</v>
      </c>
      <c r="I48" s="2">
        <f>SUM(Contract[[#This Row],[RN Hours (excl. Admin, DON)]], Contract[[#This Row],[RN Admin Hours]], Contract[[#This Row],[RN DON Hours]])</f>
        <v>49.700879120879129</v>
      </c>
      <c r="J48" s="2">
        <f>SUM(Contract[[#This Row],[RN Hours Contract (excl. Admin, DON)]], Contract[[#This Row],[RN Admin Hours Contract]], Contract[[#This Row],[RN DON Hours Contract]])</f>
        <v>0</v>
      </c>
      <c r="K48" s="8">
        <f>Contract[[#This Row],[Total Contract RN Hours (w/ Admin, DON)]]/Contract[[#This Row],[Total RN Hours (w/ Admin, DON)]]</f>
        <v>0</v>
      </c>
      <c r="L48" s="2">
        <v>28.62274725274726</v>
      </c>
      <c r="M48" s="2">
        <v>0</v>
      </c>
      <c r="N48" s="8">
        <f>Contract[[#This Row],[RN Hours Contract (excl. Admin, DON)]]/Contract[[#This Row],[RN Hours (excl. Admin, DON)]]</f>
        <v>0</v>
      </c>
      <c r="O48" s="2">
        <v>15.803406593406594</v>
      </c>
      <c r="P48" s="2">
        <v>0</v>
      </c>
      <c r="Q48" s="8">
        <f>Contract[[#This Row],[RN Admin Hours Contract]]/Contract[[#This Row],[RN Admin Hours]]</f>
        <v>0</v>
      </c>
      <c r="R48" s="2">
        <v>5.2747252747252746</v>
      </c>
      <c r="S48" s="2">
        <v>0</v>
      </c>
      <c r="T48" s="8">
        <f>Contract[[#This Row],[RN DON Hours Contract]]/Contract[[#This Row],[RN DON Hours]]</f>
        <v>0</v>
      </c>
      <c r="U48" s="2">
        <v>47.699450549450539</v>
      </c>
      <c r="V48" s="2">
        <v>0</v>
      </c>
      <c r="W48" s="8">
        <f>Contract[[#This Row],[LPN Hours Contract (excl. Admin)]]/Contract[[#This Row],[LPN Hours (excl. Admin)]]</f>
        <v>0</v>
      </c>
      <c r="X48" s="2">
        <v>3.606703296703297</v>
      </c>
      <c r="Y48" s="2">
        <v>0</v>
      </c>
      <c r="Z48" s="8">
        <f>Contract[[#This Row],[LPN Admin Hours Contract]]/Contract[[#This Row],[LPN Admin Hours]]</f>
        <v>0</v>
      </c>
      <c r="AA48" s="2">
        <v>96.811428571428493</v>
      </c>
      <c r="AB48" s="2">
        <v>0</v>
      </c>
      <c r="AC48" s="8">
        <f>Contract[[#This Row],[CNA Hours Contract]]/Contract[[#This Row],[CNA Hours]]</f>
        <v>0</v>
      </c>
      <c r="AD48" s="2">
        <v>0</v>
      </c>
      <c r="AE48" s="2">
        <v>0</v>
      </c>
      <c r="AF48" s="8" t="s">
        <v>2447</v>
      </c>
      <c r="AG48" s="2">
        <v>0</v>
      </c>
      <c r="AH48" s="2">
        <v>0</v>
      </c>
      <c r="AI48" s="8" t="s">
        <v>2447</v>
      </c>
      <c r="AJ48" t="s">
        <v>280</v>
      </c>
      <c r="AK48" s="6">
        <v>5</v>
      </c>
      <c r="AT48"/>
      <c r="AU48"/>
    </row>
    <row r="49" spans="1:47" x14ac:dyDescent="0.25">
      <c r="A49" t="s">
        <v>35</v>
      </c>
      <c r="B49" t="s">
        <v>1179</v>
      </c>
      <c r="C49" t="s">
        <v>2013</v>
      </c>
      <c r="D49" t="s">
        <v>2356</v>
      </c>
      <c r="E49" s="2">
        <v>60.087912087912088</v>
      </c>
      <c r="F49" s="2">
        <f>SUM(Contract[[#This Row],[RN Hours (excl. Admin, DON)]], Contract[[#This Row],[RN Admin Hours]], Contract[[#This Row],[RN DON Hours]], Contract[[#This Row],[LPN Hours (excl. Admin)]], Contract[[#This Row],[LPN Admin Hours]], Contract[[#This Row],[CNA Hours]], Contract[[#This Row],[NA TR Hours]], Contract[[#This Row],[Med Aide/Tech Hours]])</f>
        <v>224.47648351648354</v>
      </c>
      <c r="G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9" s="8">
        <f>Contract[[#This Row],[Total Contract Hours]]/Contract[[#This Row],[Total Nurse Staff Hours]]</f>
        <v>0</v>
      </c>
      <c r="I49" s="2">
        <f>SUM(Contract[[#This Row],[RN Hours (excl. Admin, DON)]], Contract[[#This Row],[RN Admin Hours]], Contract[[#This Row],[RN DON Hours]])</f>
        <v>37.667692307692313</v>
      </c>
      <c r="J49" s="2">
        <f>SUM(Contract[[#This Row],[RN Hours Contract (excl. Admin, DON)]], Contract[[#This Row],[RN Admin Hours Contract]], Contract[[#This Row],[RN DON Hours Contract]])</f>
        <v>0</v>
      </c>
      <c r="K49" s="8">
        <f>Contract[[#This Row],[Total Contract RN Hours (w/ Admin, DON)]]/Contract[[#This Row],[Total RN Hours (w/ Admin, DON)]]</f>
        <v>0</v>
      </c>
      <c r="L49" s="2">
        <v>26.392967032967036</v>
      </c>
      <c r="M49" s="2">
        <v>0</v>
      </c>
      <c r="N49" s="8">
        <f>Contract[[#This Row],[RN Hours Contract (excl. Admin, DON)]]/Contract[[#This Row],[RN Hours (excl. Admin, DON)]]</f>
        <v>0</v>
      </c>
      <c r="O49" s="2">
        <v>5.6483516483516487</v>
      </c>
      <c r="P49" s="2">
        <v>0</v>
      </c>
      <c r="Q49" s="8">
        <f>Contract[[#This Row],[RN Admin Hours Contract]]/Contract[[#This Row],[RN Admin Hours]]</f>
        <v>0</v>
      </c>
      <c r="R49" s="2">
        <v>5.6263736263736268</v>
      </c>
      <c r="S49" s="2">
        <v>0</v>
      </c>
      <c r="T49" s="8">
        <f>Contract[[#This Row],[RN DON Hours Contract]]/Contract[[#This Row],[RN DON Hours]]</f>
        <v>0</v>
      </c>
      <c r="U49" s="2">
        <v>37.543846153846147</v>
      </c>
      <c r="V49" s="2">
        <v>0</v>
      </c>
      <c r="W49" s="8">
        <f>Contract[[#This Row],[LPN Hours Contract (excl. Admin)]]/Contract[[#This Row],[LPN Hours (excl. Admin)]]</f>
        <v>0</v>
      </c>
      <c r="X49" s="2">
        <v>12.626373626373626</v>
      </c>
      <c r="Y49" s="2">
        <v>0</v>
      </c>
      <c r="Z49" s="8">
        <f>Contract[[#This Row],[LPN Admin Hours Contract]]/Contract[[#This Row],[LPN Admin Hours]]</f>
        <v>0</v>
      </c>
      <c r="AA49" s="2">
        <v>136.63857142857145</v>
      </c>
      <c r="AB49" s="2">
        <v>0</v>
      </c>
      <c r="AC49" s="8">
        <f>Contract[[#This Row],[CNA Hours Contract]]/Contract[[#This Row],[CNA Hours]]</f>
        <v>0</v>
      </c>
      <c r="AD49" s="2">
        <v>0</v>
      </c>
      <c r="AE49" s="2">
        <v>0</v>
      </c>
      <c r="AF49" s="8" t="s">
        <v>2447</v>
      </c>
      <c r="AG49" s="2">
        <v>0</v>
      </c>
      <c r="AH49" s="2">
        <v>0</v>
      </c>
      <c r="AI49" s="8" t="s">
        <v>2447</v>
      </c>
      <c r="AJ49" t="s">
        <v>234</v>
      </c>
      <c r="AK49" s="6">
        <v>5</v>
      </c>
      <c r="AT49"/>
      <c r="AU49"/>
    </row>
    <row r="50" spans="1:47" x14ac:dyDescent="0.25">
      <c r="A50" t="s">
        <v>35</v>
      </c>
      <c r="B50" t="s">
        <v>1226</v>
      </c>
      <c r="C50" t="s">
        <v>1949</v>
      </c>
      <c r="D50" t="s">
        <v>2298</v>
      </c>
      <c r="E50" s="2">
        <v>28.164835164835164</v>
      </c>
      <c r="F50" s="2">
        <f>SUM(Contract[[#This Row],[RN Hours (excl. Admin, DON)]], Contract[[#This Row],[RN Admin Hours]], Contract[[#This Row],[RN DON Hours]], Contract[[#This Row],[LPN Hours (excl. Admin)]], Contract[[#This Row],[LPN Admin Hours]], Contract[[#This Row],[CNA Hours]], Contract[[#This Row],[NA TR Hours]], Contract[[#This Row],[Med Aide/Tech Hours]])</f>
        <v>137.43186813186816</v>
      </c>
      <c r="G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0" s="8">
        <f>Contract[[#This Row],[Total Contract Hours]]/Contract[[#This Row],[Total Nurse Staff Hours]]</f>
        <v>0</v>
      </c>
      <c r="I50" s="2">
        <f>SUM(Contract[[#This Row],[RN Hours (excl. Admin, DON)]], Contract[[#This Row],[RN Admin Hours]], Contract[[#This Row],[RN DON Hours]])</f>
        <v>42.313296703296693</v>
      </c>
      <c r="J50" s="2">
        <f>SUM(Contract[[#This Row],[RN Hours Contract (excl. Admin, DON)]], Contract[[#This Row],[RN Admin Hours Contract]], Contract[[#This Row],[RN DON Hours Contract]])</f>
        <v>0</v>
      </c>
      <c r="K50" s="8">
        <f>Contract[[#This Row],[Total Contract RN Hours (w/ Admin, DON)]]/Contract[[#This Row],[Total RN Hours (w/ Admin, DON)]]</f>
        <v>0</v>
      </c>
      <c r="L50" s="2">
        <v>32.950769230769218</v>
      </c>
      <c r="M50" s="2">
        <v>0</v>
      </c>
      <c r="N50" s="8">
        <f>Contract[[#This Row],[RN Hours Contract (excl. Admin, DON)]]/Contract[[#This Row],[RN Hours (excl. Admin, DON)]]</f>
        <v>0</v>
      </c>
      <c r="O50" s="2">
        <v>5.7581318681318683</v>
      </c>
      <c r="P50" s="2">
        <v>0</v>
      </c>
      <c r="Q50" s="8">
        <f>Contract[[#This Row],[RN Admin Hours Contract]]/Contract[[#This Row],[RN Admin Hours]]</f>
        <v>0</v>
      </c>
      <c r="R50" s="2">
        <v>3.6043956043956045</v>
      </c>
      <c r="S50" s="2">
        <v>0</v>
      </c>
      <c r="T50" s="8">
        <f>Contract[[#This Row],[RN DON Hours Contract]]/Contract[[#This Row],[RN DON Hours]]</f>
        <v>0</v>
      </c>
      <c r="U50" s="2">
        <v>23.69197802197802</v>
      </c>
      <c r="V50" s="2">
        <v>0</v>
      </c>
      <c r="W50" s="8">
        <f>Contract[[#This Row],[LPN Hours Contract (excl. Admin)]]/Contract[[#This Row],[LPN Hours (excl. Admin)]]</f>
        <v>0</v>
      </c>
      <c r="X50" s="2">
        <v>3.6923076923076925</v>
      </c>
      <c r="Y50" s="2">
        <v>0</v>
      </c>
      <c r="Z50" s="8">
        <f>Contract[[#This Row],[LPN Admin Hours Contract]]/Contract[[#This Row],[LPN Admin Hours]]</f>
        <v>0</v>
      </c>
      <c r="AA50" s="2">
        <v>67.734285714285747</v>
      </c>
      <c r="AB50" s="2">
        <v>0</v>
      </c>
      <c r="AC50" s="8">
        <f>Contract[[#This Row],[CNA Hours Contract]]/Contract[[#This Row],[CNA Hours]]</f>
        <v>0</v>
      </c>
      <c r="AD50" s="2">
        <v>0</v>
      </c>
      <c r="AE50" s="2">
        <v>0</v>
      </c>
      <c r="AF50" s="8" t="s">
        <v>2447</v>
      </c>
      <c r="AG50" s="2">
        <v>0</v>
      </c>
      <c r="AH50" s="2">
        <v>0</v>
      </c>
      <c r="AI50" s="8" t="s">
        <v>2447</v>
      </c>
      <c r="AJ50" t="s">
        <v>282</v>
      </c>
      <c r="AK50" s="6">
        <v>5</v>
      </c>
      <c r="AT50"/>
      <c r="AU50"/>
    </row>
    <row r="51" spans="1:47" x14ac:dyDescent="0.25">
      <c r="A51" t="s">
        <v>35</v>
      </c>
      <c r="B51" t="s">
        <v>1360</v>
      </c>
      <c r="C51" t="s">
        <v>2180</v>
      </c>
      <c r="D51" t="s">
        <v>2333</v>
      </c>
      <c r="E51" s="2">
        <v>102.25274725274726</v>
      </c>
      <c r="F51" s="2">
        <f>SUM(Contract[[#This Row],[RN Hours (excl. Admin, DON)]], Contract[[#This Row],[RN Admin Hours]], Contract[[#This Row],[RN DON Hours]], Contract[[#This Row],[LPN Hours (excl. Admin)]], Contract[[#This Row],[LPN Admin Hours]], Contract[[#This Row],[CNA Hours]], Contract[[#This Row],[NA TR Hours]], Contract[[#This Row],[Med Aide/Tech Hours]])</f>
        <v>350.47835164835158</v>
      </c>
      <c r="G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 s="8">
        <f>Contract[[#This Row],[Total Contract Hours]]/Contract[[#This Row],[Total Nurse Staff Hours]]</f>
        <v>0</v>
      </c>
      <c r="I51" s="2">
        <f>SUM(Contract[[#This Row],[RN Hours (excl. Admin, DON)]], Contract[[#This Row],[RN Admin Hours]], Contract[[#This Row],[RN DON Hours]])</f>
        <v>36.486923076923063</v>
      </c>
      <c r="J51" s="2">
        <f>SUM(Contract[[#This Row],[RN Hours Contract (excl. Admin, DON)]], Contract[[#This Row],[RN Admin Hours Contract]], Contract[[#This Row],[RN DON Hours Contract]])</f>
        <v>0</v>
      </c>
      <c r="K51" s="8">
        <f>Contract[[#This Row],[Total Contract RN Hours (w/ Admin, DON)]]/Contract[[#This Row],[Total RN Hours (w/ Admin, DON)]]</f>
        <v>0</v>
      </c>
      <c r="L51" s="2">
        <v>19.345274725274717</v>
      </c>
      <c r="M51" s="2">
        <v>0</v>
      </c>
      <c r="N51" s="8">
        <f>Contract[[#This Row],[RN Hours Contract (excl. Admin, DON)]]/Contract[[#This Row],[RN Hours (excl. Admin, DON)]]</f>
        <v>0</v>
      </c>
      <c r="O51" s="2">
        <v>12.218571428571428</v>
      </c>
      <c r="P51" s="2">
        <v>0</v>
      </c>
      <c r="Q51" s="8">
        <f>Contract[[#This Row],[RN Admin Hours Contract]]/Contract[[#This Row],[RN Admin Hours]]</f>
        <v>0</v>
      </c>
      <c r="R51" s="2">
        <v>4.9230769230769234</v>
      </c>
      <c r="S51" s="2">
        <v>0</v>
      </c>
      <c r="T51" s="8">
        <f>Contract[[#This Row],[RN DON Hours Contract]]/Contract[[#This Row],[RN DON Hours]]</f>
        <v>0</v>
      </c>
      <c r="U51" s="2">
        <v>96.860879120879062</v>
      </c>
      <c r="V51" s="2">
        <v>0</v>
      </c>
      <c r="W51" s="8">
        <f>Contract[[#This Row],[LPN Hours Contract (excl. Admin)]]/Contract[[#This Row],[LPN Hours (excl. Admin)]]</f>
        <v>0</v>
      </c>
      <c r="X51" s="2">
        <v>19.445054945054945</v>
      </c>
      <c r="Y51" s="2">
        <v>0</v>
      </c>
      <c r="Z51" s="8">
        <f>Contract[[#This Row],[LPN Admin Hours Contract]]/Contract[[#This Row],[LPN Admin Hours]]</f>
        <v>0</v>
      </c>
      <c r="AA51" s="2">
        <v>197.68549450549449</v>
      </c>
      <c r="AB51" s="2">
        <v>0</v>
      </c>
      <c r="AC51" s="8">
        <f>Contract[[#This Row],[CNA Hours Contract]]/Contract[[#This Row],[CNA Hours]]</f>
        <v>0</v>
      </c>
      <c r="AD51" s="2">
        <v>0</v>
      </c>
      <c r="AE51" s="2">
        <v>0</v>
      </c>
      <c r="AF51" s="8" t="s">
        <v>2447</v>
      </c>
      <c r="AG51" s="2">
        <v>0</v>
      </c>
      <c r="AH51" s="2">
        <v>0</v>
      </c>
      <c r="AI51" s="8" t="s">
        <v>2447</v>
      </c>
      <c r="AJ51" t="s">
        <v>417</v>
      </c>
      <c r="AK51" s="6">
        <v>5</v>
      </c>
      <c r="AT51"/>
      <c r="AU51"/>
    </row>
    <row r="52" spans="1:47" x14ac:dyDescent="0.25">
      <c r="A52" t="s">
        <v>35</v>
      </c>
      <c r="B52" t="s">
        <v>1359</v>
      </c>
      <c r="C52" t="s">
        <v>2179</v>
      </c>
      <c r="D52" t="s">
        <v>2334</v>
      </c>
      <c r="E52" s="2">
        <v>52.384615384615387</v>
      </c>
      <c r="F52" s="2">
        <f>SUM(Contract[[#This Row],[RN Hours (excl. Admin, DON)]], Contract[[#This Row],[RN Admin Hours]], Contract[[#This Row],[RN DON Hours]], Contract[[#This Row],[LPN Hours (excl. Admin)]], Contract[[#This Row],[LPN Admin Hours]], Contract[[#This Row],[CNA Hours]], Contract[[#This Row],[NA TR Hours]], Contract[[#This Row],[Med Aide/Tech Hours]])</f>
        <v>161.76219780219782</v>
      </c>
      <c r="G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0.87912087912087911</v>
      </c>
      <c r="H52" s="8">
        <f>Contract[[#This Row],[Total Contract Hours]]/Contract[[#This Row],[Total Nurse Staff Hours]]</f>
        <v>5.4346496960672149E-3</v>
      </c>
      <c r="I52" s="2">
        <f>SUM(Contract[[#This Row],[RN Hours (excl. Admin, DON)]], Contract[[#This Row],[RN Admin Hours]], Contract[[#This Row],[RN DON Hours]])</f>
        <v>26.104285714285712</v>
      </c>
      <c r="J52" s="2">
        <f>SUM(Contract[[#This Row],[RN Hours Contract (excl. Admin, DON)]], Contract[[#This Row],[RN Admin Hours Contract]], Contract[[#This Row],[RN DON Hours Contract]])</f>
        <v>0</v>
      </c>
      <c r="K52" s="8">
        <f>Contract[[#This Row],[Total Contract RN Hours (w/ Admin, DON)]]/Contract[[#This Row],[Total RN Hours (w/ Admin, DON)]]</f>
        <v>0</v>
      </c>
      <c r="L52" s="2">
        <v>17.877802197802197</v>
      </c>
      <c r="M52" s="2">
        <v>0</v>
      </c>
      <c r="N52" s="8">
        <f>Contract[[#This Row],[RN Hours Contract (excl. Admin, DON)]]/Contract[[#This Row],[RN Hours (excl. Admin, DON)]]</f>
        <v>0</v>
      </c>
      <c r="O52" s="2">
        <v>3.0396703296703298</v>
      </c>
      <c r="P52" s="2">
        <v>0</v>
      </c>
      <c r="Q52" s="8">
        <f>Contract[[#This Row],[RN Admin Hours Contract]]/Contract[[#This Row],[RN Admin Hours]]</f>
        <v>0</v>
      </c>
      <c r="R52" s="2">
        <v>5.186813186813187</v>
      </c>
      <c r="S52" s="2">
        <v>0</v>
      </c>
      <c r="T52" s="8">
        <f>Contract[[#This Row],[RN DON Hours Contract]]/Contract[[#This Row],[RN DON Hours]]</f>
        <v>0</v>
      </c>
      <c r="U52" s="2">
        <v>30.526043956043956</v>
      </c>
      <c r="V52" s="2">
        <v>0</v>
      </c>
      <c r="W52" s="8">
        <f>Contract[[#This Row],[LPN Hours Contract (excl. Admin)]]/Contract[[#This Row],[LPN Hours (excl. Admin)]]</f>
        <v>0</v>
      </c>
      <c r="X52" s="2">
        <v>9.9670329670329672</v>
      </c>
      <c r="Y52" s="2">
        <v>0</v>
      </c>
      <c r="Z52" s="8">
        <f>Contract[[#This Row],[LPN Admin Hours Contract]]/Contract[[#This Row],[LPN Admin Hours]]</f>
        <v>0</v>
      </c>
      <c r="AA52" s="2">
        <v>95.164835164835168</v>
      </c>
      <c r="AB52" s="2">
        <v>0.87912087912087911</v>
      </c>
      <c r="AC52" s="8">
        <f>Contract[[#This Row],[CNA Hours Contract]]/Contract[[#This Row],[CNA Hours]]</f>
        <v>9.2378752886836026E-3</v>
      </c>
      <c r="AD52" s="2">
        <v>0</v>
      </c>
      <c r="AE52" s="2">
        <v>0</v>
      </c>
      <c r="AF52" s="8" t="s">
        <v>2447</v>
      </c>
      <c r="AG52" s="2">
        <v>0</v>
      </c>
      <c r="AH52" s="2">
        <v>0</v>
      </c>
      <c r="AI52" s="8" t="s">
        <v>2447</v>
      </c>
      <c r="AJ52" t="s">
        <v>416</v>
      </c>
      <c r="AK52" s="6">
        <v>5</v>
      </c>
      <c r="AT52"/>
      <c r="AU52"/>
    </row>
    <row r="53" spans="1:47" x14ac:dyDescent="0.25">
      <c r="A53" t="s">
        <v>35</v>
      </c>
      <c r="B53" t="s">
        <v>1587</v>
      </c>
      <c r="C53" t="s">
        <v>2016</v>
      </c>
      <c r="D53" t="s">
        <v>2325</v>
      </c>
      <c r="E53" s="2">
        <v>58.439560439560438</v>
      </c>
      <c r="F53" s="2">
        <f>SUM(Contract[[#This Row],[RN Hours (excl. Admin, DON)]], Contract[[#This Row],[RN Admin Hours]], Contract[[#This Row],[RN DON Hours]], Contract[[#This Row],[LPN Hours (excl. Admin)]], Contract[[#This Row],[LPN Admin Hours]], Contract[[#This Row],[CNA Hours]], Contract[[#This Row],[NA TR Hours]], Contract[[#This Row],[Med Aide/Tech Hours]])</f>
        <v>182.40450549450549</v>
      </c>
      <c r="G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 s="8">
        <f>Contract[[#This Row],[Total Contract Hours]]/Contract[[#This Row],[Total Nurse Staff Hours]]</f>
        <v>0</v>
      </c>
      <c r="I53" s="2">
        <f>SUM(Contract[[#This Row],[RN Hours (excl. Admin, DON)]], Contract[[#This Row],[RN Admin Hours]], Contract[[#This Row],[RN DON Hours]])</f>
        <v>38.378021978021984</v>
      </c>
      <c r="J53" s="2">
        <f>SUM(Contract[[#This Row],[RN Hours Contract (excl. Admin, DON)]], Contract[[#This Row],[RN Admin Hours Contract]], Contract[[#This Row],[RN DON Hours Contract]])</f>
        <v>0</v>
      </c>
      <c r="K53" s="8">
        <f>Contract[[#This Row],[Total Contract RN Hours (w/ Admin, DON)]]/Contract[[#This Row],[Total RN Hours (w/ Admin, DON)]]</f>
        <v>0</v>
      </c>
      <c r="L53" s="2">
        <v>12.046813186813189</v>
      </c>
      <c r="M53" s="2">
        <v>0</v>
      </c>
      <c r="N53" s="8">
        <f>Contract[[#This Row],[RN Hours Contract (excl. Admin, DON)]]/Contract[[#This Row],[RN Hours (excl. Admin, DON)]]</f>
        <v>0</v>
      </c>
      <c r="O53" s="2">
        <v>20.616923076923076</v>
      </c>
      <c r="P53" s="2">
        <v>0</v>
      </c>
      <c r="Q53" s="8">
        <f>Contract[[#This Row],[RN Admin Hours Contract]]/Contract[[#This Row],[RN Admin Hours]]</f>
        <v>0</v>
      </c>
      <c r="R53" s="2">
        <v>5.7142857142857144</v>
      </c>
      <c r="S53" s="2">
        <v>0</v>
      </c>
      <c r="T53" s="8">
        <f>Contract[[#This Row],[RN DON Hours Contract]]/Contract[[#This Row],[RN DON Hours]]</f>
        <v>0</v>
      </c>
      <c r="U53" s="2">
        <v>48.35428571428573</v>
      </c>
      <c r="V53" s="2">
        <v>0</v>
      </c>
      <c r="W53" s="8">
        <f>Contract[[#This Row],[LPN Hours Contract (excl. Admin)]]/Contract[[#This Row],[LPN Hours (excl. Admin)]]</f>
        <v>0</v>
      </c>
      <c r="X53" s="2">
        <v>5.0384615384615383</v>
      </c>
      <c r="Y53" s="2">
        <v>0</v>
      </c>
      <c r="Z53" s="8">
        <f>Contract[[#This Row],[LPN Admin Hours Contract]]/Contract[[#This Row],[LPN Admin Hours]]</f>
        <v>0</v>
      </c>
      <c r="AA53" s="2">
        <v>90.633736263736225</v>
      </c>
      <c r="AB53" s="2">
        <v>0</v>
      </c>
      <c r="AC53" s="8">
        <f>Contract[[#This Row],[CNA Hours Contract]]/Contract[[#This Row],[CNA Hours]]</f>
        <v>0</v>
      </c>
      <c r="AD53" s="2">
        <v>0</v>
      </c>
      <c r="AE53" s="2">
        <v>0</v>
      </c>
      <c r="AF53" s="8" t="s">
        <v>2447</v>
      </c>
      <c r="AG53" s="2">
        <v>0</v>
      </c>
      <c r="AH53" s="2">
        <v>0</v>
      </c>
      <c r="AI53" s="8" t="s">
        <v>2447</v>
      </c>
      <c r="AJ53" t="s">
        <v>649</v>
      </c>
      <c r="AK53" s="6">
        <v>5</v>
      </c>
      <c r="AT53"/>
      <c r="AU53"/>
    </row>
    <row r="54" spans="1:47" x14ac:dyDescent="0.25">
      <c r="A54" t="s">
        <v>35</v>
      </c>
      <c r="B54" t="s">
        <v>1209</v>
      </c>
      <c r="C54" t="s">
        <v>2133</v>
      </c>
      <c r="D54" t="s">
        <v>2293</v>
      </c>
      <c r="E54" s="2">
        <v>48.417582417582416</v>
      </c>
      <c r="F54" s="2">
        <f>SUM(Contract[[#This Row],[RN Hours (excl. Admin, DON)]], Contract[[#This Row],[RN Admin Hours]], Contract[[#This Row],[RN DON Hours]], Contract[[#This Row],[LPN Hours (excl. Admin)]], Contract[[#This Row],[LPN Admin Hours]], Contract[[#This Row],[CNA Hours]], Contract[[#This Row],[NA TR Hours]], Contract[[#This Row],[Med Aide/Tech Hours]])</f>
        <v>179.10780219780219</v>
      </c>
      <c r="G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 s="8">
        <f>Contract[[#This Row],[Total Contract Hours]]/Contract[[#This Row],[Total Nurse Staff Hours]]</f>
        <v>0</v>
      </c>
      <c r="I54" s="2">
        <f>SUM(Contract[[#This Row],[RN Hours (excl. Admin, DON)]], Contract[[#This Row],[RN Admin Hours]], Contract[[#This Row],[RN DON Hours]])</f>
        <v>39.635714285714286</v>
      </c>
      <c r="J54" s="2">
        <f>SUM(Contract[[#This Row],[RN Hours Contract (excl. Admin, DON)]], Contract[[#This Row],[RN Admin Hours Contract]], Contract[[#This Row],[RN DON Hours Contract]])</f>
        <v>0</v>
      </c>
      <c r="K54" s="8">
        <f>Contract[[#This Row],[Total Contract RN Hours (w/ Admin, DON)]]/Contract[[#This Row],[Total RN Hours (w/ Admin, DON)]]</f>
        <v>0</v>
      </c>
      <c r="L54" s="2">
        <v>23.778571428571428</v>
      </c>
      <c r="M54" s="2">
        <v>0</v>
      </c>
      <c r="N54" s="8">
        <f>Contract[[#This Row],[RN Hours Contract (excl. Admin, DON)]]/Contract[[#This Row],[RN Hours (excl. Admin, DON)]]</f>
        <v>0</v>
      </c>
      <c r="O54" s="2">
        <v>10.494505494505495</v>
      </c>
      <c r="P54" s="2">
        <v>0</v>
      </c>
      <c r="Q54" s="8">
        <f>Contract[[#This Row],[RN Admin Hours Contract]]/Contract[[#This Row],[RN Admin Hours]]</f>
        <v>0</v>
      </c>
      <c r="R54" s="2">
        <v>5.3626373626373622</v>
      </c>
      <c r="S54" s="2">
        <v>0</v>
      </c>
      <c r="T54" s="8">
        <f>Contract[[#This Row],[RN DON Hours Contract]]/Contract[[#This Row],[RN DON Hours]]</f>
        <v>0</v>
      </c>
      <c r="U54" s="2">
        <v>28.33824175824175</v>
      </c>
      <c r="V54" s="2">
        <v>0</v>
      </c>
      <c r="W54" s="8">
        <f>Contract[[#This Row],[LPN Hours Contract (excl. Admin)]]/Contract[[#This Row],[LPN Hours (excl. Admin)]]</f>
        <v>0</v>
      </c>
      <c r="X54" s="2">
        <v>8.241758241758242E-3</v>
      </c>
      <c r="Y54" s="2">
        <v>0</v>
      </c>
      <c r="Z54" s="8">
        <f>Contract[[#This Row],[LPN Admin Hours Contract]]/Contract[[#This Row],[LPN Admin Hours]]</f>
        <v>0</v>
      </c>
      <c r="AA54" s="2">
        <v>111.1256043956044</v>
      </c>
      <c r="AB54" s="2">
        <v>0</v>
      </c>
      <c r="AC54" s="8">
        <f>Contract[[#This Row],[CNA Hours Contract]]/Contract[[#This Row],[CNA Hours]]</f>
        <v>0</v>
      </c>
      <c r="AD54" s="2">
        <v>0</v>
      </c>
      <c r="AE54" s="2">
        <v>0</v>
      </c>
      <c r="AF54" s="8" t="s">
        <v>2447</v>
      </c>
      <c r="AG54" s="2">
        <v>0</v>
      </c>
      <c r="AH54" s="2">
        <v>0</v>
      </c>
      <c r="AI54" s="8" t="s">
        <v>2447</v>
      </c>
      <c r="AJ54" t="s">
        <v>265</v>
      </c>
      <c r="AK54" s="6">
        <v>5</v>
      </c>
      <c r="AT54"/>
      <c r="AU54"/>
    </row>
    <row r="55" spans="1:47" x14ac:dyDescent="0.25">
      <c r="A55" t="s">
        <v>35</v>
      </c>
      <c r="B55" t="s">
        <v>1160</v>
      </c>
      <c r="C55" t="s">
        <v>2120</v>
      </c>
      <c r="D55" t="s">
        <v>2285</v>
      </c>
      <c r="E55" s="2">
        <v>63.92307692307692</v>
      </c>
      <c r="F55" s="2">
        <f>SUM(Contract[[#This Row],[RN Hours (excl. Admin, DON)]], Contract[[#This Row],[RN Admin Hours]], Contract[[#This Row],[RN DON Hours]], Contract[[#This Row],[LPN Hours (excl. Admin)]], Contract[[#This Row],[LPN Admin Hours]], Contract[[#This Row],[CNA Hours]], Contract[[#This Row],[NA TR Hours]], Contract[[#This Row],[Med Aide/Tech Hours]])</f>
        <v>211.75945054945049</v>
      </c>
      <c r="G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0.74725274725274726</v>
      </c>
      <c r="H55" s="8">
        <f>Contract[[#This Row],[Total Contract Hours]]/Contract[[#This Row],[Total Nurse Staff Hours]]</f>
        <v>3.5287811019241726E-3</v>
      </c>
      <c r="I55" s="2">
        <f>SUM(Contract[[#This Row],[RN Hours (excl. Admin, DON)]], Contract[[#This Row],[RN Admin Hours]], Contract[[#This Row],[RN DON Hours]])</f>
        <v>25.458791208791204</v>
      </c>
      <c r="J55" s="2">
        <f>SUM(Contract[[#This Row],[RN Hours Contract (excl. Admin, DON)]], Contract[[#This Row],[RN Admin Hours Contract]], Contract[[#This Row],[RN DON Hours Contract]])</f>
        <v>0.74725274725274726</v>
      </c>
      <c r="K55" s="8">
        <f>Contract[[#This Row],[Total Contract RN Hours (w/ Admin, DON)]]/Contract[[#This Row],[Total RN Hours (w/ Admin, DON)]]</f>
        <v>2.9351462177619515E-2</v>
      </c>
      <c r="L55" s="2">
        <v>15.662857142857142</v>
      </c>
      <c r="M55" s="2">
        <v>0.74725274725274726</v>
      </c>
      <c r="N55" s="8">
        <f>Contract[[#This Row],[RN Hours Contract (excl. Admin, DON)]]/Contract[[#This Row],[RN Hours (excl. Admin, DON)]]</f>
        <v>4.7708584738865661E-2</v>
      </c>
      <c r="O55" s="2">
        <v>5.3563736263736255</v>
      </c>
      <c r="P55" s="2">
        <v>0</v>
      </c>
      <c r="Q55" s="8">
        <f>Contract[[#This Row],[RN Admin Hours Contract]]/Contract[[#This Row],[RN Admin Hours]]</f>
        <v>0</v>
      </c>
      <c r="R55" s="2">
        <v>4.4395604395604398</v>
      </c>
      <c r="S55" s="2">
        <v>0</v>
      </c>
      <c r="T55" s="8">
        <f>Contract[[#This Row],[RN DON Hours Contract]]/Contract[[#This Row],[RN DON Hours]]</f>
        <v>0</v>
      </c>
      <c r="U55" s="2">
        <v>40.018131868131846</v>
      </c>
      <c r="V55" s="2">
        <v>0</v>
      </c>
      <c r="W55" s="8">
        <f>Contract[[#This Row],[LPN Hours Contract (excl. Admin)]]/Contract[[#This Row],[LPN Hours (excl. Admin)]]</f>
        <v>0</v>
      </c>
      <c r="X55" s="2">
        <v>9.3186813186813193</v>
      </c>
      <c r="Y55" s="2">
        <v>0</v>
      </c>
      <c r="Z55" s="8">
        <f>Contract[[#This Row],[LPN Admin Hours Contract]]/Contract[[#This Row],[LPN Admin Hours]]</f>
        <v>0</v>
      </c>
      <c r="AA55" s="2">
        <v>136.96384615384613</v>
      </c>
      <c r="AB55" s="2">
        <v>0</v>
      </c>
      <c r="AC55" s="8">
        <f>Contract[[#This Row],[CNA Hours Contract]]/Contract[[#This Row],[CNA Hours]]</f>
        <v>0</v>
      </c>
      <c r="AD55" s="2">
        <v>0</v>
      </c>
      <c r="AE55" s="2">
        <v>0</v>
      </c>
      <c r="AF55" s="8" t="s">
        <v>2447</v>
      </c>
      <c r="AG55" s="2">
        <v>0</v>
      </c>
      <c r="AH55" s="2">
        <v>0</v>
      </c>
      <c r="AI55" s="8" t="s">
        <v>2447</v>
      </c>
      <c r="AJ55" t="s">
        <v>215</v>
      </c>
      <c r="AK55" s="6">
        <v>5</v>
      </c>
      <c r="AT55"/>
      <c r="AU55"/>
    </row>
    <row r="56" spans="1:47" x14ac:dyDescent="0.25">
      <c r="A56" t="s">
        <v>35</v>
      </c>
      <c r="B56" t="s">
        <v>1267</v>
      </c>
      <c r="C56" t="s">
        <v>2152</v>
      </c>
      <c r="D56" t="s">
        <v>2361</v>
      </c>
      <c r="E56" s="2">
        <v>47.406593406593409</v>
      </c>
      <c r="F56" s="2">
        <f>SUM(Contract[[#This Row],[RN Hours (excl. Admin, DON)]], Contract[[#This Row],[RN Admin Hours]], Contract[[#This Row],[RN DON Hours]], Contract[[#This Row],[LPN Hours (excl. Admin)]], Contract[[#This Row],[LPN Admin Hours]], Contract[[#This Row],[CNA Hours]], Contract[[#This Row],[NA TR Hours]], Contract[[#This Row],[Med Aide/Tech Hours]])</f>
        <v>139.75923076923078</v>
      </c>
      <c r="G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6" s="8">
        <f>Contract[[#This Row],[Total Contract Hours]]/Contract[[#This Row],[Total Nurse Staff Hours]]</f>
        <v>0</v>
      </c>
      <c r="I56" s="2">
        <f>SUM(Contract[[#This Row],[RN Hours (excl. Admin, DON)]], Contract[[#This Row],[RN Admin Hours]], Contract[[#This Row],[RN DON Hours]])</f>
        <v>27.579780219780215</v>
      </c>
      <c r="J56" s="2">
        <f>SUM(Contract[[#This Row],[RN Hours Contract (excl. Admin, DON)]], Contract[[#This Row],[RN Admin Hours Contract]], Contract[[#This Row],[RN DON Hours Contract]])</f>
        <v>0</v>
      </c>
      <c r="K56" s="8">
        <f>Contract[[#This Row],[Total Contract RN Hours (w/ Admin, DON)]]/Contract[[#This Row],[Total RN Hours (w/ Admin, DON)]]</f>
        <v>0</v>
      </c>
      <c r="L56" s="2">
        <v>18.409670329670327</v>
      </c>
      <c r="M56" s="2">
        <v>0</v>
      </c>
      <c r="N56" s="8">
        <f>Contract[[#This Row],[RN Hours Contract (excl. Admin, DON)]]/Contract[[#This Row],[RN Hours (excl. Admin, DON)]]</f>
        <v>0</v>
      </c>
      <c r="O56" s="2">
        <v>3.7470329670329665</v>
      </c>
      <c r="P56" s="2">
        <v>0</v>
      </c>
      <c r="Q56" s="8">
        <f>Contract[[#This Row],[RN Admin Hours Contract]]/Contract[[#This Row],[RN Admin Hours]]</f>
        <v>0</v>
      </c>
      <c r="R56" s="2">
        <v>5.4230769230769234</v>
      </c>
      <c r="S56" s="2">
        <v>0</v>
      </c>
      <c r="T56" s="8">
        <f>Contract[[#This Row],[RN DON Hours Contract]]/Contract[[#This Row],[RN DON Hours]]</f>
        <v>0</v>
      </c>
      <c r="U56" s="2">
        <v>33.296373626373637</v>
      </c>
      <c r="V56" s="2">
        <v>0</v>
      </c>
      <c r="W56" s="8">
        <f>Contract[[#This Row],[LPN Hours Contract (excl. Admin)]]/Contract[[#This Row],[LPN Hours (excl. Admin)]]</f>
        <v>0</v>
      </c>
      <c r="X56" s="2">
        <v>0</v>
      </c>
      <c r="Y56" s="2">
        <v>0</v>
      </c>
      <c r="Z56" s="8" t="s">
        <v>2447</v>
      </c>
      <c r="AA56" s="2">
        <v>48.405054945054943</v>
      </c>
      <c r="AB56" s="2">
        <v>0</v>
      </c>
      <c r="AC56" s="8">
        <f>Contract[[#This Row],[CNA Hours Contract]]/Contract[[#This Row],[CNA Hours]]</f>
        <v>0</v>
      </c>
      <c r="AD56" s="2">
        <v>30.478021978021975</v>
      </c>
      <c r="AE56" s="2">
        <v>0</v>
      </c>
      <c r="AF56" s="8">
        <f>Contract[[#This Row],[NA TR Hours Contract]]/Contract[[#This Row],[NA TR Hours]]</f>
        <v>0</v>
      </c>
      <c r="AG56" s="2">
        <v>0</v>
      </c>
      <c r="AH56" s="2">
        <v>0</v>
      </c>
      <c r="AI56" s="8" t="s">
        <v>2447</v>
      </c>
      <c r="AJ56" t="s">
        <v>323</v>
      </c>
      <c r="AK56" s="6">
        <v>5</v>
      </c>
      <c r="AT56"/>
      <c r="AU56"/>
    </row>
    <row r="57" spans="1:47" x14ac:dyDescent="0.25">
      <c r="A57" t="s">
        <v>35</v>
      </c>
      <c r="B57" t="s">
        <v>1776</v>
      </c>
      <c r="C57" t="s">
        <v>2068</v>
      </c>
      <c r="D57" t="s">
        <v>2307</v>
      </c>
      <c r="E57" s="2">
        <v>39.230769230769234</v>
      </c>
      <c r="F57" s="2">
        <f>SUM(Contract[[#This Row],[RN Hours (excl. Admin, DON)]], Contract[[#This Row],[RN Admin Hours]], Contract[[#This Row],[RN DON Hours]], Contract[[#This Row],[LPN Hours (excl. Admin)]], Contract[[#This Row],[LPN Admin Hours]], Contract[[#This Row],[CNA Hours]], Contract[[#This Row],[NA TR Hours]], Contract[[#This Row],[Med Aide/Tech Hours]])</f>
        <v>263.82329670329671</v>
      </c>
      <c r="G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30.788241758241757</v>
      </c>
      <c r="H57" s="8">
        <f>Contract[[#This Row],[Total Contract Hours]]/Contract[[#This Row],[Total Nurse Staff Hours]]</f>
        <v>0.11670023892115601</v>
      </c>
      <c r="I57" s="2">
        <f>SUM(Contract[[#This Row],[RN Hours (excl. Admin, DON)]], Contract[[#This Row],[RN Admin Hours]], Contract[[#This Row],[RN DON Hours]])</f>
        <v>61.442197802197796</v>
      </c>
      <c r="J57" s="2">
        <f>SUM(Contract[[#This Row],[RN Hours Contract (excl. Admin, DON)]], Contract[[#This Row],[RN Admin Hours Contract]], Contract[[#This Row],[RN DON Hours Contract]])</f>
        <v>5.4505494505494507</v>
      </c>
      <c r="K57" s="8">
        <f>Contract[[#This Row],[Total Contract RN Hours (w/ Admin, DON)]]/Contract[[#This Row],[Total RN Hours (w/ Admin, DON)]]</f>
        <v>8.8710196664782776E-2</v>
      </c>
      <c r="L57" s="2">
        <v>41.101538461538453</v>
      </c>
      <c r="M57" s="2">
        <v>5.4505494505494507</v>
      </c>
      <c r="N57" s="8">
        <f>Contract[[#This Row],[RN Hours Contract (excl. Admin, DON)]]/Contract[[#This Row],[RN Hours (excl. Admin, DON)]]</f>
        <v>0.13261181100678035</v>
      </c>
      <c r="O57" s="2">
        <v>15.148351648351648</v>
      </c>
      <c r="P57" s="2">
        <v>0</v>
      </c>
      <c r="Q57" s="8">
        <f>Contract[[#This Row],[RN Admin Hours Contract]]/Contract[[#This Row],[RN Admin Hours]]</f>
        <v>0</v>
      </c>
      <c r="R57" s="2">
        <v>5.1923076923076925</v>
      </c>
      <c r="S57" s="2">
        <v>0</v>
      </c>
      <c r="T57" s="8">
        <f>Contract[[#This Row],[RN DON Hours Contract]]/Contract[[#This Row],[RN DON Hours]]</f>
        <v>0</v>
      </c>
      <c r="U57" s="2">
        <v>43.340549450549446</v>
      </c>
      <c r="V57" s="2">
        <v>3.9640659340659341</v>
      </c>
      <c r="W57" s="8">
        <f>Contract[[#This Row],[LPN Hours Contract (excl. Admin)]]/Contract[[#This Row],[LPN Hours (excl. Admin)]]</f>
        <v>9.1463213649121841E-2</v>
      </c>
      <c r="X57" s="2">
        <v>1.1428571428571428</v>
      </c>
      <c r="Y57" s="2">
        <v>0</v>
      </c>
      <c r="Z57" s="8">
        <f>Contract[[#This Row],[LPN Admin Hours Contract]]/Contract[[#This Row],[LPN Admin Hours]]</f>
        <v>0</v>
      </c>
      <c r="AA57" s="2">
        <v>157.89769230769232</v>
      </c>
      <c r="AB57" s="2">
        <v>21.373626373626372</v>
      </c>
      <c r="AC57" s="8">
        <f>Contract[[#This Row],[CNA Hours Contract]]/Contract[[#This Row],[CNA Hours]]</f>
        <v>0.13536376663425823</v>
      </c>
      <c r="AD57" s="2">
        <v>0</v>
      </c>
      <c r="AE57" s="2">
        <v>0</v>
      </c>
      <c r="AF57" s="8" t="s">
        <v>2447</v>
      </c>
      <c r="AG57" s="2">
        <v>0</v>
      </c>
      <c r="AH57" s="2">
        <v>0</v>
      </c>
      <c r="AI57" s="8" t="s">
        <v>2447</v>
      </c>
      <c r="AJ57" t="s">
        <v>842</v>
      </c>
      <c r="AK57" s="6">
        <v>5</v>
      </c>
      <c r="AT57"/>
      <c r="AU57"/>
    </row>
    <row r="58" spans="1:47" x14ac:dyDescent="0.25">
      <c r="A58" t="s">
        <v>35</v>
      </c>
      <c r="B58" t="s">
        <v>1282</v>
      </c>
      <c r="C58" t="s">
        <v>2031</v>
      </c>
      <c r="D58" t="s">
        <v>2331</v>
      </c>
      <c r="E58" s="2">
        <v>140.15384615384616</v>
      </c>
      <c r="F58" s="2">
        <f>SUM(Contract[[#This Row],[RN Hours (excl. Admin, DON)]], Contract[[#This Row],[RN Admin Hours]], Contract[[#This Row],[RN DON Hours]], Contract[[#This Row],[LPN Hours (excl. Admin)]], Contract[[#This Row],[LPN Admin Hours]], Contract[[#This Row],[CNA Hours]], Contract[[#This Row],[NA TR Hours]], Contract[[#This Row],[Med Aide/Tech Hours]])</f>
        <v>385.0049450549451</v>
      </c>
      <c r="G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 s="8">
        <f>Contract[[#This Row],[Total Contract Hours]]/Contract[[#This Row],[Total Nurse Staff Hours]]</f>
        <v>0</v>
      </c>
      <c r="I58" s="2">
        <f>SUM(Contract[[#This Row],[RN Hours (excl. Admin, DON)]], Contract[[#This Row],[RN Admin Hours]], Contract[[#This Row],[RN DON Hours]])</f>
        <v>68.093406593406598</v>
      </c>
      <c r="J58" s="2">
        <f>SUM(Contract[[#This Row],[RN Hours Contract (excl. Admin, DON)]], Contract[[#This Row],[RN Admin Hours Contract]], Contract[[#This Row],[RN DON Hours Contract]])</f>
        <v>0</v>
      </c>
      <c r="K58" s="8">
        <f>Contract[[#This Row],[Total Contract RN Hours (w/ Admin, DON)]]/Contract[[#This Row],[Total RN Hours (w/ Admin, DON)]]</f>
        <v>0</v>
      </c>
      <c r="L58" s="2">
        <v>29.85164835164835</v>
      </c>
      <c r="M58" s="2">
        <v>0</v>
      </c>
      <c r="N58" s="8">
        <f>Contract[[#This Row],[RN Hours Contract (excl. Admin, DON)]]/Contract[[#This Row],[RN Hours (excl. Admin, DON)]]</f>
        <v>0</v>
      </c>
      <c r="O58" s="2">
        <v>38.241758241758241</v>
      </c>
      <c r="P58" s="2">
        <v>0</v>
      </c>
      <c r="Q58" s="8">
        <f>Contract[[#This Row],[RN Admin Hours Contract]]/Contract[[#This Row],[RN Admin Hours]]</f>
        <v>0</v>
      </c>
      <c r="R58" s="2">
        <v>0</v>
      </c>
      <c r="S58" s="2">
        <v>0</v>
      </c>
      <c r="T58" s="8" t="s">
        <v>2447</v>
      </c>
      <c r="U58" s="2">
        <v>113.26868131868133</v>
      </c>
      <c r="V58" s="2">
        <v>0</v>
      </c>
      <c r="W58" s="8">
        <f>Contract[[#This Row],[LPN Hours Contract (excl. Admin)]]/Contract[[#This Row],[LPN Hours (excl. Admin)]]</f>
        <v>0</v>
      </c>
      <c r="X58" s="2">
        <v>10.989010989010989</v>
      </c>
      <c r="Y58" s="2">
        <v>0</v>
      </c>
      <c r="Z58" s="8">
        <f>Contract[[#This Row],[LPN Admin Hours Contract]]/Contract[[#This Row],[LPN Admin Hours]]</f>
        <v>0</v>
      </c>
      <c r="AA58" s="2">
        <v>192.65384615384616</v>
      </c>
      <c r="AB58" s="2">
        <v>0</v>
      </c>
      <c r="AC58" s="8">
        <f>Contract[[#This Row],[CNA Hours Contract]]/Contract[[#This Row],[CNA Hours]]</f>
        <v>0</v>
      </c>
      <c r="AD58" s="2">
        <v>0</v>
      </c>
      <c r="AE58" s="2">
        <v>0</v>
      </c>
      <c r="AF58" s="8" t="s">
        <v>2447</v>
      </c>
      <c r="AG58" s="2">
        <v>0</v>
      </c>
      <c r="AH58" s="2">
        <v>0</v>
      </c>
      <c r="AI58" s="8" t="s">
        <v>2447</v>
      </c>
      <c r="AJ58" t="s">
        <v>338</v>
      </c>
      <c r="AK58" s="6">
        <v>5</v>
      </c>
      <c r="AT58"/>
      <c r="AU58"/>
    </row>
    <row r="59" spans="1:47" x14ac:dyDescent="0.25">
      <c r="A59" t="s">
        <v>35</v>
      </c>
      <c r="B59" t="s">
        <v>1171</v>
      </c>
      <c r="C59" t="s">
        <v>1958</v>
      </c>
      <c r="D59" t="s">
        <v>2353</v>
      </c>
      <c r="E59" s="2">
        <v>111.74725274725274</v>
      </c>
      <c r="F59" s="2">
        <f>SUM(Contract[[#This Row],[RN Hours (excl. Admin, DON)]], Contract[[#This Row],[RN Admin Hours]], Contract[[#This Row],[RN DON Hours]], Contract[[#This Row],[LPN Hours (excl. Admin)]], Contract[[#This Row],[LPN Admin Hours]], Contract[[#This Row],[CNA Hours]], Contract[[#This Row],[NA TR Hours]], Contract[[#This Row],[Med Aide/Tech Hours]])</f>
        <v>331.04120879120876</v>
      </c>
      <c r="G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9" s="8">
        <f>Contract[[#This Row],[Total Contract Hours]]/Contract[[#This Row],[Total Nurse Staff Hours]]</f>
        <v>0</v>
      </c>
      <c r="I59" s="2">
        <f>SUM(Contract[[#This Row],[RN Hours (excl. Admin, DON)]], Contract[[#This Row],[RN Admin Hours]], Contract[[#This Row],[RN DON Hours]])</f>
        <v>35.494505494505489</v>
      </c>
      <c r="J59" s="2">
        <f>SUM(Contract[[#This Row],[RN Hours Contract (excl. Admin, DON)]], Contract[[#This Row],[RN Admin Hours Contract]], Contract[[#This Row],[RN DON Hours Contract]])</f>
        <v>0</v>
      </c>
      <c r="K59" s="8">
        <f>Contract[[#This Row],[Total Contract RN Hours (w/ Admin, DON)]]/Contract[[#This Row],[Total RN Hours (w/ Admin, DON)]]</f>
        <v>0</v>
      </c>
      <c r="L59" s="2">
        <v>25.032967032967033</v>
      </c>
      <c r="M59" s="2">
        <v>0</v>
      </c>
      <c r="N59" s="8">
        <f>Contract[[#This Row],[RN Hours Contract (excl. Admin, DON)]]/Contract[[#This Row],[RN Hours (excl. Admin, DON)]]</f>
        <v>0</v>
      </c>
      <c r="O59" s="2">
        <v>5.5384615384615383</v>
      </c>
      <c r="P59" s="2">
        <v>0</v>
      </c>
      <c r="Q59" s="8">
        <f>Contract[[#This Row],[RN Admin Hours Contract]]/Contract[[#This Row],[RN Admin Hours]]</f>
        <v>0</v>
      </c>
      <c r="R59" s="2">
        <v>4.9230769230769234</v>
      </c>
      <c r="S59" s="2">
        <v>0</v>
      </c>
      <c r="T59" s="8">
        <f>Contract[[#This Row],[RN DON Hours Contract]]/Contract[[#This Row],[RN DON Hours]]</f>
        <v>0</v>
      </c>
      <c r="U59" s="2">
        <v>85.480769230769226</v>
      </c>
      <c r="V59" s="2">
        <v>0</v>
      </c>
      <c r="W59" s="8">
        <f>Contract[[#This Row],[LPN Hours Contract (excl. Admin)]]/Contract[[#This Row],[LPN Hours (excl. Admin)]]</f>
        <v>0</v>
      </c>
      <c r="X59" s="2">
        <v>24.307692307692307</v>
      </c>
      <c r="Y59" s="2">
        <v>0</v>
      </c>
      <c r="Z59" s="8">
        <f>Contract[[#This Row],[LPN Admin Hours Contract]]/Contract[[#This Row],[LPN Admin Hours]]</f>
        <v>0</v>
      </c>
      <c r="AA59" s="2">
        <v>177.56593406593407</v>
      </c>
      <c r="AB59" s="2">
        <v>0</v>
      </c>
      <c r="AC59" s="8">
        <f>Contract[[#This Row],[CNA Hours Contract]]/Contract[[#This Row],[CNA Hours]]</f>
        <v>0</v>
      </c>
      <c r="AD59" s="2">
        <v>8.1923076923076916</v>
      </c>
      <c r="AE59" s="2">
        <v>0</v>
      </c>
      <c r="AF59" s="8">
        <f>Contract[[#This Row],[NA TR Hours Contract]]/Contract[[#This Row],[NA TR Hours]]</f>
        <v>0</v>
      </c>
      <c r="AG59" s="2">
        <v>0</v>
      </c>
      <c r="AH59" s="2">
        <v>0</v>
      </c>
      <c r="AI59" s="8" t="s">
        <v>2447</v>
      </c>
      <c r="AJ59" t="s">
        <v>226</v>
      </c>
      <c r="AK59" s="6">
        <v>5</v>
      </c>
      <c r="AT59"/>
      <c r="AU59"/>
    </row>
    <row r="60" spans="1:47" x14ac:dyDescent="0.25">
      <c r="A60" t="s">
        <v>35</v>
      </c>
      <c r="B60" t="s">
        <v>1513</v>
      </c>
      <c r="C60" t="s">
        <v>1965</v>
      </c>
      <c r="D60" t="s">
        <v>2282</v>
      </c>
      <c r="E60" s="2">
        <v>70.681318681318686</v>
      </c>
      <c r="F60" s="2">
        <f>SUM(Contract[[#This Row],[RN Hours (excl. Admin, DON)]], Contract[[#This Row],[RN Admin Hours]], Contract[[#This Row],[RN DON Hours]], Contract[[#This Row],[LPN Hours (excl. Admin)]], Contract[[#This Row],[LPN Admin Hours]], Contract[[#This Row],[CNA Hours]], Contract[[#This Row],[NA TR Hours]], Contract[[#This Row],[Med Aide/Tech Hours]])</f>
        <v>247.75494505494504</v>
      </c>
      <c r="G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34.652197802197804</v>
      </c>
      <c r="H60" s="8">
        <f>Contract[[#This Row],[Total Contract Hours]]/Contract[[#This Row],[Total Nurse Staff Hours]]</f>
        <v>0.13986480792346215</v>
      </c>
      <c r="I60" s="2">
        <f>SUM(Contract[[#This Row],[RN Hours (excl. Admin, DON)]], Contract[[#This Row],[RN Admin Hours]], Contract[[#This Row],[RN DON Hours]])</f>
        <v>28.486263736263737</v>
      </c>
      <c r="J60" s="2">
        <f>SUM(Contract[[#This Row],[RN Hours Contract (excl. Admin, DON)]], Contract[[#This Row],[RN Admin Hours Contract]], Contract[[#This Row],[RN DON Hours Contract]])</f>
        <v>5.2747252747252746</v>
      </c>
      <c r="K60" s="8">
        <f>Contract[[#This Row],[Total Contract RN Hours (w/ Admin, DON)]]/Contract[[#This Row],[Total RN Hours (w/ Admin, DON)]]</f>
        <v>0.1851673256823223</v>
      </c>
      <c r="L60" s="2">
        <v>13.469780219780219</v>
      </c>
      <c r="M60" s="2">
        <v>5.2747252747252746</v>
      </c>
      <c r="N60" s="8">
        <f>Contract[[#This Row],[RN Hours Contract (excl. Admin, DON)]]/Contract[[#This Row],[RN Hours (excl. Admin, DON)]]</f>
        <v>0.39159698143993477</v>
      </c>
      <c r="O60" s="2">
        <v>9.5659340659340657</v>
      </c>
      <c r="P60" s="2">
        <v>0</v>
      </c>
      <c r="Q60" s="8">
        <f>Contract[[#This Row],[RN Admin Hours Contract]]/Contract[[#This Row],[RN Admin Hours]]</f>
        <v>0</v>
      </c>
      <c r="R60" s="2">
        <v>5.4505494505494507</v>
      </c>
      <c r="S60" s="2">
        <v>0</v>
      </c>
      <c r="T60" s="8">
        <f>Contract[[#This Row],[RN DON Hours Contract]]/Contract[[#This Row],[RN DON Hours]]</f>
        <v>0</v>
      </c>
      <c r="U60" s="2">
        <v>94.78131868131868</v>
      </c>
      <c r="V60" s="2">
        <v>7.2785714285714285</v>
      </c>
      <c r="W60" s="8">
        <f>Contract[[#This Row],[LPN Hours Contract (excl. Admin)]]/Contract[[#This Row],[LPN Hours (excl. Admin)]]</f>
        <v>7.6793312541303865E-2</v>
      </c>
      <c r="X60" s="2">
        <v>12.184065934065934</v>
      </c>
      <c r="Y60" s="2">
        <v>0</v>
      </c>
      <c r="Z60" s="8">
        <f>Contract[[#This Row],[LPN Admin Hours Contract]]/Contract[[#This Row],[LPN Admin Hours]]</f>
        <v>0</v>
      </c>
      <c r="AA60" s="2">
        <v>112.30329670329671</v>
      </c>
      <c r="AB60" s="2">
        <v>22.098901098901099</v>
      </c>
      <c r="AC60" s="8">
        <f>Contract[[#This Row],[CNA Hours Contract]]/Contract[[#This Row],[CNA Hours]]</f>
        <v>0.19677873889389016</v>
      </c>
      <c r="AD60" s="2">
        <v>0</v>
      </c>
      <c r="AE60" s="2">
        <v>0</v>
      </c>
      <c r="AF60" s="8" t="s">
        <v>2447</v>
      </c>
      <c r="AG60" s="2">
        <v>0</v>
      </c>
      <c r="AH60" s="2">
        <v>0</v>
      </c>
      <c r="AI60" s="8" t="s">
        <v>2447</v>
      </c>
      <c r="AJ60" t="s">
        <v>575</v>
      </c>
      <c r="AK60" s="6">
        <v>5</v>
      </c>
      <c r="AT60"/>
      <c r="AU60"/>
    </row>
    <row r="61" spans="1:47" x14ac:dyDescent="0.25">
      <c r="A61" t="s">
        <v>35</v>
      </c>
      <c r="B61" t="s">
        <v>1478</v>
      </c>
      <c r="C61" t="s">
        <v>2040</v>
      </c>
      <c r="D61" t="s">
        <v>2310</v>
      </c>
      <c r="E61" s="2">
        <v>29.318681318681318</v>
      </c>
      <c r="F61" s="2">
        <f>SUM(Contract[[#This Row],[RN Hours (excl. Admin, DON)]], Contract[[#This Row],[RN Admin Hours]], Contract[[#This Row],[RN DON Hours]], Contract[[#This Row],[LPN Hours (excl. Admin)]], Contract[[#This Row],[LPN Admin Hours]], Contract[[#This Row],[CNA Hours]], Contract[[#This Row],[NA TR Hours]], Contract[[#This Row],[Med Aide/Tech Hours]])</f>
        <v>89.96208791208791</v>
      </c>
      <c r="G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1" s="8">
        <f>Contract[[#This Row],[Total Contract Hours]]/Contract[[#This Row],[Total Nurse Staff Hours]]</f>
        <v>0</v>
      </c>
      <c r="I61" s="2">
        <f>SUM(Contract[[#This Row],[RN Hours (excl. Admin, DON)]], Contract[[#This Row],[RN Admin Hours]], Contract[[#This Row],[RN DON Hours]])</f>
        <v>20.592857142857149</v>
      </c>
      <c r="J61" s="2">
        <f>SUM(Contract[[#This Row],[RN Hours Contract (excl. Admin, DON)]], Contract[[#This Row],[RN Admin Hours Contract]], Contract[[#This Row],[RN DON Hours Contract]])</f>
        <v>0</v>
      </c>
      <c r="K61" s="8">
        <f>Contract[[#This Row],[Total Contract RN Hours (w/ Admin, DON)]]/Contract[[#This Row],[Total RN Hours (w/ Admin, DON)]]</f>
        <v>0</v>
      </c>
      <c r="L61" s="2">
        <v>15.678021978021983</v>
      </c>
      <c r="M61" s="2">
        <v>0</v>
      </c>
      <c r="N61" s="8">
        <f>Contract[[#This Row],[RN Hours Contract (excl. Admin, DON)]]/Contract[[#This Row],[RN Hours (excl. Admin, DON)]]</f>
        <v>0</v>
      </c>
      <c r="O61" s="2">
        <v>7.9670329670329665E-2</v>
      </c>
      <c r="P61" s="2">
        <v>0</v>
      </c>
      <c r="Q61" s="8">
        <f>Contract[[#This Row],[RN Admin Hours Contract]]/Contract[[#This Row],[RN Admin Hours]]</f>
        <v>0</v>
      </c>
      <c r="R61" s="2">
        <v>4.8351648351648349</v>
      </c>
      <c r="S61" s="2">
        <v>0</v>
      </c>
      <c r="T61" s="8">
        <f>Contract[[#This Row],[RN DON Hours Contract]]/Contract[[#This Row],[RN DON Hours]]</f>
        <v>0</v>
      </c>
      <c r="U61" s="2">
        <v>13.08967032967033</v>
      </c>
      <c r="V61" s="2">
        <v>0</v>
      </c>
      <c r="W61" s="8">
        <f>Contract[[#This Row],[LPN Hours Contract (excl. Admin)]]/Contract[[#This Row],[LPN Hours (excl. Admin)]]</f>
        <v>0</v>
      </c>
      <c r="X61" s="2">
        <v>0</v>
      </c>
      <c r="Y61" s="2">
        <v>0</v>
      </c>
      <c r="Z61" s="8" t="s">
        <v>2447</v>
      </c>
      <c r="AA61" s="2">
        <v>52.367472527472515</v>
      </c>
      <c r="AB61" s="2">
        <v>0</v>
      </c>
      <c r="AC61" s="8">
        <f>Contract[[#This Row],[CNA Hours Contract]]/Contract[[#This Row],[CNA Hours]]</f>
        <v>0</v>
      </c>
      <c r="AD61" s="2">
        <v>0</v>
      </c>
      <c r="AE61" s="2">
        <v>0</v>
      </c>
      <c r="AF61" s="8" t="s">
        <v>2447</v>
      </c>
      <c r="AG61" s="2">
        <v>3.912087912087912</v>
      </c>
      <c r="AH61" s="2">
        <v>0</v>
      </c>
      <c r="AI61" s="8">
        <f>Contract[[#This Row],[Med Aide/Tech Hours Contract]]/Contract[[#This Row],[Med Aide/Tech Hours]]</f>
        <v>0</v>
      </c>
      <c r="AJ61" t="s">
        <v>538</v>
      </c>
      <c r="AK61" s="6">
        <v>5</v>
      </c>
      <c r="AT61"/>
      <c r="AU61"/>
    </row>
    <row r="62" spans="1:47" x14ac:dyDescent="0.25">
      <c r="A62" t="s">
        <v>35</v>
      </c>
      <c r="B62" t="s">
        <v>1878</v>
      </c>
      <c r="C62" t="s">
        <v>1951</v>
      </c>
      <c r="D62" t="s">
        <v>2291</v>
      </c>
      <c r="E62" s="2">
        <v>70.758241758241752</v>
      </c>
      <c r="F62" s="2">
        <f>SUM(Contract[[#This Row],[RN Hours (excl. Admin, DON)]], Contract[[#This Row],[RN Admin Hours]], Contract[[#This Row],[RN DON Hours]], Contract[[#This Row],[LPN Hours (excl. Admin)]], Contract[[#This Row],[LPN Admin Hours]], Contract[[#This Row],[CNA Hours]], Contract[[#This Row],[NA TR Hours]], Contract[[#This Row],[Med Aide/Tech Hours]])</f>
        <v>260.00362637362639</v>
      </c>
      <c r="G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0.98901098901098894</v>
      </c>
      <c r="H62" s="8">
        <f>Contract[[#This Row],[Total Contract Hours]]/Contract[[#This Row],[Total Nurse Staff Hours]]</f>
        <v>3.8038353649336248E-3</v>
      </c>
      <c r="I62" s="2">
        <f>SUM(Contract[[#This Row],[RN Hours (excl. Admin, DON)]], Contract[[#This Row],[RN Admin Hours]], Contract[[#This Row],[RN DON Hours]])</f>
        <v>45.222637362637379</v>
      </c>
      <c r="J62" s="2">
        <f>SUM(Contract[[#This Row],[RN Hours Contract (excl. Admin, DON)]], Contract[[#This Row],[RN Admin Hours Contract]], Contract[[#This Row],[RN DON Hours Contract]])</f>
        <v>8.7912087912087919E-2</v>
      </c>
      <c r="K62" s="8">
        <f>Contract[[#This Row],[Total Contract RN Hours (w/ Admin, DON)]]/Contract[[#This Row],[Total RN Hours (w/ Admin, DON)]]</f>
        <v>1.9439840982100761E-3</v>
      </c>
      <c r="L62" s="2">
        <v>40.079780219780233</v>
      </c>
      <c r="M62" s="2">
        <v>8.7912087912087919E-2</v>
      </c>
      <c r="N62" s="8">
        <f>Contract[[#This Row],[RN Hours Contract (excl. Admin, DON)]]/Contract[[#This Row],[RN Hours (excl. Admin, DON)]]</f>
        <v>2.193427394811447E-3</v>
      </c>
      <c r="O62" s="2">
        <v>0</v>
      </c>
      <c r="P62" s="2">
        <v>0</v>
      </c>
      <c r="Q62" s="8" t="s">
        <v>2447</v>
      </c>
      <c r="R62" s="2">
        <v>5.1428571428571432</v>
      </c>
      <c r="S62" s="2">
        <v>0</v>
      </c>
      <c r="T62" s="8">
        <f>Contract[[#This Row],[RN DON Hours Contract]]/Contract[[#This Row],[RN DON Hours]]</f>
        <v>0</v>
      </c>
      <c r="U62" s="2">
        <v>95.786263736263734</v>
      </c>
      <c r="V62" s="2">
        <v>4.3956043956043959E-2</v>
      </c>
      <c r="W62" s="8">
        <f>Contract[[#This Row],[LPN Hours Contract (excl. Admin)]]/Contract[[#This Row],[LPN Hours (excl. Admin)]]</f>
        <v>4.5889715541125791E-4</v>
      </c>
      <c r="X62" s="2">
        <v>0</v>
      </c>
      <c r="Y62" s="2">
        <v>0</v>
      </c>
      <c r="Z62" s="8" t="s">
        <v>2447</v>
      </c>
      <c r="AA62" s="2">
        <v>118.99472527472525</v>
      </c>
      <c r="AB62" s="2">
        <v>0.8571428571428571</v>
      </c>
      <c r="AC62" s="8">
        <f>Contract[[#This Row],[CNA Hours Contract]]/Contract[[#This Row],[CNA Hours]]</f>
        <v>7.2032004373635558E-3</v>
      </c>
      <c r="AD62" s="2">
        <v>0</v>
      </c>
      <c r="AE62" s="2">
        <v>0</v>
      </c>
      <c r="AF62" s="8" t="s">
        <v>2447</v>
      </c>
      <c r="AG62" s="2">
        <v>0</v>
      </c>
      <c r="AH62" s="2">
        <v>0</v>
      </c>
      <c r="AI62" s="8" t="s">
        <v>2447</v>
      </c>
      <c r="AJ62" t="s">
        <v>945</v>
      </c>
      <c r="AK62" s="6">
        <v>5</v>
      </c>
      <c r="AT62"/>
      <c r="AU62"/>
    </row>
    <row r="63" spans="1:47" x14ac:dyDescent="0.25">
      <c r="A63" t="s">
        <v>35</v>
      </c>
      <c r="B63" t="s">
        <v>1376</v>
      </c>
      <c r="C63" t="s">
        <v>2183</v>
      </c>
      <c r="D63" t="s">
        <v>2344</v>
      </c>
      <c r="E63" s="2">
        <v>100.30769230769231</v>
      </c>
      <c r="F63" s="2">
        <f>SUM(Contract[[#This Row],[RN Hours (excl. Admin, DON)]], Contract[[#This Row],[RN Admin Hours]], Contract[[#This Row],[RN DON Hours]], Contract[[#This Row],[LPN Hours (excl. Admin)]], Contract[[#This Row],[LPN Admin Hours]], Contract[[#This Row],[CNA Hours]], Contract[[#This Row],[NA TR Hours]], Contract[[#This Row],[Med Aide/Tech Hours]])</f>
        <v>359.20032967032955</v>
      </c>
      <c r="G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30.219230769230769</v>
      </c>
      <c r="H63" s="8">
        <f>Contract[[#This Row],[Total Contract Hours]]/Contract[[#This Row],[Total Nurse Staff Hours]]</f>
        <v>8.4129184394027903E-2</v>
      </c>
      <c r="I63" s="2">
        <f>SUM(Contract[[#This Row],[RN Hours (excl. Admin, DON)]], Contract[[#This Row],[RN Admin Hours]], Contract[[#This Row],[RN DON Hours]])</f>
        <v>58.013736263736263</v>
      </c>
      <c r="J63" s="2">
        <f>SUM(Contract[[#This Row],[RN Hours Contract (excl. Admin, DON)]], Contract[[#This Row],[RN Admin Hours Contract]], Contract[[#This Row],[RN DON Hours Contract]])</f>
        <v>0</v>
      </c>
      <c r="K63" s="8">
        <f>Contract[[#This Row],[Total Contract RN Hours (w/ Admin, DON)]]/Contract[[#This Row],[Total RN Hours (w/ Admin, DON)]]</f>
        <v>0</v>
      </c>
      <c r="L63" s="2">
        <v>17.818681318681318</v>
      </c>
      <c r="M63" s="2">
        <v>0</v>
      </c>
      <c r="N63" s="8">
        <f>Contract[[#This Row],[RN Hours Contract (excl. Admin, DON)]]/Contract[[#This Row],[RN Hours (excl. Admin, DON)]]</f>
        <v>0</v>
      </c>
      <c r="O63" s="2">
        <v>36.39835164835165</v>
      </c>
      <c r="P63" s="2">
        <v>0</v>
      </c>
      <c r="Q63" s="8">
        <f>Contract[[#This Row],[RN Admin Hours Contract]]/Contract[[#This Row],[RN Admin Hours]]</f>
        <v>0</v>
      </c>
      <c r="R63" s="2">
        <v>3.7967032967032965</v>
      </c>
      <c r="S63" s="2">
        <v>0</v>
      </c>
      <c r="T63" s="8">
        <f>Contract[[#This Row],[RN DON Hours Contract]]/Contract[[#This Row],[RN DON Hours]]</f>
        <v>0</v>
      </c>
      <c r="U63" s="2">
        <v>74.312637362637346</v>
      </c>
      <c r="V63" s="2">
        <v>19.636813186813185</v>
      </c>
      <c r="W63" s="8">
        <f>Contract[[#This Row],[LPN Hours Contract (excl. Admin)]]/Contract[[#This Row],[LPN Hours (excl. Admin)]]</f>
        <v>0.2642459463655924</v>
      </c>
      <c r="X63" s="2">
        <v>18.043956043956044</v>
      </c>
      <c r="Y63" s="2">
        <v>0</v>
      </c>
      <c r="Z63" s="8">
        <f>Contract[[#This Row],[LPN Admin Hours Contract]]/Contract[[#This Row],[LPN Admin Hours]]</f>
        <v>0</v>
      </c>
      <c r="AA63" s="2">
        <v>208.82999999999996</v>
      </c>
      <c r="AB63" s="2">
        <v>10.582417582417582</v>
      </c>
      <c r="AC63" s="8">
        <f>Contract[[#This Row],[CNA Hours Contract]]/Contract[[#This Row],[CNA Hours]]</f>
        <v>5.0674795682696859E-2</v>
      </c>
      <c r="AD63" s="2">
        <v>0</v>
      </c>
      <c r="AE63" s="2">
        <v>0</v>
      </c>
      <c r="AF63" s="8" t="s">
        <v>2447</v>
      </c>
      <c r="AG63" s="2">
        <v>0</v>
      </c>
      <c r="AH63" s="2">
        <v>0</v>
      </c>
      <c r="AI63" s="8" t="s">
        <v>2447</v>
      </c>
      <c r="AJ63" t="s">
        <v>433</v>
      </c>
      <c r="AK63" s="6">
        <v>5</v>
      </c>
      <c r="AT63"/>
      <c r="AU63"/>
    </row>
    <row r="64" spans="1:47" x14ac:dyDescent="0.25">
      <c r="A64" t="s">
        <v>35</v>
      </c>
      <c r="B64" t="s">
        <v>1408</v>
      </c>
      <c r="C64" t="s">
        <v>2177</v>
      </c>
      <c r="D64" t="s">
        <v>2338</v>
      </c>
      <c r="E64" s="2">
        <v>107.34065934065934</v>
      </c>
      <c r="F64" s="2">
        <f>SUM(Contract[[#This Row],[RN Hours (excl. Admin, DON)]], Contract[[#This Row],[RN Admin Hours]], Contract[[#This Row],[RN DON Hours]], Contract[[#This Row],[LPN Hours (excl. Admin)]], Contract[[#This Row],[LPN Admin Hours]], Contract[[#This Row],[CNA Hours]], Contract[[#This Row],[NA TR Hours]], Contract[[#This Row],[Med Aide/Tech Hours]])</f>
        <v>500.16813186813187</v>
      </c>
      <c r="G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25.260989010989011</v>
      </c>
      <c r="H64" s="8">
        <f>Contract[[#This Row],[Total Contract Hours]]/Contract[[#This Row],[Total Nurse Staff Hours]]</f>
        <v>5.050499502365139E-2</v>
      </c>
      <c r="I64" s="2">
        <f>SUM(Contract[[#This Row],[RN Hours (excl. Admin, DON)]], Contract[[#This Row],[RN Admin Hours]], Contract[[#This Row],[RN DON Hours]])</f>
        <v>68.14835164835165</v>
      </c>
      <c r="J64" s="2">
        <f>SUM(Contract[[#This Row],[RN Hours Contract (excl. Admin, DON)]], Contract[[#This Row],[RN Admin Hours Contract]], Contract[[#This Row],[RN DON Hours Contract]])</f>
        <v>0</v>
      </c>
      <c r="K64" s="8">
        <f>Contract[[#This Row],[Total Contract RN Hours (w/ Admin, DON)]]/Contract[[#This Row],[Total RN Hours (w/ Admin, DON)]]</f>
        <v>0</v>
      </c>
      <c r="L64" s="2">
        <v>39.373626373626372</v>
      </c>
      <c r="M64" s="2">
        <v>0</v>
      </c>
      <c r="N64" s="8">
        <f>Contract[[#This Row],[RN Hours Contract (excl. Admin, DON)]]/Contract[[#This Row],[RN Hours (excl. Admin, DON)]]</f>
        <v>0</v>
      </c>
      <c r="O64" s="2">
        <v>23.763736263736263</v>
      </c>
      <c r="P64" s="2">
        <v>0</v>
      </c>
      <c r="Q64" s="8">
        <f>Contract[[#This Row],[RN Admin Hours Contract]]/Contract[[#This Row],[RN Admin Hours]]</f>
        <v>0</v>
      </c>
      <c r="R64" s="2">
        <v>5.0109890109890109</v>
      </c>
      <c r="S64" s="2">
        <v>0</v>
      </c>
      <c r="T64" s="8">
        <f>Contract[[#This Row],[RN DON Hours Contract]]/Contract[[#This Row],[RN DON Hours]]</f>
        <v>0</v>
      </c>
      <c r="U64" s="2">
        <v>147.90230769230769</v>
      </c>
      <c r="V64" s="2">
        <v>6.1401098901098905</v>
      </c>
      <c r="W64" s="8">
        <f>Contract[[#This Row],[LPN Hours Contract (excl. Admin)]]/Contract[[#This Row],[LPN Hours (excl. Admin)]]</f>
        <v>4.151463209677312E-2</v>
      </c>
      <c r="X64" s="2">
        <v>4.5714285714285712</v>
      </c>
      <c r="Y64" s="2">
        <v>0</v>
      </c>
      <c r="Z64" s="8">
        <f>Contract[[#This Row],[LPN Admin Hours Contract]]/Contract[[#This Row],[LPN Admin Hours]]</f>
        <v>0</v>
      </c>
      <c r="AA64" s="2">
        <v>261.55703296703297</v>
      </c>
      <c r="AB64" s="2">
        <v>19.12087912087912</v>
      </c>
      <c r="AC64" s="8">
        <f>Contract[[#This Row],[CNA Hours Contract]]/Contract[[#This Row],[CNA Hours]]</f>
        <v>7.3104052695417851E-2</v>
      </c>
      <c r="AD64" s="2">
        <v>17.989010989010989</v>
      </c>
      <c r="AE64" s="2">
        <v>0</v>
      </c>
      <c r="AF64" s="8">
        <f>Contract[[#This Row],[NA TR Hours Contract]]/Contract[[#This Row],[NA TR Hours]]</f>
        <v>0</v>
      </c>
      <c r="AG64" s="2">
        <v>0</v>
      </c>
      <c r="AH64" s="2">
        <v>0</v>
      </c>
      <c r="AI64" s="8" t="s">
        <v>2447</v>
      </c>
      <c r="AJ64" t="s">
        <v>467</v>
      </c>
      <c r="AK64" s="6">
        <v>5</v>
      </c>
      <c r="AT64"/>
      <c r="AU64"/>
    </row>
    <row r="65" spans="1:47" x14ac:dyDescent="0.25">
      <c r="A65" t="s">
        <v>35</v>
      </c>
      <c r="B65" t="s">
        <v>1756</v>
      </c>
      <c r="C65" t="s">
        <v>2256</v>
      </c>
      <c r="D65" t="s">
        <v>2281</v>
      </c>
      <c r="E65" s="2">
        <v>34.615384615384613</v>
      </c>
      <c r="F65" s="2">
        <f>SUM(Contract[[#This Row],[RN Hours (excl. Admin, DON)]], Contract[[#This Row],[RN Admin Hours]], Contract[[#This Row],[RN DON Hours]], Contract[[#This Row],[LPN Hours (excl. Admin)]], Contract[[#This Row],[LPN Admin Hours]], Contract[[#This Row],[CNA Hours]], Contract[[#This Row],[NA TR Hours]], Contract[[#This Row],[Med Aide/Tech Hours]])</f>
        <v>98.532967032967036</v>
      </c>
      <c r="G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0.61538461538461542</v>
      </c>
      <c r="H65" s="8">
        <f>Contract[[#This Row],[Total Contract Hours]]/Contract[[#This Row],[Total Nurse Staff Hours]]</f>
        <v>6.2454692466402725E-3</v>
      </c>
      <c r="I65" s="2">
        <f>SUM(Contract[[#This Row],[RN Hours (excl. Admin, DON)]], Contract[[#This Row],[RN Admin Hours]], Contract[[#This Row],[RN DON Hours]])</f>
        <v>24.719780219780219</v>
      </c>
      <c r="J65" s="2">
        <f>SUM(Contract[[#This Row],[RN Hours Contract (excl. Admin, DON)]], Contract[[#This Row],[RN Admin Hours Contract]], Contract[[#This Row],[RN DON Hours Contract]])</f>
        <v>0</v>
      </c>
      <c r="K65" s="8">
        <f>Contract[[#This Row],[Total Contract RN Hours (w/ Admin, DON)]]/Contract[[#This Row],[Total RN Hours (w/ Admin, DON)]]</f>
        <v>0</v>
      </c>
      <c r="L65" s="2">
        <v>14.31043956043956</v>
      </c>
      <c r="M65" s="2">
        <v>0</v>
      </c>
      <c r="N65" s="8">
        <f>Contract[[#This Row],[RN Hours Contract (excl. Admin, DON)]]/Contract[[#This Row],[RN Hours (excl. Admin, DON)]]</f>
        <v>0</v>
      </c>
      <c r="O65" s="2">
        <v>4.6950549450549453</v>
      </c>
      <c r="P65" s="2">
        <v>0</v>
      </c>
      <c r="Q65" s="8">
        <f>Contract[[#This Row],[RN Admin Hours Contract]]/Contract[[#This Row],[RN Admin Hours]]</f>
        <v>0</v>
      </c>
      <c r="R65" s="2">
        <v>5.7142857142857144</v>
      </c>
      <c r="S65" s="2">
        <v>0</v>
      </c>
      <c r="T65" s="8">
        <f>Contract[[#This Row],[RN DON Hours Contract]]/Contract[[#This Row],[RN DON Hours]]</f>
        <v>0</v>
      </c>
      <c r="U65" s="2">
        <v>14.315934065934066</v>
      </c>
      <c r="V65" s="2">
        <v>0</v>
      </c>
      <c r="W65" s="8">
        <f>Contract[[#This Row],[LPN Hours Contract (excl. Admin)]]/Contract[[#This Row],[LPN Hours (excl. Admin)]]</f>
        <v>0</v>
      </c>
      <c r="X65" s="2">
        <v>0</v>
      </c>
      <c r="Y65" s="2">
        <v>0</v>
      </c>
      <c r="Z65" s="8" t="s">
        <v>2447</v>
      </c>
      <c r="AA65" s="2">
        <v>47.252747252747255</v>
      </c>
      <c r="AB65" s="2">
        <v>0.61538461538461542</v>
      </c>
      <c r="AC65" s="8">
        <f>Contract[[#This Row],[CNA Hours Contract]]/Contract[[#This Row],[CNA Hours]]</f>
        <v>1.3023255813953489E-2</v>
      </c>
      <c r="AD65" s="2">
        <v>12.244505494505495</v>
      </c>
      <c r="AE65" s="2">
        <v>0</v>
      </c>
      <c r="AF65" s="8">
        <f>Contract[[#This Row],[NA TR Hours Contract]]/Contract[[#This Row],[NA TR Hours]]</f>
        <v>0</v>
      </c>
      <c r="AG65" s="2">
        <v>0</v>
      </c>
      <c r="AH65" s="2">
        <v>0</v>
      </c>
      <c r="AI65" s="8" t="s">
        <v>2447</v>
      </c>
      <c r="AJ65" t="s">
        <v>822</v>
      </c>
      <c r="AK65" s="6">
        <v>5</v>
      </c>
      <c r="AT65"/>
      <c r="AU65"/>
    </row>
    <row r="66" spans="1:47" x14ac:dyDescent="0.25">
      <c r="A66" t="s">
        <v>35</v>
      </c>
      <c r="B66" t="s">
        <v>1742</v>
      </c>
      <c r="C66" t="s">
        <v>2036</v>
      </c>
      <c r="D66" t="s">
        <v>2364</v>
      </c>
      <c r="E66" s="2">
        <v>34.967032967032964</v>
      </c>
      <c r="F66" s="2">
        <f>SUM(Contract[[#This Row],[RN Hours (excl. Admin, DON)]], Contract[[#This Row],[RN Admin Hours]], Contract[[#This Row],[RN DON Hours]], Contract[[#This Row],[LPN Hours (excl. Admin)]], Contract[[#This Row],[LPN Admin Hours]], Contract[[#This Row],[CNA Hours]], Contract[[#This Row],[NA TR Hours]], Contract[[#This Row],[Med Aide/Tech Hours]])</f>
        <v>65.93626373626374</v>
      </c>
      <c r="G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6" s="8">
        <f>Contract[[#This Row],[Total Contract Hours]]/Contract[[#This Row],[Total Nurse Staff Hours]]</f>
        <v>0</v>
      </c>
      <c r="I66" s="2">
        <f>SUM(Contract[[#This Row],[RN Hours (excl. Admin, DON)]], Contract[[#This Row],[RN Admin Hours]], Contract[[#This Row],[RN DON Hours]])</f>
        <v>19.385934065934066</v>
      </c>
      <c r="J66" s="2">
        <f>SUM(Contract[[#This Row],[RN Hours Contract (excl. Admin, DON)]], Contract[[#This Row],[RN Admin Hours Contract]], Contract[[#This Row],[RN DON Hours Contract]])</f>
        <v>0</v>
      </c>
      <c r="K66" s="8">
        <f>Contract[[#This Row],[Total Contract RN Hours (w/ Admin, DON)]]/Contract[[#This Row],[Total RN Hours (w/ Admin, DON)]]</f>
        <v>0</v>
      </c>
      <c r="L66" s="2">
        <v>17.627692307692307</v>
      </c>
      <c r="M66" s="2">
        <v>0</v>
      </c>
      <c r="N66" s="8">
        <f>Contract[[#This Row],[RN Hours Contract (excl. Admin, DON)]]/Contract[[#This Row],[RN Hours (excl. Admin, DON)]]</f>
        <v>0</v>
      </c>
      <c r="O66" s="2">
        <v>0</v>
      </c>
      <c r="P66" s="2">
        <v>0</v>
      </c>
      <c r="Q66" s="8" t="s">
        <v>2447</v>
      </c>
      <c r="R66" s="2">
        <v>1.7582417582417582</v>
      </c>
      <c r="S66" s="2">
        <v>0</v>
      </c>
      <c r="T66" s="8">
        <f>Contract[[#This Row],[RN DON Hours Contract]]/Contract[[#This Row],[RN DON Hours]]</f>
        <v>0</v>
      </c>
      <c r="U66" s="2">
        <v>11.91032967032967</v>
      </c>
      <c r="V66" s="2">
        <v>0</v>
      </c>
      <c r="W66" s="8">
        <f>Contract[[#This Row],[LPN Hours Contract (excl. Admin)]]/Contract[[#This Row],[LPN Hours (excl. Admin)]]</f>
        <v>0</v>
      </c>
      <c r="X66" s="2">
        <v>0</v>
      </c>
      <c r="Y66" s="2">
        <v>0</v>
      </c>
      <c r="Z66" s="8" t="s">
        <v>2447</v>
      </c>
      <c r="AA66" s="2">
        <v>34.64</v>
      </c>
      <c r="AB66" s="2">
        <v>0</v>
      </c>
      <c r="AC66" s="8">
        <f>Contract[[#This Row],[CNA Hours Contract]]/Contract[[#This Row],[CNA Hours]]</f>
        <v>0</v>
      </c>
      <c r="AD66" s="2">
        <v>0</v>
      </c>
      <c r="AE66" s="2">
        <v>0</v>
      </c>
      <c r="AF66" s="8" t="s">
        <v>2447</v>
      </c>
      <c r="AG66" s="2">
        <v>0</v>
      </c>
      <c r="AH66" s="2">
        <v>0</v>
      </c>
      <c r="AI66" s="8" t="s">
        <v>2447</v>
      </c>
      <c r="AJ66" t="s">
        <v>808</v>
      </c>
      <c r="AK66" s="6">
        <v>5</v>
      </c>
      <c r="AT66"/>
      <c r="AU66"/>
    </row>
    <row r="67" spans="1:47" x14ac:dyDescent="0.25">
      <c r="A67" t="s">
        <v>35</v>
      </c>
      <c r="B67" t="s">
        <v>1375</v>
      </c>
      <c r="C67" t="s">
        <v>2025</v>
      </c>
      <c r="D67" t="s">
        <v>2337</v>
      </c>
      <c r="E67" s="2">
        <v>50.450549450549453</v>
      </c>
      <c r="F67" s="2">
        <f>SUM(Contract[[#This Row],[RN Hours (excl. Admin, DON)]], Contract[[#This Row],[RN Admin Hours]], Contract[[#This Row],[RN DON Hours]], Contract[[#This Row],[LPN Hours (excl. Admin)]], Contract[[#This Row],[LPN Admin Hours]], Contract[[#This Row],[CNA Hours]], Contract[[#This Row],[NA TR Hours]], Contract[[#This Row],[Med Aide/Tech Hours]])</f>
        <v>119.52472527472528</v>
      </c>
      <c r="G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0.73626373626373631</v>
      </c>
      <c r="H67" s="8">
        <f>Contract[[#This Row],[Total Contract Hours]]/Contract[[#This Row],[Total Nurse Staff Hours]]</f>
        <v>6.1599282874020269E-3</v>
      </c>
      <c r="I67" s="2">
        <f>SUM(Contract[[#This Row],[RN Hours (excl. Admin, DON)]], Contract[[#This Row],[RN Admin Hours]], Contract[[#This Row],[RN DON Hours]])</f>
        <v>24.222527472527471</v>
      </c>
      <c r="J67" s="2">
        <f>SUM(Contract[[#This Row],[RN Hours Contract (excl. Admin, DON)]], Contract[[#This Row],[RN Admin Hours Contract]], Contract[[#This Row],[RN DON Hours Contract]])</f>
        <v>0</v>
      </c>
      <c r="K67" s="8">
        <f>Contract[[#This Row],[Total Contract RN Hours (w/ Admin, DON)]]/Contract[[#This Row],[Total RN Hours (w/ Admin, DON)]]</f>
        <v>0</v>
      </c>
      <c r="L67" s="2">
        <v>24.222527472527471</v>
      </c>
      <c r="M67" s="2">
        <v>0</v>
      </c>
      <c r="N67" s="8">
        <f>Contract[[#This Row],[RN Hours Contract (excl. Admin, DON)]]/Contract[[#This Row],[RN Hours (excl. Admin, DON)]]</f>
        <v>0</v>
      </c>
      <c r="O67" s="2">
        <v>0</v>
      </c>
      <c r="P67" s="2">
        <v>0</v>
      </c>
      <c r="Q67" s="8" t="s">
        <v>2447</v>
      </c>
      <c r="R67" s="2">
        <v>0</v>
      </c>
      <c r="S67" s="2">
        <v>0</v>
      </c>
      <c r="T67" s="8" t="s">
        <v>2447</v>
      </c>
      <c r="U67" s="2">
        <v>35.5</v>
      </c>
      <c r="V67" s="2">
        <v>0</v>
      </c>
      <c r="W67" s="8">
        <f>Contract[[#This Row],[LPN Hours Contract (excl. Admin)]]/Contract[[#This Row],[LPN Hours (excl. Admin)]]</f>
        <v>0</v>
      </c>
      <c r="X67" s="2">
        <v>11.252747252747254</v>
      </c>
      <c r="Y67" s="2">
        <v>0</v>
      </c>
      <c r="Z67" s="8">
        <f>Contract[[#This Row],[LPN Admin Hours Contract]]/Contract[[#This Row],[LPN Admin Hours]]</f>
        <v>0</v>
      </c>
      <c r="AA67" s="2">
        <v>48.549450549450547</v>
      </c>
      <c r="AB67" s="2">
        <v>0.73626373626373631</v>
      </c>
      <c r="AC67" s="8">
        <f>Contract[[#This Row],[CNA Hours Contract]]/Contract[[#This Row],[CNA Hours]]</f>
        <v>1.516523313716614E-2</v>
      </c>
      <c r="AD67" s="2">
        <v>0</v>
      </c>
      <c r="AE67" s="2">
        <v>0</v>
      </c>
      <c r="AF67" s="8" t="s">
        <v>2447</v>
      </c>
      <c r="AG67" s="2">
        <v>0</v>
      </c>
      <c r="AH67" s="2">
        <v>0</v>
      </c>
      <c r="AI67" s="8" t="s">
        <v>2447</v>
      </c>
      <c r="AJ67" t="s">
        <v>432</v>
      </c>
      <c r="AK67" s="6">
        <v>5</v>
      </c>
      <c r="AT67"/>
      <c r="AU67"/>
    </row>
    <row r="68" spans="1:47" x14ac:dyDescent="0.25">
      <c r="A68" t="s">
        <v>35</v>
      </c>
      <c r="B68" t="s">
        <v>1381</v>
      </c>
      <c r="C68" t="s">
        <v>2035</v>
      </c>
      <c r="D68" t="s">
        <v>2325</v>
      </c>
      <c r="E68" s="2">
        <v>70.956043956043956</v>
      </c>
      <c r="F68" s="2">
        <f>SUM(Contract[[#This Row],[RN Hours (excl. Admin, DON)]], Contract[[#This Row],[RN Admin Hours]], Contract[[#This Row],[RN DON Hours]], Contract[[#This Row],[LPN Hours (excl. Admin)]], Contract[[#This Row],[LPN Admin Hours]], Contract[[#This Row],[CNA Hours]], Contract[[#This Row],[NA TR Hours]], Contract[[#This Row],[Med Aide/Tech Hours]])</f>
        <v>218.25</v>
      </c>
      <c r="G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8" s="8">
        <f>Contract[[#This Row],[Total Contract Hours]]/Contract[[#This Row],[Total Nurse Staff Hours]]</f>
        <v>0</v>
      </c>
      <c r="I68" s="2">
        <f>SUM(Contract[[#This Row],[RN Hours (excl. Admin, DON)]], Contract[[#This Row],[RN Admin Hours]], Contract[[#This Row],[RN DON Hours]])</f>
        <v>40.164835164835168</v>
      </c>
      <c r="J68" s="2">
        <f>SUM(Contract[[#This Row],[RN Hours Contract (excl. Admin, DON)]], Contract[[#This Row],[RN Admin Hours Contract]], Contract[[#This Row],[RN DON Hours Contract]])</f>
        <v>0</v>
      </c>
      <c r="K68" s="8">
        <f>Contract[[#This Row],[Total Contract RN Hours (w/ Admin, DON)]]/Contract[[#This Row],[Total RN Hours (w/ Admin, DON)]]</f>
        <v>0</v>
      </c>
      <c r="L68" s="2">
        <v>29.703296703296704</v>
      </c>
      <c r="M68" s="2">
        <v>0</v>
      </c>
      <c r="N68" s="8">
        <f>Contract[[#This Row],[RN Hours Contract (excl. Admin, DON)]]/Contract[[#This Row],[RN Hours (excl. Admin, DON)]]</f>
        <v>0</v>
      </c>
      <c r="O68" s="2">
        <v>4.8351648351648349</v>
      </c>
      <c r="P68" s="2">
        <v>0</v>
      </c>
      <c r="Q68" s="8">
        <f>Contract[[#This Row],[RN Admin Hours Contract]]/Contract[[#This Row],[RN Admin Hours]]</f>
        <v>0</v>
      </c>
      <c r="R68" s="2">
        <v>5.6263736263736268</v>
      </c>
      <c r="S68" s="2">
        <v>0</v>
      </c>
      <c r="T68" s="8">
        <f>Contract[[#This Row],[RN DON Hours Contract]]/Contract[[#This Row],[RN DON Hours]]</f>
        <v>0</v>
      </c>
      <c r="U68" s="2">
        <v>57.115384615384613</v>
      </c>
      <c r="V68" s="2">
        <v>0</v>
      </c>
      <c r="W68" s="8">
        <f>Contract[[#This Row],[LPN Hours Contract (excl. Admin)]]/Contract[[#This Row],[LPN Hours (excl. Admin)]]</f>
        <v>0</v>
      </c>
      <c r="X68" s="2">
        <v>0</v>
      </c>
      <c r="Y68" s="2">
        <v>0</v>
      </c>
      <c r="Z68" s="8" t="s">
        <v>2447</v>
      </c>
      <c r="AA68" s="2">
        <v>120.96978021978022</v>
      </c>
      <c r="AB68" s="2">
        <v>0</v>
      </c>
      <c r="AC68" s="8">
        <f>Contract[[#This Row],[CNA Hours Contract]]/Contract[[#This Row],[CNA Hours]]</f>
        <v>0</v>
      </c>
      <c r="AD68" s="2">
        <v>0</v>
      </c>
      <c r="AE68" s="2">
        <v>0</v>
      </c>
      <c r="AF68" s="8" t="s">
        <v>2447</v>
      </c>
      <c r="AG68" s="2">
        <v>0</v>
      </c>
      <c r="AH68" s="2">
        <v>0</v>
      </c>
      <c r="AI68" s="8" t="s">
        <v>2447</v>
      </c>
      <c r="AJ68" t="s">
        <v>439</v>
      </c>
      <c r="AK68" s="6">
        <v>5</v>
      </c>
      <c r="AT68"/>
      <c r="AU68"/>
    </row>
    <row r="69" spans="1:47" x14ac:dyDescent="0.25">
      <c r="A69" t="s">
        <v>35</v>
      </c>
      <c r="B69" t="s">
        <v>1836</v>
      </c>
      <c r="C69" t="s">
        <v>1975</v>
      </c>
      <c r="D69" t="s">
        <v>2316</v>
      </c>
      <c r="E69" s="2">
        <v>64.07692307692308</v>
      </c>
      <c r="F69" s="2">
        <f>SUM(Contract[[#This Row],[RN Hours (excl. Admin, DON)]], Contract[[#This Row],[RN Admin Hours]], Contract[[#This Row],[RN DON Hours]], Contract[[#This Row],[LPN Hours (excl. Admin)]], Contract[[#This Row],[LPN Admin Hours]], Contract[[#This Row],[CNA Hours]], Contract[[#This Row],[NA TR Hours]], Contract[[#This Row],[Med Aide/Tech Hours]])</f>
        <v>176.62318681318681</v>
      </c>
      <c r="G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21.181318681318682</v>
      </c>
      <c r="H69" s="8">
        <f>Contract[[#This Row],[Total Contract Hours]]/Contract[[#This Row],[Total Nurse Staff Hours]]</f>
        <v>0.11992377141129282</v>
      </c>
      <c r="I69" s="2">
        <f>SUM(Contract[[#This Row],[RN Hours (excl. Admin, DON)]], Contract[[#This Row],[RN Admin Hours]], Contract[[#This Row],[RN DON Hours]])</f>
        <v>23.543296703296704</v>
      </c>
      <c r="J69" s="2">
        <f>SUM(Contract[[#This Row],[RN Hours Contract (excl. Admin, DON)]], Contract[[#This Row],[RN Admin Hours Contract]], Contract[[#This Row],[RN DON Hours Contract]])</f>
        <v>0</v>
      </c>
      <c r="K69" s="8">
        <f>Contract[[#This Row],[Total Contract RN Hours (w/ Admin, DON)]]/Contract[[#This Row],[Total RN Hours (w/ Admin, DON)]]</f>
        <v>0</v>
      </c>
      <c r="L69" s="2">
        <v>11.449890109890111</v>
      </c>
      <c r="M69" s="2">
        <v>0</v>
      </c>
      <c r="N69" s="8">
        <f>Contract[[#This Row],[RN Hours Contract (excl. Admin, DON)]]/Contract[[#This Row],[RN Hours (excl. Admin, DON)]]</f>
        <v>0</v>
      </c>
      <c r="O69" s="2">
        <v>6.0274725274725274</v>
      </c>
      <c r="P69" s="2">
        <v>0</v>
      </c>
      <c r="Q69" s="8">
        <f>Contract[[#This Row],[RN Admin Hours Contract]]/Contract[[#This Row],[RN Admin Hours]]</f>
        <v>0</v>
      </c>
      <c r="R69" s="2">
        <v>6.0659340659340657</v>
      </c>
      <c r="S69" s="2">
        <v>0</v>
      </c>
      <c r="T69" s="8">
        <f>Contract[[#This Row],[RN DON Hours Contract]]/Contract[[#This Row],[RN DON Hours]]</f>
        <v>0</v>
      </c>
      <c r="U69" s="2">
        <v>55.238791208791206</v>
      </c>
      <c r="V69" s="2">
        <v>1.7637362637362637</v>
      </c>
      <c r="W69" s="8">
        <f>Contract[[#This Row],[LPN Hours Contract (excl. Admin)]]/Contract[[#This Row],[LPN Hours (excl. Admin)]]</f>
        <v>3.1929305930495575E-2</v>
      </c>
      <c r="X69" s="2">
        <v>5.5032967032967033</v>
      </c>
      <c r="Y69" s="2">
        <v>0.8351648351648352</v>
      </c>
      <c r="Z69" s="8">
        <f>Contract[[#This Row],[LPN Admin Hours Contract]]/Contract[[#This Row],[LPN Admin Hours]]</f>
        <v>0.15175718849840256</v>
      </c>
      <c r="AA69" s="2">
        <v>92.337802197802191</v>
      </c>
      <c r="AB69" s="2">
        <v>18.582417582417584</v>
      </c>
      <c r="AC69" s="8">
        <f>Contract[[#This Row],[CNA Hours Contract]]/Contract[[#This Row],[CNA Hours]]</f>
        <v>0.20124387997248519</v>
      </c>
      <c r="AD69" s="2">
        <v>0</v>
      </c>
      <c r="AE69" s="2">
        <v>0</v>
      </c>
      <c r="AF69" s="8" t="s">
        <v>2447</v>
      </c>
      <c r="AG69" s="2">
        <v>0</v>
      </c>
      <c r="AH69" s="2">
        <v>0</v>
      </c>
      <c r="AI69" s="8" t="s">
        <v>2447</v>
      </c>
      <c r="AJ69" t="s">
        <v>903</v>
      </c>
      <c r="AK69" s="6">
        <v>5</v>
      </c>
      <c r="AT69"/>
      <c r="AU69"/>
    </row>
    <row r="70" spans="1:47" x14ac:dyDescent="0.25">
      <c r="A70" t="s">
        <v>35</v>
      </c>
      <c r="B70" t="s">
        <v>1851</v>
      </c>
      <c r="C70" t="s">
        <v>2068</v>
      </c>
      <c r="D70" t="s">
        <v>2355</v>
      </c>
      <c r="E70" s="2">
        <v>17.846153846153847</v>
      </c>
      <c r="F70" s="2">
        <f>SUM(Contract[[#This Row],[RN Hours (excl. Admin, DON)]], Contract[[#This Row],[RN Admin Hours]], Contract[[#This Row],[RN DON Hours]], Contract[[#This Row],[LPN Hours (excl. Admin)]], Contract[[#This Row],[LPN Admin Hours]], Contract[[#This Row],[CNA Hours]], Contract[[#This Row],[NA TR Hours]], Contract[[#This Row],[Med Aide/Tech Hours]])</f>
        <v>116.74450549450549</v>
      </c>
      <c r="G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0.64835164835164838</v>
      </c>
      <c r="H70" s="8">
        <f>Contract[[#This Row],[Total Contract Hours]]/Contract[[#This Row],[Total Nurse Staff Hours]]</f>
        <v>5.553594540534181E-3</v>
      </c>
      <c r="I70" s="2">
        <f>SUM(Contract[[#This Row],[RN Hours (excl. Admin, DON)]], Contract[[#This Row],[RN Admin Hours]], Contract[[#This Row],[RN DON Hours]])</f>
        <v>22.076923076923077</v>
      </c>
      <c r="J70" s="2">
        <f>SUM(Contract[[#This Row],[RN Hours Contract (excl. Admin, DON)]], Contract[[#This Row],[RN Admin Hours Contract]], Contract[[#This Row],[RN DON Hours Contract]])</f>
        <v>0.26373626373626374</v>
      </c>
      <c r="K70" s="8">
        <f>Contract[[#This Row],[Total Contract RN Hours (w/ Admin, DON)]]/Contract[[#This Row],[Total RN Hours (w/ Admin, DON)]]</f>
        <v>1.1946241911398706E-2</v>
      </c>
      <c r="L70" s="2">
        <v>16.098901098901099</v>
      </c>
      <c r="M70" s="2">
        <v>0</v>
      </c>
      <c r="N70" s="8">
        <f>Contract[[#This Row],[RN Hours Contract (excl. Admin, DON)]]/Contract[[#This Row],[RN Hours (excl. Admin, DON)]]</f>
        <v>0</v>
      </c>
      <c r="O70" s="2">
        <v>0.26373626373626374</v>
      </c>
      <c r="P70" s="2">
        <v>0.26373626373626374</v>
      </c>
      <c r="Q70" s="8">
        <f>Contract[[#This Row],[RN Admin Hours Contract]]/Contract[[#This Row],[RN Admin Hours]]</f>
        <v>1</v>
      </c>
      <c r="R70" s="2">
        <v>5.7142857142857144</v>
      </c>
      <c r="S70" s="2">
        <v>0</v>
      </c>
      <c r="T70" s="8">
        <f>Contract[[#This Row],[RN DON Hours Contract]]/Contract[[#This Row],[RN DON Hours]]</f>
        <v>0</v>
      </c>
      <c r="U70" s="2">
        <v>44.587912087912088</v>
      </c>
      <c r="V70" s="2">
        <v>0</v>
      </c>
      <c r="W70" s="8">
        <f>Contract[[#This Row],[LPN Hours Contract (excl. Admin)]]/Contract[[#This Row],[LPN Hours (excl. Admin)]]</f>
        <v>0</v>
      </c>
      <c r="X70" s="2">
        <v>0</v>
      </c>
      <c r="Y70" s="2">
        <v>0</v>
      </c>
      <c r="Z70" s="8" t="s">
        <v>2447</v>
      </c>
      <c r="AA70" s="2">
        <v>50.079670329670328</v>
      </c>
      <c r="AB70" s="2">
        <v>0.38461538461538464</v>
      </c>
      <c r="AC70" s="8">
        <f>Contract[[#This Row],[CNA Hours Contract]]/Contract[[#This Row],[CNA Hours]]</f>
        <v>7.680070217784849E-3</v>
      </c>
      <c r="AD70" s="2">
        <v>0</v>
      </c>
      <c r="AE70" s="2">
        <v>0</v>
      </c>
      <c r="AF70" s="8" t="s">
        <v>2447</v>
      </c>
      <c r="AG70" s="2">
        <v>0</v>
      </c>
      <c r="AH70" s="2">
        <v>0</v>
      </c>
      <c r="AI70" s="8" t="s">
        <v>2447</v>
      </c>
      <c r="AJ70" t="s">
        <v>918</v>
      </c>
      <c r="AK70" s="6">
        <v>5</v>
      </c>
      <c r="AT70"/>
      <c r="AU70"/>
    </row>
    <row r="71" spans="1:47" x14ac:dyDescent="0.25">
      <c r="A71" t="s">
        <v>35</v>
      </c>
      <c r="B71" t="s">
        <v>1696</v>
      </c>
      <c r="C71" t="s">
        <v>1933</v>
      </c>
      <c r="D71" t="s">
        <v>2363</v>
      </c>
      <c r="E71" s="2">
        <v>40.373626373626372</v>
      </c>
      <c r="F71" s="2">
        <f>SUM(Contract[[#This Row],[RN Hours (excl. Admin, DON)]], Contract[[#This Row],[RN Admin Hours]], Contract[[#This Row],[RN DON Hours]], Contract[[#This Row],[LPN Hours (excl. Admin)]], Contract[[#This Row],[LPN Admin Hours]], Contract[[#This Row],[CNA Hours]], Contract[[#This Row],[NA TR Hours]], Contract[[#This Row],[Med Aide/Tech Hours]])</f>
        <v>126.2289010989011</v>
      </c>
      <c r="G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71" s="8">
        <f>Contract[[#This Row],[Total Contract Hours]]/Contract[[#This Row],[Total Nurse Staff Hours]]</f>
        <v>4.1786985617441883E-3</v>
      </c>
      <c r="I71" s="2">
        <f>SUM(Contract[[#This Row],[RN Hours (excl. Admin, DON)]], Contract[[#This Row],[RN Admin Hours]], Contract[[#This Row],[RN DON Hours]])</f>
        <v>21.318681318681321</v>
      </c>
      <c r="J71" s="2">
        <f>SUM(Contract[[#This Row],[RN Hours Contract (excl. Admin, DON)]], Contract[[#This Row],[RN Admin Hours Contract]], Contract[[#This Row],[RN DON Hours Contract]])</f>
        <v>8.7912087912087919E-2</v>
      </c>
      <c r="K71" s="8">
        <f>Contract[[#This Row],[Total Contract RN Hours (w/ Admin, DON)]]/Contract[[#This Row],[Total RN Hours (w/ Admin, DON)]]</f>
        <v>4.1237113402061857E-3</v>
      </c>
      <c r="L71" s="2">
        <v>12.549450549450549</v>
      </c>
      <c r="M71" s="2">
        <v>0</v>
      </c>
      <c r="N71" s="8">
        <f>Contract[[#This Row],[RN Hours Contract (excl. Admin, DON)]]/Contract[[#This Row],[RN Hours (excl. Admin, DON)]]</f>
        <v>0</v>
      </c>
      <c r="O71" s="2">
        <v>4.1538461538461542</v>
      </c>
      <c r="P71" s="2">
        <v>8.7912087912087919E-2</v>
      </c>
      <c r="Q71" s="8">
        <f>Contract[[#This Row],[RN Admin Hours Contract]]/Contract[[#This Row],[RN Admin Hours]]</f>
        <v>2.1164021164021163E-2</v>
      </c>
      <c r="R71" s="2">
        <v>4.615384615384615</v>
      </c>
      <c r="S71" s="2">
        <v>0</v>
      </c>
      <c r="T71" s="8">
        <f>Contract[[#This Row],[RN DON Hours Contract]]/Contract[[#This Row],[RN DON Hours]]</f>
        <v>0</v>
      </c>
      <c r="U71" s="2">
        <v>32.127252747252747</v>
      </c>
      <c r="V71" s="2">
        <v>0</v>
      </c>
      <c r="W71" s="8">
        <f>Contract[[#This Row],[LPN Hours Contract (excl. Admin)]]/Contract[[#This Row],[LPN Hours (excl. Admin)]]</f>
        <v>0</v>
      </c>
      <c r="X71" s="2">
        <v>12.942307692307692</v>
      </c>
      <c r="Y71" s="2">
        <v>0.43956043956043955</v>
      </c>
      <c r="Z71" s="8">
        <f>Contract[[#This Row],[LPN Admin Hours Contract]]/Contract[[#This Row],[LPN Admin Hours]]</f>
        <v>3.3963065166631293E-2</v>
      </c>
      <c r="AA71" s="2">
        <v>53.777472527472526</v>
      </c>
      <c r="AB71" s="2">
        <v>0</v>
      </c>
      <c r="AC71" s="8">
        <f>Contract[[#This Row],[CNA Hours Contract]]/Contract[[#This Row],[CNA Hours]]</f>
        <v>0</v>
      </c>
      <c r="AD71" s="2">
        <v>6.063186813186813</v>
      </c>
      <c r="AE71" s="2">
        <v>0</v>
      </c>
      <c r="AF71" s="8">
        <f>Contract[[#This Row],[NA TR Hours Contract]]/Contract[[#This Row],[NA TR Hours]]</f>
        <v>0</v>
      </c>
      <c r="AG71" s="2">
        <v>0</v>
      </c>
      <c r="AH71" s="2">
        <v>0</v>
      </c>
      <c r="AI71" s="8" t="s">
        <v>2447</v>
      </c>
      <c r="AJ71" t="s">
        <v>761</v>
      </c>
      <c r="AK71" s="6">
        <v>5</v>
      </c>
      <c r="AT71"/>
      <c r="AU71"/>
    </row>
    <row r="72" spans="1:47" x14ac:dyDescent="0.25">
      <c r="A72" t="s">
        <v>35</v>
      </c>
      <c r="B72" t="s">
        <v>1720</v>
      </c>
      <c r="C72" t="s">
        <v>2085</v>
      </c>
      <c r="D72" t="s">
        <v>2342</v>
      </c>
      <c r="E72" s="2">
        <v>26.098901098901099</v>
      </c>
      <c r="F72" s="2">
        <f>SUM(Contract[[#This Row],[RN Hours (excl. Admin, DON)]], Contract[[#This Row],[RN Admin Hours]], Contract[[#This Row],[RN DON Hours]], Contract[[#This Row],[LPN Hours (excl. Admin)]], Contract[[#This Row],[LPN Admin Hours]], Contract[[#This Row],[CNA Hours]], Contract[[#This Row],[NA TR Hours]], Contract[[#This Row],[Med Aide/Tech Hours]])</f>
        <v>79.008351648351663</v>
      </c>
      <c r="G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19.815934065934066</v>
      </c>
      <c r="H72" s="8">
        <f>Contract[[#This Row],[Total Contract Hours]]/Contract[[#This Row],[Total Nurse Staff Hours]]</f>
        <v>0.25080809373330953</v>
      </c>
      <c r="I72" s="2">
        <f>SUM(Contract[[#This Row],[RN Hours (excl. Admin, DON)]], Contract[[#This Row],[RN Admin Hours]], Contract[[#This Row],[RN DON Hours]])</f>
        <v>27.417362637362643</v>
      </c>
      <c r="J72" s="2">
        <f>SUM(Contract[[#This Row],[RN Hours Contract (excl. Admin, DON)]], Contract[[#This Row],[RN Admin Hours Contract]], Contract[[#This Row],[RN DON Hours Contract]])</f>
        <v>4.4835164835164836</v>
      </c>
      <c r="K72" s="8">
        <f>Contract[[#This Row],[Total Contract RN Hours (w/ Admin, DON)]]/Contract[[#This Row],[Total RN Hours (w/ Admin, DON)]]</f>
        <v>0.16352836495683329</v>
      </c>
      <c r="L72" s="2">
        <v>20.032747252747257</v>
      </c>
      <c r="M72" s="2">
        <v>0</v>
      </c>
      <c r="N72" s="8">
        <f>Contract[[#This Row],[RN Hours Contract (excl. Admin, DON)]]/Contract[[#This Row],[RN Hours (excl. Admin, DON)]]</f>
        <v>0</v>
      </c>
      <c r="O72" s="2">
        <v>1.6703296703296704</v>
      </c>
      <c r="P72" s="2">
        <v>1.6703296703296704</v>
      </c>
      <c r="Q72" s="8">
        <f>Contract[[#This Row],[RN Admin Hours Contract]]/Contract[[#This Row],[RN Admin Hours]]</f>
        <v>1</v>
      </c>
      <c r="R72" s="2">
        <v>5.7142857142857144</v>
      </c>
      <c r="S72" s="2">
        <v>2.8131868131868134</v>
      </c>
      <c r="T72" s="8">
        <f>Contract[[#This Row],[RN DON Hours Contract]]/Contract[[#This Row],[RN DON Hours]]</f>
        <v>0.49230769230769234</v>
      </c>
      <c r="U72" s="2">
        <v>3.4065934065934065</v>
      </c>
      <c r="V72" s="2">
        <v>0.21153846153846154</v>
      </c>
      <c r="W72" s="8">
        <f>Contract[[#This Row],[LPN Hours Contract (excl. Admin)]]/Contract[[#This Row],[LPN Hours (excl. Admin)]]</f>
        <v>6.2096774193548386E-2</v>
      </c>
      <c r="X72" s="2">
        <v>0</v>
      </c>
      <c r="Y72" s="2">
        <v>0</v>
      </c>
      <c r="Z72" s="8" t="s">
        <v>2447</v>
      </c>
      <c r="AA72" s="2">
        <v>48.184395604395618</v>
      </c>
      <c r="AB72" s="2">
        <v>15.12087912087912</v>
      </c>
      <c r="AC72" s="8">
        <f>Contract[[#This Row],[CNA Hours Contract]]/Contract[[#This Row],[CNA Hours]]</f>
        <v>0.31381277966055299</v>
      </c>
      <c r="AD72" s="2">
        <v>0</v>
      </c>
      <c r="AE72" s="2">
        <v>0</v>
      </c>
      <c r="AF72" s="8" t="s">
        <v>2447</v>
      </c>
      <c r="AG72" s="2">
        <v>0</v>
      </c>
      <c r="AH72" s="2">
        <v>0</v>
      </c>
      <c r="AI72" s="8" t="s">
        <v>2447</v>
      </c>
      <c r="AJ72" t="s">
        <v>786</v>
      </c>
      <c r="AK72" s="6">
        <v>5</v>
      </c>
      <c r="AT72"/>
      <c r="AU72"/>
    </row>
    <row r="73" spans="1:47" x14ac:dyDescent="0.25">
      <c r="A73" t="s">
        <v>35</v>
      </c>
      <c r="B73" t="s">
        <v>1594</v>
      </c>
      <c r="C73" t="s">
        <v>1975</v>
      </c>
      <c r="D73" t="s">
        <v>2316</v>
      </c>
      <c r="E73" s="2">
        <v>44.560439560439562</v>
      </c>
      <c r="F73" s="2">
        <f>SUM(Contract[[#This Row],[RN Hours (excl. Admin, DON)]], Contract[[#This Row],[RN Admin Hours]], Contract[[#This Row],[RN DON Hours]], Contract[[#This Row],[LPN Hours (excl. Admin)]], Contract[[#This Row],[LPN Admin Hours]], Contract[[#This Row],[CNA Hours]], Contract[[#This Row],[NA TR Hours]], Contract[[#This Row],[Med Aide/Tech Hours]])</f>
        <v>307.37835164835167</v>
      </c>
      <c r="G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 s="8">
        <f>Contract[[#This Row],[Total Contract Hours]]/Contract[[#This Row],[Total Nurse Staff Hours]]</f>
        <v>0</v>
      </c>
      <c r="I73" s="2">
        <f>SUM(Contract[[#This Row],[RN Hours (excl. Admin, DON)]], Contract[[#This Row],[RN Admin Hours]], Contract[[#This Row],[RN DON Hours]])</f>
        <v>127.36516483516483</v>
      </c>
      <c r="J73" s="2">
        <f>SUM(Contract[[#This Row],[RN Hours Contract (excl. Admin, DON)]], Contract[[#This Row],[RN Admin Hours Contract]], Contract[[#This Row],[RN DON Hours Contract]])</f>
        <v>0</v>
      </c>
      <c r="K73" s="8">
        <f>Contract[[#This Row],[Total Contract RN Hours (w/ Admin, DON)]]/Contract[[#This Row],[Total RN Hours (w/ Admin, DON)]]</f>
        <v>0</v>
      </c>
      <c r="L73" s="2">
        <v>98.791538461538465</v>
      </c>
      <c r="M73" s="2">
        <v>0</v>
      </c>
      <c r="N73" s="8">
        <f>Contract[[#This Row],[RN Hours Contract (excl. Admin, DON)]]/Contract[[#This Row],[RN Hours (excl. Admin, DON)]]</f>
        <v>0</v>
      </c>
      <c r="O73" s="2">
        <v>22.771428571428569</v>
      </c>
      <c r="P73" s="2">
        <v>0</v>
      </c>
      <c r="Q73" s="8">
        <f>Contract[[#This Row],[RN Admin Hours Contract]]/Contract[[#This Row],[RN Admin Hours]]</f>
        <v>0</v>
      </c>
      <c r="R73" s="2">
        <v>5.802197802197802</v>
      </c>
      <c r="S73" s="2">
        <v>0</v>
      </c>
      <c r="T73" s="8">
        <f>Contract[[#This Row],[RN DON Hours Contract]]/Contract[[#This Row],[RN DON Hours]]</f>
        <v>0</v>
      </c>
      <c r="U73" s="2">
        <v>50.609890109890109</v>
      </c>
      <c r="V73" s="2">
        <v>0</v>
      </c>
      <c r="W73" s="8">
        <f>Contract[[#This Row],[LPN Hours Contract (excl. Admin)]]/Contract[[#This Row],[LPN Hours (excl. Admin)]]</f>
        <v>0</v>
      </c>
      <c r="X73" s="2">
        <v>0</v>
      </c>
      <c r="Y73" s="2">
        <v>0</v>
      </c>
      <c r="Z73" s="8" t="s">
        <v>2447</v>
      </c>
      <c r="AA73" s="2">
        <v>129.40329670329669</v>
      </c>
      <c r="AB73" s="2">
        <v>0</v>
      </c>
      <c r="AC73" s="8">
        <f>Contract[[#This Row],[CNA Hours Contract]]/Contract[[#This Row],[CNA Hours]]</f>
        <v>0</v>
      </c>
      <c r="AD73" s="2">
        <v>0</v>
      </c>
      <c r="AE73" s="2">
        <v>0</v>
      </c>
      <c r="AF73" s="8" t="s">
        <v>2447</v>
      </c>
      <c r="AG73" s="2">
        <v>0</v>
      </c>
      <c r="AH73" s="2">
        <v>0</v>
      </c>
      <c r="AI73" s="8" t="s">
        <v>2447</v>
      </c>
      <c r="AJ73" t="s">
        <v>656</v>
      </c>
      <c r="AK73" s="6">
        <v>5</v>
      </c>
      <c r="AT73"/>
      <c r="AU73"/>
    </row>
    <row r="74" spans="1:47" x14ac:dyDescent="0.25">
      <c r="A74" t="s">
        <v>35</v>
      </c>
      <c r="B74" t="s">
        <v>1452</v>
      </c>
      <c r="C74" t="s">
        <v>1943</v>
      </c>
      <c r="D74" t="s">
        <v>2334</v>
      </c>
      <c r="E74" s="2">
        <v>48.945054945054942</v>
      </c>
      <c r="F74" s="2">
        <f>SUM(Contract[[#This Row],[RN Hours (excl. Admin, DON)]], Contract[[#This Row],[RN Admin Hours]], Contract[[#This Row],[RN DON Hours]], Contract[[#This Row],[LPN Hours (excl. Admin)]], Contract[[#This Row],[LPN Admin Hours]], Contract[[#This Row],[CNA Hours]], Contract[[#This Row],[NA TR Hours]], Contract[[#This Row],[Med Aide/Tech Hours]])</f>
        <v>136.67417582417585</v>
      </c>
      <c r="G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5.1318681318681314</v>
      </c>
      <c r="H74" s="8">
        <f>Contract[[#This Row],[Total Contract Hours]]/Contract[[#This Row],[Total Nurse Staff Hours]]</f>
        <v>3.7548191535978312E-2</v>
      </c>
      <c r="I74" s="2">
        <f>SUM(Contract[[#This Row],[RN Hours (excl. Admin, DON)]], Contract[[#This Row],[RN Admin Hours]], Contract[[#This Row],[RN DON Hours]])</f>
        <v>30.046703296703299</v>
      </c>
      <c r="J74" s="2">
        <f>SUM(Contract[[#This Row],[RN Hours Contract (excl. Admin, DON)]], Contract[[#This Row],[RN Admin Hours Contract]], Contract[[#This Row],[RN DON Hours Contract]])</f>
        <v>0</v>
      </c>
      <c r="K74" s="8">
        <f>Contract[[#This Row],[Total Contract RN Hours (w/ Admin, DON)]]/Contract[[#This Row],[Total RN Hours (w/ Admin, DON)]]</f>
        <v>0</v>
      </c>
      <c r="L74" s="2">
        <v>18.107142857142858</v>
      </c>
      <c r="M74" s="2">
        <v>0</v>
      </c>
      <c r="N74" s="8">
        <f>Contract[[#This Row],[RN Hours Contract (excl. Admin, DON)]]/Contract[[#This Row],[RN Hours (excl. Admin, DON)]]</f>
        <v>0</v>
      </c>
      <c r="O74" s="2">
        <v>6.4010989010989015</v>
      </c>
      <c r="P74" s="2">
        <v>0</v>
      </c>
      <c r="Q74" s="8">
        <f>Contract[[#This Row],[RN Admin Hours Contract]]/Contract[[#This Row],[RN Admin Hours]]</f>
        <v>0</v>
      </c>
      <c r="R74" s="2">
        <v>5.5384615384615383</v>
      </c>
      <c r="S74" s="2">
        <v>0</v>
      </c>
      <c r="T74" s="8">
        <f>Contract[[#This Row],[RN DON Hours Contract]]/Contract[[#This Row],[RN DON Hours]]</f>
        <v>0</v>
      </c>
      <c r="U74" s="2">
        <v>33.934065934065934</v>
      </c>
      <c r="V74" s="2">
        <v>7.6923076923076927E-2</v>
      </c>
      <c r="W74" s="8">
        <f>Contract[[#This Row],[LPN Hours Contract (excl. Admin)]]/Contract[[#This Row],[LPN Hours (excl. Admin)]]</f>
        <v>2.2668393782383422E-3</v>
      </c>
      <c r="X74" s="2">
        <v>0</v>
      </c>
      <c r="Y74" s="2">
        <v>0</v>
      </c>
      <c r="Z74" s="8" t="s">
        <v>2447</v>
      </c>
      <c r="AA74" s="2">
        <v>67.127472527472534</v>
      </c>
      <c r="AB74" s="2">
        <v>2.5604395604395602</v>
      </c>
      <c r="AC74" s="8">
        <f>Contract[[#This Row],[CNA Hours Contract]]/Contract[[#This Row],[CNA Hours]]</f>
        <v>3.8142946010542508E-2</v>
      </c>
      <c r="AD74" s="2">
        <v>5.5659340659340657</v>
      </c>
      <c r="AE74" s="2">
        <v>2.4945054945054945</v>
      </c>
      <c r="AF74" s="8">
        <f>Contract[[#This Row],[NA TR Hours Contract]]/Contract[[#This Row],[NA TR Hours]]</f>
        <v>0.44817374136229027</v>
      </c>
      <c r="AG74" s="2">
        <v>0</v>
      </c>
      <c r="AH74" s="2">
        <v>0</v>
      </c>
      <c r="AI74" s="8" t="s">
        <v>2447</v>
      </c>
      <c r="AJ74" t="s">
        <v>511</v>
      </c>
      <c r="AK74" s="6">
        <v>5</v>
      </c>
      <c r="AT74"/>
      <c r="AU74"/>
    </row>
    <row r="75" spans="1:47" x14ac:dyDescent="0.25">
      <c r="A75" t="s">
        <v>35</v>
      </c>
      <c r="B75" t="s">
        <v>1906</v>
      </c>
      <c r="C75" t="s">
        <v>2003</v>
      </c>
      <c r="D75" t="s">
        <v>2281</v>
      </c>
      <c r="E75" s="2">
        <v>38.637362637362635</v>
      </c>
      <c r="F75" s="2">
        <f>SUM(Contract[[#This Row],[RN Hours (excl. Admin, DON)]], Contract[[#This Row],[RN Admin Hours]], Contract[[#This Row],[RN DON Hours]], Contract[[#This Row],[LPN Hours (excl. Admin)]], Contract[[#This Row],[LPN Admin Hours]], Contract[[#This Row],[CNA Hours]], Contract[[#This Row],[NA TR Hours]], Contract[[#This Row],[Med Aide/Tech Hours]])</f>
        <v>157.51373626373623</v>
      </c>
      <c r="G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5" s="8">
        <f>Contract[[#This Row],[Total Contract Hours]]/Contract[[#This Row],[Total Nurse Staff Hours]]</f>
        <v>0</v>
      </c>
      <c r="I75" s="2">
        <f>SUM(Contract[[#This Row],[RN Hours (excl. Admin, DON)]], Contract[[#This Row],[RN Admin Hours]], Contract[[#This Row],[RN DON Hours]])</f>
        <v>27.744505494505493</v>
      </c>
      <c r="J75" s="2">
        <f>SUM(Contract[[#This Row],[RN Hours Contract (excl. Admin, DON)]], Contract[[#This Row],[RN Admin Hours Contract]], Contract[[#This Row],[RN DON Hours Contract]])</f>
        <v>0</v>
      </c>
      <c r="K75" s="8">
        <f>Contract[[#This Row],[Total Contract RN Hours (w/ Admin, DON)]]/Contract[[#This Row],[Total RN Hours (w/ Admin, DON)]]</f>
        <v>0</v>
      </c>
      <c r="L75" s="2">
        <v>19.107142857142858</v>
      </c>
      <c r="M75" s="2">
        <v>0</v>
      </c>
      <c r="N75" s="8">
        <f>Contract[[#This Row],[RN Hours Contract (excl. Admin, DON)]]/Contract[[#This Row],[RN Hours (excl. Admin, DON)]]</f>
        <v>0</v>
      </c>
      <c r="O75" s="2">
        <v>4.3296703296703294</v>
      </c>
      <c r="P75" s="2">
        <v>0</v>
      </c>
      <c r="Q75" s="8">
        <f>Contract[[#This Row],[RN Admin Hours Contract]]/Contract[[#This Row],[RN Admin Hours]]</f>
        <v>0</v>
      </c>
      <c r="R75" s="2">
        <v>4.3076923076923075</v>
      </c>
      <c r="S75" s="2">
        <v>0</v>
      </c>
      <c r="T75" s="8">
        <f>Contract[[#This Row],[RN DON Hours Contract]]/Contract[[#This Row],[RN DON Hours]]</f>
        <v>0</v>
      </c>
      <c r="U75" s="2">
        <v>39.214285714285715</v>
      </c>
      <c r="V75" s="2">
        <v>0</v>
      </c>
      <c r="W75" s="8">
        <f>Contract[[#This Row],[LPN Hours Contract (excl. Admin)]]/Contract[[#This Row],[LPN Hours (excl. Admin)]]</f>
        <v>0</v>
      </c>
      <c r="X75" s="2">
        <v>9.8049450549450547</v>
      </c>
      <c r="Y75" s="2">
        <v>0</v>
      </c>
      <c r="Z75" s="8">
        <f>Contract[[#This Row],[LPN Admin Hours Contract]]/Contract[[#This Row],[LPN Admin Hours]]</f>
        <v>0</v>
      </c>
      <c r="AA75" s="2">
        <v>71.464285714285708</v>
      </c>
      <c r="AB75" s="2">
        <v>0</v>
      </c>
      <c r="AC75" s="8">
        <f>Contract[[#This Row],[CNA Hours Contract]]/Contract[[#This Row],[CNA Hours]]</f>
        <v>0</v>
      </c>
      <c r="AD75" s="2">
        <v>9.2857142857142865</v>
      </c>
      <c r="AE75" s="2">
        <v>0</v>
      </c>
      <c r="AF75" s="8">
        <f>Contract[[#This Row],[NA TR Hours Contract]]/Contract[[#This Row],[NA TR Hours]]</f>
        <v>0</v>
      </c>
      <c r="AG75" s="2">
        <v>0</v>
      </c>
      <c r="AH75" s="2">
        <v>0</v>
      </c>
      <c r="AI75" s="8" t="s">
        <v>2447</v>
      </c>
      <c r="AJ75" t="s">
        <v>973</v>
      </c>
      <c r="AK75" s="6">
        <v>5</v>
      </c>
      <c r="AT75"/>
      <c r="AU75"/>
    </row>
    <row r="76" spans="1:47" x14ac:dyDescent="0.25">
      <c r="A76" t="s">
        <v>35</v>
      </c>
      <c r="B76" t="s">
        <v>1603</v>
      </c>
      <c r="C76" t="s">
        <v>2227</v>
      </c>
      <c r="D76" t="s">
        <v>2344</v>
      </c>
      <c r="E76" s="2">
        <v>70.978021978021971</v>
      </c>
      <c r="F76" s="2">
        <f>SUM(Contract[[#This Row],[RN Hours (excl. Admin, DON)]], Contract[[#This Row],[RN Admin Hours]], Contract[[#This Row],[RN DON Hours]], Contract[[#This Row],[LPN Hours (excl. Admin)]], Contract[[#This Row],[LPN Admin Hours]], Contract[[#This Row],[CNA Hours]], Contract[[#This Row],[NA TR Hours]], Contract[[#This Row],[Med Aide/Tech Hours]])</f>
        <v>235.78560439560442</v>
      </c>
      <c r="G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0.26373626373626374</v>
      </c>
      <c r="H76" s="8">
        <f>Contract[[#This Row],[Total Contract Hours]]/Contract[[#This Row],[Total Nurse Staff Hours]]</f>
        <v>1.1185426880165395E-3</v>
      </c>
      <c r="I76" s="2">
        <f>SUM(Contract[[#This Row],[RN Hours (excl. Admin, DON)]], Contract[[#This Row],[RN Admin Hours]], Contract[[#This Row],[RN DON Hours]])</f>
        <v>38.064285714285717</v>
      </c>
      <c r="J76" s="2">
        <f>SUM(Contract[[#This Row],[RN Hours Contract (excl. Admin, DON)]], Contract[[#This Row],[RN Admin Hours Contract]], Contract[[#This Row],[RN DON Hours Contract]])</f>
        <v>0.13186813186813187</v>
      </c>
      <c r="K76" s="8">
        <f>Contract[[#This Row],[Total Contract RN Hours (w/ Admin, DON)]]/Contract[[#This Row],[Total RN Hours (w/ Admin, DON)]]</f>
        <v>3.4643532485529108E-3</v>
      </c>
      <c r="L76" s="2">
        <v>17.317032967032969</v>
      </c>
      <c r="M76" s="2">
        <v>0.13186813186813187</v>
      </c>
      <c r="N76" s="8">
        <f>Contract[[#This Row],[RN Hours Contract (excl. Admin, DON)]]/Contract[[#This Row],[RN Hours (excl. Admin, DON)]]</f>
        <v>7.6149379699844526E-3</v>
      </c>
      <c r="O76" s="2">
        <v>16.175824175824175</v>
      </c>
      <c r="P76" s="2">
        <v>0</v>
      </c>
      <c r="Q76" s="8">
        <f>Contract[[#This Row],[RN Admin Hours Contract]]/Contract[[#This Row],[RN Admin Hours]]</f>
        <v>0</v>
      </c>
      <c r="R76" s="2">
        <v>4.5714285714285712</v>
      </c>
      <c r="S76" s="2">
        <v>0</v>
      </c>
      <c r="T76" s="8">
        <f>Contract[[#This Row],[RN DON Hours Contract]]/Contract[[#This Row],[RN DON Hours]]</f>
        <v>0</v>
      </c>
      <c r="U76" s="2">
        <v>83.632087912087911</v>
      </c>
      <c r="V76" s="2">
        <v>0.13186813186813187</v>
      </c>
      <c r="W76" s="8">
        <f>Contract[[#This Row],[LPN Hours Contract (excl. Admin)]]/Contract[[#This Row],[LPN Hours (excl. Admin)]]</f>
        <v>1.5767647939956798E-3</v>
      </c>
      <c r="X76" s="2">
        <v>0</v>
      </c>
      <c r="Y76" s="2">
        <v>0</v>
      </c>
      <c r="Z76" s="8" t="s">
        <v>2447</v>
      </c>
      <c r="AA76" s="2">
        <v>96.709560439560462</v>
      </c>
      <c r="AB76" s="2">
        <v>0</v>
      </c>
      <c r="AC76" s="8">
        <f>Contract[[#This Row],[CNA Hours Contract]]/Contract[[#This Row],[CNA Hours]]</f>
        <v>0</v>
      </c>
      <c r="AD76" s="2">
        <v>17.379670329670333</v>
      </c>
      <c r="AE76" s="2">
        <v>0</v>
      </c>
      <c r="AF76" s="8">
        <f>Contract[[#This Row],[NA TR Hours Contract]]/Contract[[#This Row],[NA TR Hours]]</f>
        <v>0</v>
      </c>
      <c r="AG76" s="2">
        <v>0</v>
      </c>
      <c r="AH76" s="2">
        <v>0</v>
      </c>
      <c r="AI76" s="8" t="s">
        <v>2447</v>
      </c>
      <c r="AJ76" t="s">
        <v>666</v>
      </c>
      <c r="AK76" s="6">
        <v>5</v>
      </c>
      <c r="AT76"/>
      <c r="AU76"/>
    </row>
    <row r="77" spans="1:47" x14ac:dyDescent="0.25">
      <c r="A77" t="s">
        <v>35</v>
      </c>
      <c r="B77" t="s">
        <v>1368</v>
      </c>
      <c r="C77" t="s">
        <v>2077</v>
      </c>
      <c r="D77" t="s">
        <v>2338</v>
      </c>
      <c r="E77" s="2">
        <v>61.021978021978022</v>
      </c>
      <c r="F77" s="2">
        <f>SUM(Contract[[#This Row],[RN Hours (excl. Admin, DON)]], Contract[[#This Row],[RN Admin Hours]], Contract[[#This Row],[RN DON Hours]], Contract[[#This Row],[LPN Hours (excl. Admin)]], Contract[[#This Row],[LPN Admin Hours]], Contract[[#This Row],[CNA Hours]], Contract[[#This Row],[NA TR Hours]], Contract[[#This Row],[Med Aide/Tech Hours]])</f>
        <v>172.35054945054944</v>
      </c>
      <c r="G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7" s="8">
        <f>Contract[[#This Row],[Total Contract Hours]]/Contract[[#This Row],[Total Nurse Staff Hours]]</f>
        <v>0</v>
      </c>
      <c r="I77" s="2">
        <f>SUM(Contract[[#This Row],[RN Hours (excl. Admin, DON)]], Contract[[#This Row],[RN Admin Hours]], Contract[[#This Row],[RN DON Hours]])</f>
        <v>43.527472527472526</v>
      </c>
      <c r="J77" s="2">
        <f>SUM(Contract[[#This Row],[RN Hours Contract (excl. Admin, DON)]], Contract[[#This Row],[RN Admin Hours Contract]], Contract[[#This Row],[RN DON Hours Contract]])</f>
        <v>0</v>
      </c>
      <c r="K77" s="8">
        <f>Contract[[#This Row],[Total Contract RN Hours (w/ Admin, DON)]]/Contract[[#This Row],[Total RN Hours (w/ Admin, DON)]]</f>
        <v>0</v>
      </c>
      <c r="L77" s="2">
        <v>35.450549450549453</v>
      </c>
      <c r="M77" s="2">
        <v>0</v>
      </c>
      <c r="N77" s="8">
        <f>Contract[[#This Row],[RN Hours Contract (excl. Admin, DON)]]/Contract[[#This Row],[RN Hours (excl. Admin, DON)]]</f>
        <v>0</v>
      </c>
      <c r="O77" s="2">
        <v>2.3956043956043955</v>
      </c>
      <c r="P77" s="2">
        <v>0</v>
      </c>
      <c r="Q77" s="8">
        <f>Contract[[#This Row],[RN Admin Hours Contract]]/Contract[[#This Row],[RN Admin Hours]]</f>
        <v>0</v>
      </c>
      <c r="R77" s="2">
        <v>5.6813186813186816</v>
      </c>
      <c r="S77" s="2">
        <v>0</v>
      </c>
      <c r="T77" s="8">
        <f>Contract[[#This Row],[RN DON Hours Contract]]/Contract[[#This Row],[RN DON Hours]]</f>
        <v>0</v>
      </c>
      <c r="U77" s="2">
        <v>30.635604395604386</v>
      </c>
      <c r="V77" s="2">
        <v>0</v>
      </c>
      <c r="W77" s="8">
        <f>Contract[[#This Row],[LPN Hours Contract (excl. Admin)]]/Contract[[#This Row],[LPN Hours (excl. Admin)]]</f>
        <v>0</v>
      </c>
      <c r="X77" s="2">
        <v>0</v>
      </c>
      <c r="Y77" s="2">
        <v>0</v>
      </c>
      <c r="Z77" s="8" t="s">
        <v>2447</v>
      </c>
      <c r="AA77" s="2">
        <v>98.187472527472522</v>
      </c>
      <c r="AB77" s="2">
        <v>0</v>
      </c>
      <c r="AC77" s="8">
        <f>Contract[[#This Row],[CNA Hours Contract]]/Contract[[#This Row],[CNA Hours]]</f>
        <v>0</v>
      </c>
      <c r="AD77" s="2">
        <v>0</v>
      </c>
      <c r="AE77" s="2">
        <v>0</v>
      </c>
      <c r="AF77" s="8" t="s">
        <v>2447</v>
      </c>
      <c r="AG77" s="2">
        <v>0</v>
      </c>
      <c r="AH77" s="2">
        <v>0</v>
      </c>
      <c r="AI77" s="8" t="s">
        <v>2447</v>
      </c>
      <c r="AJ77" t="s">
        <v>425</v>
      </c>
      <c r="AK77" s="6">
        <v>5</v>
      </c>
      <c r="AT77"/>
      <c r="AU77"/>
    </row>
    <row r="78" spans="1:47" x14ac:dyDescent="0.25">
      <c r="A78" t="s">
        <v>35</v>
      </c>
      <c r="B78" t="s">
        <v>1313</v>
      </c>
      <c r="C78" t="s">
        <v>2167</v>
      </c>
      <c r="D78" t="s">
        <v>2338</v>
      </c>
      <c r="E78" s="2">
        <v>74.736263736263737</v>
      </c>
      <c r="F78" s="2">
        <f>SUM(Contract[[#This Row],[RN Hours (excl. Admin, DON)]], Contract[[#This Row],[RN Admin Hours]], Contract[[#This Row],[RN DON Hours]], Contract[[#This Row],[LPN Hours (excl. Admin)]], Contract[[#This Row],[LPN Admin Hours]], Contract[[#This Row],[CNA Hours]], Contract[[#This Row],[NA TR Hours]], Contract[[#This Row],[Med Aide/Tech Hours]])</f>
        <v>335.54945054945051</v>
      </c>
      <c r="G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8" s="8">
        <f>Contract[[#This Row],[Total Contract Hours]]/Contract[[#This Row],[Total Nurse Staff Hours]]</f>
        <v>0</v>
      </c>
      <c r="I78" s="2">
        <f>SUM(Contract[[#This Row],[RN Hours (excl. Admin, DON)]], Contract[[#This Row],[RN Admin Hours]], Contract[[#This Row],[RN DON Hours]])</f>
        <v>21.291208791208792</v>
      </c>
      <c r="J78" s="2">
        <f>SUM(Contract[[#This Row],[RN Hours Contract (excl. Admin, DON)]], Contract[[#This Row],[RN Admin Hours Contract]], Contract[[#This Row],[RN DON Hours Contract]])</f>
        <v>0</v>
      </c>
      <c r="K78" s="8">
        <f>Contract[[#This Row],[Total Contract RN Hours (w/ Admin, DON)]]/Contract[[#This Row],[Total RN Hours (w/ Admin, DON)]]</f>
        <v>0</v>
      </c>
      <c r="L78" s="2">
        <v>15.376373626373626</v>
      </c>
      <c r="M78" s="2">
        <v>0</v>
      </c>
      <c r="N78" s="8">
        <f>Contract[[#This Row],[RN Hours Contract (excl. Admin, DON)]]/Contract[[#This Row],[RN Hours (excl. Admin, DON)]]</f>
        <v>0</v>
      </c>
      <c r="O78" s="2">
        <v>5.9148351648351651</v>
      </c>
      <c r="P78" s="2">
        <v>0</v>
      </c>
      <c r="Q78" s="8">
        <f>Contract[[#This Row],[RN Admin Hours Contract]]/Contract[[#This Row],[RN Admin Hours]]</f>
        <v>0</v>
      </c>
      <c r="R78" s="2">
        <v>0</v>
      </c>
      <c r="S78" s="2">
        <v>0</v>
      </c>
      <c r="T78" s="8" t="s">
        <v>2447</v>
      </c>
      <c r="U78" s="2">
        <v>105.5</v>
      </c>
      <c r="V78" s="2">
        <v>0</v>
      </c>
      <c r="W78" s="8">
        <f>Contract[[#This Row],[LPN Hours Contract (excl. Admin)]]/Contract[[#This Row],[LPN Hours (excl. Admin)]]</f>
        <v>0</v>
      </c>
      <c r="X78" s="2">
        <v>11.931318681318681</v>
      </c>
      <c r="Y78" s="2">
        <v>0</v>
      </c>
      <c r="Z78" s="8">
        <f>Contract[[#This Row],[LPN Admin Hours Contract]]/Contract[[#This Row],[LPN Admin Hours]]</f>
        <v>0</v>
      </c>
      <c r="AA78" s="2">
        <v>196.82692307692307</v>
      </c>
      <c r="AB78" s="2">
        <v>0</v>
      </c>
      <c r="AC78" s="8">
        <f>Contract[[#This Row],[CNA Hours Contract]]/Contract[[#This Row],[CNA Hours]]</f>
        <v>0</v>
      </c>
      <c r="AD78" s="2">
        <v>0</v>
      </c>
      <c r="AE78" s="2">
        <v>0</v>
      </c>
      <c r="AF78" s="8" t="s">
        <v>2447</v>
      </c>
      <c r="AG78" s="2">
        <v>0</v>
      </c>
      <c r="AH78" s="2">
        <v>0</v>
      </c>
      <c r="AI78" s="8" t="s">
        <v>2447</v>
      </c>
      <c r="AJ78" t="s">
        <v>370</v>
      </c>
      <c r="AK78" s="6">
        <v>5</v>
      </c>
      <c r="AT78"/>
      <c r="AU78"/>
    </row>
    <row r="79" spans="1:47" x14ac:dyDescent="0.25">
      <c r="A79" t="s">
        <v>35</v>
      </c>
      <c r="B79" t="s">
        <v>1507</v>
      </c>
      <c r="C79" t="s">
        <v>2140</v>
      </c>
      <c r="D79" t="s">
        <v>2340</v>
      </c>
      <c r="E79" s="2">
        <v>64.285714285714292</v>
      </c>
      <c r="F79" s="2">
        <f>SUM(Contract[[#This Row],[RN Hours (excl. Admin, DON)]], Contract[[#This Row],[RN Admin Hours]], Contract[[#This Row],[RN DON Hours]], Contract[[#This Row],[LPN Hours (excl. Admin)]], Contract[[#This Row],[LPN Admin Hours]], Contract[[#This Row],[CNA Hours]], Contract[[#This Row],[NA TR Hours]], Contract[[#This Row],[Med Aide/Tech Hours]])</f>
        <v>230.50813186813193</v>
      </c>
      <c r="G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9" s="8">
        <f>Contract[[#This Row],[Total Contract Hours]]/Contract[[#This Row],[Total Nurse Staff Hours]]</f>
        <v>0</v>
      </c>
      <c r="I79" s="2">
        <f>SUM(Contract[[#This Row],[RN Hours (excl. Admin, DON)]], Contract[[#This Row],[RN Admin Hours]], Contract[[#This Row],[RN DON Hours]])</f>
        <v>21.996923076923078</v>
      </c>
      <c r="J79" s="2">
        <f>SUM(Contract[[#This Row],[RN Hours Contract (excl. Admin, DON)]], Contract[[#This Row],[RN Admin Hours Contract]], Contract[[#This Row],[RN DON Hours Contract]])</f>
        <v>0</v>
      </c>
      <c r="K79" s="8">
        <f>Contract[[#This Row],[Total Contract RN Hours (w/ Admin, DON)]]/Contract[[#This Row],[Total RN Hours (w/ Admin, DON)]]</f>
        <v>0</v>
      </c>
      <c r="L79" s="2">
        <v>16.985934065934067</v>
      </c>
      <c r="M79" s="2">
        <v>0</v>
      </c>
      <c r="N79" s="8">
        <f>Contract[[#This Row],[RN Hours Contract (excl. Admin, DON)]]/Contract[[#This Row],[RN Hours (excl. Admin, DON)]]</f>
        <v>0</v>
      </c>
      <c r="O79" s="2">
        <v>0</v>
      </c>
      <c r="P79" s="2">
        <v>0</v>
      </c>
      <c r="Q79" s="8" t="s">
        <v>2447</v>
      </c>
      <c r="R79" s="2">
        <v>5.0109890109890109</v>
      </c>
      <c r="S79" s="2">
        <v>0</v>
      </c>
      <c r="T79" s="8">
        <f>Contract[[#This Row],[RN DON Hours Contract]]/Contract[[#This Row],[RN DON Hours]]</f>
        <v>0</v>
      </c>
      <c r="U79" s="2">
        <v>60.099560439560463</v>
      </c>
      <c r="V79" s="2">
        <v>0</v>
      </c>
      <c r="W79" s="8">
        <f>Contract[[#This Row],[LPN Hours Contract (excl. Admin)]]/Contract[[#This Row],[LPN Hours (excl. Admin)]]</f>
        <v>0</v>
      </c>
      <c r="X79" s="2">
        <v>5.2554945054945055</v>
      </c>
      <c r="Y79" s="2">
        <v>0</v>
      </c>
      <c r="Z79" s="8">
        <f>Contract[[#This Row],[LPN Admin Hours Contract]]/Contract[[#This Row],[LPN Admin Hours]]</f>
        <v>0</v>
      </c>
      <c r="AA79" s="2">
        <v>143.15615384615387</v>
      </c>
      <c r="AB79" s="2">
        <v>0</v>
      </c>
      <c r="AC79" s="8">
        <f>Contract[[#This Row],[CNA Hours Contract]]/Contract[[#This Row],[CNA Hours]]</f>
        <v>0</v>
      </c>
      <c r="AD79" s="2">
        <v>0</v>
      </c>
      <c r="AE79" s="2">
        <v>0</v>
      </c>
      <c r="AF79" s="8" t="s">
        <v>2447</v>
      </c>
      <c r="AG79" s="2">
        <v>0</v>
      </c>
      <c r="AH79" s="2">
        <v>0</v>
      </c>
      <c r="AI79" s="8" t="s">
        <v>2447</v>
      </c>
      <c r="AJ79" t="s">
        <v>569</v>
      </c>
      <c r="AK79" s="6">
        <v>5</v>
      </c>
      <c r="AT79"/>
      <c r="AU79"/>
    </row>
    <row r="80" spans="1:47" x14ac:dyDescent="0.25">
      <c r="A80" t="s">
        <v>35</v>
      </c>
      <c r="B80" t="s">
        <v>1695</v>
      </c>
      <c r="C80" t="s">
        <v>1990</v>
      </c>
      <c r="D80" t="s">
        <v>2306</v>
      </c>
      <c r="E80" s="2">
        <v>43.362637362637365</v>
      </c>
      <c r="F80" s="2">
        <f>SUM(Contract[[#This Row],[RN Hours (excl. Admin, DON)]], Contract[[#This Row],[RN Admin Hours]], Contract[[#This Row],[RN DON Hours]], Contract[[#This Row],[LPN Hours (excl. Admin)]], Contract[[#This Row],[LPN Admin Hours]], Contract[[#This Row],[CNA Hours]], Contract[[#This Row],[NA TR Hours]], Contract[[#This Row],[Med Aide/Tech Hours]])</f>
        <v>141.51923076923077</v>
      </c>
      <c r="G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1.4203296703296702</v>
      </c>
      <c r="H80" s="8">
        <f>Contract[[#This Row],[Total Contract Hours]]/Contract[[#This Row],[Total Nurse Staff Hours]]</f>
        <v>1.0036301516122142E-2</v>
      </c>
      <c r="I80" s="2">
        <f>SUM(Contract[[#This Row],[RN Hours (excl. Admin, DON)]], Contract[[#This Row],[RN Admin Hours]], Contract[[#This Row],[RN DON Hours]])</f>
        <v>24.173076923076923</v>
      </c>
      <c r="J80" s="2">
        <f>SUM(Contract[[#This Row],[RN Hours Contract (excl. Admin, DON)]], Contract[[#This Row],[RN Admin Hours Contract]], Contract[[#This Row],[RN DON Hours Contract]])</f>
        <v>0.87912087912087911</v>
      </c>
      <c r="K80" s="8">
        <f>Contract[[#This Row],[Total Contract RN Hours (w/ Admin, DON)]]/Contract[[#This Row],[Total RN Hours (w/ Admin, DON)]]</f>
        <v>3.636776906466644E-2</v>
      </c>
      <c r="L80" s="2">
        <v>15.706043956043956</v>
      </c>
      <c r="M80" s="2">
        <v>0</v>
      </c>
      <c r="N80" s="8">
        <f>Contract[[#This Row],[RN Hours Contract (excl. Admin, DON)]]/Contract[[#This Row],[RN Hours (excl. Admin, DON)]]</f>
        <v>0</v>
      </c>
      <c r="O80" s="2">
        <v>3.9313186813186811</v>
      </c>
      <c r="P80" s="2">
        <v>0.87912087912087911</v>
      </c>
      <c r="Q80" s="8">
        <f>Contract[[#This Row],[RN Admin Hours Contract]]/Contract[[#This Row],[RN Admin Hours]]</f>
        <v>0.2236198462613557</v>
      </c>
      <c r="R80" s="2">
        <v>4.5357142857142856</v>
      </c>
      <c r="S80" s="2">
        <v>0</v>
      </c>
      <c r="T80" s="8">
        <f>Contract[[#This Row],[RN DON Hours Contract]]/Contract[[#This Row],[RN DON Hours]]</f>
        <v>0</v>
      </c>
      <c r="U80" s="2">
        <v>38.233516483516482</v>
      </c>
      <c r="V80" s="2">
        <v>0.54120879120879117</v>
      </c>
      <c r="W80" s="8">
        <f>Contract[[#This Row],[LPN Hours Contract (excl. Admin)]]/Contract[[#This Row],[LPN Hours (excl. Admin)]]</f>
        <v>1.415534957246533E-2</v>
      </c>
      <c r="X80" s="2">
        <v>2.6181318681318682</v>
      </c>
      <c r="Y80" s="2">
        <v>0</v>
      </c>
      <c r="Z80" s="8">
        <f>Contract[[#This Row],[LPN Admin Hours Contract]]/Contract[[#This Row],[LPN Admin Hours]]</f>
        <v>0</v>
      </c>
      <c r="AA80" s="2">
        <v>76.494505494505489</v>
      </c>
      <c r="AB80" s="2">
        <v>0</v>
      </c>
      <c r="AC80" s="8">
        <f>Contract[[#This Row],[CNA Hours Contract]]/Contract[[#This Row],[CNA Hours]]</f>
        <v>0</v>
      </c>
      <c r="AD80" s="2">
        <v>0</v>
      </c>
      <c r="AE80" s="2">
        <v>0</v>
      </c>
      <c r="AF80" s="8" t="s">
        <v>2447</v>
      </c>
      <c r="AG80" s="2">
        <v>0</v>
      </c>
      <c r="AH80" s="2">
        <v>0</v>
      </c>
      <c r="AI80" s="8" t="s">
        <v>2447</v>
      </c>
      <c r="AJ80" t="s">
        <v>760</v>
      </c>
      <c r="AK80" s="6">
        <v>5</v>
      </c>
      <c r="AT80"/>
      <c r="AU80"/>
    </row>
    <row r="81" spans="1:47" x14ac:dyDescent="0.25">
      <c r="A81" t="s">
        <v>35</v>
      </c>
      <c r="B81" t="s">
        <v>1326</v>
      </c>
      <c r="C81" t="s">
        <v>1987</v>
      </c>
      <c r="D81" t="s">
        <v>2346</v>
      </c>
      <c r="E81" s="2">
        <v>95.010989010989007</v>
      </c>
      <c r="F81" s="2">
        <f>SUM(Contract[[#This Row],[RN Hours (excl. Admin, DON)]], Contract[[#This Row],[RN Admin Hours]], Contract[[#This Row],[RN DON Hours]], Contract[[#This Row],[LPN Hours (excl. Admin)]], Contract[[#This Row],[LPN Admin Hours]], Contract[[#This Row],[CNA Hours]], Contract[[#This Row],[NA TR Hours]], Contract[[#This Row],[Med Aide/Tech Hours]])</f>
        <v>253.57857142857142</v>
      </c>
      <c r="G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1" s="8">
        <f>Contract[[#This Row],[Total Contract Hours]]/Contract[[#This Row],[Total Nurse Staff Hours]]</f>
        <v>0</v>
      </c>
      <c r="I81" s="2">
        <f>SUM(Contract[[#This Row],[RN Hours (excl. Admin, DON)]], Contract[[#This Row],[RN Admin Hours]], Contract[[#This Row],[RN DON Hours]])</f>
        <v>27.700329670329676</v>
      </c>
      <c r="J81" s="2">
        <f>SUM(Contract[[#This Row],[RN Hours Contract (excl. Admin, DON)]], Contract[[#This Row],[RN Admin Hours Contract]], Contract[[#This Row],[RN DON Hours Contract]])</f>
        <v>0</v>
      </c>
      <c r="K81" s="8">
        <f>Contract[[#This Row],[Total Contract RN Hours (w/ Admin, DON)]]/Contract[[#This Row],[Total RN Hours (w/ Admin, DON)]]</f>
        <v>0</v>
      </c>
      <c r="L81" s="2">
        <v>13.430329670329673</v>
      </c>
      <c r="M81" s="2">
        <v>0</v>
      </c>
      <c r="N81" s="8">
        <f>Contract[[#This Row],[RN Hours Contract (excl. Admin, DON)]]/Contract[[#This Row],[RN Hours (excl. Admin, DON)]]</f>
        <v>0</v>
      </c>
      <c r="O81" s="2">
        <v>8.1161538461538498</v>
      </c>
      <c r="P81" s="2">
        <v>0</v>
      </c>
      <c r="Q81" s="8">
        <f>Contract[[#This Row],[RN Admin Hours Contract]]/Contract[[#This Row],[RN Admin Hours]]</f>
        <v>0</v>
      </c>
      <c r="R81" s="2">
        <v>6.1538461538461542</v>
      </c>
      <c r="S81" s="2">
        <v>0</v>
      </c>
      <c r="T81" s="8">
        <f>Contract[[#This Row],[RN DON Hours Contract]]/Contract[[#This Row],[RN DON Hours]]</f>
        <v>0</v>
      </c>
      <c r="U81" s="2">
        <v>82.807032967032967</v>
      </c>
      <c r="V81" s="2">
        <v>0</v>
      </c>
      <c r="W81" s="8">
        <f>Contract[[#This Row],[LPN Hours Contract (excl. Admin)]]/Contract[[#This Row],[LPN Hours (excl. Admin)]]</f>
        <v>0</v>
      </c>
      <c r="X81" s="2">
        <v>9.4771428571428533</v>
      </c>
      <c r="Y81" s="2">
        <v>0</v>
      </c>
      <c r="Z81" s="8">
        <f>Contract[[#This Row],[LPN Admin Hours Contract]]/Contract[[#This Row],[LPN Admin Hours]]</f>
        <v>0</v>
      </c>
      <c r="AA81" s="2">
        <v>131.49098901098901</v>
      </c>
      <c r="AB81" s="2">
        <v>0</v>
      </c>
      <c r="AC81" s="8">
        <f>Contract[[#This Row],[CNA Hours Contract]]/Contract[[#This Row],[CNA Hours]]</f>
        <v>0</v>
      </c>
      <c r="AD81" s="2">
        <v>2.1030769230769231</v>
      </c>
      <c r="AE81" s="2">
        <v>0</v>
      </c>
      <c r="AF81" s="8">
        <f>Contract[[#This Row],[NA TR Hours Contract]]/Contract[[#This Row],[NA TR Hours]]</f>
        <v>0</v>
      </c>
      <c r="AG81" s="2">
        <v>0</v>
      </c>
      <c r="AH81" s="2">
        <v>0</v>
      </c>
      <c r="AI81" s="8" t="s">
        <v>2447</v>
      </c>
      <c r="AJ81" t="s">
        <v>383</v>
      </c>
      <c r="AK81" s="6">
        <v>5</v>
      </c>
      <c r="AT81"/>
      <c r="AU81"/>
    </row>
    <row r="82" spans="1:47" x14ac:dyDescent="0.25">
      <c r="A82" t="s">
        <v>35</v>
      </c>
      <c r="B82" t="s">
        <v>1604</v>
      </c>
      <c r="C82" t="s">
        <v>2228</v>
      </c>
      <c r="D82" t="s">
        <v>2315</v>
      </c>
      <c r="E82" s="2">
        <v>30.439560439560438</v>
      </c>
      <c r="F82" s="2">
        <f>SUM(Contract[[#This Row],[RN Hours (excl. Admin, DON)]], Contract[[#This Row],[RN Admin Hours]], Contract[[#This Row],[RN DON Hours]], Contract[[#This Row],[LPN Hours (excl. Admin)]], Contract[[#This Row],[LPN Admin Hours]], Contract[[#This Row],[CNA Hours]], Contract[[#This Row],[NA TR Hours]], Contract[[#This Row],[Med Aide/Tech Hours]])</f>
        <v>106.31736263736266</v>
      </c>
      <c r="G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2" s="8">
        <f>Contract[[#This Row],[Total Contract Hours]]/Contract[[#This Row],[Total Nurse Staff Hours]]</f>
        <v>0</v>
      </c>
      <c r="I82" s="2">
        <f>SUM(Contract[[#This Row],[RN Hours (excl. Admin, DON)]], Contract[[#This Row],[RN Admin Hours]], Contract[[#This Row],[RN DON Hours]])</f>
        <v>24.555494505494508</v>
      </c>
      <c r="J82" s="2">
        <f>SUM(Contract[[#This Row],[RN Hours Contract (excl. Admin, DON)]], Contract[[#This Row],[RN Admin Hours Contract]], Contract[[#This Row],[RN DON Hours Contract]])</f>
        <v>0</v>
      </c>
      <c r="K82" s="8">
        <f>Contract[[#This Row],[Total Contract RN Hours (w/ Admin, DON)]]/Contract[[#This Row],[Total RN Hours (w/ Admin, DON)]]</f>
        <v>0</v>
      </c>
      <c r="L82" s="2">
        <v>14.885164835164836</v>
      </c>
      <c r="M82" s="2">
        <v>0</v>
      </c>
      <c r="N82" s="8">
        <f>Contract[[#This Row],[RN Hours Contract (excl. Admin, DON)]]/Contract[[#This Row],[RN Hours (excl. Admin, DON)]]</f>
        <v>0</v>
      </c>
      <c r="O82" s="2">
        <v>3.9560439560439562</v>
      </c>
      <c r="P82" s="2">
        <v>0</v>
      </c>
      <c r="Q82" s="8">
        <f>Contract[[#This Row],[RN Admin Hours Contract]]/Contract[[#This Row],[RN Admin Hours]]</f>
        <v>0</v>
      </c>
      <c r="R82" s="2">
        <v>5.7142857142857144</v>
      </c>
      <c r="S82" s="2">
        <v>0</v>
      </c>
      <c r="T82" s="8">
        <f>Contract[[#This Row],[RN DON Hours Contract]]/Contract[[#This Row],[RN DON Hours]]</f>
        <v>0</v>
      </c>
      <c r="U82" s="2">
        <v>21.658021978021988</v>
      </c>
      <c r="V82" s="2">
        <v>0</v>
      </c>
      <c r="W82" s="8">
        <f>Contract[[#This Row],[LPN Hours Contract (excl. Admin)]]/Contract[[#This Row],[LPN Hours (excl. Admin)]]</f>
        <v>0</v>
      </c>
      <c r="X82" s="2">
        <v>0</v>
      </c>
      <c r="Y82" s="2">
        <v>0</v>
      </c>
      <c r="Z82" s="8" t="s">
        <v>2447</v>
      </c>
      <c r="AA82" s="2">
        <v>60.103846153846163</v>
      </c>
      <c r="AB82" s="2">
        <v>0</v>
      </c>
      <c r="AC82" s="8">
        <f>Contract[[#This Row],[CNA Hours Contract]]/Contract[[#This Row],[CNA Hours]]</f>
        <v>0</v>
      </c>
      <c r="AD82" s="2">
        <v>0</v>
      </c>
      <c r="AE82" s="2">
        <v>0</v>
      </c>
      <c r="AF82" s="8" t="s">
        <v>2447</v>
      </c>
      <c r="AG82" s="2">
        <v>0</v>
      </c>
      <c r="AH82" s="2">
        <v>0</v>
      </c>
      <c r="AI82" s="8" t="s">
        <v>2447</v>
      </c>
      <c r="AJ82" t="s">
        <v>667</v>
      </c>
      <c r="AK82" s="6">
        <v>5</v>
      </c>
      <c r="AT82"/>
      <c r="AU82"/>
    </row>
    <row r="83" spans="1:47" x14ac:dyDescent="0.25">
      <c r="A83" t="s">
        <v>35</v>
      </c>
      <c r="B83" t="s">
        <v>1131</v>
      </c>
      <c r="C83" t="s">
        <v>2110</v>
      </c>
      <c r="D83" t="s">
        <v>2329</v>
      </c>
      <c r="E83" s="2">
        <v>69.857142857142861</v>
      </c>
      <c r="F83" s="2">
        <f>SUM(Contract[[#This Row],[RN Hours (excl. Admin, DON)]], Contract[[#This Row],[RN Admin Hours]], Contract[[#This Row],[RN DON Hours]], Contract[[#This Row],[LPN Hours (excl. Admin)]], Contract[[#This Row],[LPN Admin Hours]], Contract[[#This Row],[CNA Hours]], Contract[[#This Row],[NA TR Hours]], Contract[[#This Row],[Med Aide/Tech Hours]])</f>
        <v>240.25604395604401</v>
      </c>
      <c r="G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4.3956043956043959E-2</v>
      </c>
      <c r="H83" s="8">
        <f>Contract[[#This Row],[Total Contract Hours]]/Contract[[#This Row],[Total Nurse Staff Hours]]</f>
        <v>1.8295499764445439E-4</v>
      </c>
      <c r="I83" s="2">
        <f>SUM(Contract[[#This Row],[RN Hours (excl. Admin, DON)]], Contract[[#This Row],[RN Admin Hours]], Contract[[#This Row],[RN DON Hours]])</f>
        <v>40.863956043956044</v>
      </c>
      <c r="J83" s="2">
        <f>SUM(Contract[[#This Row],[RN Hours Contract (excl. Admin, DON)]], Contract[[#This Row],[RN Admin Hours Contract]], Contract[[#This Row],[RN DON Hours Contract]])</f>
        <v>4.3956043956043959E-2</v>
      </c>
      <c r="K83" s="8">
        <f>Contract[[#This Row],[Total Contract RN Hours (w/ Admin, DON)]]/Contract[[#This Row],[Total RN Hours (w/ Admin, DON)]]</f>
        <v>1.0756678552796468E-3</v>
      </c>
      <c r="L83" s="2">
        <v>23.370549450549447</v>
      </c>
      <c r="M83" s="2">
        <v>4.3956043956043959E-2</v>
      </c>
      <c r="N83" s="8">
        <f>Contract[[#This Row],[RN Hours Contract (excl. Admin, DON)]]/Contract[[#This Row],[RN Hours (excl. Admin, DON)]]</f>
        <v>1.8808305747818241E-3</v>
      </c>
      <c r="O83" s="2">
        <v>13.328571428571429</v>
      </c>
      <c r="P83" s="2">
        <v>0</v>
      </c>
      <c r="Q83" s="8">
        <f>Contract[[#This Row],[RN Admin Hours Contract]]/Contract[[#This Row],[RN Admin Hours]]</f>
        <v>0</v>
      </c>
      <c r="R83" s="2">
        <v>4.1648351648351651</v>
      </c>
      <c r="S83" s="2">
        <v>0</v>
      </c>
      <c r="T83" s="8">
        <f>Contract[[#This Row],[RN DON Hours Contract]]/Contract[[#This Row],[RN DON Hours]]</f>
        <v>0</v>
      </c>
      <c r="U83" s="2">
        <v>60.026373626373633</v>
      </c>
      <c r="V83" s="2">
        <v>0</v>
      </c>
      <c r="W83" s="8">
        <f>Contract[[#This Row],[LPN Hours Contract (excl. Admin)]]/Contract[[#This Row],[LPN Hours (excl. Admin)]]</f>
        <v>0</v>
      </c>
      <c r="X83" s="2">
        <v>4.4161538461538461</v>
      </c>
      <c r="Y83" s="2">
        <v>0</v>
      </c>
      <c r="Z83" s="8">
        <f>Contract[[#This Row],[LPN Admin Hours Contract]]/Contract[[#This Row],[LPN Admin Hours]]</f>
        <v>0</v>
      </c>
      <c r="AA83" s="2">
        <v>134.94956043956049</v>
      </c>
      <c r="AB83" s="2">
        <v>0</v>
      </c>
      <c r="AC83" s="8">
        <f>Contract[[#This Row],[CNA Hours Contract]]/Contract[[#This Row],[CNA Hours]]</f>
        <v>0</v>
      </c>
      <c r="AD83" s="2">
        <v>0</v>
      </c>
      <c r="AE83" s="2">
        <v>0</v>
      </c>
      <c r="AF83" s="8" t="s">
        <v>2447</v>
      </c>
      <c r="AG83" s="2">
        <v>0</v>
      </c>
      <c r="AH83" s="2">
        <v>0</v>
      </c>
      <c r="AI83" s="8" t="s">
        <v>2447</v>
      </c>
      <c r="AJ83" t="s">
        <v>186</v>
      </c>
      <c r="AK83" s="6">
        <v>5</v>
      </c>
      <c r="AT83"/>
      <c r="AU83"/>
    </row>
    <row r="84" spans="1:47" x14ac:dyDescent="0.25">
      <c r="A84" t="s">
        <v>35</v>
      </c>
      <c r="B84" t="s">
        <v>1248</v>
      </c>
      <c r="C84" t="s">
        <v>2144</v>
      </c>
      <c r="D84" t="s">
        <v>2311</v>
      </c>
      <c r="E84" s="2">
        <v>54.010989010989015</v>
      </c>
      <c r="F84" s="2">
        <f>SUM(Contract[[#This Row],[RN Hours (excl. Admin, DON)]], Contract[[#This Row],[RN Admin Hours]], Contract[[#This Row],[RN DON Hours]], Contract[[#This Row],[LPN Hours (excl. Admin)]], Contract[[#This Row],[LPN Admin Hours]], Contract[[#This Row],[CNA Hours]], Contract[[#This Row],[NA TR Hours]], Contract[[#This Row],[Med Aide/Tech Hours]])</f>
        <v>169.77769230769229</v>
      </c>
      <c r="G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12.822307692307692</v>
      </c>
      <c r="H84" s="8">
        <f>Contract[[#This Row],[Total Contract Hours]]/Contract[[#This Row],[Total Nurse Staff Hours]]</f>
        <v>7.5524101653293235E-2</v>
      </c>
      <c r="I84" s="2">
        <f>SUM(Contract[[#This Row],[RN Hours (excl. Admin, DON)]], Contract[[#This Row],[RN Admin Hours]], Contract[[#This Row],[RN DON Hours]])</f>
        <v>15.192637362637363</v>
      </c>
      <c r="J84" s="2">
        <f>SUM(Contract[[#This Row],[RN Hours Contract (excl. Admin, DON)]], Contract[[#This Row],[RN Admin Hours Contract]], Contract[[#This Row],[RN DON Hours Contract]])</f>
        <v>0.13186813186813187</v>
      </c>
      <c r="K84" s="8">
        <f>Contract[[#This Row],[Total Contract RN Hours (w/ Admin, DON)]]/Contract[[#This Row],[Total RN Hours (w/ Admin, DON)]]</f>
        <v>8.6797393184958015E-3</v>
      </c>
      <c r="L84" s="2">
        <v>9.8025274725274727</v>
      </c>
      <c r="M84" s="2">
        <v>0.13186813186813187</v>
      </c>
      <c r="N84" s="8">
        <f>Contract[[#This Row],[RN Hours Contract (excl. Admin, DON)]]/Contract[[#This Row],[RN Hours (excl. Admin, DON)]]</f>
        <v>1.3452462361131352E-2</v>
      </c>
      <c r="O84" s="2">
        <v>0</v>
      </c>
      <c r="P84" s="2">
        <v>0</v>
      </c>
      <c r="Q84" s="8" t="s">
        <v>2447</v>
      </c>
      <c r="R84" s="2">
        <v>5.3901098901098905</v>
      </c>
      <c r="S84" s="2">
        <v>0</v>
      </c>
      <c r="T84" s="8">
        <f>Contract[[#This Row],[RN DON Hours Contract]]/Contract[[#This Row],[RN DON Hours]]</f>
        <v>0</v>
      </c>
      <c r="U84" s="2">
        <v>42.49241758241758</v>
      </c>
      <c r="V84" s="2">
        <v>1.3387912087912086</v>
      </c>
      <c r="W84" s="8">
        <f>Contract[[#This Row],[LPN Hours Contract (excl. Admin)]]/Contract[[#This Row],[LPN Hours (excl. Admin)]]</f>
        <v>3.1506590703965283E-2</v>
      </c>
      <c r="X84" s="2">
        <v>11.428571428571429</v>
      </c>
      <c r="Y84" s="2">
        <v>0</v>
      </c>
      <c r="Z84" s="8">
        <f>Contract[[#This Row],[LPN Admin Hours Contract]]/Contract[[#This Row],[LPN Admin Hours]]</f>
        <v>0</v>
      </c>
      <c r="AA84" s="2">
        <v>100.66406593406593</v>
      </c>
      <c r="AB84" s="2">
        <v>11.351648351648352</v>
      </c>
      <c r="AC84" s="8">
        <f>Contract[[#This Row],[CNA Hours Contract]]/Contract[[#This Row],[CNA Hours]]</f>
        <v>0.11276763208714002</v>
      </c>
      <c r="AD84" s="2">
        <v>0</v>
      </c>
      <c r="AE84" s="2">
        <v>0</v>
      </c>
      <c r="AF84" s="8" t="s">
        <v>2447</v>
      </c>
      <c r="AG84" s="2">
        <v>0</v>
      </c>
      <c r="AH84" s="2">
        <v>0</v>
      </c>
      <c r="AI84" s="8" t="s">
        <v>2447</v>
      </c>
      <c r="AJ84" t="s">
        <v>304</v>
      </c>
      <c r="AK84" s="6">
        <v>5</v>
      </c>
      <c r="AT84"/>
      <c r="AU84"/>
    </row>
    <row r="85" spans="1:47" x14ac:dyDescent="0.25">
      <c r="A85" t="s">
        <v>35</v>
      </c>
      <c r="B85" t="s">
        <v>1803</v>
      </c>
      <c r="C85" t="s">
        <v>2138</v>
      </c>
      <c r="D85" t="s">
        <v>2348</v>
      </c>
      <c r="E85" s="2">
        <v>45.846153846153847</v>
      </c>
      <c r="F85" s="2">
        <f>SUM(Contract[[#This Row],[RN Hours (excl. Admin, DON)]], Contract[[#This Row],[RN Admin Hours]], Contract[[#This Row],[RN DON Hours]], Contract[[#This Row],[LPN Hours (excl. Admin)]], Contract[[#This Row],[LPN Admin Hours]], Contract[[#This Row],[CNA Hours]], Contract[[#This Row],[NA TR Hours]], Contract[[#This Row],[Med Aide/Tech Hours]])</f>
        <v>217.35472527472527</v>
      </c>
      <c r="G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11.055824175824176</v>
      </c>
      <c r="H85" s="8">
        <f>Contract[[#This Row],[Total Contract Hours]]/Contract[[#This Row],[Total Nurse Staff Hours]]</f>
        <v>5.0865350002629019E-2</v>
      </c>
      <c r="I85" s="2">
        <f>SUM(Contract[[#This Row],[RN Hours (excl. Admin, DON)]], Contract[[#This Row],[RN Admin Hours]], Contract[[#This Row],[RN DON Hours]])</f>
        <v>12.007472527472526</v>
      </c>
      <c r="J85" s="2">
        <f>SUM(Contract[[#This Row],[RN Hours Contract (excl. Admin, DON)]], Contract[[#This Row],[RN Admin Hours Contract]], Contract[[#This Row],[RN DON Hours Contract]])</f>
        <v>2.1868131868131866</v>
      </c>
      <c r="K85" s="8">
        <f>Contract[[#This Row],[Total Contract RN Hours (w/ Admin, DON)]]/Contract[[#This Row],[Total RN Hours (w/ Admin, DON)]]</f>
        <v>0.18212102353845591</v>
      </c>
      <c r="L85" s="2">
        <v>6.381098901098901</v>
      </c>
      <c r="M85" s="2">
        <v>2.1868131868131866</v>
      </c>
      <c r="N85" s="8">
        <f>Contract[[#This Row],[RN Hours Contract (excl. Admin, DON)]]/Contract[[#This Row],[RN Hours (excl. Admin, DON)]]</f>
        <v>0.34270166012261483</v>
      </c>
      <c r="O85" s="2">
        <v>0.26373626373626374</v>
      </c>
      <c r="P85" s="2">
        <v>0</v>
      </c>
      <c r="Q85" s="8">
        <f>Contract[[#This Row],[RN Admin Hours Contract]]/Contract[[#This Row],[RN Admin Hours]]</f>
        <v>0</v>
      </c>
      <c r="R85" s="2">
        <v>5.3626373626373622</v>
      </c>
      <c r="S85" s="2">
        <v>0</v>
      </c>
      <c r="T85" s="8">
        <f>Contract[[#This Row],[RN DON Hours Contract]]/Contract[[#This Row],[RN DON Hours]]</f>
        <v>0</v>
      </c>
      <c r="U85" s="2">
        <v>39.599780219780222</v>
      </c>
      <c r="V85" s="2">
        <v>8.8690109890109898</v>
      </c>
      <c r="W85" s="8">
        <f>Contract[[#This Row],[LPN Hours Contract (excl. Admin)]]/Contract[[#This Row],[LPN Hours (excl. Admin)]]</f>
        <v>0.22396616697839372</v>
      </c>
      <c r="X85" s="2">
        <v>5.4505494505494507</v>
      </c>
      <c r="Y85" s="2">
        <v>0</v>
      </c>
      <c r="Z85" s="8">
        <f>Contract[[#This Row],[LPN Admin Hours Contract]]/Contract[[#This Row],[LPN Admin Hours]]</f>
        <v>0</v>
      </c>
      <c r="AA85" s="2">
        <v>159.23373626373626</v>
      </c>
      <c r="AB85" s="2">
        <v>0</v>
      </c>
      <c r="AC85" s="8">
        <f>Contract[[#This Row],[CNA Hours Contract]]/Contract[[#This Row],[CNA Hours]]</f>
        <v>0</v>
      </c>
      <c r="AD85" s="2">
        <v>1.0631868131868132</v>
      </c>
      <c r="AE85" s="2">
        <v>0</v>
      </c>
      <c r="AF85" s="8">
        <f>Contract[[#This Row],[NA TR Hours Contract]]/Contract[[#This Row],[NA TR Hours]]</f>
        <v>0</v>
      </c>
      <c r="AG85" s="2">
        <v>0</v>
      </c>
      <c r="AH85" s="2">
        <v>0</v>
      </c>
      <c r="AI85" s="8" t="s">
        <v>2447</v>
      </c>
      <c r="AJ85" t="s">
        <v>870</v>
      </c>
      <c r="AK85" s="6">
        <v>5</v>
      </c>
      <c r="AT85"/>
      <c r="AU85"/>
    </row>
    <row r="86" spans="1:47" x14ac:dyDescent="0.25">
      <c r="A86" t="s">
        <v>35</v>
      </c>
      <c r="B86" t="s">
        <v>1872</v>
      </c>
      <c r="C86" t="s">
        <v>1943</v>
      </c>
      <c r="D86" t="s">
        <v>2334</v>
      </c>
      <c r="E86" s="2">
        <v>76.406593406593402</v>
      </c>
      <c r="F86" s="2">
        <f>SUM(Contract[[#This Row],[RN Hours (excl. Admin, DON)]], Contract[[#This Row],[RN Admin Hours]], Contract[[#This Row],[RN DON Hours]], Contract[[#This Row],[LPN Hours (excl. Admin)]], Contract[[#This Row],[LPN Admin Hours]], Contract[[#This Row],[CNA Hours]], Contract[[#This Row],[NA TR Hours]], Contract[[#This Row],[Med Aide/Tech Hours]])</f>
        <v>307.98450549450547</v>
      </c>
      <c r="G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3.3976923076923073</v>
      </c>
      <c r="H86" s="8">
        <f>Contract[[#This Row],[Total Contract Hours]]/Contract[[#This Row],[Total Nurse Staff Hours]]</f>
        <v>1.1032023517666616E-2</v>
      </c>
      <c r="I86" s="2">
        <f>SUM(Contract[[#This Row],[RN Hours (excl. Admin, DON)]], Contract[[#This Row],[RN Admin Hours]], Contract[[#This Row],[RN DON Hours]])</f>
        <v>52.244285714285709</v>
      </c>
      <c r="J86" s="2">
        <f>SUM(Contract[[#This Row],[RN Hours Contract (excl. Admin, DON)]], Contract[[#This Row],[RN Admin Hours Contract]], Contract[[#This Row],[RN DON Hours Contract]])</f>
        <v>0.24175824175824176</v>
      </c>
      <c r="K86" s="8">
        <f>Contract[[#This Row],[Total Contract RN Hours (w/ Admin, DON)]]/Contract[[#This Row],[Total RN Hours (w/ Admin, DON)]]</f>
        <v>4.6274580741781533E-3</v>
      </c>
      <c r="L86" s="2">
        <v>46.617912087912082</v>
      </c>
      <c r="M86" s="2">
        <v>0.24175824175824176</v>
      </c>
      <c r="N86" s="8">
        <f>Contract[[#This Row],[RN Hours Contract (excl. Admin, DON)]]/Contract[[#This Row],[RN Hours (excl. Admin, DON)]]</f>
        <v>5.1859517282184138E-3</v>
      </c>
      <c r="O86" s="2">
        <v>0</v>
      </c>
      <c r="P86" s="2">
        <v>0</v>
      </c>
      <c r="Q86" s="8" t="s">
        <v>2447</v>
      </c>
      <c r="R86" s="2">
        <v>5.6263736263736268</v>
      </c>
      <c r="S86" s="2">
        <v>0</v>
      </c>
      <c r="T86" s="8">
        <f>Contract[[#This Row],[RN DON Hours Contract]]/Contract[[#This Row],[RN DON Hours]]</f>
        <v>0</v>
      </c>
      <c r="U86" s="2">
        <v>97.916923076923084</v>
      </c>
      <c r="V86" s="2">
        <v>1.8812087912087911</v>
      </c>
      <c r="W86" s="8">
        <f>Contract[[#This Row],[LPN Hours Contract (excl. Admin)]]/Contract[[#This Row],[LPN Hours (excl. Admin)]]</f>
        <v>1.9212294791278544E-2</v>
      </c>
      <c r="X86" s="2">
        <v>0</v>
      </c>
      <c r="Y86" s="2">
        <v>0</v>
      </c>
      <c r="Z86" s="8" t="s">
        <v>2447</v>
      </c>
      <c r="AA86" s="2">
        <v>157.82329670329668</v>
      </c>
      <c r="AB86" s="2">
        <v>1.2747252747252746</v>
      </c>
      <c r="AC86" s="8">
        <f>Contract[[#This Row],[CNA Hours Contract]]/Contract[[#This Row],[CNA Hours]]</f>
        <v>8.0769145072525136E-3</v>
      </c>
      <c r="AD86" s="2">
        <v>0</v>
      </c>
      <c r="AE86" s="2">
        <v>0</v>
      </c>
      <c r="AF86" s="8" t="s">
        <v>2447</v>
      </c>
      <c r="AG86" s="2">
        <v>0</v>
      </c>
      <c r="AH86" s="2">
        <v>0</v>
      </c>
      <c r="AI86" s="8" t="s">
        <v>2447</v>
      </c>
      <c r="AJ86" t="s">
        <v>939</v>
      </c>
      <c r="AK86" s="6">
        <v>5</v>
      </c>
      <c r="AT86"/>
      <c r="AU86"/>
    </row>
    <row r="87" spans="1:47" x14ac:dyDescent="0.25">
      <c r="A87" t="s">
        <v>35</v>
      </c>
      <c r="B87" t="s">
        <v>1911</v>
      </c>
      <c r="C87" t="s">
        <v>2168</v>
      </c>
      <c r="D87" t="s">
        <v>2331</v>
      </c>
      <c r="E87" s="2">
        <v>31.197802197802197</v>
      </c>
      <c r="F87" s="2">
        <f>SUM(Contract[[#This Row],[RN Hours (excl. Admin, DON)]], Contract[[#This Row],[RN Admin Hours]], Contract[[#This Row],[RN DON Hours]], Contract[[#This Row],[LPN Hours (excl. Admin)]], Contract[[#This Row],[LPN Admin Hours]], Contract[[#This Row],[CNA Hours]], Contract[[#This Row],[NA TR Hours]], Contract[[#This Row],[Med Aide/Tech Hours]])</f>
        <v>130.40065934065933</v>
      </c>
      <c r="G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67.669340659340648</v>
      </c>
      <c r="H87" s="8">
        <f>Contract[[#This Row],[Total Contract Hours]]/Contract[[#This Row],[Total Nurse Staff Hours]]</f>
        <v>0.5189340376152618</v>
      </c>
      <c r="I87" s="2">
        <f>SUM(Contract[[#This Row],[RN Hours (excl. Admin, DON)]], Contract[[#This Row],[RN Admin Hours]], Contract[[#This Row],[RN DON Hours]])</f>
        <v>32.813186813186817</v>
      </c>
      <c r="J87" s="2">
        <f>SUM(Contract[[#This Row],[RN Hours Contract (excl. Admin, DON)]], Contract[[#This Row],[RN Admin Hours Contract]], Contract[[#This Row],[RN DON Hours Contract]])</f>
        <v>0</v>
      </c>
      <c r="K87" s="8">
        <f>Contract[[#This Row],[Total Contract RN Hours (w/ Admin, DON)]]/Contract[[#This Row],[Total RN Hours (w/ Admin, DON)]]</f>
        <v>0</v>
      </c>
      <c r="L87" s="2">
        <v>21.560439560439562</v>
      </c>
      <c r="M87" s="2">
        <v>0</v>
      </c>
      <c r="N87" s="8">
        <f>Contract[[#This Row],[RN Hours Contract (excl. Admin, DON)]]/Contract[[#This Row],[RN Hours (excl. Admin, DON)]]</f>
        <v>0</v>
      </c>
      <c r="O87" s="2">
        <v>5.6263736263736268</v>
      </c>
      <c r="P87" s="2">
        <v>0</v>
      </c>
      <c r="Q87" s="8">
        <f>Contract[[#This Row],[RN Admin Hours Contract]]/Contract[[#This Row],[RN Admin Hours]]</f>
        <v>0</v>
      </c>
      <c r="R87" s="2">
        <v>5.6263736263736268</v>
      </c>
      <c r="S87" s="2">
        <v>0</v>
      </c>
      <c r="T87" s="8">
        <f>Contract[[#This Row],[RN DON Hours Contract]]/Contract[[#This Row],[RN DON Hours]]</f>
        <v>0</v>
      </c>
      <c r="U87" s="2">
        <v>36.817692307692312</v>
      </c>
      <c r="V87" s="2">
        <v>23.834175824175812</v>
      </c>
      <c r="W87" s="8">
        <f>Contract[[#This Row],[LPN Hours Contract (excl. Admin)]]/Contract[[#This Row],[LPN Hours (excl. Admin)]]</f>
        <v>0.64735659217827035</v>
      </c>
      <c r="X87" s="2">
        <v>0</v>
      </c>
      <c r="Y87" s="2">
        <v>0</v>
      </c>
      <c r="Z87" s="8" t="s">
        <v>2447</v>
      </c>
      <c r="AA87" s="2">
        <v>60.769780219780202</v>
      </c>
      <c r="AB87" s="2">
        <v>43.835164835164832</v>
      </c>
      <c r="AC87" s="8">
        <f>Contract[[#This Row],[CNA Hours Contract]]/Contract[[#This Row],[CNA Hours]]</f>
        <v>0.72133163352953422</v>
      </c>
      <c r="AD87" s="2">
        <v>0</v>
      </c>
      <c r="AE87" s="2">
        <v>0</v>
      </c>
      <c r="AF87" s="8" t="s">
        <v>2447</v>
      </c>
      <c r="AG87" s="2">
        <v>0</v>
      </c>
      <c r="AH87" s="2">
        <v>0</v>
      </c>
      <c r="AI87" s="8" t="s">
        <v>2447</v>
      </c>
      <c r="AJ87" t="s">
        <v>978</v>
      </c>
      <c r="AK87" s="6">
        <v>5</v>
      </c>
      <c r="AT87"/>
      <c r="AU87"/>
    </row>
    <row r="88" spans="1:47" x14ac:dyDescent="0.25">
      <c r="A88" t="s">
        <v>35</v>
      </c>
      <c r="B88" t="s">
        <v>1894</v>
      </c>
      <c r="C88" t="s">
        <v>2275</v>
      </c>
      <c r="D88" t="s">
        <v>2333</v>
      </c>
      <c r="E88" s="2">
        <v>65.285714285714292</v>
      </c>
      <c r="F88" s="2">
        <f>SUM(Contract[[#This Row],[RN Hours (excl. Admin, DON)]], Contract[[#This Row],[RN Admin Hours]], Contract[[#This Row],[RN DON Hours]], Contract[[#This Row],[LPN Hours (excl. Admin)]], Contract[[#This Row],[LPN Admin Hours]], Contract[[#This Row],[CNA Hours]], Contract[[#This Row],[NA TR Hours]], Contract[[#This Row],[Med Aide/Tech Hours]])</f>
        <v>260.47417582417586</v>
      </c>
      <c r="G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158.91725274725275</v>
      </c>
      <c r="H88" s="8">
        <f>Contract[[#This Row],[Total Contract Hours]]/Contract[[#This Row],[Total Nurse Staff Hours]]</f>
        <v>0.61010751735528812</v>
      </c>
      <c r="I88" s="2">
        <f>SUM(Contract[[#This Row],[RN Hours (excl. Admin, DON)]], Contract[[#This Row],[RN Admin Hours]], Contract[[#This Row],[RN DON Hours]])</f>
        <v>18.28153846153846</v>
      </c>
      <c r="J88" s="2">
        <f>SUM(Contract[[#This Row],[RN Hours Contract (excl. Admin, DON)]], Contract[[#This Row],[RN Admin Hours Contract]], Contract[[#This Row],[RN DON Hours Contract]])</f>
        <v>0.2087912087912088</v>
      </c>
      <c r="K88" s="8">
        <f>Contract[[#This Row],[Total Contract RN Hours (w/ Admin, DON)]]/Contract[[#This Row],[Total RN Hours (w/ Admin, DON)]]</f>
        <v>1.1420877363821066E-2</v>
      </c>
      <c r="L88" s="2">
        <v>12.655164835164834</v>
      </c>
      <c r="M88" s="2">
        <v>0.2087912087912088</v>
      </c>
      <c r="N88" s="8">
        <f>Contract[[#This Row],[RN Hours Contract (excl. Admin, DON)]]/Contract[[#This Row],[RN Hours (excl. Admin, DON)]]</f>
        <v>1.6498497768361094E-2</v>
      </c>
      <c r="O88" s="2">
        <v>0</v>
      </c>
      <c r="P88" s="2">
        <v>0</v>
      </c>
      <c r="Q88" s="8" t="s">
        <v>2447</v>
      </c>
      <c r="R88" s="2">
        <v>5.6263736263736268</v>
      </c>
      <c r="S88" s="2">
        <v>0</v>
      </c>
      <c r="T88" s="8">
        <f>Contract[[#This Row],[RN DON Hours Contract]]/Contract[[#This Row],[RN DON Hours]]</f>
        <v>0</v>
      </c>
      <c r="U88" s="2">
        <v>93.65901098901098</v>
      </c>
      <c r="V88" s="2">
        <v>47.686483516483513</v>
      </c>
      <c r="W88" s="8">
        <f>Contract[[#This Row],[LPN Hours Contract (excl. Admin)]]/Contract[[#This Row],[LPN Hours (excl. Admin)]]</f>
        <v>0.50914997940858642</v>
      </c>
      <c r="X88" s="2">
        <v>0</v>
      </c>
      <c r="Y88" s="2">
        <v>0</v>
      </c>
      <c r="Z88" s="8" t="s">
        <v>2447</v>
      </c>
      <c r="AA88" s="2">
        <v>148.53362637362645</v>
      </c>
      <c r="AB88" s="2">
        <v>111.02197802197803</v>
      </c>
      <c r="AC88" s="8">
        <f>Contract[[#This Row],[CNA Hours Contract]]/Contract[[#This Row],[CNA Hours]]</f>
        <v>0.74745349408429329</v>
      </c>
      <c r="AD88" s="2">
        <v>0</v>
      </c>
      <c r="AE88" s="2">
        <v>0</v>
      </c>
      <c r="AF88" s="8" t="s">
        <v>2447</v>
      </c>
      <c r="AG88" s="2">
        <v>0</v>
      </c>
      <c r="AH88" s="2">
        <v>0</v>
      </c>
      <c r="AI88" s="8" t="s">
        <v>2447</v>
      </c>
      <c r="AJ88" t="s">
        <v>961</v>
      </c>
      <c r="AK88" s="6">
        <v>5</v>
      </c>
      <c r="AT88"/>
      <c r="AU88"/>
    </row>
    <row r="89" spans="1:47" x14ac:dyDescent="0.25">
      <c r="A89" t="s">
        <v>35</v>
      </c>
      <c r="B89" t="s">
        <v>1850</v>
      </c>
      <c r="C89" t="s">
        <v>2065</v>
      </c>
      <c r="D89" t="s">
        <v>2335</v>
      </c>
      <c r="E89" s="2">
        <v>58.780219780219781</v>
      </c>
      <c r="F89" s="2">
        <f>SUM(Contract[[#This Row],[RN Hours (excl. Admin, DON)]], Contract[[#This Row],[RN Admin Hours]], Contract[[#This Row],[RN DON Hours]], Contract[[#This Row],[LPN Hours (excl. Admin)]], Contract[[#This Row],[LPN Admin Hours]], Contract[[#This Row],[CNA Hours]], Contract[[#This Row],[NA TR Hours]], Contract[[#This Row],[Med Aide/Tech Hours]])</f>
        <v>203.56098901098903</v>
      </c>
      <c r="G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32.359120879120873</v>
      </c>
      <c r="H89" s="8">
        <f>Contract[[#This Row],[Total Contract Hours]]/Contract[[#This Row],[Total Nurse Staff Hours]]</f>
        <v>0.15896523708368307</v>
      </c>
      <c r="I89" s="2">
        <f>SUM(Contract[[#This Row],[RN Hours (excl. Admin, DON)]], Contract[[#This Row],[RN Admin Hours]], Contract[[#This Row],[RN DON Hours]])</f>
        <v>49.939560439560445</v>
      </c>
      <c r="J89" s="2">
        <f>SUM(Contract[[#This Row],[RN Hours Contract (excl. Admin, DON)]], Contract[[#This Row],[RN Admin Hours Contract]], Contract[[#This Row],[RN DON Hours Contract]])</f>
        <v>0.36263736263736263</v>
      </c>
      <c r="K89" s="8">
        <f>Contract[[#This Row],[Total Contract RN Hours (w/ Admin, DON)]]/Contract[[#This Row],[Total RN Hours (w/ Admin, DON)]]</f>
        <v>7.2615249202332482E-3</v>
      </c>
      <c r="L89" s="2">
        <v>44.458791208791212</v>
      </c>
      <c r="M89" s="2">
        <v>0.36263736263736263</v>
      </c>
      <c r="N89" s="8">
        <f>Contract[[#This Row],[RN Hours Contract (excl. Admin, DON)]]/Contract[[#This Row],[RN Hours (excl. Admin, DON)]]</f>
        <v>8.1567076561824131E-3</v>
      </c>
      <c r="O89" s="2">
        <v>0</v>
      </c>
      <c r="P89" s="2">
        <v>0</v>
      </c>
      <c r="Q89" s="8" t="s">
        <v>2447</v>
      </c>
      <c r="R89" s="2">
        <v>5.4807692307692308</v>
      </c>
      <c r="S89" s="2">
        <v>0</v>
      </c>
      <c r="T89" s="8">
        <f>Contract[[#This Row],[RN DON Hours Contract]]/Contract[[#This Row],[RN DON Hours]]</f>
        <v>0</v>
      </c>
      <c r="U89" s="2">
        <v>48.230000000000004</v>
      </c>
      <c r="V89" s="2">
        <v>11.908571428571422</v>
      </c>
      <c r="W89" s="8">
        <f>Contract[[#This Row],[LPN Hours Contract (excl. Admin)]]/Contract[[#This Row],[LPN Hours (excl. Admin)]]</f>
        <v>0.24691211753206346</v>
      </c>
      <c r="X89" s="2">
        <v>0</v>
      </c>
      <c r="Y89" s="2">
        <v>0</v>
      </c>
      <c r="Z89" s="8" t="s">
        <v>2447</v>
      </c>
      <c r="AA89" s="2">
        <v>105.39142857142856</v>
      </c>
      <c r="AB89" s="2">
        <v>20.087912087912088</v>
      </c>
      <c r="AC89" s="8">
        <f>Contract[[#This Row],[CNA Hours Contract]]/Contract[[#This Row],[CNA Hours]]</f>
        <v>0.19060290158509044</v>
      </c>
      <c r="AD89" s="2">
        <v>0</v>
      </c>
      <c r="AE89" s="2">
        <v>0</v>
      </c>
      <c r="AF89" s="8" t="s">
        <v>2447</v>
      </c>
      <c r="AG89" s="2">
        <v>0</v>
      </c>
      <c r="AH89" s="2">
        <v>0</v>
      </c>
      <c r="AI89" s="8" t="s">
        <v>2447</v>
      </c>
      <c r="AJ89" t="s">
        <v>917</v>
      </c>
      <c r="AK89" s="6">
        <v>5</v>
      </c>
      <c r="AT89"/>
      <c r="AU89"/>
    </row>
    <row r="90" spans="1:47" x14ac:dyDescent="0.25">
      <c r="A90" t="s">
        <v>35</v>
      </c>
      <c r="B90" t="s">
        <v>1913</v>
      </c>
      <c r="C90" t="s">
        <v>2166</v>
      </c>
      <c r="D90" t="s">
        <v>2340</v>
      </c>
      <c r="E90" s="2">
        <v>30.252747252747252</v>
      </c>
      <c r="F90" s="2">
        <f>SUM(Contract[[#This Row],[RN Hours (excl. Admin, DON)]], Contract[[#This Row],[RN Admin Hours]], Contract[[#This Row],[RN DON Hours]], Contract[[#This Row],[LPN Hours (excl. Admin)]], Contract[[#This Row],[LPN Admin Hours]], Contract[[#This Row],[CNA Hours]], Contract[[#This Row],[NA TR Hours]], Contract[[#This Row],[Med Aide/Tech Hours]])</f>
        <v>107.82868131868132</v>
      </c>
      <c r="G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5.9426373626373623</v>
      </c>
      <c r="H90" s="8">
        <f>Contract[[#This Row],[Total Contract Hours]]/Contract[[#This Row],[Total Nurse Staff Hours]]</f>
        <v>5.5111843064038289E-2</v>
      </c>
      <c r="I90" s="2">
        <f>SUM(Contract[[#This Row],[RN Hours (excl. Admin, DON)]], Contract[[#This Row],[RN Admin Hours]], Contract[[#This Row],[RN DON Hours]])</f>
        <v>31.45417582417582</v>
      </c>
      <c r="J90" s="2">
        <f>SUM(Contract[[#This Row],[RN Hours Contract (excl. Admin, DON)]], Contract[[#This Row],[RN Admin Hours Contract]], Contract[[#This Row],[RN DON Hours Contract]])</f>
        <v>0.39560439560439559</v>
      </c>
      <c r="K90" s="8">
        <f>Contract[[#This Row],[Total Contract RN Hours (w/ Admin, DON)]]/Contract[[#This Row],[Total RN Hours (w/ Admin, DON)]]</f>
        <v>1.2577166154845878E-2</v>
      </c>
      <c r="L90" s="2">
        <v>20.401978021978021</v>
      </c>
      <c r="M90" s="2">
        <v>0.39560439560439559</v>
      </c>
      <c r="N90" s="8">
        <f>Contract[[#This Row],[RN Hours Contract (excl. Admin, DON)]]/Contract[[#This Row],[RN Hours (excl. Admin, DON)]]</f>
        <v>1.9390492195326892E-2</v>
      </c>
      <c r="O90" s="2">
        <v>5.634615384615385</v>
      </c>
      <c r="P90" s="2">
        <v>0</v>
      </c>
      <c r="Q90" s="8">
        <f>Contract[[#This Row],[RN Admin Hours Contract]]/Contract[[#This Row],[RN Admin Hours]]</f>
        <v>0</v>
      </c>
      <c r="R90" s="2">
        <v>5.4175824175824179</v>
      </c>
      <c r="S90" s="2">
        <v>0</v>
      </c>
      <c r="T90" s="8">
        <f>Contract[[#This Row],[RN DON Hours Contract]]/Contract[[#This Row],[RN DON Hours]]</f>
        <v>0</v>
      </c>
      <c r="U90" s="2">
        <v>25.601978021978013</v>
      </c>
      <c r="V90" s="2">
        <v>1.2942857142857143</v>
      </c>
      <c r="W90" s="8">
        <f>Contract[[#This Row],[LPN Hours Contract (excl. Admin)]]/Contract[[#This Row],[LPN Hours (excl. Admin)]]</f>
        <v>5.0554129574466276E-2</v>
      </c>
      <c r="X90" s="2">
        <v>0</v>
      </c>
      <c r="Y90" s="2">
        <v>0</v>
      </c>
      <c r="Z90" s="8" t="s">
        <v>2447</v>
      </c>
      <c r="AA90" s="2">
        <v>50.772527472527486</v>
      </c>
      <c r="AB90" s="2">
        <v>4.2527472527472527</v>
      </c>
      <c r="AC90" s="8">
        <f>Contract[[#This Row],[CNA Hours Contract]]/Contract[[#This Row],[CNA Hours]]</f>
        <v>8.3760794753587414E-2</v>
      </c>
      <c r="AD90" s="2">
        <v>0</v>
      </c>
      <c r="AE90" s="2">
        <v>0</v>
      </c>
      <c r="AF90" s="8" t="s">
        <v>2447</v>
      </c>
      <c r="AG90" s="2">
        <v>0</v>
      </c>
      <c r="AH90" s="2">
        <v>0</v>
      </c>
      <c r="AI90" s="8" t="s">
        <v>2447</v>
      </c>
      <c r="AJ90" t="s">
        <v>980</v>
      </c>
      <c r="AK90" s="6">
        <v>5</v>
      </c>
      <c r="AT90"/>
      <c r="AU90"/>
    </row>
    <row r="91" spans="1:47" x14ac:dyDescent="0.25">
      <c r="A91" t="s">
        <v>35</v>
      </c>
      <c r="B91" t="s">
        <v>1903</v>
      </c>
      <c r="C91" t="s">
        <v>2099</v>
      </c>
      <c r="D91" t="s">
        <v>2311</v>
      </c>
      <c r="E91" s="2">
        <v>75.109890109890117</v>
      </c>
      <c r="F91" s="2">
        <f>SUM(Contract[[#This Row],[RN Hours (excl. Admin, DON)]], Contract[[#This Row],[RN Admin Hours]], Contract[[#This Row],[RN DON Hours]], Contract[[#This Row],[LPN Hours (excl. Admin)]], Contract[[#This Row],[LPN Admin Hours]], Contract[[#This Row],[CNA Hours]], Contract[[#This Row],[NA TR Hours]], Contract[[#This Row],[Med Aide/Tech Hours]])</f>
        <v>261.15054945054942</v>
      </c>
      <c r="G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30.112857142857145</v>
      </c>
      <c r="H91" s="8">
        <f>Contract[[#This Row],[Total Contract Hours]]/Contract[[#This Row],[Total Nurse Staff Hours]]</f>
        <v>0.11530841963079697</v>
      </c>
      <c r="I91" s="2">
        <f>SUM(Contract[[#This Row],[RN Hours (excl. Admin, DON)]], Contract[[#This Row],[RN Admin Hours]], Contract[[#This Row],[RN DON Hours]])</f>
        <v>49.8843956043956</v>
      </c>
      <c r="J91" s="2">
        <f>SUM(Contract[[#This Row],[RN Hours Contract (excl. Admin, DON)]], Contract[[#This Row],[RN Admin Hours Contract]], Contract[[#This Row],[RN DON Hours Contract]])</f>
        <v>10.318681318681319</v>
      </c>
      <c r="K91" s="8">
        <f>Contract[[#This Row],[Total Contract RN Hours (w/ Admin, DON)]]/Contract[[#This Row],[Total RN Hours (w/ Admin, DON)]]</f>
        <v>0.20685188611911501</v>
      </c>
      <c r="L91" s="2">
        <v>43.269010989010987</v>
      </c>
      <c r="M91" s="2">
        <v>10.318681318681319</v>
      </c>
      <c r="N91" s="8">
        <f>Contract[[#This Row],[RN Hours Contract (excl. Admin, DON)]]/Contract[[#This Row],[RN Hours (excl. Admin, DON)]]</f>
        <v>0.23847740178997737</v>
      </c>
      <c r="O91" s="2">
        <v>0.98901098901098905</v>
      </c>
      <c r="P91" s="2">
        <v>0</v>
      </c>
      <c r="Q91" s="8">
        <f>Contract[[#This Row],[RN Admin Hours Contract]]/Contract[[#This Row],[RN Admin Hours]]</f>
        <v>0</v>
      </c>
      <c r="R91" s="2">
        <v>5.6263736263736268</v>
      </c>
      <c r="S91" s="2">
        <v>0</v>
      </c>
      <c r="T91" s="8">
        <f>Contract[[#This Row],[RN DON Hours Contract]]/Contract[[#This Row],[RN DON Hours]]</f>
        <v>0</v>
      </c>
      <c r="U91" s="2">
        <v>83.23098901098902</v>
      </c>
      <c r="V91" s="2">
        <v>1.6183516483516485</v>
      </c>
      <c r="W91" s="8">
        <f>Contract[[#This Row],[LPN Hours Contract (excl. Admin)]]/Contract[[#This Row],[LPN Hours (excl. Admin)]]</f>
        <v>1.9444099698706894E-2</v>
      </c>
      <c r="X91" s="2">
        <v>0</v>
      </c>
      <c r="Y91" s="2">
        <v>0</v>
      </c>
      <c r="Z91" s="8" t="s">
        <v>2447</v>
      </c>
      <c r="AA91" s="2">
        <v>122.8016483516483</v>
      </c>
      <c r="AB91" s="2">
        <v>18.175824175824175</v>
      </c>
      <c r="AC91" s="8">
        <f>Contract[[#This Row],[CNA Hours Contract]]/Contract[[#This Row],[CNA Hours]]</f>
        <v>0.14800961078125635</v>
      </c>
      <c r="AD91" s="2">
        <v>5.2335164835164836</v>
      </c>
      <c r="AE91" s="2">
        <v>0</v>
      </c>
      <c r="AF91" s="8">
        <f>Contract[[#This Row],[NA TR Hours Contract]]/Contract[[#This Row],[NA TR Hours]]</f>
        <v>0</v>
      </c>
      <c r="AG91" s="2">
        <v>0</v>
      </c>
      <c r="AH91" s="2">
        <v>0</v>
      </c>
      <c r="AI91" s="8" t="s">
        <v>2447</v>
      </c>
      <c r="AJ91" t="s">
        <v>970</v>
      </c>
      <c r="AK91" s="6">
        <v>5</v>
      </c>
      <c r="AT91"/>
      <c r="AU91"/>
    </row>
    <row r="92" spans="1:47" x14ac:dyDescent="0.25">
      <c r="A92" t="s">
        <v>35</v>
      </c>
      <c r="B92" t="s">
        <v>1839</v>
      </c>
      <c r="C92" t="s">
        <v>2267</v>
      </c>
      <c r="D92" t="s">
        <v>2331</v>
      </c>
      <c r="E92" s="2">
        <v>70.64835164835165</v>
      </c>
      <c r="F92" s="2">
        <f>SUM(Contract[[#This Row],[RN Hours (excl. Admin, DON)]], Contract[[#This Row],[RN Admin Hours]], Contract[[#This Row],[RN DON Hours]], Contract[[#This Row],[LPN Hours (excl. Admin)]], Contract[[#This Row],[LPN Admin Hours]], Contract[[#This Row],[CNA Hours]], Contract[[#This Row],[NA TR Hours]], Contract[[#This Row],[Med Aide/Tech Hours]])</f>
        <v>249.35175824175823</v>
      </c>
      <c r="G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22.228021978021978</v>
      </c>
      <c r="H92" s="8">
        <f>Contract[[#This Row],[Total Contract Hours]]/Contract[[#This Row],[Total Nurse Staff Hours]]</f>
        <v>8.9143233377447728E-2</v>
      </c>
      <c r="I92" s="2">
        <f>SUM(Contract[[#This Row],[RN Hours (excl. Admin, DON)]], Contract[[#This Row],[RN Admin Hours]], Contract[[#This Row],[RN DON Hours]])</f>
        <v>33.775714285714287</v>
      </c>
      <c r="J92" s="2">
        <f>SUM(Contract[[#This Row],[RN Hours Contract (excl. Admin, DON)]], Contract[[#This Row],[RN Admin Hours Contract]], Contract[[#This Row],[RN DON Hours Contract]])</f>
        <v>2.4945054945054945</v>
      </c>
      <c r="K92" s="8">
        <f>Contract[[#This Row],[Total Contract RN Hours (w/ Admin, DON)]]/Contract[[#This Row],[Total RN Hours (w/ Admin, DON)]]</f>
        <v>7.3855003432468216E-2</v>
      </c>
      <c r="L92" s="2">
        <v>17.097142857142856</v>
      </c>
      <c r="M92" s="2">
        <v>2.4945054945054945</v>
      </c>
      <c r="N92" s="8">
        <f>Contract[[#This Row],[RN Hours Contract (excl. Admin, DON)]]/Contract[[#This Row],[RN Hours (excl. Admin, DON)]]</f>
        <v>0.14590189222542166</v>
      </c>
      <c r="O92" s="2">
        <v>10.546703296703297</v>
      </c>
      <c r="P92" s="2">
        <v>0</v>
      </c>
      <c r="Q92" s="8">
        <f>Contract[[#This Row],[RN Admin Hours Contract]]/Contract[[#This Row],[RN Admin Hours]]</f>
        <v>0</v>
      </c>
      <c r="R92" s="2">
        <v>6.1318681318681323</v>
      </c>
      <c r="S92" s="2">
        <v>0</v>
      </c>
      <c r="T92" s="8">
        <f>Contract[[#This Row],[RN DON Hours Contract]]/Contract[[#This Row],[RN DON Hours]]</f>
        <v>0</v>
      </c>
      <c r="U92" s="2">
        <v>86.88923076923075</v>
      </c>
      <c r="V92" s="2">
        <v>15.55769230769231</v>
      </c>
      <c r="W92" s="8">
        <f>Contract[[#This Row],[LPN Hours Contract (excl. Admin)]]/Contract[[#This Row],[LPN Hours (excl. Admin)]]</f>
        <v>0.17905202025567485</v>
      </c>
      <c r="X92" s="2">
        <v>0</v>
      </c>
      <c r="Y92" s="2">
        <v>0</v>
      </c>
      <c r="Z92" s="8" t="s">
        <v>2447</v>
      </c>
      <c r="AA92" s="2">
        <v>128.6868131868132</v>
      </c>
      <c r="AB92" s="2">
        <v>4.1758241758241761</v>
      </c>
      <c r="AC92" s="8">
        <f>Contract[[#This Row],[CNA Hours Contract]]/Contract[[#This Row],[CNA Hours]]</f>
        <v>3.2449511122496902E-2</v>
      </c>
      <c r="AD92" s="2">
        <v>0</v>
      </c>
      <c r="AE92" s="2">
        <v>0</v>
      </c>
      <c r="AF92" s="8" t="s">
        <v>2447</v>
      </c>
      <c r="AG92" s="2">
        <v>0</v>
      </c>
      <c r="AH92" s="2">
        <v>0</v>
      </c>
      <c r="AI92" s="8" t="s">
        <v>2447</v>
      </c>
      <c r="AJ92" t="s">
        <v>906</v>
      </c>
      <c r="AK92" s="6">
        <v>5</v>
      </c>
      <c r="AT92"/>
      <c r="AU92"/>
    </row>
    <row r="93" spans="1:47" x14ac:dyDescent="0.25">
      <c r="A93" t="s">
        <v>35</v>
      </c>
      <c r="B93" t="s">
        <v>1392</v>
      </c>
      <c r="C93" t="s">
        <v>1953</v>
      </c>
      <c r="D93" t="s">
        <v>2340</v>
      </c>
      <c r="E93" s="2">
        <v>72.615384615384613</v>
      </c>
      <c r="F93" s="2">
        <f>SUM(Contract[[#This Row],[RN Hours (excl. Admin, DON)]], Contract[[#This Row],[RN Admin Hours]], Contract[[#This Row],[RN DON Hours]], Contract[[#This Row],[LPN Hours (excl. Admin)]], Contract[[#This Row],[LPN Admin Hours]], Contract[[#This Row],[CNA Hours]], Contract[[#This Row],[NA TR Hours]], Contract[[#This Row],[Med Aide/Tech Hours]])</f>
        <v>380.07604395604386</v>
      </c>
      <c r="G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1.098901098901099E-2</v>
      </c>
      <c r="H93" s="8">
        <f>Contract[[#This Row],[Total Contract Hours]]/Contract[[#This Row],[Total Nurse Staff Hours]]</f>
        <v>2.8912664093825074E-5</v>
      </c>
      <c r="I93" s="2">
        <f>SUM(Contract[[#This Row],[RN Hours (excl. Admin, DON)]], Contract[[#This Row],[RN Admin Hours]], Contract[[#This Row],[RN DON Hours]])</f>
        <v>69.514395604395588</v>
      </c>
      <c r="J93" s="2">
        <f>SUM(Contract[[#This Row],[RN Hours Contract (excl. Admin, DON)]], Contract[[#This Row],[RN Admin Hours Contract]], Contract[[#This Row],[RN DON Hours Contract]])</f>
        <v>1.098901098901099E-2</v>
      </c>
      <c r="K93" s="8">
        <f>Contract[[#This Row],[Total Contract RN Hours (w/ Admin, DON)]]/Contract[[#This Row],[Total RN Hours (w/ Admin, DON)]]</f>
        <v>1.5808252223825886E-4</v>
      </c>
      <c r="L93" s="2">
        <v>35.228681318681311</v>
      </c>
      <c r="M93" s="2">
        <v>1.098901098901099E-2</v>
      </c>
      <c r="N93" s="8">
        <f>Contract[[#This Row],[RN Hours Contract (excl. Admin, DON)]]/Contract[[#This Row],[RN Hours (excl. Admin, DON)]]</f>
        <v>3.1193364547493465E-4</v>
      </c>
      <c r="O93" s="2">
        <v>28.571428571428573</v>
      </c>
      <c r="P93" s="2">
        <v>0</v>
      </c>
      <c r="Q93" s="8">
        <f>Contract[[#This Row],[RN Admin Hours Contract]]/Contract[[#This Row],[RN Admin Hours]]</f>
        <v>0</v>
      </c>
      <c r="R93" s="2">
        <v>5.7142857142857144</v>
      </c>
      <c r="S93" s="2">
        <v>0</v>
      </c>
      <c r="T93" s="8">
        <f>Contract[[#This Row],[RN DON Hours Contract]]/Contract[[#This Row],[RN DON Hours]]</f>
        <v>0</v>
      </c>
      <c r="U93" s="2">
        <v>77.551978021978016</v>
      </c>
      <c r="V93" s="2">
        <v>0</v>
      </c>
      <c r="W93" s="8">
        <f>Contract[[#This Row],[LPN Hours Contract (excl. Admin)]]/Contract[[#This Row],[LPN Hours (excl. Admin)]]</f>
        <v>0</v>
      </c>
      <c r="X93" s="2">
        <v>11.428571428571429</v>
      </c>
      <c r="Y93" s="2">
        <v>0</v>
      </c>
      <c r="Z93" s="8">
        <f>Contract[[#This Row],[LPN Admin Hours Contract]]/Contract[[#This Row],[LPN Admin Hours]]</f>
        <v>0</v>
      </c>
      <c r="AA93" s="2">
        <v>221.58109890109884</v>
      </c>
      <c r="AB93" s="2">
        <v>0</v>
      </c>
      <c r="AC93" s="8">
        <f>Contract[[#This Row],[CNA Hours Contract]]/Contract[[#This Row],[CNA Hours]]</f>
        <v>0</v>
      </c>
      <c r="AD93" s="2">
        <v>0</v>
      </c>
      <c r="AE93" s="2">
        <v>0</v>
      </c>
      <c r="AF93" s="8" t="s">
        <v>2447</v>
      </c>
      <c r="AG93" s="2">
        <v>0</v>
      </c>
      <c r="AH93" s="2">
        <v>0</v>
      </c>
      <c r="AI93" s="8" t="s">
        <v>2447</v>
      </c>
      <c r="AJ93" t="s">
        <v>450</v>
      </c>
      <c r="AK93" s="6">
        <v>5</v>
      </c>
      <c r="AT93"/>
      <c r="AU93"/>
    </row>
    <row r="94" spans="1:47" x14ac:dyDescent="0.25">
      <c r="A94" t="s">
        <v>35</v>
      </c>
      <c r="B94" t="s">
        <v>1033</v>
      </c>
      <c r="C94" t="s">
        <v>1953</v>
      </c>
      <c r="D94" t="s">
        <v>2340</v>
      </c>
      <c r="E94" s="2">
        <v>73.989010989010993</v>
      </c>
      <c r="F94" s="2">
        <f>SUM(Contract[[#This Row],[RN Hours (excl. Admin, DON)]], Contract[[#This Row],[RN Admin Hours]], Contract[[#This Row],[RN DON Hours]], Contract[[#This Row],[LPN Hours (excl. Admin)]], Contract[[#This Row],[LPN Admin Hours]], Contract[[#This Row],[CNA Hours]], Contract[[#This Row],[NA TR Hours]], Contract[[#This Row],[Med Aide/Tech Hours]])</f>
        <v>248.61494505494508</v>
      </c>
      <c r="G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27.328461538461539</v>
      </c>
      <c r="H94" s="8">
        <f>Contract[[#This Row],[Total Contract Hours]]/Contract[[#This Row],[Total Nurse Staff Hours]]</f>
        <v>0.10992284286216912</v>
      </c>
      <c r="I94" s="2">
        <f>SUM(Contract[[#This Row],[RN Hours (excl. Admin, DON)]], Contract[[#This Row],[RN Admin Hours]], Contract[[#This Row],[RN DON Hours]])</f>
        <v>62.618791208791215</v>
      </c>
      <c r="J94" s="2">
        <f>SUM(Contract[[#This Row],[RN Hours Contract (excl. Admin, DON)]], Contract[[#This Row],[RN Admin Hours Contract]], Contract[[#This Row],[RN DON Hours Contract]])</f>
        <v>1.5934065934065933</v>
      </c>
      <c r="K94" s="8">
        <f>Contract[[#This Row],[Total Contract RN Hours (w/ Admin, DON)]]/Contract[[#This Row],[Total RN Hours (w/ Admin, DON)]]</f>
        <v>2.5446141048837283E-2</v>
      </c>
      <c r="L94" s="2">
        <v>48.508901098901106</v>
      </c>
      <c r="M94" s="2">
        <v>1.5934065934065933</v>
      </c>
      <c r="N94" s="8">
        <f>Contract[[#This Row],[RN Hours Contract (excl. Admin, DON)]]/Contract[[#This Row],[RN Hours (excl. Admin, DON)]]</f>
        <v>3.2847715724541315E-2</v>
      </c>
      <c r="O94" s="2">
        <v>8.791208791208792</v>
      </c>
      <c r="P94" s="2">
        <v>0</v>
      </c>
      <c r="Q94" s="8">
        <f>Contract[[#This Row],[RN Admin Hours Contract]]/Contract[[#This Row],[RN Admin Hours]]</f>
        <v>0</v>
      </c>
      <c r="R94" s="2">
        <v>5.3186813186813184</v>
      </c>
      <c r="S94" s="2">
        <v>0</v>
      </c>
      <c r="T94" s="8">
        <f>Contract[[#This Row],[RN DON Hours Contract]]/Contract[[#This Row],[RN DON Hours]]</f>
        <v>0</v>
      </c>
      <c r="U94" s="2">
        <v>34.042747252747255</v>
      </c>
      <c r="V94" s="2">
        <v>3.5812087912087915</v>
      </c>
      <c r="W94" s="8">
        <f>Contract[[#This Row],[LPN Hours Contract (excl. Admin)]]/Contract[[#This Row],[LPN Hours (excl. Admin)]]</f>
        <v>0.10519740855872868</v>
      </c>
      <c r="X94" s="2">
        <v>0.26373626373626374</v>
      </c>
      <c r="Y94" s="2">
        <v>0</v>
      </c>
      <c r="Z94" s="8">
        <f>Contract[[#This Row],[LPN Admin Hours Contract]]/Contract[[#This Row],[LPN Admin Hours]]</f>
        <v>0</v>
      </c>
      <c r="AA94" s="2">
        <v>151.68967032967035</v>
      </c>
      <c r="AB94" s="2">
        <v>22.153846153846153</v>
      </c>
      <c r="AC94" s="8">
        <f>Contract[[#This Row],[CNA Hours Contract]]/Contract[[#This Row],[CNA Hours]]</f>
        <v>0.1460471639611236</v>
      </c>
      <c r="AD94" s="2">
        <v>0</v>
      </c>
      <c r="AE94" s="2">
        <v>0</v>
      </c>
      <c r="AF94" s="8" t="s">
        <v>2447</v>
      </c>
      <c r="AG94" s="2">
        <v>0</v>
      </c>
      <c r="AH94" s="2">
        <v>0</v>
      </c>
      <c r="AI94" s="8" t="s">
        <v>2447</v>
      </c>
      <c r="AJ94" t="s">
        <v>86</v>
      </c>
      <c r="AK94" s="6">
        <v>5</v>
      </c>
      <c r="AT94"/>
      <c r="AU94"/>
    </row>
    <row r="95" spans="1:47" x14ac:dyDescent="0.25">
      <c r="A95" t="s">
        <v>35</v>
      </c>
      <c r="B95" t="s">
        <v>1192</v>
      </c>
      <c r="C95" t="s">
        <v>1989</v>
      </c>
      <c r="D95" t="s">
        <v>2355</v>
      </c>
      <c r="E95" s="2">
        <v>100.72527472527473</v>
      </c>
      <c r="F95" s="2">
        <f>SUM(Contract[[#This Row],[RN Hours (excl. Admin, DON)]], Contract[[#This Row],[RN Admin Hours]], Contract[[#This Row],[RN DON Hours]], Contract[[#This Row],[LPN Hours (excl. Admin)]], Contract[[#This Row],[LPN Admin Hours]], Contract[[#This Row],[CNA Hours]], Contract[[#This Row],[NA TR Hours]], Contract[[#This Row],[Med Aide/Tech Hours]])</f>
        <v>317.660989010989</v>
      </c>
      <c r="G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5.3406593406593403</v>
      </c>
      <c r="H95" s="8">
        <f>Contract[[#This Row],[Total Contract Hours]]/Contract[[#This Row],[Total Nurse Staff Hours]]</f>
        <v>1.6812449515085367E-2</v>
      </c>
      <c r="I95" s="2">
        <f>SUM(Contract[[#This Row],[RN Hours (excl. Admin, DON)]], Contract[[#This Row],[RN Admin Hours]], Contract[[#This Row],[RN DON Hours]])</f>
        <v>53.221978021978025</v>
      </c>
      <c r="J95" s="2">
        <f>SUM(Contract[[#This Row],[RN Hours Contract (excl. Admin, DON)]], Contract[[#This Row],[RN Admin Hours Contract]], Contract[[#This Row],[RN DON Hours Contract]])</f>
        <v>1.4505494505494505</v>
      </c>
      <c r="K95" s="8">
        <f>Contract[[#This Row],[Total Contract RN Hours (w/ Admin, DON)]]/Contract[[#This Row],[Total RN Hours (w/ Admin, DON)]]</f>
        <v>2.7254707631318136E-2</v>
      </c>
      <c r="L95" s="2">
        <v>39.730769230769234</v>
      </c>
      <c r="M95" s="2">
        <v>1.4505494505494505</v>
      </c>
      <c r="N95" s="8">
        <f>Contract[[#This Row],[RN Hours Contract (excl. Admin, DON)]]/Contract[[#This Row],[RN Hours (excl. Admin, DON)]]</f>
        <v>3.6509473101922277E-2</v>
      </c>
      <c r="O95" s="2">
        <v>6.563186813186813</v>
      </c>
      <c r="P95" s="2">
        <v>0</v>
      </c>
      <c r="Q95" s="8">
        <f>Contract[[#This Row],[RN Admin Hours Contract]]/Contract[[#This Row],[RN Admin Hours]]</f>
        <v>0</v>
      </c>
      <c r="R95" s="2">
        <v>6.9280219780219783</v>
      </c>
      <c r="S95" s="2">
        <v>0</v>
      </c>
      <c r="T95" s="8">
        <f>Contract[[#This Row],[RN DON Hours Contract]]/Contract[[#This Row],[RN DON Hours]]</f>
        <v>0</v>
      </c>
      <c r="U95" s="2">
        <v>83.568681318681314</v>
      </c>
      <c r="V95" s="2">
        <v>3.8901098901098901</v>
      </c>
      <c r="W95" s="8">
        <f>Contract[[#This Row],[LPN Hours Contract (excl. Admin)]]/Contract[[#This Row],[LPN Hours (excl. Admin)]]</f>
        <v>4.6549853709852394E-2</v>
      </c>
      <c r="X95" s="2">
        <v>14.142307692307693</v>
      </c>
      <c r="Y95" s="2">
        <v>0</v>
      </c>
      <c r="Z95" s="8">
        <f>Contract[[#This Row],[LPN Admin Hours Contract]]/Contract[[#This Row],[LPN Admin Hours]]</f>
        <v>0</v>
      </c>
      <c r="AA95" s="2">
        <v>158.9532967032967</v>
      </c>
      <c r="AB95" s="2">
        <v>0</v>
      </c>
      <c r="AC95" s="8">
        <f>Contract[[#This Row],[CNA Hours Contract]]/Contract[[#This Row],[CNA Hours]]</f>
        <v>0</v>
      </c>
      <c r="AD95" s="2">
        <v>7.7747252747252746</v>
      </c>
      <c r="AE95" s="2">
        <v>0</v>
      </c>
      <c r="AF95" s="8">
        <f>Contract[[#This Row],[NA TR Hours Contract]]/Contract[[#This Row],[NA TR Hours]]</f>
        <v>0</v>
      </c>
      <c r="AG95" s="2">
        <v>0</v>
      </c>
      <c r="AH95" s="2">
        <v>0</v>
      </c>
      <c r="AI95" s="8" t="s">
        <v>2447</v>
      </c>
      <c r="AJ95" t="s">
        <v>247</v>
      </c>
      <c r="AK95" s="6">
        <v>5</v>
      </c>
      <c r="AT95"/>
      <c r="AU95"/>
    </row>
    <row r="96" spans="1:47" x14ac:dyDescent="0.25">
      <c r="A96" t="s">
        <v>35</v>
      </c>
      <c r="B96" t="s">
        <v>1846</v>
      </c>
      <c r="C96" t="s">
        <v>2092</v>
      </c>
      <c r="D96" t="s">
        <v>2333</v>
      </c>
      <c r="E96" s="2">
        <v>73.879120879120876</v>
      </c>
      <c r="F96" s="2">
        <f>SUM(Contract[[#This Row],[RN Hours (excl. Admin, DON)]], Contract[[#This Row],[RN Admin Hours]], Contract[[#This Row],[RN DON Hours]], Contract[[#This Row],[LPN Hours (excl. Admin)]], Contract[[#This Row],[LPN Admin Hours]], Contract[[#This Row],[CNA Hours]], Contract[[#This Row],[NA TR Hours]], Contract[[#This Row],[Med Aide/Tech Hours]])</f>
        <v>234.12835164835164</v>
      </c>
      <c r="G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40.611868131868135</v>
      </c>
      <c r="H96" s="8">
        <f>Contract[[#This Row],[Total Contract Hours]]/Contract[[#This Row],[Total Nurse Staff Hours]]</f>
        <v>0.17345984732709777</v>
      </c>
      <c r="I96" s="2">
        <f>SUM(Contract[[#This Row],[RN Hours (excl. Admin, DON)]], Contract[[#This Row],[RN Admin Hours]], Contract[[#This Row],[RN DON Hours]])</f>
        <v>32.215164835164835</v>
      </c>
      <c r="J96" s="2">
        <f>SUM(Contract[[#This Row],[RN Hours Contract (excl. Admin, DON)]], Contract[[#This Row],[RN Admin Hours Contract]], Contract[[#This Row],[RN DON Hours Contract]])</f>
        <v>4.6813186813186816</v>
      </c>
      <c r="K96" s="8">
        <f>Contract[[#This Row],[Total Contract RN Hours (w/ Admin, DON)]]/Contract[[#This Row],[Total RN Hours (w/ Admin, DON)]]</f>
        <v>0.1453141309464521</v>
      </c>
      <c r="L96" s="2">
        <v>26.374505494505495</v>
      </c>
      <c r="M96" s="2">
        <v>4.6813186813186816</v>
      </c>
      <c r="N96" s="8">
        <f>Contract[[#This Row],[RN Hours Contract (excl. Admin, DON)]]/Contract[[#This Row],[RN Hours (excl. Admin, DON)]]</f>
        <v>0.17749408353054899</v>
      </c>
      <c r="O96" s="2">
        <v>1.3131868131868132</v>
      </c>
      <c r="P96" s="2">
        <v>0</v>
      </c>
      <c r="Q96" s="8">
        <f>Contract[[#This Row],[RN Admin Hours Contract]]/Contract[[#This Row],[RN Admin Hours]]</f>
        <v>0</v>
      </c>
      <c r="R96" s="2">
        <v>4.5274725274725274</v>
      </c>
      <c r="S96" s="2">
        <v>0</v>
      </c>
      <c r="T96" s="8">
        <f>Contract[[#This Row],[RN DON Hours Contract]]/Contract[[#This Row],[RN DON Hours]]</f>
        <v>0</v>
      </c>
      <c r="U96" s="2">
        <v>62.438791208791201</v>
      </c>
      <c r="V96" s="2">
        <v>9.3151648351648344</v>
      </c>
      <c r="W96" s="8">
        <f>Contract[[#This Row],[LPN Hours Contract (excl. Admin)]]/Contract[[#This Row],[LPN Hours (excl. Admin)]]</f>
        <v>0.14918874396551876</v>
      </c>
      <c r="X96" s="2">
        <v>11.442307692307692</v>
      </c>
      <c r="Y96" s="2">
        <v>0</v>
      </c>
      <c r="Z96" s="8">
        <f>Contract[[#This Row],[LPN Admin Hours Contract]]/Contract[[#This Row],[LPN Admin Hours]]</f>
        <v>0</v>
      </c>
      <c r="AA96" s="2">
        <v>117.50736263736263</v>
      </c>
      <c r="AB96" s="2">
        <v>26.010989010989011</v>
      </c>
      <c r="AC96" s="8">
        <f>Contract[[#This Row],[CNA Hours Contract]]/Contract[[#This Row],[CNA Hours]]</f>
        <v>0.2213562488953229</v>
      </c>
      <c r="AD96" s="2">
        <v>10.524725274725276</v>
      </c>
      <c r="AE96" s="2">
        <v>0.60439560439560436</v>
      </c>
      <c r="AF96" s="8">
        <f>Contract[[#This Row],[NA TR Hours Contract]]/Contract[[#This Row],[NA TR Hours]]</f>
        <v>5.742625946228138E-2</v>
      </c>
      <c r="AG96" s="2">
        <v>0</v>
      </c>
      <c r="AH96" s="2">
        <v>0</v>
      </c>
      <c r="AI96" s="8" t="s">
        <v>2447</v>
      </c>
      <c r="AJ96" t="s">
        <v>913</v>
      </c>
      <c r="AK96" s="6">
        <v>5</v>
      </c>
      <c r="AT96"/>
      <c r="AU96"/>
    </row>
    <row r="97" spans="1:47" x14ac:dyDescent="0.25">
      <c r="A97" t="s">
        <v>35</v>
      </c>
      <c r="B97" t="s">
        <v>1454</v>
      </c>
      <c r="C97" t="s">
        <v>1947</v>
      </c>
      <c r="D97" t="s">
        <v>2333</v>
      </c>
      <c r="E97" s="2">
        <v>114.16483516483517</v>
      </c>
      <c r="F97" s="2">
        <f>SUM(Contract[[#This Row],[RN Hours (excl. Admin, DON)]], Contract[[#This Row],[RN Admin Hours]], Contract[[#This Row],[RN DON Hours]], Contract[[#This Row],[LPN Hours (excl. Admin)]], Contract[[#This Row],[LPN Admin Hours]], Contract[[#This Row],[CNA Hours]], Contract[[#This Row],[NA TR Hours]], Contract[[#This Row],[Med Aide/Tech Hours]])</f>
        <v>365.27362637362637</v>
      </c>
      <c r="G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30.6210989010989</v>
      </c>
      <c r="H97" s="8">
        <f>Contract[[#This Row],[Total Contract Hours]]/Contract[[#This Row],[Total Nurse Staff Hours]]</f>
        <v>8.3830577107632698E-2</v>
      </c>
      <c r="I97" s="2">
        <f>SUM(Contract[[#This Row],[RN Hours (excl. Admin, DON)]], Contract[[#This Row],[RN Admin Hours]], Contract[[#This Row],[RN DON Hours]])</f>
        <v>30.582417582417584</v>
      </c>
      <c r="J97" s="2">
        <f>SUM(Contract[[#This Row],[RN Hours Contract (excl. Admin, DON)]], Contract[[#This Row],[RN Admin Hours Contract]], Contract[[#This Row],[RN DON Hours Contract]])</f>
        <v>0.40659340659340659</v>
      </c>
      <c r="K97" s="8">
        <f>Contract[[#This Row],[Total Contract RN Hours (w/ Admin, DON)]]/Contract[[#This Row],[Total RN Hours (w/ Admin, DON)]]</f>
        <v>1.3295005389867049E-2</v>
      </c>
      <c r="L97" s="2">
        <v>9.604395604395604</v>
      </c>
      <c r="M97" s="2">
        <v>0.40659340659340659</v>
      </c>
      <c r="N97" s="8">
        <f>Contract[[#This Row],[RN Hours Contract (excl. Admin, DON)]]/Contract[[#This Row],[RN Hours (excl. Admin, DON)]]</f>
        <v>4.2334096109839819E-2</v>
      </c>
      <c r="O97" s="2">
        <v>14.472527472527473</v>
      </c>
      <c r="P97" s="2">
        <v>0</v>
      </c>
      <c r="Q97" s="8">
        <f>Contract[[#This Row],[RN Admin Hours Contract]]/Contract[[#This Row],[RN Admin Hours]]</f>
        <v>0</v>
      </c>
      <c r="R97" s="2">
        <v>6.5054945054945055</v>
      </c>
      <c r="S97" s="2">
        <v>0</v>
      </c>
      <c r="T97" s="8">
        <f>Contract[[#This Row],[RN DON Hours Contract]]/Contract[[#This Row],[RN DON Hours]]</f>
        <v>0</v>
      </c>
      <c r="U97" s="2">
        <v>124.95901098901099</v>
      </c>
      <c r="V97" s="2">
        <v>6.72</v>
      </c>
      <c r="W97" s="8">
        <f>Contract[[#This Row],[LPN Hours Contract (excl. Admin)]]/Contract[[#This Row],[LPN Hours (excl. Admin)]]</f>
        <v>5.3777634336358203E-2</v>
      </c>
      <c r="X97" s="2">
        <v>10.263736263736265</v>
      </c>
      <c r="Y97" s="2">
        <v>0</v>
      </c>
      <c r="Z97" s="8">
        <f>Contract[[#This Row],[LPN Admin Hours Contract]]/Contract[[#This Row],[LPN Admin Hours]]</f>
        <v>0</v>
      </c>
      <c r="AA97" s="2">
        <v>165.38329670329671</v>
      </c>
      <c r="AB97" s="2">
        <v>23.494505494505493</v>
      </c>
      <c r="AC97" s="8">
        <f>Contract[[#This Row],[CNA Hours Contract]]/Contract[[#This Row],[CNA Hours]]</f>
        <v>0.14206093337621295</v>
      </c>
      <c r="AD97" s="2">
        <v>34.085164835164832</v>
      </c>
      <c r="AE97" s="2">
        <v>0</v>
      </c>
      <c r="AF97" s="8">
        <f>Contract[[#This Row],[NA TR Hours Contract]]/Contract[[#This Row],[NA TR Hours]]</f>
        <v>0</v>
      </c>
      <c r="AG97" s="2">
        <v>0</v>
      </c>
      <c r="AH97" s="2">
        <v>0</v>
      </c>
      <c r="AI97" s="8" t="s">
        <v>2447</v>
      </c>
      <c r="AJ97" t="s">
        <v>513</v>
      </c>
      <c r="AK97" s="6">
        <v>5</v>
      </c>
      <c r="AT97"/>
      <c r="AU97"/>
    </row>
    <row r="98" spans="1:47" x14ac:dyDescent="0.25">
      <c r="A98" t="s">
        <v>35</v>
      </c>
      <c r="B98" t="s">
        <v>1432</v>
      </c>
      <c r="C98" t="s">
        <v>2068</v>
      </c>
      <c r="D98" t="s">
        <v>2307</v>
      </c>
      <c r="E98" s="2">
        <v>90.461538461538467</v>
      </c>
      <c r="F98" s="2">
        <f>SUM(Contract[[#This Row],[RN Hours (excl. Admin, DON)]], Contract[[#This Row],[RN Admin Hours]], Contract[[#This Row],[RN DON Hours]], Contract[[#This Row],[LPN Hours (excl. Admin)]], Contract[[#This Row],[LPN Admin Hours]], Contract[[#This Row],[CNA Hours]], Contract[[#This Row],[NA TR Hours]], Contract[[#This Row],[Med Aide/Tech Hours]])</f>
        <v>470.20604395604391</v>
      </c>
      <c r="G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8" s="8">
        <f>Contract[[#This Row],[Total Contract Hours]]/Contract[[#This Row],[Total Nurse Staff Hours]]</f>
        <v>0</v>
      </c>
      <c r="I98" s="2">
        <f>SUM(Contract[[#This Row],[RN Hours (excl. Admin, DON)]], Contract[[#This Row],[RN Admin Hours]], Contract[[#This Row],[RN DON Hours]])</f>
        <v>72.387362637362642</v>
      </c>
      <c r="J98" s="2">
        <f>SUM(Contract[[#This Row],[RN Hours Contract (excl. Admin, DON)]], Contract[[#This Row],[RN Admin Hours Contract]], Contract[[#This Row],[RN DON Hours Contract]])</f>
        <v>0</v>
      </c>
      <c r="K98" s="8">
        <f>Contract[[#This Row],[Total Contract RN Hours (w/ Admin, DON)]]/Contract[[#This Row],[Total RN Hours (w/ Admin, DON)]]</f>
        <v>0</v>
      </c>
      <c r="L98" s="2">
        <v>26.576923076923077</v>
      </c>
      <c r="M98" s="2">
        <v>0</v>
      </c>
      <c r="N98" s="8">
        <f>Contract[[#This Row],[RN Hours Contract (excl. Admin, DON)]]/Contract[[#This Row],[RN Hours (excl. Admin, DON)]]</f>
        <v>0</v>
      </c>
      <c r="O98" s="2">
        <v>40.766483516483518</v>
      </c>
      <c r="P98" s="2">
        <v>0</v>
      </c>
      <c r="Q98" s="8">
        <f>Contract[[#This Row],[RN Admin Hours Contract]]/Contract[[#This Row],[RN Admin Hours]]</f>
        <v>0</v>
      </c>
      <c r="R98" s="2">
        <v>5.0439560439560438</v>
      </c>
      <c r="S98" s="2">
        <v>0</v>
      </c>
      <c r="T98" s="8">
        <f>Contract[[#This Row],[RN DON Hours Contract]]/Contract[[#This Row],[RN DON Hours]]</f>
        <v>0</v>
      </c>
      <c r="U98" s="2">
        <v>124.13736263736264</v>
      </c>
      <c r="V98" s="2">
        <v>0</v>
      </c>
      <c r="W98" s="8">
        <f>Contract[[#This Row],[LPN Hours Contract (excl. Admin)]]/Contract[[#This Row],[LPN Hours (excl. Admin)]]</f>
        <v>0</v>
      </c>
      <c r="X98" s="2">
        <v>0</v>
      </c>
      <c r="Y98" s="2">
        <v>0</v>
      </c>
      <c r="Z98" s="8" t="s">
        <v>2447</v>
      </c>
      <c r="AA98" s="2">
        <v>273.68131868131866</v>
      </c>
      <c r="AB98" s="2">
        <v>0</v>
      </c>
      <c r="AC98" s="8">
        <f>Contract[[#This Row],[CNA Hours Contract]]/Contract[[#This Row],[CNA Hours]]</f>
        <v>0</v>
      </c>
      <c r="AD98" s="2">
        <v>0</v>
      </c>
      <c r="AE98" s="2">
        <v>0</v>
      </c>
      <c r="AF98" s="8" t="s">
        <v>2447</v>
      </c>
      <c r="AG98" s="2">
        <v>0</v>
      </c>
      <c r="AH98" s="2">
        <v>0</v>
      </c>
      <c r="AI98" s="8" t="s">
        <v>2447</v>
      </c>
      <c r="AJ98" t="s">
        <v>491</v>
      </c>
      <c r="AK98" s="6">
        <v>5</v>
      </c>
      <c r="AT98"/>
      <c r="AU98"/>
    </row>
    <row r="99" spans="1:47" x14ac:dyDescent="0.25">
      <c r="A99" t="s">
        <v>35</v>
      </c>
      <c r="B99" t="s">
        <v>1014</v>
      </c>
      <c r="C99" t="s">
        <v>2072</v>
      </c>
      <c r="D99" t="s">
        <v>2331</v>
      </c>
      <c r="E99" s="2">
        <v>71.087912087912088</v>
      </c>
      <c r="F99" s="2">
        <f>SUM(Contract[[#This Row],[RN Hours (excl. Admin, DON)]], Contract[[#This Row],[RN Admin Hours]], Contract[[#This Row],[RN DON Hours]], Contract[[#This Row],[LPN Hours (excl. Admin)]], Contract[[#This Row],[LPN Admin Hours]], Contract[[#This Row],[CNA Hours]], Contract[[#This Row],[NA TR Hours]], Contract[[#This Row],[Med Aide/Tech Hours]])</f>
        <v>227.45054945054946</v>
      </c>
      <c r="G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9" s="8">
        <f>Contract[[#This Row],[Total Contract Hours]]/Contract[[#This Row],[Total Nurse Staff Hours]]</f>
        <v>0</v>
      </c>
      <c r="I99" s="2">
        <f>SUM(Contract[[#This Row],[RN Hours (excl. Admin, DON)]], Contract[[#This Row],[RN Admin Hours]], Contract[[#This Row],[RN DON Hours]])</f>
        <v>18.651098901098898</v>
      </c>
      <c r="J99" s="2">
        <f>SUM(Contract[[#This Row],[RN Hours Contract (excl. Admin, DON)]], Contract[[#This Row],[RN Admin Hours Contract]], Contract[[#This Row],[RN DON Hours Contract]])</f>
        <v>0</v>
      </c>
      <c r="K99" s="8">
        <f>Contract[[#This Row],[Total Contract RN Hours (w/ Admin, DON)]]/Contract[[#This Row],[Total RN Hours (w/ Admin, DON)]]</f>
        <v>0</v>
      </c>
      <c r="L99" s="2">
        <v>8.7829670329670328</v>
      </c>
      <c r="M99" s="2">
        <v>0</v>
      </c>
      <c r="N99" s="8">
        <f>Contract[[#This Row],[RN Hours Contract (excl. Admin, DON)]]/Contract[[#This Row],[RN Hours (excl. Admin, DON)]]</f>
        <v>0</v>
      </c>
      <c r="O99" s="2">
        <v>2.2857142857142856</v>
      </c>
      <c r="P99" s="2">
        <v>0</v>
      </c>
      <c r="Q99" s="8">
        <f>Contract[[#This Row],[RN Admin Hours Contract]]/Contract[[#This Row],[RN Admin Hours]]</f>
        <v>0</v>
      </c>
      <c r="R99" s="2">
        <v>7.5824175824175821</v>
      </c>
      <c r="S99" s="2">
        <v>0</v>
      </c>
      <c r="T99" s="8">
        <f>Contract[[#This Row],[RN DON Hours Contract]]/Contract[[#This Row],[RN DON Hours]]</f>
        <v>0</v>
      </c>
      <c r="U99" s="2">
        <v>62.609890109890109</v>
      </c>
      <c r="V99" s="2">
        <v>0</v>
      </c>
      <c r="W99" s="8">
        <f>Contract[[#This Row],[LPN Hours Contract (excl. Admin)]]/Contract[[#This Row],[LPN Hours (excl. Admin)]]</f>
        <v>0</v>
      </c>
      <c r="X99" s="2">
        <v>11.934065934065934</v>
      </c>
      <c r="Y99" s="2">
        <v>0</v>
      </c>
      <c r="Z99" s="8">
        <f>Contract[[#This Row],[LPN Admin Hours Contract]]/Contract[[#This Row],[LPN Admin Hours]]</f>
        <v>0</v>
      </c>
      <c r="AA99" s="2">
        <v>134.25549450549451</v>
      </c>
      <c r="AB99" s="2">
        <v>0</v>
      </c>
      <c r="AC99" s="8">
        <f>Contract[[#This Row],[CNA Hours Contract]]/Contract[[#This Row],[CNA Hours]]</f>
        <v>0</v>
      </c>
      <c r="AD99" s="2">
        <v>0</v>
      </c>
      <c r="AE99" s="2">
        <v>0</v>
      </c>
      <c r="AF99" s="8" t="s">
        <v>2447</v>
      </c>
      <c r="AG99" s="2">
        <v>0</v>
      </c>
      <c r="AH99" s="2">
        <v>0</v>
      </c>
      <c r="AI99" s="8" t="s">
        <v>2447</v>
      </c>
      <c r="AJ99" t="s">
        <v>67</v>
      </c>
      <c r="AK99" s="6">
        <v>5</v>
      </c>
      <c r="AT99"/>
      <c r="AU99"/>
    </row>
    <row r="100" spans="1:47" x14ac:dyDescent="0.25">
      <c r="A100" t="s">
        <v>35</v>
      </c>
      <c r="B100" t="s">
        <v>1844</v>
      </c>
      <c r="C100" t="s">
        <v>2194</v>
      </c>
      <c r="D100" t="s">
        <v>2296</v>
      </c>
      <c r="E100" s="2">
        <v>72.637362637362642</v>
      </c>
      <c r="F100" s="2">
        <f>SUM(Contract[[#This Row],[RN Hours (excl. Admin, DON)]], Contract[[#This Row],[RN Admin Hours]], Contract[[#This Row],[RN DON Hours]], Contract[[#This Row],[LPN Hours (excl. Admin)]], Contract[[#This Row],[LPN Admin Hours]], Contract[[#This Row],[CNA Hours]], Contract[[#This Row],[NA TR Hours]], Contract[[#This Row],[Med Aide/Tech Hours]])</f>
        <v>171.27934065934068</v>
      </c>
      <c r="G1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37.178241758241761</v>
      </c>
      <c r="H100" s="8">
        <f>Contract[[#This Row],[Total Contract Hours]]/Contract[[#This Row],[Total Nurse Staff Hours]]</f>
        <v>0.2170620322049579</v>
      </c>
      <c r="I100" s="2">
        <f>SUM(Contract[[#This Row],[RN Hours (excl. Admin, DON)]], Contract[[#This Row],[RN Admin Hours]], Contract[[#This Row],[RN DON Hours]])</f>
        <v>40.562417582417588</v>
      </c>
      <c r="J100" s="2">
        <f>SUM(Contract[[#This Row],[RN Hours Contract (excl. Admin, DON)]], Contract[[#This Row],[RN Admin Hours Contract]], Contract[[#This Row],[RN DON Hours Contract]])</f>
        <v>0.96703296703296704</v>
      </c>
      <c r="K100" s="8">
        <f>Contract[[#This Row],[Total Contract RN Hours (w/ Admin, DON)]]/Contract[[#This Row],[Total RN Hours (w/ Admin, DON)]]</f>
        <v>2.3840614654392359E-2</v>
      </c>
      <c r="L100" s="2">
        <v>18.532197802197803</v>
      </c>
      <c r="M100" s="2">
        <v>0</v>
      </c>
      <c r="N100" s="8">
        <f>Contract[[#This Row],[RN Hours Contract (excl. Admin, DON)]]/Contract[[#This Row],[RN Hours (excl. Admin, DON)]]</f>
        <v>0</v>
      </c>
      <c r="O100" s="2">
        <v>16.53846153846154</v>
      </c>
      <c r="P100" s="2">
        <v>0.96703296703296704</v>
      </c>
      <c r="Q100" s="8">
        <f>Contract[[#This Row],[RN Admin Hours Contract]]/Contract[[#This Row],[RN Admin Hours]]</f>
        <v>5.847176079734219E-2</v>
      </c>
      <c r="R100" s="2">
        <v>5.4917582417582418</v>
      </c>
      <c r="S100" s="2">
        <v>0</v>
      </c>
      <c r="T100" s="8">
        <f>Contract[[#This Row],[RN DON Hours Contract]]/Contract[[#This Row],[RN DON Hours]]</f>
        <v>0</v>
      </c>
      <c r="U100" s="2">
        <v>41.81076923076921</v>
      </c>
      <c r="V100" s="2">
        <v>4.6947252747252755</v>
      </c>
      <c r="W100" s="8">
        <f>Contract[[#This Row],[LPN Hours Contract (excl. Admin)]]/Contract[[#This Row],[LPN Hours (excl. Admin)]]</f>
        <v>0.1122850729871373</v>
      </c>
      <c r="X100" s="2">
        <v>2.0741758241758244</v>
      </c>
      <c r="Y100" s="2">
        <v>0</v>
      </c>
      <c r="Z100" s="8">
        <f>Contract[[#This Row],[LPN Admin Hours Contract]]/Contract[[#This Row],[LPN Admin Hours]]</f>
        <v>0</v>
      </c>
      <c r="AA100" s="2">
        <v>86.83197802197806</v>
      </c>
      <c r="AB100" s="2">
        <v>31.516483516483518</v>
      </c>
      <c r="AC100" s="8">
        <f>Contract[[#This Row],[CNA Hours Contract]]/Contract[[#This Row],[CNA Hours]]</f>
        <v>0.36295941005174814</v>
      </c>
      <c r="AD100" s="2">
        <v>0</v>
      </c>
      <c r="AE100" s="2">
        <v>0</v>
      </c>
      <c r="AF100" s="8" t="s">
        <v>2447</v>
      </c>
      <c r="AG100" s="2">
        <v>0</v>
      </c>
      <c r="AH100" s="2">
        <v>0</v>
      </c>
      <c r="AI100" s="8" t="s">
        <v>2447</v>
      </c>
      <c r="AJ100" t="s">
        <v>911</v>
      </c>
      <c r="AK100" s="6">
        <v>5</v>
      </c>
      <c r="AT100"/>
      <c r="AU100"/>
    </row>
    <row r="101" spans="1:47" x14ac:dyDescent="0.25">
      <c r="A101" t="s">
        <v>35</v>
      </c>
      <c r="B101" t="s">
        <v>1175</v>
      </c>
      <c r="C101" t="s">
        <v>2068</v>
      </c>
      <c r="D101" t="s">
        <v>2307</v>
      </c>
      <c r="E101" s="2">
        <v>75.142857142857139</v>
      </c>
      <c r="F101" s="2">
        <f>SUM(Contract[[#This Row],[RN Hours (excl. Admin, DON)]], Contract[[#This Row],[RN Admin Hours]], Contract[[#This Row],[RN DON Hours]], Contract[[#This Row],[LPN Hours (excl. Admin)]], Contract[[#This Row],[LPN Admin Hours]], Contract[[#This Row],[CNA Hours]], Contract[[#This Row],[NA TR Hours]], Contract[[#This Row],[Med Aide/Tech Hours]])</f>
        <v>324.16043956043956</v>
      </c>
      <c r="G1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6.7197802197802199</v>
      </c>
      <c r="H101" s="8">
        <f>Contract[[#This Row],[Total Contract Hours]]/Contract[[#This Row],[Total Nurse Staff Hours]]</f>
        <v>2.0729797346314742E-2</v>
      </c>
      <c r="I101" s="2">
        <f>SUM(Contract[[#This Row],[RN Hours (excl. Admin, DON)]], Contract[[#This Row],[RN Admin Hours]], Contract[[#This Row],[RN DON Hours]])</f>
        <v>54.876373626373621</v>
      </c>
      <c r="J101" s="2">
        <f>SUM(Contract[[#This Row],[RN Hours Contract (excl. Admin, DON)]], Contract[[#This Row],[RN Admin Hours Contract]], Contract[[#This Row],[RN DON Hours Contract]])</f>
        <v>0</v>
      </c>
      <c r="K101" s="8">
        <f>Contract[[#This Row],[Total Contract RN Hours (w/ Admin, DON)]]/Contract[[#This Row],[Total RN Hours (w/ Admin, DON)]]</f>
        <v>0</v>
      </c>
      <c r="L101" s="2">
        <v>41.42307692307692</v>
      </c>
      <c r="M101" s="2">
        <v>0</v>
      </c>
      <c r="N101" s="8">
        <f>Contract[[#This Row],[RN Hours Contract (excl. Admin, DON)]]/Contract[[#This Row],[RN Hours (excl. Admin, DON)]]</f>
        <v>0</v>
      </c>
      <c r="O101" s="2">
        <v>8.6181318681318686</v>
      </c>
      <c r="P101" s="2">
        <v>0</v>
      </c>
      <c r="Q101" s="8">
        <f>Contract[[#This Row],[RN Admin Hours Contract]]/Contract[[#This Row],[RN Admin Hours]]</f>
        <v>0</v>
      </c>
      <c r="R101" s="2">
        <v>4.8351648351648349</v>
      </c>
      <c r="S101" s="2">
        <v>0</v>
      </c>
      <c r="T101" s="8">
        <f>Contract[[#This Row],[RN DON Hours Contract]]/Contract[[#This Row],[RN DON Hours]]</f>
        <v>0</v>
      </c>
      <c r="U101" s="2">
        <v>66.75</v>
      </c>
      <c r="V101" s="2">
        <v>0.18131868131868131</v>
      </c>
      <c r="W101" s="8">
        <f>Contract[[#This Row],[LPN Hours Contract (excl. Admin)]]/Contract[[#This Row],[LPN Hours (excl. Admin)]]</f>
        <v>2.7163847388566487E-3</v>
      </c>
      <c r="X101" s="2">
        <v>0</v>
      </c>
      <c r="Y101" s="2">
        <v>0</v>
      </c>
      <c r="Z101" s="8" t="s">
        <v>2447</v>
      </c>
      <c r="AA101" s="2">
        <v>202.53406593406592</v>
      </c>
      <c r="AB101" s="2">
        <v>6.5384615384615383</v>
      </c>
      <c r="AC101" s="8">
        <f>Contract[[#This Row],[CNA Hours Contract]]/Contract[[#This Row],[CNA Hours]]</f>
        <v>3.2283268043362671E-2</v>
      </c>
      <c r="AD101" s="2">
        <v>0</v>
      </c>
      <c r="AE101" s="2">
        <v>0</v>
      </c>
      <c r="AF101" s="8" t="s">
        <v>2447</v>
      </c>
      <c r="AG101" s="2">
        <v>0</v>
      </c>
      <c r="AH101" s="2">
        <v>0</v>
      </c>
      <c r="AI101" s="8" t="s">
        <v>2447</v>
      </c>
      <c r="AJ101" t="s">
        <v>230</v>
      </c>
      <c r="AK101" s="6">
        <v>5</v>
      </c>
      <c r="AT101"/>
      <c r="AU101"/>
    </row>
    <row r="102" spans="1:47" x14ac:dyDescent="0.25">
      <c r="A102" t="s">
        <v>35</v>
      </c>
      <c r="B102" t="s">
        <v>1681</v>
      </c>
      <c r="C102" t="s">
        <v>2077</v>
      </c>
      <c r="D102" t="s">
        <v>2338</v>
      </c>
      <c r="E102" s="2">
        <v>78.285714285714292</v>
      </c>
      <c r="F102" s="2">
        <f>SUM(Contract[[#This Row],[RN Hours (excl. Admin, DON)]], Contract[[#This Row],[RN Admin Hours]], Contract[[#This Row],[RN DON Hours]], Contract[[#This Row],[LPN Hours (excl. Admin)]], Contract[[#This Row],[LPN Admin Hours]], Contract[[#This Row],[CNA Hours]], Contract[[#This Row],[NA TR Hours]], Contract[[#This Row],[Med Aide/Tech Hours]])</f>
        <v>276.81890109890111</v>
      </c>
      <c r="G1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84.304945054945051</v>
      </c>
      <c r="H102" s="8">
        <f>Contract[[#This Row],[Total Contract Hours]]/Contract[[#This Row],[Total Nurse Staff Hours]]</f>
        <v>0.30454909227757104</v>
      </c>
      <c r="I102" s="2">
        <f>SUM(Contract[[#This Row],[RN Hours (excl. Admin, DON)]], Contract[[#This Row],[RN Admin Hours]], Contract[[#This Row],[RN DON Hours]])</f>
        <v>34.791428571428575</v>
      </c>
      <c r="J102" s="2">
        <f>SUM(Contract[[#This Row],[RN Hours Contract (excl. Admin, DON)]], Contract[[#This Row],[RN Admin Hours Contract]], Contract[[#This Row],[RN DON Hours Contract]])</f>
        <v>9.9560439560439562</v>
      </c>
      <c r="K102" s="8">
        <f>Contract[[#This Row],[Total Contract RN Hours (w/ Admin, DON)]]/Contract[[#This Row],[Total RN Hours (w/ Admin, DON)]]</f>
        <v>0.28616370079784709</v>
      </c>
      <c r="L102" s="2">
        <v>18.967032967032967</v>
      </c>
      <c r="M102" s="2">
        <v>9.9560439560439562</v>
      </c>
      <c r="N102" s="8">
        <f>Contract[[#This Row],[RN Hours Contract (excl. Admin, DON)]]/Contract[[#This Row],[RN Hours (excl. Admin, DON)]]</f>
        <v>0.52491309385863272</v>
      </c>
      <c r="O102" s="2">
        <v>10.461758241758242</v>
      </c>
      <c r="P102" s="2">
        <v>0</v>
      </c>
      <c r="Q102" s="8">
        <f>Contract[[#This Row],[RN Admin Hours Contract]]/Contract[[#This Row],[RN Admin Hours]]</f>
        <v>0</v>
      </c>
      <c r="R102" s="2">
        <v>5.3626373626373622</v>
      </c>
      <c r="S102" s="2">
        <v>0</v>
      </c>
      <c r="T102" s="8">
        <f>Contract[[#This Row],[RN DON Hours Contract]]/Contract[[#This Row],[RN DON Hours]]</f>
        <v>0</v>
      </c>
      <c r="U102" s="2">
        <v>75.134615384615387</v>
      </c>
      <c r="V102" s="2">
        <v>9.9862637362637354</v>
      </c>
      <c r="W102" s="8">
        <f>Contract[[#This Row],[LPN Hours Contract (excl. Admin)]]/Contract[[#This Row],[LPN Hours (excl. Admin)]]</f>
        <v>0.13291162382536836</v>
      </c>
      <c r="X102" s="2">
        <v>5.0989010989010985</v>
      </c>
      <c r="Y102" s="2">
        <v>0</v>
      </c>
      <c r="Z102" s="8">
        <f>Contract[[#This Row],[LPN Admin Hours Contract]]/Contract[[#This Row],[LPN Admin Hours]]</f>
        <v>0</v>
      </c>
      <c r="AA102" s="2">
        <v>161.79395604395606</v>
      </c>
      <c r="AB102" s="2">
        <v>64.362637362637358</v>
      </c>
      <c r="AC102" s="8">
        <f>Contract[[#This Row],[CNA Hours Contract]]/Contract[[#This Row],[CNA Hours]]</f>
        <v>0.39780619088856056</v>
      </c>
      <c r="AD102" s="2">
        <v>0</v>
      </c>
      <c r="AE102" s="2">
        <v>0</v>
      </c>
      <c r="AF102" s="8" t="s">
        <v>2447</v>
      </c>
      <c r="AG102" s="2">
        <v>0</v>
      </c>
      <c r="AH102" s="2">
        <v>0</v>
      </c>
      <c r="AI102" s="8" t="s">
        <v>2447</v>
      </c>
      <c r="AJ102" t="s">
        <v>745</v>
      </c>
      <c r="AK102" s="6">
        <v>5</v>
      </c>
      <c r="AT102"/>
      <c r="AU102"/>
    </row>
    <row r="103" spans="1:47" x14ac:dyDescent="0.25">
      <c r="A103" t="s">
        <v>35</v>
      </c>
      <c r="B103" t="s">
        <v>1745</v>
      </c>
      <c r="C103" t="s">
        <v>2059</v>
      </c>
      <c r="D103" t="s">
        <v>2316</v>
      </c>
      <c r="E103" s="2">
        <v>35.725274725274723</v>
      </c>
      <c r="F103" s="2">
        <f>SUM(Contract[[#This Row],[RN Hours (excl. Admin, DON)]], Contract[[#This Row],[RN Admin Hours]], Contract[[#This Row],[RN DON Hours]], Contract[[#This Row],[LPN Hours (excl. Admin)]], Contract[[#This Row],[LPN Admin Hours]], Contract[[#This Row],[CNA Hours]], Contract[[#This Row],[NA TR Hours]], Contract[[#This Row],[Med Aide/Tech Hours]])</f>
        <v>177.19373626373627</v>
      </c>
      <c r="G1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03" s="8">
        <f>Contract[[#This Row],[Total Contract Hours]]/Contract[[#This Row],[Total Nurse Staff Hours]]</f>
        <v>0</v>
      </c>
      <c r="I103" s="2">
        <f>SUM(Contract[[#This Row],[RN Hours (excl. Admin, DON)]], Contract[[#This Row],[RN Admin Hours]], Contract[[#This Row],[RN DON Hours]])</f>
        <v>27.153846153846153</v>
      </c>
      <c r="J103" s="2">
        <f>SUM(Contract[[#This Row],[RN Hours Contract (excl. Admin, DON)]], Contract[[#This Row],[RN Admin Hours Contract]], Contract[[#This Row],[RN DON Hours Contract]])</f>
        <v>0</v>
      </c>
      <c r="K103" s="8">
        <f>Contract[[#This Row],[Total Contract RN Hours (w/ Admin, DON)]]/Contract[[#This Row],[Total RN Hours (w/ Admin, DON)]]</f>
        <v>0</v>
      </c>
      <c r="L103" s="2">
        <v>16.434065934065934</v>
      </c>
      <c r="M103" s="2">
        <v>0</v>
      </c>
      <c r="N103" s="8">
        <f>Contract[[#This Row],[RN Hours Contract (excl. Admin, DON)]]/Contract[[#This Row],[RN Hours (excl. Admin, DON)]]</f>
        <v>0</v>
      </c>
      <c r="O103" s="2">
        <v>5.3626373626373622</v>
      </c>
      <c r="P103" s="2">
        <v>0</v>
      </c>
      <c r="Q103" s="8">
        <f>Contract[[#This Row],[RN Admin Hours Contract]]/Contract[[#This Row],[RN Admin Hours]]</f>
        <v>0</v>
      </c>
      <c r="R103" s="2">
        <v>5.3571428571428568</v>
      </c>
      <c r="S103" s="2">
        <v>0</v>
      </c>
      <c r="T103" s="8">
        <f>Contract[[#This Row],[RN DON Hours Contract]]/Contract[[#This Row],[RN DON Hours]]</f>
        <v>0</v>
      </c>
      <c r="U103" s="2">
        <v>48.742527472527456</v>
      </c>
      <c r="V103" s="2">
        <v>0</v>
      </c>
      <c r="W103" s="8">
        <f>Contract[[#This Row],[LPN Hours Contract (excl. Admin)]]/Contract[[#This Row],[LPN Hours (excl. Admin)]]</f>
        <v>0</v>
      </c>
      <c r="X103" s="2">
        <v>0</v>
      </c>
      <c r="Y103" s="2">
        <v>0</v>
      </c>
      <c r="Z103" s="8" t="s">
        <v>2447</v>
      </c>
      <c r="AA103" s="2">
        <v>101.29736263736265</v>
      </c>
      <c r="AB103" s="2">
        <v>0</v>
      </c>
      <c r="AC103" s="8">
        <f>Contract[[#This Row],[CNA Hours Contract]]/Contract[[#This Row],[CNA Hours]]</f>
        <v>0</v>
      </c>
      <c r="AD103" s="2">
        <v>0</v>
      </c>
      <c r="AE103" s="2">
        <v>0</v>
      </c>
      <c r="AF103" s="8" t="s">
        <v>2447</v>
      </c>
      <c r="AG103" s="2">
        <v>0</v>
      </c>
      <c r="AH103" s="2">
        <v>0</v>
      </c>
      <c r="AI103" s="8" t="s">
        <v>2447</v>
      </c>
      <c r="AJ103" t="s">
        <v>811</v>
      </c>
      <c r="AK103" s="6">
        <v>5</v>
      </c>
      <c r="AT103"/>
      <c r="AU103"/>
    </row>
    <row r="104" spans="1:47" x14ac:dyDescent="0.25">
      <c r="A104" t="s">
        <v>35</v>
      </c>
      <c r="B104" t="s">
        <v>1098</v>
      </c>
      <c r="C104" t="s">
        <v>1975</v>
      </c>
      <c r="D104" t="s">
        <v>2316</v>
      </c>
      <c r="E104" s="2">
        <v>64.626373626373621</v>
      </c>
      <c r="F104" s="2">
        <f>SUM(Contract[[#This Row],[RN Hours (excl. Admin, DON)]], Contract[[#This Row],[RN Admin Hours]], Contract[[#This Row],[RN DON Hours]], Contract[[#This Row],[LPN Hours (excl. Admin)]], Contract[[#This Row],[LPN Admin Hours]], Contract[[#This Row],[CNA Hours]], Contract[[#This Row],[NA TR Hours]], Contract[[#This Row],[Med Aide/Tech Hours]])</f>
        <v>283.54527472527479</v>
      </c>
      <c r="G1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04" s="8">
        <f>Contract[[#This Row],[Total Contract Hours]]/Contract[[#This Row],[Total Nurse Staff Hours]]</f>
        <v>0</v>
      </c>
      <c r="I104" s="2">
        <f>SUM(Contract[[#This Row],[RN Hours (excl. Admin, DON)]], Contract[[#This Row],[RN Admin Hours]], Contract[[#This Row],[RN DON Hours]])</f>
        <v>36.053076923076922</v>
      </c>
      <c r="J104" s="2">
        <f>SUM(Contract[[#This Row],[RN Hours Contract (excl. Admin, DON)]], Contract[[#This Row],[RN Admin Hours Contract]], Contract[[#This Row],[RN DON Hours Contract]])</f>
        <v>0</v>
      </c>
      <c r="K104" s="8">
        <f>Contract[[#This Row],[Total Contract RN Hours (w/ Admin, DON)]]/Contract[[#This Row],[Total RN Hours (w/ Admin, DON)]]</f>
        <v>0</v>
      </c>
      <c r="L104" s="2">
        <v>24.580549450549452</v>
      </c>
      <c r="M104" s="2">
        <v>0</v>
      </c>
      <c r="N104" s="8">
        <f>Contract[[#This Row],[RN Hours Contract (excl. Admin, DON)]]/Contract[[#This Row],[RN Hours (excl. Admin, DON)]]</f>
        <v>0</v>
      </c>
      <c r="O104" s="2">
        <v>5.7582417582417582</v>
      </c>
      <c r="P104" s="2">
        <v>0</v>
      </c>
      <c r="Q104" s="8">
        <f>Contract[[#This Row],[RN Admin Hours Contract]]/Contract[[#This Row],[RN Admin Hours]]</f>
        <v>0</v>
      </c>
      <c r="R104" s="2">
        <v>5.7142857142857144</v>
      </c>
      <c r="S104" s="2">
        <v>0</v>
      </c>
      <c r="T104" s="8">
        <f>Contract[[#This Row],[RN DON Hours Contract]]/Contract[[#This Row],[RN DON Hours]]</f>
        <v>0</v>
      </c>
      <c r="U104" s="2">
        <v>80.644175824175846</v>
      </c>
      <c r="V104" s="2">
        <v>0</v>
      </c>
      <c r="W104" s="8">
        <f>Contract[[#This Row],[LPN Hours Contract (excl. Admin)]]/Contract[[#This Row],[LPN Hours (excl. Admin)]]</f>
        <v>0</v>
      </c>
      <c r="X104" s="2">
        <v>11.428571428571429</v>
      </c>
      <c r="Y104" s="2">
        <v>0</v>
      </c>
      <c r="Z104" s="8">
        <f>Contract[[#This Row],[LPN Admin Hours Contract]]/Contract[[#This Row],[LPN Admin Hours]]</f>
        <v>0</v>
      </c>
      <c r="AA104" s="2">
        <v>155.41945054945057</v>
      </c>
      <c r="AB104" s="2">
        <v>0</v>
      </c>
      <c r="AC104" s="8">
        <f>Contract[[#This Row],[CNA Hours Contract]]/Contract[[#This Row],[CNA Hours]]</f>
        <v>0</v>
      </c>
      <c r="AD104" s="2">
        <v>0</v>
      </c>
      <c r="AE104" s="2">
        <v>0</v>
      </c>
      <c r="AF104" s="8" t="s">
        <v>2447</v>
      </c>
      <c r="AG104" s="2">
        <v>0</v>
      </c>
      <c r="AH104" s="2">
        <v>0</v>
      </c>
      <c r="AI104" s="8" t="s">
        <v>2447</v>
      </c>
      <c r="AJ104" t="s">
        <v>152</v>
      </c>
      <c r="AK104" s="6">
        <v>5</v>
      </c>
      <c r="AT104"/>
      <c r="AU104"/>
    </row>
    <row r="105" spans="1:47" x14ac:dyDescent="0.25">
      <c r="A105" t="s">
        <v>35</v>
      </c>
      <c r="B105" t="s">
        <v>1690</v>
      </c>
      <c r="C105" t="s">
        <v>1965</v>
      </c>
      <c r="D105" t="s">
        <v>2282</v>
      </c>
      <c r="E105" s="2">
        <v>33.956043956043956</v>
      </c>
      <c r="F105" s="2">
        <f>SUM(Contract[[#This Row],[RN Hours (excl. Admin, DON)]], Contract[[#This Row],[RN Admin Hours]], Contract[[#This Row],[RN DON Hours]], Contract[[#This Row],[LPN Hours (excl. Admin)]], Contract[[#This Row],[LPN Admin Hours]], Contract[[#This Row],[CNA Hours]], Contract[[#This Row],[NA TR Hours]], Contract[[#This Row],[Med Aide/Tech Hours]])</f>
        <v>125.00186813186812</v>
      </c>
      <c r="G1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18.5</v>
      </c>
      <c r="H105" s="8">
        <f>Contract[[#This Row],[Total Contract Hours]]/Contract[[#This Row],[Total Nurse Staff Hours]]</f>
        <v>0.14799778816492415</v>
      </c>
      <c r="I105" s="2">
        <f>SUM(Contract[[#This Row],[RN Hours (excl. Admin, DON)]], Contract[[#This Row],[RN Admin Hours]], Contract[[#This Row],[RN DON Hours]])</f>
        <v>17.934065934065934</v>
      </c>
      <c r="J105" s="2">
        <f>SUM(Contract[[#This Row],[RN Hours Contract (excl. Admin, DON)]], Contract[[#This Row],[RN Admin Hours Contract]], Contract[[#This Row],[RN DON Hours Contract]])</f>
        <v>0.79120879120879117</v>
      </c>
      <c r="K105" s="8">
        <f>Contract[[#This Row],[Total Contract RN Hours (w/ Admin, DON)]]/Contract[[#This Row],[Total RN Hours (w/ Admin, DON)]]</f>
        <v>4.4117647058823525E-2</v>
      </c>
      <c r="L105" s="2">
        <v>9.2307692307692299</v>
      </c>
      <c r="M105" s="2">
        <v>0.79120879120879117</v>
      </c>
      <c r="N105" s="8">
        <f>Contract[[#This Row],[RN Hours Contract (excl. Admin, DON)]]/Contract[[#This Row],[RN Hours (excl. Admin, DON)]]</f>
        <v>8.5714285714285715E-2</v>
      </c>
      <c r="O105" s="2">
        <v>0</v>
      </c>
      <c r="P105" s="2">
        <v>0</v>
      </c>
      <c r="Q105" s="8" t="s">
        <v>2447</v>
      </c>
      <c r="R105" s="2">
        <v>8.7032967032967026</v>
      </c>
      <c r="S105" s="2">
        <v>0</v>
      </c>
      <c r="T105" s="8">
        <f>Contract[[#This Row],[RN DON Hours Contract]]/Contract[[#This Row],[RN DON Hours]]</f>
        <v>0</v>
      </c>
      <c r="U105" s="2">
        <v>37.890109890109891</v>
      </c>
      <c r="V105" s="2">
        <v>3.4780219780219781</v>
      </c>
      <c r="W105" s="8">
        <f>Contract[[#This Row],[LPN Hours Contract (excl. Admin)]]/Contract[[#This Row],[LPN Hours (excl. Admin)]]</f>
        <v>9.1792343387470998E-2</v>
      </c>
      <c r="X105" s="2">
        <v>1.6098901098901099</v>
      </c>
      <c r="Y105" s="2">
        <v>0</v>
      </c>
      <c r="Z105" s="8">
        <f>Contract[[#This Row],[LPN Admin Hours Contract]]/Contract[[#This Row],[LPN Admin Hours]]</f>
        <v>0</v>
      </c>
      <c r="AA105" s="2">
        <v>67.567802197802195</v>
      </c>
      <c r="AB105" s="2">
        <v>14.23076923076923</v>
      </c>
      <c r="AC105" s="8">
        <f>Contract[[#This Row],[CNA Hours Contract]]/Contract[[#This Row],[CNA Hours]]</f>
        <v>0.21061465325021508</v>
      </c>
      <c r="AD105" s="2">
        <v>0</v>
      </c>
      <c r="AE105" s="2">
        <v>0</v>
      </c>
      <c r="AF105" s="8" t="s">
        <v>2447</v>
      </c>
      <c r="AG105" s="2">
        <v>0</v>
      </c>
      <c r="AH105" s="2">
        <v>0</v>
      </c>
      <c r="AI105" s="8" t="s">
        <v>2447</v>
      </c>
      <c r="AJ105" t="s">
        <v>754</v>
      </c>
      <c r="AK105" s="6">
        <v>5</v>
      </c>
      <c r="AT105"/>
      <c r="AU105"/>
    </row>
    <row r="106" spans="1:47" x14ac:dyDescent="0.25">
      <c r="A106" t="s">
        <v>35</v>
      </c>
      <c r="B106" t="s">
        <v>1295</v>
      </c>
      <c r="C106" t="s">
        <v>996</v>
      </c>
      <c r="D106" t="s">
        <v>2296</v>
      </c>
      <c r="E106" s="2">
        <v>28.164835164835164</v>
      </c>
      <c r="F106" s="2">
        <f>SUM(Contract[[#This Row],[RN Hours (excl. Admin, DON)]], Contract[[#This Row],[RN Admin Hours]], Contract[[#This Row],[RN DON Hours]], Contract[[#This Row],[LPN Hours (excl. Admin)]], Contract[[#This Row],[LPN Admin Hours]], Contract[[#This Row],[CNA Hours]], Contract[[#This Row],[NA TR Hours]], Contract[[#This Row],[Med Aide/Tech Hours]])</f>
        <v>112.17263736263736</v>
      </c>
      <c r="G1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77.800000000000011</v>
      </c>
      <c r="H106" s="8">
        <f>Contract[[#This Row],[Total Contract Hours]]/Contract[[#This Row],[Total Nurse Staff Hours]]</f>
        <v>0.69357377903565065</v>
      </c>
      <c r="I106" s="2">
        <f>SUM(Contract[[#This Row],[RN Hours (excl. Admin, DON)]], Contract[[#This Row],[RN Admin Hours]], Contract[[#This Row],[RN DON Hours]])</f>
        <v>22.680769230769229</v>
      </c>
      <c r="J106" s="2">
        <f>SUM(Contract[[#This Row],[RN Hours Contract (excl. Admin, DON)]], Contract[[#This Row],[RN Admin Hours Contract]], Contract[[#This Row],[RN DON Hours Contract]])</f>
        <v>21.824175824175825</v>
      </c>
      <c r="K106" s="8">
        <f>Contract[[#This Row],[Total Contract RN Hours (w/ Admin, DON)]]/Contract[[#This Row],[Total RN Hours (w/ Admin, DON)]]</f>
        <v>0.96223261222413348</v>
      </c>
      <c r="L106" s="2">
        <v>14.089890109890108</v>
      </c>
      <c r="M106" s="2">
        <v>13.241758241758241</v>
      </c>
      <c r="N106" s="8">
        <f>Contract[[#This Row],[RN Hours Contract (excl. Admin, DON)]]/Contract[[#This Row],[RN Hours (excl. Admin, DON)]]</f>
        <v>0.93980564351339135</v>
      </c>
      <c r="O106" s="2">
        <v>2.7362637362637363</v>
      </c>
      <c r="P106" s="2">
        <v>2.7362637362637363</v>
      </c>
      <c r="Q106" s="8">
        <f>Contract[[#This Row],[RN Admin Hours Contract]]/Contract[[#This Row],[RN Admin Hours]]</f>
        <v>1</v>
      </c>
      <c r="R106" s="2">
        <v>5.8546153846153848</v>
      </c>
      <c r="S106" s="2">
        <v>5.8461538461538458</v>
      </c>
      <c r="T106" s="8">
        <f>Contract[[#This Row],[RN DON Hours Contract]]/Contract[[#This Row],[RN DON Hours]]</f>
        <v>0.99855472342661933</v>
      </c>
      <c r="U106" s="2">
        <v>32.483076923076922</v>
      </c>
      <c r="V106" s="2">
        <v>12.613186813186818</v>
      </c>
      <c r="W106" s="8">
        <f>Contract[[#This Row],[LPN Hours Contract (excl. Admin)]]/Contract[[#This Row],[LPN Hours (excl. Admin)]]</f>
        <v>0.38830024763528614</v>
      </c>
      <c r="X106" s="2">
        <v>7.1016483516483531</v>
      </c>
      <c r="Y106" s="2">
        <v>7.0439560439560438</v>
      </c>
      <c r="Z106" s="8">
        <f>Contract[[#This Row],[LPN Admin Hours Contract]]/Contract[[#This Row],[LPN Admin Hours]]</f>
        <v>0.99187620889748529</v>
      </c>
      <c r="AA106" s="2">
        <v>49.907142857142858</v>
      </c>
      <c r="AB106" s="2">
        <v>36.318681318681321</v>
      </c>
      <c r="AC106" s="8">
        <f>Contract[[#This Row],[CNA Hours Contract]]/Contract[[#This Row],[CNA Hours]]</f>
        <v>0.72772511587453625</v>
      </c>
      <c r="AD106" s="2">
        <v>0</v>
      </c>
      <c r="AE106" s="2">
        <v>0</v>
      </c>
      <c r="AF106" s="8" t="s">
        <v>2447</v>
      </c>
      <c r="AG106" s="2">
        <v>0</v>
      </c>
      <c r="AH106" s="2">
        <v>0</v>
      </c>
      <c r="AI106" s="8" t="s">
        <v>2447</v>
      </c>
      <c r="AJ106" t="s">
        <v>351</v>
      </c>
      <c r="AK106" s="6">
        <v>5</v>
      </c>
      <c r="AT106"/>
      <c r="AU106"/>
    </row>
    <row r="107" spans="1:47" x14ac:dyDescent="0.25">
      <c r="A107" t="s">
        <v>35</v>
      </c>
      <c r="B107" t="s">
        <v>1285</v>
      </c>
      <c r="C107" t="s">
        <v>2155</v>
      </c>
      <c r="D107" t="s">
        <v>2301</v>
      </c>
      <c r="E107" s="2">
        <v>71.549450549450555</v>
      </c>
      <c r="F107" s="2">
        <f>SUM(Contract[[#This Row],[RN Hours (excl. Admin, DON)]], Contract[[#This Row],[RN Admin Hours]], Contract[[#This Row],[RN DON Hours]], Contract[[#This Row],[LPN Hours (excl. Admin)]], Contract[[#This Row],[LPN Admin Hours]], Contract[[#This Row],[CNA Hours]], Contract[[#This Row],[NA TR Hours]], Contract[[#This Row],[Med Aide/Tech Hours]])</f>
        <v>221.86010989010987</v>
      </c>
      <c r="G1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3.2967032967032968E-2</v>
      </c>
      <c r="H107" s="8">
        <f>Contract[[#This Row],[Total Contract Hours]]/Contract[[#This Row],[Total Nurse Staff Hours]]</f>
        <v>1.4859378273706777E-4</v>
      </c>
      <c r="I107" s="2">
        <f>SUM(Contract[[#This Row],[RN Hours (excl. Admin, DON)]], Contract[[#This Row],[RN Admin Hours]], Contract[[#This Row],[RN DON Hours]])</f>
        <v>31.786263736263749</v>
      </c>
      <c r="J107" s="2">
        <f>SUM(Contract[[#This Row],[RN Hours Contract (excl. Admin, DON)]], Contract[[#This Row],[RN Admin Hours Contract]], Contract[[#This Row],[RN DON Hours Contract]])</f>
        <v>3.2967032967032968E-2</v>
      </c>
      <c r="K107" s="8">
        <f>Contract[[#This Row],[Total Contract RN Hours (w/ Admin, DON)]]/Contract[[#This Row],[Total RN Hours (w/ Admin, DON)]]</f>
        <v>1.0371471538953515E-3</v>
      </c>
      <c r="L107" s="2">
        <v>21.06648351648353</v>
      </c>
      <c r="M107" s="2">
        <v>3.2967032967032968E-2</v>
      </c>
      <c r="N107" s="8">
        <f>Contract[[#This Row],[RN Hours Contract (excl. Admin, DON)]]/Contract[[#This Row],[RN Hours (excl. Admin, DON)]]</f>
        <v>1.5649044104222624E-3</v>
      </c>
      <c r="O107" s="2">
        <v>5.7087912087912089</v>
      </c>
      <c r="P107" s="2">
        <v>0</v>
      </c>
      <c r="Q107" s="8">
        <f>Contract[[#This Row],[RN Admin Hours Contract]]/Contract[[#This Row],[RN Admin Hours]]</f>
        <v>0</v>
      </c>
      <c r="R107" s="2">
        <v>5.0109890109890109</v>
      </c>
      <c r="S107" s="2">
        <v>0</v>
      </c>
      <c r="T107" s="8">
        <f>Contract[[#This Row],[RN DON Hours Contract]]/Contract[[#This Row],[RN DON Hours]]</f>
        <v>0</v>
      </c>
      <c r="U107" s="2">
        <v>74.886923076923097</v>
      </c>
      <c r="V107" s="2">
        <v>0</v>
      </c>
      <c r="W107" s="8">
        <f>Contract[[#This Row],[LPN Hours Contract (excl. Admin)]]/Contract[[#This Row],[LPN Hours (excl. Admin)]]</f>
        <v>0</v>
      </c>
      <c r="X107" s="2">
        <v>10.912087912087912</v>
      </c>
      <c r="Y107" s="2">
        <v>0</v>
      </c>
      <c r="Z107" s="8">
        <f>Contract[[#This Row],[LPN Admin Hours Contract]]/Contract[[#This Row],[LPN Admin Hours]]</f>
        <v>0</v>
      </c>
      <c r="AA107" s="2">
        <v>104.27483516483512</v>
      </c>
      <c r="AB107" s="2">
        <v>0</v>
      </c>
      <c r="AC107" s="8">
        <f>Contract[[#This Row],[CNA Hours Contract]]/Contract[[#This Row],[CNA Hours]]</f>
        <v>0</v>
      </c>
      <c r="AD107" s="2">
        <v>0</v>
      </c>
      <c r="AE107" s="2">
        <v>0</v>
      </c>
      <c r="AF107" s="8" t="s">
        <v>2447</v>
      </c>
      <c r="AG107" s="2">
        <v>0</v>
      </c>
      <c r="AH107" s="2">
        <v>0</v>
      </c>
      <c r="AI107" s="8" t="s">
        <v>2447</v>
      </c>
      <c r="AJ107" t="s">
        <v>341</v>
      </c>
      <c r="AK107" s="6">
        <v>5</v>
      </c>
      <c r="AT107"/>
      <c r="AU107"/>
    </row>
    <row r="108" spans="1:47" x14ac:dyDescent="0.25">
      <c r="A108" t="s">
        <v>35</v>
      </c>
      <c r="B108" t="s">
        <v>1638</v>
      </c>
      <c r="C108" t="s">
        <v>1983</v>
      </c>
      <c r="D108" t="s">
        <v>2337</v>
      </c>
      <c r="E108" s="2">
        <v>52.901098901098898</v>
      </c>
      <c r="F108" s="2">
        <f>SUM(Contract[[#This Row],[RN Hours (excl. Admin, DON)]], Contract[[#This Row],[RN Admin Hours]], Contract[[#This Row],[RN DON Hours]], Contract[[#This Row],[LPN Hours (excl. Admin)]], Contract[[#This Row],[LPN Admin Hours]], Contract[[#This Row],[CNA Hours]], Contract[[#This Row],[NA TR Hours]], Contract[[#This Row],[Med Aide/Tech Hours]])</f>
        <v>166.59615384615384</v>
      </c>
      <c r="G1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1.0879120879120878</v>
      </c>
      <c r="H108" s="8">
        <f>Contract[[#This Row],[Total Contract Hours]]/Contract[[#This Row],[Total Nurse Staff Hours]]</f>
        <v>6.5302353193384009E-3</v>
      </c>
      <c r="I108" s="2">
        <f>SUM(Contract[[#This Row],[RN Hours (excl. Admin, DON)]], Contract[[#This Row],[RN Admin Hours]], Contract[[#This Row],[RN DON Hours]])</f>
        <v>25.799450549450551</v>
      </c>
      <c r="J108" s="2">
        <f>SUM(Contract[[#This Row],[RN Hours Contract (excl. Admin, DON)]], Contract[[#This Row],[RN Admin Hours Contract]], Contract[[#This Row],[RN DON Hours Contract]])</f>
        <v>0</v>
      </c>
      <c r="K108" s="8">
        <f>Contract[[#This Row],[Total Contract RN Hours (w/ Admin, DON)]]/Contract[[#This Row],[Total RN Hours (w/ Admin, DON)]]</f>
        <v>0</v>
      </c>
      <c r="L108" s="2">
        <v>15.513736263736265</v>
      </c>
      <c r="M108" s="2">
        <v>0</v>
      </c>
      <c r="N108" s="8">
        <f>Contract[[#This Row],[RN Hours Contract (excl. Admin, DON)]]/Contract[[#This Row],[RN Hours (excl. Admin, DON)]]</f>
        <v>0</v>
      </c>
      <c r="O108" s="2">
        <v>5.186813186813187</v>
      </c>
      <c r="P108" s="2">
        <v>0</v>
      </c>
      <c r="Q108" s="8">
        <f>Contract[[#This Row],[RN Admin Hours Contract]]/Contract[[#This Row],[RN Admin Hours]]</f>
        <v>0</v>
      </c>
      <c r="R108" s="2">
        <v>5.0989010989010985</v>
      </c>
      <c r="S108" s="2">
        <v>0</v>
      </c>
      <c r="T108" s="8">
        <f>Contract[[#This Row],[RN DON Hours Contract]]/Contract[[#This Row],[RN DON Hours]]</f>
        <v>0</v>
      </c>
      <c r="U108" s="2">
        <v>46.887362637362635</v>
      </c>
      <c r="V108" s="2">
        <v>0</v>
      </c>
      <c r="W108" s="8">
        <f>Contract[[#This Row],[LPN Hours Contract (excl. Admin)]]/Contract[[#This Row],[LPN Hours (excl. Admin)]]</f>
        <v>0</v>
      </c>
      <c r="X108" s="2">
        <v>7.6923076923076927E-2</v>
      </c>
      <c r="Y108" s="2">
        <v>0</v>
      </c>
      <c r="Z108" s="8">
        <f>Contract[[#This Row],[LPN Admin Hours Contract]]/Contract[[#This Row],[LPN Admin Hours]]</f>
        <v>0</v>
      </c>
      <c r="AA108" s="2">
        <v>90.060439560439562</v>
      </c>
      <c r="AB108" s="2">
        <v>0</v>
      </c>
      <c r="AC108" s="8">
        <f>Contract[[#This Row],[CNA Hours Contract]]/Contract[[#This Row],[CNA Hours]]</f>
        <v>0</v>
      </c>
      <c r="AD108" s="2">
        <v>3.7719780219780219</v>
      </c>
      <c r="AE108" s="2">
        <v>1.0879120879120878</v>
      </c>
      <c r="AF108" s="8">
        <f>Contract[[#This Row],[NA TR Hours Contract]]/Contract[[#This Row],[NA TR Hours]]</f>
        <v>0.28841951930080117</v>
      </c>
      <c r="AG108" s="2">
        <v>0</v>
      </c>
      <c r="AH108" s="2">
        <v>0</v>
      </c>
      <c r="AI108" s="8" t="s">
        <v>2447</v>
      </c>
      <c r="AJ108" t="s">
        <v>701</v>
      </c>
      <c r="AK108" s="6">
        <v>5</v>
      </c>
      <c r="AT108"/>
      <c r="AU108"/>
    </row>
    <row r="109" spans="1:47" x14ac:dyDescent="0.25">
      <c r="A109" t="s">
        <v>35</v>
      </c>
      <c r="B109" t="s">
        <v>1677</v>
      </c>
      <c r="C109" t="s">
        <v>2174</v>
      </c>
      <c r="D109" t="s">
        <v>2359</v>
      </c>
      <c r="E109" s="2">
        <v>30.725274725274726</v>
      </c>
      <c r="F109" s="2">
        <f>SUM(Contract[[#This Row],[RN Hours (excl. Admin, DON)]], Contract[[#This Row],[RN Admin Hours]], Contract[[#This Row],[RN DON Hours]], Contract[[#This Row],[LPN Hours (excl. Admin)]], Contract[[#This Row],[LPN Admin Hours]], Contract[[#This Row],[CNA Hours]], Contract[[#This Row],[NA TR Hours]], Contract[[#This Row],[Med Aide/Tech Hours]])</f>
        <v>140.4368131868132</v>
      </c>
      <c r="G1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09" s="8">
        <f>Contract[[#This Row],[Total Contract Hours]]/Contract[[#This Row],[Total Nurse Staff Hours]]</f>
        <v>0</v>
      </c>
      <c r="I109" s="2">
        <f>SUM(Contract[[#This Row],[RN Hours (excl. Admin, DON)]], Contract[[#This Row],[RN Admin Hours]], Contract[[#This Row],[RN DON Hours]])</f>
        <v>30.112637362637365</v>
      </c>
      <c r="J109" s="2">
        <f>SUM(Contract[[#This Row],[RN Hours Contract (excl. Admin, DON)]], Contract[[#This Row],[RN Admin Hours Contract]], Contract[[#This Row],[RN DON Hours Contract]])</f>
        <v>0</v>
      </c>
      <c r="K109" s="8">
        <f>Contract[[#This Row],[Total Contract RN Hours (w/ Admin, DON)]]/Contract[[#This Row],[Total RN Hours (w/ Admin, DON)]]</f>
        <v>0</v>
      </c>
      <c r="L109" s="2">
        <v>22.478021978021978</v>
      </c>
      <c r="M109" s="2">
        <v>0</v>
      </c>
      <c r="N109" s="8">
        <f>Contract[[#This Row],[RN Hours Contract (excl. Admin, DON)]]/Contract[[#This Row],[RN Hours (excl. Admin, DON)]]</f>
        <v>0</v>
      </c>
      <c r="O109" s="2">
        <v>2.2472527472527473</v>
      </c>
      <c r="P109" s="2">
        <v>0</v>
      </c>
      <c r="Q109" s="8">
        <f>Contract[[#This Row],[RN Admin Hours Contract]]/Contract[[#This Row],[RN Admin Hours]]</f>
        <v>0</v>
      </c>
      <c r="R109" s="2">
        <v>5.3873626373626378</v>
      </c>
      <c r="S109" s="2">
        <v>0</v>
      </c>
      <c r="T109" s="8">
        <f>Contract[[#This Row],[RN DON Hours Contract]]/Contract[[#This Row],[RN DON Hours]]</f>
        <v>0</v>
      </c>
      <c r="U109" s="2">
        <v>16.760989010989011</v>
      </c>
      <c r="V109" s="2">
        <v>0</v>
      </c>
      <c r="W109" s="8">
        <f>Contract[[#This Row],[LPN Hours Contract (excl. Admin)]]/Contract[[#This Row],[LPN Hours (excl. Admin)]]</f>
        <v>0</v>
      </c>
      <c r="X109" s="2">
        <v>5.0824175824175821</v>
      </c>
      <c r="Y109" s="2">
        <v>0</v>
      </c>
      <c r="Z109" s="8">
        <f>Contract[[#This Row],[LPN Admin Hours Contract]]/Contract[[#This Row],[LPN Admin Hours]]</f>
        <v>0</v>
      </c>
      <c r="AA109" s="2">
        <v>72.379120879120876</v>
      </c>
      <c r="AB109" s="2">
        <v>0</v>
      </c>
      <c r="AC109" s="8">
        <f>Contract[[#This Row],[CNA Hours Contract]]/Contract[[#This Row],[CNA Hours]]</f>
        <v>0</v>
      </c>
      <c r="AD109" s="2">
        <v>16.10164835164835</v>
      </c>
      <c r="AE109" s="2">
        <v>0</v>
      </c>
      <c r="AF109" s="8">
        <f>Contract[[#This Row],[NA TR Hours Contract]]/Contract[[#This Row],[NA TR Hours]]</f>
        <v>0</v>
      </c>
      <c r="AG109" s="2">
        <v>0</v>
      </c>
      <c r="AH109" s="2">
        <v>0</v>
      </c>
      <c r="AI109" s="8" t="s">
        <v>2447</v>
      </c>
      <c r="AJ109" t="s">
        <v>741</v>
      </c>
      <c r="AK109" s="6">
        <v>5</v>
      </c>
      <c r="AT109"/>
      <c r="AU109"/>
    </row>
    <row r="110" spans="1:47" x14ac:dyDescent="0.25">
      <c r="A110" t="s">
        <v>35</v>
      </c>
      <c r="B110" t="s">
        <v>1884</v>
      </c>
      <c r="C110" t="s">
        <v>2274</v>
      </c>
      <c r="D110" t="s">
        <v>2286</v>
      </c>
      <c r="E110" s="2">
        <v>45.120879120879124</v>
      </c>
      <c r="F110" s="2">
        <f>SUM(Contract[[#This Row],[RN Hours (excl. Admin, DON)]], Contract[[#This Row],[RN Admin Hours]], Contract[[#This Row],[RN DON Hours]], Contract[[#This Row],[LPN Hours (excl. Admin)]], Contract[[#This Row],[LPN Admin Hours]], Contract[[#This Row],[CNA Hours]], Contract[[#This Row],[NA TR Hours]], Contract[[#This Row],[Med Aide/Tech Hours]])</f>
        <v>195.63065934065935</v>
      </c>
      <c r="G1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0" s="8">
        <f>Contract[[#This Row],[Total Contract Hours]]/Contract[[#This Row],[Total Nurse Staff Hours]]</f>
        <v>0</v>
      </c>
      <c r="I110" s="2">
        <f>SUM(Contract[[#This Row],[RN Hours (excl. Admin, DON)]], Contract[[#This Row],[RN Admin Hours]], Contract[[#This Row],[RN DON Hours]])</f>
        <v>52.343626373626385</v>
      </c>
      <c r="J110" s="2">
        <f>SUM(Contract[[#This Row],[RN Hours Contract (excl. Admin, DON)]], Contract[[#This Row],[RN Admin Hours Contract]], Contract[[#This Row],[RN DON Hours Contract]])</f>
        <v>0</v>
      </c>
      <c r="K110" s="8">
        <f>Contract[[#This Row],[Total Contract RN Hours (w/ Admin, DON)]]/Contract[[#This Row],[Total RN Hours (w/ Admin, DON)]]</f>
        <v>0</v>
      </c>
      <c r="L110" s="2">
        <v>28.890439560439567</v>
      </c>
      <c r="M110" s="2">
        <v>0</v>
      </c>
      <c r="N110" s="8">
        <f>Contract[[#This Row],[RN Hours Contract (excl. Admin, DON)]]/Contract[[#This Row],[RN Hours (excl. Admin, DON)]]</f>
        <v>0</v>
      </c>
      <c r="O110" s="2">
        <v>17.732637362637369</v>
      </c>
      <c r="P110" s="2">
        <v>0</v>
      </c>
      <c r="Q110" s="8">
        <f>Contract[[#This Row],[RN Admin Hours Contract]]/Contract[[#This Row],[RN Admin Hours]]</f>
        <v>0</v>
      </c>
      <c r="R110" s="2">
        <v>5.7205494505494512</v>
      </c>
      <c r="S110" s="2">
        <v>0</v>
      </c>
      <c r="T110" s="8">
        <f>Contract[[#This Row],[RN DON Hours Contract]]/Contract[[#This Row],[RN DON Hours]]</f>
        <v>0</v>
      </c>
      <c r="U110" s="2">
        <v>45.335604395604392</v>
      </c>
      <c r="V110" s="2">
        <v>0</v>
      </c>
      <c r="W110" s="8">
        <f>Contract[[#This Row],[LPN Hours Contract (excl. Admin)]]/Contract[[#This Row],[LPN Hours (excl. Admin)]]</f>
        <v>0</v>
      </c>
      <c r="X110" s="2">
        <v>4.2002197802197809</v>
      </c>
      <c r="Y110" s="2">
        <v>0</v>
      </c>
      <c r="Z110" s="8">
        <f>Contract[[#This Row],[LPN Admin Hours Contract]]/Contract[[#This Row],[LPN Admin Hours]]</f>
        <v>0</v>
      </c>
      <c r="AA110" s="2">
        <v>84.443296703296696</v>
      </c>
      <c r="AB110" s="2">
        <v>0</v>
      </c>
      <c r="AC110" s="8">
        <f>Contract[[#This Row],[CNA Hours Contract]]/Contract[[#This Row],[CNA Hours]]</f>
        <v>0</v>
      </c>
      <c r="AD110" s="2">
        <v>9.3079120879120882</v>
      </c>
      <c r="AE110" s="2">
        <v>0</v>
      </c>
      <c r="AF110" s="8">
        <f>Contract[[#This Row],[NA TR Hours Contract]]/Contract[[#This Row],[NA TR Hours]]</f>
        <v>0</v>
      </c>
      <c r="AG110" s="2">
        <v>0</v>
      </c>
      <c r="AH110" s="2">
        <v>0</v>
      </c>
      <c r="AI110" s="8" t="s">
        <v>2447</v>
      </c>
      <c r="AJ110" t="s">
        <v>951</v>
      </c>
      <c r="AK110" s="6">
        <v>5</v>
      </c>
      <c r="AT110"/>
      <c r="AU110"/>
    </row>
    <row r="111" spans="1:47" x14ac:dyDescent="0.25">
      <c r="A111" t="s">
        <v>35</v>
      </c>
      <c r="B111" t="s">
        <v>1680</v>
      </c>
      <c r="C111" t="s">
        <v>1996</v>
      </c>
      <c r="D111" t="s">
        <v>2365</v>
      </c>
      <c r="E111" s="2">
        <v>56.901098901098898</v>
      </c>
      <c r="F111" s="2">
        <f>SUM(Contract[[#This Row],[RN Hours (excl. Admin, DON)]], Contract[[#This Row],[RN Admin Hours]], Contract[[#This Row],[RN DON Hours]], Contract[[#This Row],[LPN Hours (excl. Admin)]], Contract[[#This Row],[LPN Admin Hours]], Contract[[#This Row],[CNA Hours]], Contract[[#This Row],[NA TR Hours]], Contract[[#This Row],[Med Aide/Tech Hours]])</f>
        <v>241.52461538461534</v>
      </c>
      <c r="G1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1" s="8">
        <f>Contract[[#This Row],[Total Contract Hours]]/Contract[[#This Row],[Total Nurse Staff Hours]]</f>
        <v>0</v>
      </c>
      <c r="I111" s="2">
        <f>SUM(Contract[[#This Row],[RN Hours (excl. Admin, DON)]], Contract[[#This Row],[RN Admin Hours]], Contract[[#This Row],[RN DON Hours]])</f>
        <v>36.266373626373614</v>
      </c>
      <c r="J111" s="2">
        <f>SUM(Contract[[#This Row],[RN Hours Contract (excl. Admin, DON)]], Contract[[#This Row],[RN Admin Hours Contract]], Contract[[#This Row],[RN DON Hours Contract]])</f>
        <v>0</v>
      </c>
      <c r="K111" s="8">
        <f>Contract[[#This Row],[Total Contract RN Hours (w/ Admin, DON)]]/Contract[[#This Row],[Total RN Hours (w/ Admin, DON)]]</f>
        <v>0</v>
      </c>
      <c r="L111" s="2">
        <v>21.407692307692297</v>
      </c>
      <c r="M111" s="2">
        <v>0</v>
      </c>
      <c r="N111" s="8">
        <f>Contract[[#This Row],[RN Hours Contract (excl. Admin, DON)]]/Contract[[#This Row],[RN Hours (excl. Admin, DON)]]</f>
        <v>0</v>
      </c>
      <c r="O111" s="2">
        <v>10.895604395604389</v>
      </c>
      <c r="P111" s="2">
        <v>0</v>
      </c>
      <c r="Q111" s="8">
        <f>Contract[[#This Row],[RN Admin Hours Contract]]/Contract[[#This Row],[RN Admin Hours]]</f>
        <v>0</v>
      </c>
      <c r="R111" s="2">
        <v>3.9630769230769243</v>
      </c>
      <c r="S111" s="2">
        <v>0</v>
      </c>
      <c r="T111" s="8">
        <f>Contract[[#This Row],[RN DON Hours Contract]]/Contract[[#This Row],[RN DON Hours]]</f>
        <v>0</v>
      </c>
      <c r="U111" s="2">
        <v>48.589010989010973</v>
      </c>
      <c r="V111" s="2">
        <v>0</v>
      </c>
      <c r="W111" s="8">
        <f>Contract[[#This Row],[LPN Hours Contract (excl. Admin)]]/Contract[[#This Row],[LPN Hours (excl. Admin)]]</f>
        <v>0</v>
      </c>
      <c r="X111" s="2">
        <v>12.086813186813185</v>
      </c>
      <c r="Y111" s="2">
        <v>0</v>
      </c>
      <c r="Z111" s="8">
        <f>Contract[[#This Row],[LPN Admin Hours Contract]]/Contract[[#This Row],[LPN Admin Hours]]</f>
        <v>0</v>
      </c>
      <c r="AA111" s="2">
        <v>129.21098901098901</v>
      </c>
      <c r="AB111" s="2">
        <v>0</v>
      </c>
      <c r="AC111" s="8">
        <f>Contract[[#This Row],[CNA Hours Contract]]/Contract[[#This Row],[CNA Hours]]</f>
        <v>0</v>
      </c>
      <c r="AD111" s="2">
        <v>15.371428571428561</v>
      </c>
      <c r="AE111" s="2">
        <v>0</v>
      </c>
      <c r="AF111" s="8">
        <f>Contract[[#This Row],[NA TR Hours Contract]]/Contract[[#This Row],[NA TR Hours]]</f>
        <v>0</v>
      </c>
      <c r="AG111" s="2">
        <v>0</v>
      </c>
      <c r="AH111" s="2">
        <v>0</v>
      </c>
      <c r="AI111" s="8" t="s">
        <v>2447</v>
      </c>
      <c r="AJ111" t="s">
        <v>744</v>
      </c>
      <c r="AK111" s="6">
        <v>5</v>
      </c>
      <c r="AT111"/>
      <c r="AU111"/>
    </row>
    <row r="112" spans="1:47" x14ac:dyDescent="0.25">
      <c r="A112" t="s">
        <v>35</v>
      </c>
      <c r="B112" t="s">
        <v>1483</v>
      </c>
      <c r="C112" t="s">
        <v>2031</v>
      </c>
      <c r="D112" t="s">
        <v>2331</v>
      </c>
      <c r="E112" s="2">
        <v>32.868131868131869</v>
      </c>
      <c r="F112" s="2">
        <f>SUM(Contract[[#This Row],[RN Hours (excl. Admin, DON)]], Contract[[#This Row],[RN Admin Hours]], Contract[[#This Row],[RN DON Hours]], Contract[[#This Row],[LPN Hours (excl. Admin)]], Contract[[#This Row],[LPN Admin Hours]], Contract[[#This Row],[CNA Hours]], Contract[[#This Row],[NA TR Hours]], Contract[[#This Row],[Med Aide/Tech Hours]])</f>
        <v>112.76703296703295</v>
      </c>
      <c r="G1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2" s="8">
        <f>Contract[[#This Row],[Total Contract Hours]]/Contract[[#This Row],[Total Nurse Staff Hours]]</f>
        <v>0</v>
      </c>
      <c r="I112" s="2">
        <f>SUM(Contract[[#This Row],[RN Hours (excl. Admin, DON)]], Contract[[#This Row],[RN Admin Hours]], Contract[[#This Row],[RN DON Hours]])</f>
        <v>17.818571428571428</v>
      </c>
      <c r="J112" s="2">
        <f>SUM(Contract[[#This Row],[RN Hours Contract (excl. Admin, DON)]], Contract[[#This Row],[RN Admin Hours Contract]], Contract[[#This Row],[RN DON Hours Contract]])</f>
        <v>0</v>
      </c>
      <c r="K112" s="8">
        <f>Contract[[#This Row],[Total Contract RN Hours (w/ Admin, DON)]]/Contract[[#This Row],[Total RN Hours (w/ Admin, DON)]]</f>
        <v>0</v>
      </c>
      <c r="L112" s="2">
        <v>10.631978021978021</v>
      </c>
      <c r="M112" s="2">
        <v>0</v>
      </c>
      <c r="N112" s="8">
        <f>Contract[[#This Row],[RN Hours Contract (excl. Admin, DON)]]/Contract[[#This Row],[RN Hours (excl. Admin, DON)]]</f>
        <v>0</v>
      </c>
      <c r="O112" s="2">
        <v>0.63714285714285723</v>
      </c>
      <c r="P112" s="2">
        <v>0</v>
      </c>
      <c r="Q112" s="8">
        <f>Contract[[#This Row],[RN Admin Hours Contract]]/Contract[[#This Row],[RN Admin Hours]]</f>
        <v>0</v>
      </c>
      <c r="R112" s="2">
        <v>6.5494505494505493</v>
      </c>
      <c r="S112" s="2">
        <v>0</v>
      </c>
      <c r="T112" s="8">
        <f>Contract[[#This Row],[RN DON Hours Contract]]/Contract[[#This Row],[RN DON Hours]]</f>
        <v>0</v>
      </c>
      <c r="U112" s="2">
        <v>27.164835164835164</v>
      </c>
      <c r="V112" s="2">
        <v>0</v>
      </c>
      <c r="W112" s="8">
        <f>Contract[[#This Row],[LPN Hours Contract (excl. Admin)]]/Contract[[#This Row],[LPN Hours (excl. Admin)]]</f>
        <v>0</v>
      </c>
      <c r="X112" s="2">
        <v>0</v>
      </c>
      <c r="Y112" s="2">
        <v>0</v>
      </c>
      <c r="Z112" s="8" t="s">
        <v>2447</v>
      </c>
      <c r="AA112" s="2">
        <v>67.783626373626362</v>
      </c>
      <c r="AB112" s="2">
        <v>0</v>
      </c>
      <c r="AC112" s="8">
        <f>Contract[[#This Row],[CNA Hours Contract]]/Contract[[#This Row],[CNA Hours]]</f>
        <v>0</v>
      </c>
      <c r="AD112" s="2">
        <v>0</v>
      </c>
      <c r="AE112" s="2">
        <v>0</v>
      </c>
      <c r="AF112" s="8" t="s">
        <v>2447</v>
      </c>
      <c r="AG112" s="2">
        <v>0</v>
      </c>
      <c r="AH112" s="2">
        <v>0</v>
      </c>
      <c r="AI112" s="8" t="s">
        <v>2447</v>
      </c>
      <c r="AJ112" t="s">
        <v>543</v>
      </c>
      <c r="AK112" s="6">
        <v>5</v>
      </c>
      <c r="AT112"/>
      <c r="AU112"/>
    </row>
    <row r="113" spans="1:47" x14ac:dyDescent="0.25">
      <c r="A113" t="s">
        <v>35</v>
      </c>
      <c r="B113" t="s">
        <v>1584</v>
      </c>
      <c r="C113" t="s">
        <v>1922</v>
      </c>
      <c r="D113" t="s">
        <v>2291</v>
      </c>
      <c r="E113" s="2">
        <v>26.978021978021978</v>
      </c>
      <c r="F113" s="2">
        <f>SUM(Contract[[#This Row],[RN Hours (excl. Admin, DON)]], Contract[[#This Row],[RN Admin Hours]], Contract[[#This Row],[RN DON Hours]], Contract[[#This Row],[LPN Hours (excl. Admin)]], Contract[[#This Row],[LPN Admin Hours]], Contract[[#This Row],[CNA Hours]], Contract[[#This Row],[NA TR Hours]], Contract[[#This Row],[Med Aide/Tech Hours]])</f>
        <v>137.60417582417577</v>
      </c>
      <c r="G1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4.1593406593406597</v>
      </c>
      <c r="H113" s="8">
        <f>Contract[[#This Row],[Total Contract Hours]]/Contract[[#This Row],[Total Nurse Staff Hours]]</f>
        <v>3.0226849108527579E-2</v>
      </c>
      <c r="I113" s="2">
        <f>SUM(Contract[[#This Row],[RN Hours (excl. Admin, DON)]], Contract[[#This Row],[RN Admin Hours]], Contract[[#This Row],[RN DON Hours]])</f>
        <v>34.353956043956046</v>
      </c>
      <c r="J113" s="2">
        <f>SUM(Contract[[#This Row],[RN Hours Contract (excl. Admin, DON)]], Contract[[#This Row],[RN Admin Hours Contract]], Contract[[#This Row],[RN DON Hours Contract]])</f>
        <v>6.5934065934065936E-2</v>
      </c>
      <c r="K113" s="8">
        <f>Contract[[#This Row],[Total Contract RN Hours (w/ Admin, DON)]]/Contract[[#This Row],[Total RN Hours (w/ Admin, DON)]]</f>
        <v>1.9192568637423589E-3</v>
      </c>
      <c r="L113" s="2">
        <v>25.320109890109887</v>
      </c>
      <c r="M113" s="2">
        <v>6.5934065934065936E-2</v>
      </c>
      <c r="N113" s="8">
        <f>Contract[[#This Row],[RN Hours Contract (excl. Admin, DON)]]/Contract[[#This Row],[RN Hours (excl. Admin, DON)]]</f>
        <v>2.6040197384696179E-3</v>
      </c>
      <c r="O113" s="2">
        <v>4.9898901098901112</v>
      </c>
      <c r="P113" s="2">
        <v>0</v>
      </c>
      <c r="Q113" s="8">
        <f>Contract[[#This Row],[RN Admin Hours Contract]]/Contract[[#This Row],[RN Admin Hours]]</f>
        <v>0</v>
      </c>
      <c r="R113" s="2">
        <v>4.0439560439560438</v>
      </c>
      <c r="S113" s="2">
        <v>0</v>
      </c>
      <c r="T113" s="8">
        <f>Contract[[#This Row],[RN DON Hours Contract]]/Contract[[#This Row],[RN DON Hours]]</f>
        <v>0</v>
      </c>
      <c r="U113" s="2">
        <v>40.810549450549438</v>
      </c>
      <c r="V113" s="2">
        <v>1.8516483516483517</v>
      </c>
      <c r="W113" s="8">
        <f>Contract[[#This Row],[LPN Hours Contract (excl. Admin)]]/Contract[[#This Row],[LPN Hours (excl. Admin)]]</f>
        <v>4.5371806471069767E-2</v>
      </c>
      <c r="X113" s="2">
        <v>0.25560439560439557</v>
      </c>
      <c r="Y113" s="2">
        <v>0</v>
      </c>
      <c r="Z113" s="8">
        <f>Contract[[#This Row],[LPN Admin Hours Contract]]/Contract[[#This Row],[LPN Admin Hours]]</f>
        <v>0</v>
      </c>
      <c r="AA113" s="2">
        <v>57.222087912087893</v>
      </c>
      <c r="AB113" s="2">
        <v>2.2417582417582418</v>
      </c>
      <c r="AC113" s="8">
        <f>Contract[[#This Row],[CNA Hours Contract]]/Contract[[#This Row],[CNA Hours]]</f>
        <v>3.9176449576644706E-2</v>
      </c>
      <c r="AD113" s="2">
        <v>4.9619780219780223</v>
      </c>
      <c r="AE113" s="2">
        <v>0</v>
      </c>
      <c r="AF113" s="8">
        <f>Contract[[#This Row],[NA TR Hours Contract]]/Contract[[#This Row],[NA TR Hours]]</f>
        <v>0</v>
      </c>
      <c r="AG113" s="2">
        <v>0</v>
      </c>
      <c r="AH113" s="2">
        <v>0</v>
      </c>
      <c r="AI113" s="8" t="s">
        <v>2447</v>
      </c>
      <c r="AJ113" t="s">
        <v>646</v>
      </c>
      <c r="AK113" s="6">
        <v>5</v>
      </c>
      <c r="AT113"/>
      <c r="AU113"/>
    </row>
    <row r="114" spans="1:47" x14ac:dyDescent="0.25">
      <c r="A114" t="s">
        <v>35</v>
      </c>
      <c r="B114" t="s">
        <v>1142</v>
      </c>
      <c r="C114" t="s">
        <v>2115</v>
      </c>
      <c r="D114" t="s">
        <v>2347</v>
      </c>
      <c r="E114" s="2">
        <v>71.703296703296701</v>
      </c>
      <c r="F114" s="2">
        <f>SUM(Contract[[#This Row],[RN Hours (excl. Admin, DON)]], Contract[[#This Row],[RN Admin Hours]], Contract[[#This Row],[RN DON Hours]], Contract[[#This Row],[LPN Hours (excl. Admin)]], Contract[[#This Row],[LPN Admin Hours]], Contract[[#This Row],[CNA Hours]], Contract[[#This Row],[NA TR Hours]], Contract[[#This Row],[Med Aide/Tech Hours]])</f>
        <v>225.23824175824183</v>
      </c>
      <c r="G1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0.10989010989010989</v>
      </c>
      <c r="H114" s="8">
        <f>Contract[[#This Row],[Total Contract Hours]]/Contract[[#This Row],[Total Nurse Staff Hours]]</f>
        <v>4.8788389143997939E-4</v>
      </c>
      <c r="I114" s="2">
        <f>SUM(Contract[[#This Row],[RN Hours (excl. Admin, DON)]], Contract[[#This Row],[RN Admin Hours]], Contract[[#This Row],[RN DON Hours]])</f>
        <v>28.291098901098902</v>
      </c>
      <c r="J114" s="2">
        <f>SUM(Contract[[#This Row],[RN Hours Contract (excl. Admin, DON)]], Contract[[#This Row],[RN Admin Hours Contract]], Contract[[#This Row],[RN DON Hours Contract]])</f>
        <v>0.10989010989010989</v>
      </c>
      <c r="K114" s="8">
        <f>Contract[[#This Row],[Total Contract RN Hours (w/ Admin, DON)]]/Contract[[#This Row],[Total RN Hours (w/ Admin, DON)]]</f>
        <v>3.8842644562612398E-3</v>
      </c>
      <c r="L114" s="2">
        <v>6.5879120879120858</v>
      </c>
      <c r="M114" s="2">
        <v>0</v>
      </c>
      <c r="N114" s="8">
        <f>Contract[[#This Row],[RN Hours Contract (excl. Admin, DON)]]/Contract[[#This Row],[RN Hours (excl. Admin, DON)]]</f>
        <v>0</v>
      </c>
      <c r="O114" s="2">
        <v>16.604285714285716</v>
      </c>
      <c r="P114" s="2">
        <v>0.10989010989010989</v>
      </c>
      <c r="Q114" s="8">
        <f>Contract[[#This Row],[RN Admin Hours Contract]]/Contract[[#This Row],[RN Admin Hours]]</f>
        <v>6.6181774862838268E-3</v>
      </c>
      <c r="R114" s="2">
        <v>5.0989010989010985</v>
      </c>
      <c r="S114" s="2">
        <v>0</v>
      </c>
      <c r="T114" s="8">
        <f>Contract[[#This Row],[RN DON Hours Contract]]/Contract[[#This Row],[RN DON Hours]]</f>
        <v>0</v>
      </c>
      <c r="U114" s="2">
        <v>63.302527472527451</v>
      </c>
      <c r="V114" s="2">
        <v>0</v>
      </c>
      <c r="W114" s="8">
        <f>Contract[[#This Row],[LPN Hours Contract (excl. Admin)]]/Contract[[#This Row],[LPN Hours (excl. Admin)]]</f>
        <v>0</v>
      </c>
      <c r="X114" s="2">
        <v>0</v>
      </c>
      <c r="Y114" s="2">
        <v>0</v>
      </c>
      <c r="Z114" s="8" t="s">
        <v>2447</v>
      </c>
      <c r="AA114" s="2">
        <v>126.21252747252754</v>
      </c>
      <c r="AB114" s="2">
        <v>0</v>
      </c>
      <c r="AC114" s="8">
        <f>Contract[[#This Row],[CNA Hours Contract]]/Contract[[#This Row],[CNA Hours]]</f>
        <v>0</v>
      </c>
      <c r="AD114" s="2">
        <v>7.4320879120879111</v>
      </c>
      <c r="AE114" s="2">
        <v>0</v>
      </c>
      <c r="AF114" s="8">
        <f>Contract[[#This Row],[NA TR Hours Contract]]/Contract[[#This Row],[NA TR Hours]]</f>
        <v>0</v>
      </c>
      <c r="AG114" s="2">
        <v>0</v>
      </c>
      <c r="AH114" s="2">
        <v>0</v>
      </c>
      <c r="AI114" s="8" t="s">
        <v>2447</v>
      </c>
      <c r="AJ114" t="s">
        <v>197</v>
      </c>
      <c r="AK114" s="6">
        <v>5</v>
      </c>
      <c r="AT114"/>
      <c r="AU114"/>
    </row>
    <row r="115" spans="1:47" x14ac:dyDescent="0.25">
      <c r="A115" t="s">
        <v>35</v>
      </c>
      <c r="B115" t="s">
        <v>1789</v>
      </c>
      <c r="C115" t="s">
        <v>1975</v>
      </c>
      <c r="D115" t="s">
        <v>2316</v>
      </c>
      <c r="E115" s="2">
        <v>71.64835164835165</v>
      </c>
      <c r="F115" s="2">
        <f>SUM(Contract[[#This Row],[RN Hours (excl. Admin, DON)]], Contract[[#This Row],[RN Admin Hours]], Contract[[#This Row],[RN DON Hours]], Contract[[#This Row],[LPN Hours (excl. Admin)]], Contract[[#This Row],[LPN Admin Hours]], Contract[[#This Row],[CNA Hours]], Contract[[#This Row],[NA TR Hours]], Contract[[#This Row],[Med Aide/Tech Hours]])</f>
        <v>465.97681318681316</v>
      </c>
      <c r="G1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5" s="8">
        <f>Contract[[#This Row],[Total Contract Hours]]/Contract[[#This Row],[Total Nurse Staff Hours]]</f>
        <v>0</v>
      </c>
      <c r="I115" s="2">
        <f>SUM(Contract[[#This Row],[RN Hours (excl. Admin, DON)]], Contract[[#This Row],[RN Admin Hours]], Contract[[#This Row],[RN DON Hours]])</f>
        <v>66.152637362637364</v>
      </c>
      <c r="J115" s="2">
        <f>SUM(Contract[[#This Row],[RN Hours Contract (excl. Admin, DON)]], Contract[[#This Row],[RN Admin Hours Contract]], Contract[[#This Row],[RN DON Hours Contract]])</f>
        <v>0</v>
      </c>
      <c r="K115" s="8">
        <f>Contract[[#This Row],[Total Contract RN Hours (w/ Admin, DON)]]/Contract[[#This Row],[Total RN Hours (w/ Admin, DON)]]</f>
        <v>0</v>
      </c>
      <c r="L115" s="2">
        <v>54.724065934065941</v>
      </c>
      <c r="M115" s="2">
        <v>0</v>
      </c>
      <c r="N115" s="8">
        <f>Contract[[#This Row],[RN Hours Contract (excl. Admin, DON)]]/Contract[[#This Row],[RN Hours (excl. Admin, DON)]]</f>
        <v>0</v>
      </c>
      <c r="O115" s="2">
        <v>5.7142857142857144</v>
      </c>
      <c r="P115" s="2">
        <v>0</v>
      </c>
      <c r="Q115" s="8">
        <f>Contract[[#This Row],[RN Admin Hours Contract]]/Contract[[#This Row],[RN Admin Hours]]</f>
        <v>0</v>
      </c>
      <c r="R115" s="2">
        <v>5.7142857142857144</v>
      </c>
      <c r="S115" s="2">
        <v>0</v>
      </c>
      <c r="T115" s="8">
        <f>Contract[[#This Row],[RN DON Hours Contract]]/Contract[[#This Row],[RN DON Hours]]</f>
        <v>0</v>
      </c>
      <c r="U115" s="2">
        <v>89.631648351648323</v>
      </c>
      <c r="V115" s="2">
        <v>0</v>
      </c>
      <c r="W115" s="8">
        <f>Contract[[#This Row],[LPN Hours Contract (excl. Admin)]]/Contract[[#This Row],[LPN Hours (excl. Admin)]]</f>
        <v>0</v>
      </c>
      <c r="X115" s="2">
        <v>0</v>
      </c>
      <c r="Y115" s="2">
        <v>0</v>
      </c>
      <c r="Z115" s="8" t="s">
        <v>2447</v>
      </c>
      <c r="AA115" s="2">
        <v>310.19252747252744</v>
      </c>
      <c r="AB115" s="2">
        <v>0</v>
      </c>
      <c r="AC115" s="8">
        <f>Contract[[#This Row],[CNA Hours Contract]]/Contract[[#This Row],[CNA Hours]]</f>
        <v>0</v>
      </c>
      <c r="AD115" s="2">
        <v>0</v>
      </c>
      <c r="AE115" s="2">
        <v>0</v>
      </c>
      <c r="AF115" s="8" t="s">
        <v>2447</v>
      </c>
      <c r="AG115" s="2">
        <v>0</v>
      </c>
      <c r="AH115" s="2">
        <v>0</v>
      </c>
      <c r="AI115" s="8" t="s">
        <v>2447</v>
      </c>
      <c r="AJ115" t="s">
        <v>855</v>
      </c>
      <c r="AK115" s="6">
        <v>5</v>
      </c>
      <c r="AT115"/>
      <c r="AU115"/>
    </row>
    <row r="116" spans="1:47" x14ac:dyDescent="0.25">
      <c r="A116" t="s">
        <v>35</v>
      </c>
      <c r="B116" t="s">
        <v>991</v>
      </c>
      <c r="C116" t="s">
        <v>2008</v>
      </c>
      <c r="D116" t="s">
        <v>2281</v>
      </c>
      <c r="E116" s="2">
        <v>242.74725274725276</v>
      </c>
      <c r="F116" s="2">
        <f>SUM(Contract[[#This Row],[RN Hours (excl. Admin, DON)]], Contract[[#This Row],[RN Admin Hours]], Contract[[#This Row],[RN DON Hours]], Contract[[#This Row],[LPN Hours (excl. Admin)]], Contract[[#This Row],[LPN Admin Hours]], Contract[[#This Row],[CNA Hours]], Contract[[#This Row],[NA TR Hours]], Contract[[#This Row],[Med Aide/Tech Hours]])</f>
        <v>946.86626373626393</v>
      </c>
      <c r="G1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6" s="8">
        <f>Contract[[#This Row],[Total Contract Hours]]/Contract[[#This Row],[Total Nurse Staff Hours]]</f>
        <v>0</v>
      </c>
      <c r="I116" s="2">
        <f>SUM(Contract[[#This Row],[RN Hours (excl. Admin, DON)]], Contract[[#This Row],[RN Admin Hours]], Contract[[#This Row],[RN DON Hours]])</f>
        <v>128.79395604395606</v>
      </c>
      <c r="J116" s="2">
        <f>SUM(Contract[[#This Row],[RN Hours Contract (excl. Admin, DON)]], Contract[[#This Row],[RN Admin Hours Contract]], Contract[[#This Row],[RN DON Hours Contract]])</f>
        <v>0</v>
      </c>
      <c r="K116" s="8">
        <f>Contract[[#This Row],[Total Contract RN Hours (w/ Admin, DON)]]/Contract[[#This Row],[Total RN Hours (w/ Admin, DON)]]</f>
        <v>0</v>
      </c>
      <c r="L116" s="2">
        <v>78.453516483516481</v>
      </c>
      <c r="M116" s="2">
        <v>0</v>
      </c>
      <c r="N116" s="8">
        <f>Contract[[#This Row],[RN Hours Contract (excl. Admin, DON)]]/Contract[[#This Row],[RN Hours (excl. Admin, DON)]]</f>
        <v>0</v>
      </c>
      <c r="O116" s="2">
        <v>46.208571428571432</v>
      </c>
      <c r="P116" s="2">
        <v>0</v>
      </c>
      <c r="Q116" s="8">
        <f>Contract[[#This Row],[RN Admin Hours Contract]]/Contract[[#This Row],[RN Admin Hours]]</f>
        <v>0</v>
      </c>
      <c r="R116" s="2">
        <v>4.1318681318681323</v>
      </c>
      <c r="S116" s="2">
        <v>0</v>
      </c>
      <c r="T116" s="8">
        <f>Contract[[#This Row],[RN DON Hours Contract]]/Contract[[#This Row],[RN DON Hours]]</f>
        <v>0</v>
      </c>
      <c r="U116" s="2">
        <v>204.74109890109898</v>
      </c>
      <c r="V116" s="2">
        <v>0</v>
      </c>
      <c r="W116" s="8">
        <f>Contract[[#This Row],[LPN Hours Contract (excl. Admin)]]/Contract[[#This Row],[LPN Hours (excl. Admin)]]</f>
        <v>0</v>
      </c>
      <c r="X116" s="2">
        <v>23.367802197802195</v>
      </c>
      <c r="Y116" s="2">
        <v>0</v>
      </c>
      <c r="Z116" s="8">
        <f>Contract[[#This Row],[LPN Admin Hours Contract]]/Contract[[#This Row],[LPN Admin Hours]]</f>
        <v>0</v>
      </c>
      <c r="AA116" s="2">
        <v>583.23010989011004</v>
      </c>
      <c r="AB116" s="2">
        <v>0</v>
      </c>
      <c r="AC116" s="8">
        <f>Contract[[#This Row],[CNA Hours Contract]]/Contract[[#This Row],[CNA Hours]]</f>
        <v>0</v>
      </c>
      <c r="AD116" s="2">
        <v>6.7332967032967037</v>
      </c>
      <c r="AE116" s="2">
        <v>0</v>
      </c>
      <c r="AF116" s="8">
        <f>Contract[[#This Row],[NA TR Hours Contract]]/Contract[[#This Row],[NA TR Hours]]</f>
        <v>0</v>
      </c>
      <c r="AG116" s="2">
        <v>0</v>
      </c>
      <c r="AH116" s="2">
        <v>0</v>
      </c>
      <c r="AI116" s="8" t="s">
        <v>2447</v>
      </c>
      <c r="AJ116" t="s">
        <v>262</v>
      </c>
      <c r="AK116" s="6">
        <v>5</v>
      </c>
      <c r="AT116"/>
      <c r="AU116"/>
    </row>
    <row r="117" spans="1:47" x14ac:dyDescent="0.25">
      <c r="A117" t="s">
        <v>35</v>
      </c>
      <c r="B117" t="s">
        <v>1218</v>
      </c>
      <c r="C117" t="s">
        <v>1937</v>
      </c>
      <c r="D117" t="s">
        <v>2337</v>
      </c>
      <c r="E117" s="2">
        <v>58.824175824175825</v>
      </c>
      <c r="F117" s="2">
        <f>SUM(Contract[[#This Row],[RN Hours (excl. Admin, DON)]], Contract[[#This Row],[RN Admin Hours]], Contract[[#This Row],[RN DON Hours]], Contract[[#This Row],[LPN Hours (excl. Admin)]], Contract[[#This Row],[LPN Admin Hours]], Contract[[#This Row],[CNA Hours]], Contract[[#This Row],[NA TR Hours]], Contract[[#This Row],[Med Aide/Tech Hours]])</f>
        <v>217.87945054945055</v>
      </c>
      <c r="G1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1.6346153846153846</v>
      </c>
      <c r="H117" s="8">
        <f>Contract[[#This Row],[Total Contract Hours]]/Contract[[#This Row],[Total Nurse Staff Hours]]</f>
        <v>7.502384371234622E-3</v>
      </c>
      <c r="I117" s="2">
        <f>SUM(Contract[[#This Row],[RN Hours (excl. Admin, DON)]], Contract[[#This Row],[RN Admin Hours]], Contract[[#This Row],[RN DON Hours]])</f>
        <v>53.834175824175823</v>
      </c>
      <c r="J117" s="2">
        <f>SUM(Contract[[#This Row],[RN Hours Contract (excl. Admin, DON)]], Contract[[#This Row],[RN Admin Hours Contract]], Contract[[#This Row],[RN DON Hours Contract]])</f>
        <v>0.26373626373626374</v>
      </c>
      <c r="K117" s="8">
        <f>Contract[[#This Row],[Total Contract RN Hours (w/ Admin, DON)]]/Contract[[#This Row],[Total RN Hours (w/ Admin, DON)]]</f>
        <v>4.8990489721182874E-3</v>
      </c>
      <c r="L117" s="2">
        <v>28.764505494505492</v>
      </c>
      <c r="M117" s="2">
        <v>0.26373626373626374</v>
      </c>
      <c r="N117" s="8">
        <f>Contract[[#This Row],[RN Hours Contract (excl. Admin, DON)]]/Contract[[#This Row],[RN Hours (excl. Admin, DON)]]</f>
        <v>9.1688092391034436E-3</v>
      </c>
      <c r="O117" s="2">
        <v>19.619120879120882</v>
      </c>
      <c r="P117" s="2">
        <v>0</v>
      </c>
      <c r="Q117" s="8">
        <f>Contract[[#This Row],[RN Admin Hours Contract]]/Contract[[#This Row],[RN Admin Hours]]</f>
        <v>0</v>
      </c>
      <c r="R117" s="2">
        <v>5.4505494505494507</v>
      </c>
      <c r="S117" s="2">
        <v>0</v>
      </c>
      <c r="T117" s="8">
        <f>Contract[[#This Row],[RN DON Hours Contract]]/Contract[[#This Row],[RN DON Hours]]</f>
        <v>0</v>
      </c>
      <c r="U117" s="2">
        <v>45.033296703296713</v>
      </c>
      <c r="V117" s="2">
        <v>1.2390109890109891</v>
      </c>
      <c r="W117" s="8">
        <f>Contract[[#This Row],[LPN Hours Contract (excl. Admin)]]/Contract[[#This Row],[LPN Hours (excl. Admin)]]</f>
        <v>2.751321976657076E-2</v>
      </c>
      <c r="X117" s="2">
        <v>0</v>
      </c>
      <c r="Y117" s="2">
        <v>0</v>
      </c>
      <c r="Z117" s="8" t="s">
        <v>2447</v>
      </c>
      <c r="AA117" s="2">
        <v>119.01197802197802</v>
      </c>
      <c r="AB117" s="2">
        <v>0.13186813186813187</v>
      </c>
      <c r="AC117" s="8">
        <f>Contract[[#This Row],[CNA Hours Contract]]/Contract[[#This Row],[CNA Hours]]</f>
        <v>1.1080240330412767E-3</v>
      </c>
      <c r="AD117" s="2">
        <v>0</v>
      </c>
      <c r="AE117" s="2">
        <v>0</v>
      </c>
      <c r="AF117" s="8" t="s">
        <v>2447</v>
      </c>
      <c r="AG117" s="2">
        <v>0</v>
      </c>
      <c r="AH117" s="2">
        <v>0</v>
      </c>
      <c r="AI117" s="8" t="s">
        <v>2447</v>
      </c>
      <c r="AJ117" t="s">
        <v>274</v>
      </c>
      <c r="AK117" s="6">
        <v>5</v>
      </c>
      <c r="AT117"/>
      <c r="AU117"/>
    </row>
    <row r="118" spans="1:47" x14ac:dyDescent="0.25">
      <c r="A118" t="s">
        <v>35</v>
      </c>
      <c r="B118" t="s">
        <v>1524</v>
      </c>
      <c r="C118" t="s">
        <v>2103</v>
      </c>
      <c r="D118" t="s">
        <v>2310</v>
      </c>
      <c r="E118" s="2">
        <v>99.571428571428569</v>
      </c>
      <c r="F118" s="2">
        <f>SUM(Contract[[#This Row],[RN Hours (excl. Admin, DON)]], Contract[[#This Row],[RN Admin Hours]], Contract[[#This Row],[RN DON Hours]], Contract[[#This Row],[LPN Hours (excl. Admin)]], Contract[[#This Row],[LPN Admin Hours]], Contract[[#This Row],[CNA Hours]], Contract[[#This Row],[NA TR Hours]], Contract[[#This Row],[Med Aide/Tech Hours]])</f>
        <v>534.29835164835163</v>
      </c>
      <c r="G1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18" s="8">
        <f>Contract[[#This Row],[Total Contract Hours]]/Contract[[#This Row],[Total Nurse Staff Hours]]</f>
        <v>0</v>
      </c>
      <c r="I118" s="2">
        <f>SUM(Contract[[#This Row],[RN Hours (excl. Admin, DON)]], Contract[[#This Row],[RN Admin Hours]], Contract[[#This Row],[RN DON Hours]])</f>
        <v>119.30494505494502</v>
      </c>
      <c r="J118" s="2">
        <f>SUM(Contract[[#This Row],[RN Hours Contract (excl. Admin, DON)]], Contract[[#This Row],[RN Admin Hours Contract]], Contract[[#This Row],[RN DON Hours Contract]])</f>
        <v>0</v>
      </c>
      <c r="K118" s="8">
        <f>Contract[[#This Row],[Total Contract RN Hours (w/ Admin, DON)]]/Contract[[#This Row],[Total RN Hours (w/ Admin, DON)]]</f>
        <v>0</v>
      </c>
      <c r="L118" s="2">
        <v>85.69505494505492</v>
      </c>
      <c r="M118" s="2">
        <v>0</v>
      </c>
      <c r="N118" s="8">
        <f>Contract[[#This Row],[RN Hours Contract (excl. Admin, DON)]]/Contract[[#This Row],[RN Hours (excl. Admin, DON)]]</f>
        <v>0</v>
      </c>
      <c r="O118" s="2">
        <v>28.115384615384617</v>
      </c>
      <c r="P118" s="2">
        <v>0</v>
      </c>
      <c r="Q118" s="8">
        <f>Contract[[#This Row],[RN Admin Hours Contract]]/Contract[[#This Row],[RN Admin Hours]]</f>
        <v>0</v>
      </c>
      <c r="R118" s="2">
        <v>5.4945054945054945</v>
      </c>
      <c r="S118" s="2">
        <v>0</v>
      </c>
      <c r="T118" s="8">
        <f>Contract[[#This Row],[RN DON Hours Contract]]/Contract[[#This Row],[RN DON Hours]]</f>
        <v>0</v>
      </c>
      <c r="U118" s="2">
        <v>61.60714285714284</v>
      </c>
      <c r="V118" s="2">
        <v>0</v>
      </c>
      <c r="W118" s="8">
        <f>Contract[[#This Row],[LPN Hours Contract (excl. Admin)]]/Contract[[#This Row],[LPN Hours (excl. Admin)]]</f>
        <v>0</v>
      </c>
      <c r="X118" s="2">
        <v>10.766483516483515</v>
      </c>
      <c r="Y118" s="2">
        <v>0</v>
      </c>
      <c r="Z118" s="8">
        <f>Contract[[#This Row],[LPN Admin Hours Contract]]/Contract[[#This Row],[LPN Admin Hours]]</f>
        <v>0</v>
      </c>
      <c r="AA118" s="2">
        <v>259.38791208791207</v>
      </c>
      <c r="AB118" s="2">
        <v>0</v>
      </c>
      <c r="AC118" s="8">
        <f>Contract[[#This Row],[CNA Hours Contract]]/Contract[[#This Row],[CNA Hours]]</f>
        <v>0</v>
      </c>
      <c r="AD118" s="2">
        <v>44.693406593406607</v>
      </c>
      <c r="AE118" s="2">
        <v>0</v>
      </c>
      <c r="AF118" s="8">
        <f>Contract[[#This Row],[NA TR Hours Contract]]/Contract[[#This Row],[NA TR Hours]]</f>
        <v>0</v>
      </c>
      <c r="AG118" s="2">
        <v>38.53846153846154</v>
      </c>
      <c r="AH118" s="2">
        <v>0</v>
      </c>
      <c r="AI118" s="8">
        <f>Contract[[#This Row],[Med Aide/Tech Hours Contract]]/Contract[[#This Row],[Med Aide/Tech Hours]]</f>
        <v>0</v>
      </c>
      <c r="AJ118" t="s">
        <v>586</v>
      </c>
      <c r="AK118" s="6">
        <v>5</v>
      </c>
      <c r="AT118"/>
      <c r="AU118"/>
    </row>
    <row r="119" spans="1:47" x14ac:dyDescent="0.25">
      <c r="A119" t="s">
        <v>35</v>
      </c>
      <c r="B119" t="s">
        <v>1655</v>
      </c>
      <c r="C119" t="s">
        <v>1922</v>
      </c>
      <c r="D119" t="s">
        <v>2291</v>
      </c>
      <c r="E119" s="2">
        <v>51.395604395604394</v>
      </c>
      <c r="F119" s="2">
        <f>SUM(Contract[[#This Row],[RN Hours (excl. Admin, DON)]], Contract[[#This Row],[RN Admin Hours]], Contract[[#This Row],[RN DON Hours]], Contract[[#This Row],[LPN Hours (excl. Admin)]], Contract[[#This Row],[LPN Admin Hours]], Contract[[#This Row],[CNA Hours]], Contract[[#This Row],[NA TR Hours]], Contract[[#This Row],[Med Aide/Tech Hours]])</f>
        <v>187.42956043956042</v>
      </c>
      <c r="G1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11.098901098901099</v>
      </c>
      <c r="H119" s="8">
        <f>Contract[[#This Row],[Total Contract Hours]]/Contract[[#This Row],[Total Nurse Staff Hours]]</f>
        <v>5.921638546700915E-2</v>
      </c>
      <c r="I119" s="2">
        <f>SUM(Contract[[#This Row],[RN Hours (excl. Admin, DON)]], Contract[[#This Row],[RN Admin Hours]], Contract[[#This Row],[RN DON Hours]])</f>
        <v>35.014725274725272</v>
      </c>
      <c r="J119" s="2">
        <f>SUM(Contract[[#This Row],[RN Hours Contract (excl. Admin, DON)]], Contract[[#This Row],[RN Admin Hours Contract]], Contract[[#This Row],[RN DON Hours Contract]])</f>
        <v>11.098901098901099</v>
      </c>
      <c r="K119" s="8">
        <f>Contract[[#This Row],[Total Contract RN Hours (w/ Admin, DON)]]/Contract[[#This Row],[Total RN Hours (w/ Admin, DON)]]</f>
        <v>0.31697810026550838</v>
      </c>
      <c r="L119" s="2">
        <v>13.87912087912088</v>
      </c>
      <c r="M119" s="2">
        <v>0</v>
      </c>
      <c r="N119" s="8">
        <f>Contract[[#This Row],[RN Hours Contract (excl. Admin, DON)]]/Contract[[#This Row],[RN Hours (excl. Admin, DON)]]</f>
        <v>0</v>
      </c>
      <c r="O119" s="2">
        <v>16.827912087912082</v>
      </c>
      <c r="P119" s="2">
        <v>11.098901098901099</v>
      </c>
      <c r="Q119" s="8">
        <f>Contract[[#This Row],[RN Admin Hours Contract]]/Contract[[#This Row],[RN Admin Hours]]</f>
        <v>0.65955307116642958</v>
      </c>
      <c r="R119" s="2">
        <v>4.3076923076923075</v>
      </c>
      <c r="S119" s="2">
        <v>0</v>
      </c>
      <c r="T119" s="8">
        <f>Contract[[#This Row],[RN DON Hours Contract]]/Contract[[#This Row],[RN DON Hours]]</f>
        <v>0</v>
      </c>
      <c r="U119" s="2">
        <v>40.021978021978022</v>
      </c>
      <c r="V119" s="2">
        <v>0</v>
      </c>
      <c r="W119" s="8">
        <f>Contract[[#This Row],[LPN Hours Contract (excl. Admin)]]/Contract[[#This Row],[LPN Hours (excl. Admin)]]</f>
        <v>0</v>
      </c>
      <c r="X119" s="2">
        <v>8.6428571428571423</v>
      </c>
      <c r="Y119" s="2">
        <v>0</v>
      </c>
      <c r="Z119" s="8">
        <f>Contract[[#This Row],[LPN Admin Hours Contract]]/Contract[[#This Row],[LPN Admin Hours]]</f>
        <v>0</v>
      </c>
      <c r="AA119" s="2">
        <v>103.75</v>
      </c>
      <c r="AB119" s="2">
        <v>0</v>
      </c>
      <c r="AC119" s="8">
        <f>Contract[[#This Row],[CNA Hours Contract]]/Contract[[#This Row],[CNA Hours]]</f>
        <v>0</v>
      </c>
      <c r="AD119" s="2">
        <v>0</v>
      </c>
      <c r="AE119" s="2">
        <v>0</v>
      </c>
      <c r="AF119" s="8" t="s">
        <v>2447</v>
      </c>
      <c r="AG119" s="2">
        <v>0</v>
      </c>
      <c r="AH119" s="2">
        <v>0</v>
      </c>
      <c r="AI119" s="8" t="s">
        <v>2447</v>
      </c>
      <c r="AJ119" t="s">
        <v>718</v>
      </c>
      <c r="AK119" s="6">
        <v>5</v>
      </c>
      <c r="AT119"/>
      <c r="AU119"/>
    </row>
    <row r="120" spans="1:47" x14ac:dyDescent="0.25">
      <c r="A120" t="s">
        <v>35</v>
      </c>
      <c r="B120" t="s">
        <v>1658</v>
      </c>
      <c r="C120" t="s">
        <v>1933</v>
      </c>
      <c r="D120" t="s">
        <v>2363</v>
      </c>
      <c r="E120" s="2">
        <v>92.92307692307692</v>
      </c>
      <c r="F120" s="2">
        <f>SUM(Contract[[#This Row],[RN Hours (excl. Admin, DON)]], Contract[[#This Row],[RN Admin Hours]], Contract[[#This Row],[RN DON Hours]], Contract[[#This Row],[LPN Hours (excl. Admin)]], Contract[[#This Row],[LPN Admin Hours]], Contract[[#This Row],[CNA Hours]], Contract[[#This Row],[NA TR Hours]], Contract[[#This Row],[Med Aide/Tech Hours]])</f>
        <v>265.78065934065933</v>
      </c>
      <c r="G1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1.1840659340659341</v>
      </c>
      <c r="H120" s="8">
        <f>Contract[[#This Row],[Total Contract Hours]]/Contract[[#This Row],[Total Nurse Staff Hours]]</f>
        <v>4.4550492763594206E-3</v>
      </c>
      <c r="I120" s="2">
        <f>SUM(Contract[[#This Row],[RN Hours (excl. Admin, DON)]], Contract[[#This Row],[RN Admin Hours]], Contract[[#This Row],[RN DON Hours]])</f>
        <v>40.181318681318679</v>
      </c>
      <c r="J120" s="2">
        <f>SUM(Contract[[#This Row],[RN Hours Contract (excl. Admin, DON)]], Contract[[#This Row],[RN Admin Hours Contract]], Contract[[#This Row],[RN DON Hours Contract]])</f>
        <v>0</v>
      </c>
      <c r="K120" s="8">
        <f>Contract[[#This Row],[Total Contract RN Hours (w/ Admin, DON)]]/Contract[[#This Row],[Total RN Hours (w/ Admin, DON)]]</f>
        <v>0</v>
      </c>
      <c r="L120" s="2">
        <v>16.112637362637361</v>
      </c>
      <c r="M120" s="2">
        <v>0</v>
      </c>
      <c r="N120" s="8">
        <f>Contract[[#This Row],[RN Hours Contract (excl. Admin, DON)]]/Contract[[#This Row],[RN Hours (excl. Admin, DON)]]</f>
        <v>0</v>
      </c>
      <c r="O120" s="2">
        <v>18.442307692307693</v>
      </c>
      <c r="P120" s="2">
        <v>0</v>
      </c>
      <c r="Q120" s="8">
        <f>Contract[[#This Row],[RN Admin Hours Contract]]/Contract[[#This Row],[RN Admin Hours]]</f>
        <v>0</v>
      </c>
      <c r="R120" s="2">
        <v>5.6263736263736268</v>
      </c>
      <c r="S120" s="2">
        <v>0</v>
      </c>
      <c r="T120" s="8">
        <f>Contract[[#This Row],[RN DON Hours Contract]]/Contract[[#This Row],[RN DON Hours]]</f>
        <v>0</v>
      </c>
      <c r="U120" s="2">
        <v>71.323076923076925</v>
      </c>
      <c r="V120" s="2">
        <v>0.9642857142857143</v>
      </c>
      <c r="W120" s="8">
        <f>Contract[[#This Row],[LPN Hours Contract (excl. Admin)]]/Contract[[#This Row],[LPN Hours (excl. Admin)]]</f>
        <v>1.3519967952668556E-2</v>
      </c>
      <c r="X120" s="2">
        <v>0</v>
      </c>
      <c r="Y120" s="2">
        <v>0</v>
      </c>
      <c r="Z120" s="8" t="s">
        <v>2447</v>
      </c>
      <c r="AA120" s="2">
        <v>125.98505494505494</v>
      </c>
      <c r="AB120" s="2">
        <v>0.21978021978021978</v>
      </c>
      <c r="AC120" s="8">
        <f>Contract[[#This Row],[CNA Hours Contract]]/Contract[[#This Row],[CNA Hours]]</f>
        <v>1.7444943757501327E-3</v>
      </c>
      <c r="AD120" s="2">
        <v>28.291208791208792</v>
      </c>
      <c r="AE120" s="2">
        <v>0</v>
      </c>
      <c r="AF120" s="8">
        <f>Contract[[#This Row],[NA TR Hours Contract]]/Contract[[#This Row],[NA TR Hours]]</f>
        <v>0</v>
      </c>
      <c r="AG120" s="2">
        <v>0</v>
      </c>
      <c r="AH120" s="2">
        <v>0</v>
      </c>
      <c r="AI120" s="8" t="s">
        <v>2447</v>
      </c>
      <c r="AJ120" t="s">
        <v>722</v>
      </c>
      <c r="AK120" s="6">
        <v>5</v>
      </c>
      <c r="AT120"/>
      <c r="AU120"/>
    </row>
    <row r="121" spans="1:47" x14ac:dyDescent="0.25">
      <c r="A121" t="s">
        <v>35</v>
      </c>
      <c r="B121" t="s">
        <v>1047</v>
      </c>
      <c r="C121" t="s">
        <v>2068</v>
      </c>
      <c r="D121" t="s">
        <v>2307</v>
      </c>
      <c r="E121" s="2">
        <v>36.824175824175825</v>
      </c>
      <c r="F121" s="2">
        <f>SUM(Contract[[#This Row],[RN Hours (excl. Admin, DON)]], Contract[[#This Row],[RN Admin Hours]], Contract[[#This Row],[RN DON Hours]], Contract[[#This Row],[LPN Hours (excl. Admin)]], Contract[[#This Row],[LPN Admin Hours]], Contract[[#This Row],[CNA Hours]], Contract[[#This Row],[NA TR Hours]], Contract[[#This Row],[Med Aide/Tech Hours]])</f>
        <v>83.124065934065925</v>
      </c>
      <c r="G1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5.5494505494505493</v>
      </c>
      <c r="H121" s="8">
        <f>Contract[[#This Row],[Total Contract Hours]]/Contract[[#This Row],[Total Nurse Staff Hours]]</f>
        <v>6.6761057548031605E-2</v>
      </c>
      <c r="I121" s="2">
        <f>SUM(Contract[[#This Row],[RN Hours (excl. Admin, DON)]], Contract[[#This Row],[RN Admin Hours]], Contract[[#This Row],[RN DON Hours]])</f>
        <v>4.8742857142857154</v>
      </c>
      <c r="J121" s="2">
        <f>SUM(Contract[[#This Row],[RN Hours Contract (excl. Admin, DON)]], Contract[[#This Row],[RN Admin Hours Contract]], Contract[[#This Row],[RN DON Hours Contract]])</f>
        <v>0</v>
      </c>
      <c r="K121" s="8">
        <f>Contract[[#This Row],[Total Contract RN Hours (w/ Admin, DON)]]/Contract[[#This Row],[Total RN Hours (w/ Admin, DON)]]</f>
        <v>0</v>
      </c>
      <c r="L121" s="2">
        <v>0.16208791208791209</v>
      </c>
      <c r="M121" s="2">
        <v>0</v>
      </c>
      <c r="N121" s="8">
        <f>Contract[[#This Row],[RN Hours Contract (excl. Admin, DON)]]/Contract[[#This Row],[RN Hours (excl. Admin, DON)]]</f>
        <v>0</v>
      </c>
      <c r="O121" s="2">
        <v>0</v>
      </c>
      <c r="P121" s="2">
        <v>0</v>
      </c>
      <c r="Q121" s="8" t="s">
        <v>2447</v>
      </c>
      <c r="R121" s="2">
        <v>4.712197802197803</v>
      </c>
      <c r="S121" s="2">
        <v>0</v>
      </c>
      <c r="T121" s="8">
        <f>Contract[[#This Row],[RN DON Hours Contract]]/Contract[[#This Row],[RN DON Hours]]</f>
        <v>0</v>
      </c>
      <c r="U121" s="2">
        <v>20.818571428571431</v>
      </c>
      <c r="V121" s="2">
        <v>0</v>
      </c>
      <c r="W121" s="8">
        <f>Contract[[#This Row],[LPN Hours Contract (excl. Admin)]]/Contract[[#This Row],[LPN Hours (excl. Admin)]]</f>
        <v>0</v>
      </c>
      <c r="X121" s="2">
        <v>4.0549450549450547</v>
      </c>
      <c r="Y121" s="2">
        <v>0</v>
      </c>
      <c r="Z121" s="8">
        <f>Contract[[#This Row],[LPN Admin Hours Contract]]/Contract[[#This Row],[LPN Admin Hours]]</f>
        <v>0</v>
      </c>
      <c r="AA121" s="2">
        <v>53.376263736263716</v>
      </c>
      <c r="AB121" s="2">
        <v>5.5494505494505493</v>
      </c>
      <c r="AC121" s="8">
        <f>Contract[[#This Row],[CNA Hours Contract]]/Contract[[#This Row],[CNA Hours]]</f>
        <v>0.10396850886511685</v>
      </c>
      <c r="AD121" s="2">
        <v>0</v>
      </c>
      <c r="AE121" s="2">
        <v>0</v>
      </c>
      <c r="AF121" s="8" t="s">
        <v>2447</v>
      </c>
      <c r="AG121" s="2">
        <v>0</v>
      </c>
      <c r="AH121" s="2">
        <v>0</v>
      </c>
      <c r="AI121" s="8" t="s">
        <v>2447</v>
      </c>
      <c r="AJ121" t="s">
        <v>100</v>
      </c>
      <c r="AK121" s="6">
        <v>5</v>
      </c>
      <c r="AT121"/>
      <c r="AU121"/>
    </row>
    <row r="122" spans="1:47" x14ac:dyDescent="0.25">
      <c r="A122" t="s">
        <v>35</v>
      </c>
      <c r="B122" t="s">
        <v>1126</v>
      </c>
      <c r="C122" t="s">
        <v>2049</v>
      </c>
      <c r="D122" t="s">
        <v>2333</v>
      </c>
      <c r="E122" s="2">
        <v>42.736263736263737</v>
      </c>
      <c r="F122" s="2">
        <f>SUM(Contract[[#This Row],[RN Hours (excl. Admin, DON)]], Contract[[#This Row],[RN Admin Hours]], Contract[[#This Row],[RN DON Hours]], Contract[[#This Row],[LPN Hours (excl. Admin)]], Contract[[#This Row],[LPN Admin Hours]], Contract[[#This Row],[CNA Hours]], Contract[[#This Row],[NA TR Hours]], Contract[[#This Row],[Med Aide/Tech Hours]])</f>
        <v>133.41186813186812</v>
      </c>
      <c r="G1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22" s="8">
        <f>Contract[[#This Row],[Total Contract Hours]]/Contract[[#This Row],[Total Nurse Staff Hours]]</f>
        <v>0</v>
      </c>
      <c r="I122" s="2">
        <f>SUM(Contract[[#This Row],[RN Hours (excl. Admin, DON)]], Contract[[#This Row],[RN Admin Hours]], Contract[[#This Row],[RN DON Hours]])</f>
        <v>23.645934065934064</v>
      </c>
      <c r="J122" s="2">
        <f>SUM(Contract[[#This Row],[RN Hours Contract (excl. Admin, DON)]], Contract[[#This Row],[RN Admin Hours Contract]], Contract[[#This Row],[RN DON Hours Contract]])</f>
        <v>0</v>
      </c>
      <c r="K122" s="8">
        <f>Contract[[#This Row],[Total Contract RN Hours (w/ Admin, DON)]]/Contract[[#This Row],[Total RN Hours (w/ Admin, DON)]]</f>
        <v>0</v>
      </c>
      <c r="L122" s="2">
        <v>18.283296703296703</v>
      </c>
      <c r="M122" s="2">
        <v>0</v>
      </c>
      <c r="N122" s="8">
        <f>Contract[[#This Row],[RN Hours Contract (excl. Admin, DON)]]/Contract[[#This Row],[RN Hours (excl. Admin, DON)]]</f>
        <v>0</v>
      </c>
      <c r="O122" s="2">
        <v>0</v>
      </c>
      <c r="P122" s="2">
        <v>0</v>
      </c>
      <c r="Q122" s="8" t="s">
        <v>2447</v>
      </c>
      <c r="R122" s="2">
        <v>5.3626373626373622</v>
      </c>
      <c r="S122" s="2">
        <v>0</v>
      </c>
      <c r="T122" s="8">
        <f>Contract[[#This Row],[RN DON Hours Contract]]/Contract[[#This Row],[RN DON Hours]]</f>
        <v>0</v>
      </c>
      <c r="U122" s="2">
        <v>28.134615384615383</v>
      </c>
      <c r="V122" s="2">
        <v>0</v>
      </c>
      <c r="W122" s="8">
        <f>Contract[[#This Row],[LPN Hours Contract (excl. Admin)]]/Contract[[#This Row],[LPN Hours (excl. Admin)]]</f>
        <v>0</v>
      </c>
      <c r="X122" s="2">
        <v>3.5576923076923075</v>
      </c>
      <c r="Y122" s="2">
        <v>0</v>
      </c>
      <c r="Z122" s="8">
        <f>Contract[[#This Row],[LPN Admin Hours Contract]]/Contract[[#This Row],[LPN Admin Hours]]</f>
        <v>0</v>
      </c>
      <c r="AA122" s="2">
        <v>78.073626373626368</v>
      </c>
      <c r="AB122" s="2">
        <v>0</v>
      </c>
      <c r="AC122" s="8">
        <f>Contract[[#This Row],[CNA Hours Contract]]/Contract[[#This Row],[CNA Hours]]</f>
        <v>0</v>
      </c>
      <c r="AD122" s="2">
        <v>0</v>
      </c>
      <c r="AE122" s="2">
        <v>0</v>
      </c>
      <c r="AF122" s="8" t="s">
        <v>2447</v>
      </c>
      <c r="AG122" s="2">
        <v>0</v>
      </c>
      <c r="AH122" s="2">
        <v>0</v>
      </c>
      <c r="AI122" s="8" t="s">
        <v>2447</v>
      </c>
      <c r="AJ122" t="s">
        <v>180</v>
      </c>
      <c r="AK122" s="6">
        <v>5</v>
      </c>
      <c r="AT122"/>
      <c r="AU122"/>
    </row>
    <row r="123" spans="1:47" x14ac:dyDescent="0.25">
      <c r="A123" t="s">
        <v>35</v>
      </c>
      <c r="B123" t="s">
        <v>1570</v>
      </c>
      <c r="C123" t="s">
        <v>2221</v>
      </c>
      <c r="D123" t="s">
        <v>2300</v>
      </c>
      <c r="E123" s="2">
        <v>20.87912087912088</v>
      </c>
      <c r="F123" s="2">
        <f>SUM(Contract[[#This Row],[RN Hours (excl. Admin, DON)]], Contract[[#This Row],[RN Admin Hours]], Contract[[#This Row],[RN DON Hours]], Contract[[#This Row],[LPN Hours (excl. Admin)]], Contract[[#This Row],[LPN Admin Hours]], Contract[[#This Row],[CNA Hours]], Contract[[#This Row],[NA TR Hours]], Contract[[#This Row],[Med Aide/Tech Hours]])</f>
        <v>69.093186813186819</v>
      </c>
      <c r="G1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23" s="8">
        <f>Contract[[#This Row],[Total Contract Hours]]/Contract[[#This Row],[Total Nurse Staff Hours]]</f>
        <v>0</v>
      </c>
      <c r="I123" s="2">
        <f>SUM(Contract[[#This Row],[RN Hours (excl. Admin, DON)]], Contract[[#This Row],[RN Admin Hours]], Contract[[#This Row],[RN DON Hours]])</f>
        <v>11.78813186813187</v>
      </c>
      <c r="J123" s="2">
        <f>SUM(Contract[[#This Row],[RN Hours Contract (excl. Admin, DON)]], Contract[[#This Row],[RN Admin Hours Contract]], Contract[[#This Row],[RN DON Hours Contract]])</f>
        <v>0</v>
      </c>
      <c r="K123" s="8">
        <f>Contract[[#This Row],[Total Contract RN Hours (w/ Admin, DON)]]/Contract[[#This Row],[Total RN Hours (w/ Admin, DON)]]</f>
        <v>0</v>
      </c>
      <c r="L123" s="2">
        <v>6.4254945054945072</v>
      </c>
      <c r="M123" s="2">
        <v>0</v>
      </c>
      <c r="N123" s="8">
        <f>Contract[[#This Row],[RN Hours Contract (excl. Admin, DON)]]/Contract[[#This Row],[RN Hours (excl. Admin, DON)]]</f>
        <v>0</v>
      </c>
      <c r="O123" s="2">
        <v>0</v>
      </c>
      <c r="P123" s="2">
        <v>0</v>
      </c>
      <c r="Q123" s="8" t="s">
        <v>2447</v>
      </c>
      <c r="R123" s="2">
        <v>5.3626373626373622</v>
      </c>
      <c r="S123" s="2">
        <v>0</v>
      </c>
      <c r="T123" s="8">
        <f>Contract[[#This Row],[RN DON Hours Contract]]/Contract[[#This Row],[RN DON Hours]]</f>
        <v>0</v>
      </c>
      <c r="U123" s="2">
        <v>18.239890109890112</v>
      </c>
      <c r="V123" s="2">
        <v>0</v>
      </c>
      <c r="W123" s="8">
        <f>Contract[[#This Row],[LPN Hours Contract (excl. Admin)]]/Contract[[#This Row],[LPN Hours (excl. Admin)]]</f>
        <v>0</v>
      </c>
      <c r="X123" s="2">
        <v>0</v>
      </c>
      <c r="Y123" s="2">
        <v>0</v>
      </c>
      <c r="Z123" s="8" t="s">
        <v>2447</v>
      </c>
      <c r="AA123" s="2">
        <v>39.065164835164836</v>
      </c>
      <c r="AB123" s="2">
        <v>0</v>
      </c>
      <c r="AC123" s="8">
        <f>Contract[[#This Row],[CNA Hours Contract]]/Contract[[#This Row],[CNA Hours]]</f>
        <v>0</v>
      </c>
      <c r="AD123" s="2">
        <v>0</v>
      </c>
      <c r="AE123" s="2">
        <v>0</v>
      </c>
      <c r="AF123" s="8" t="s">
        <v>2447</v>
      </c>
      <c r="AG123" s="2">
        <v>0</v>
      </c>
      <c r="AH123" s="2">
        <v>0</v>
      </c>
      <c r="AI123" s="8" t="s">
        <v>2447</v>
      </c>
      <c r="AJ123" t="s">
        <v>632</v>
      </c>
      <c r="AK123" s="6">
        <v>5</v>
      </c>
      <c r="AT123"/>
      <c r="AU123"/>
    </row>
    <row r="124" spans="1:47" x14ac:dyDescent="0.25">
      <c r="A124" t="s">
        <v>35</v>
      </c>
      <c r="B124" t="s">
        <v>1103</v>
      </c>
      <c r="C124" t="s">
        <v>2029</v>
      </c>
      <c r="D124" t="s">
        <v>2348</v>
      </c>
      <c r="E124" s="2">
        <v>77.252747252747255</v>
      </c>
      <c r="F124" s="2">
        <f>SUM(Contract[[#This Row],[RN Hours (excl. Admin, DON)]], Contract[[#This Row],[RN Admin Hours]], Contract[[#This Row],[RN DON Hours]], Contract[[#This Row],[LPN Hours (excl. Admin)]], Contract[[#This Row],[LPN Admin Hours]], Contract[[#This Row],[CNA Hours]], Contract[[#This Row],[NA TR Hours]], Contract[[#This Row],[Med Aide/Tech Hours]])</f>
        <v>277.64010989010984</v>
      </c>
      <c r="G1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1.3406593406593406</v>
      </c>
      <c r="H124" s="8">
        <f>Contract[[#This Row],[Total Contract Hours]]/Contract[[#This Row],[Total Nurse Staff Hours]]</f>
        <v>4.8287667844173323E-3</v>
      </c>
      <c r="I124" s="2">
        <f>SUM(Contract[[#This Row],[RN Hours (excl. Admin, DON)]], Contract[[#This Row],[RN Admin Hours]], Contract[[#This Row],[RN DON Hours]])</f>
        <v>61.431318681318693</v>
      </c>
      <c r="J124" s="2">
        <f>SUM(Contract[[#This Row],[RN Hours Contract (excl. Admin, DON)]], Contract[[#This Row],[RN Admin Hours Contract]], Contract[[#This Row],[RN DON Hours Contract]])</f>
        <v>1.3406593406593406</v>
      </c>
      <c r="K124" s="8">
        <f>Contract[[#This Row],[Total Contract RN Hours (w/ Admin, DON)]]/Contract[[#This Row],[Total RN Hours (w/ Admin, DON)]]</f>
        <v>2.1823710925271671E-2</v>
      </c>
      <c r="L124" s="2">
        <v>36.881868131868146</v>
      </c>
      <c r="M124" s="2">
        <v>0</v>
      </c>
      <c r="N124" s="8">
        <f>Contract[[#This Row],[RN Hours Contract (excl. Admin, DON)]]/Contract[[#This Row],[RN Hours (excl. Admin, DON)]]</f>
        <v>0</v>
      </c>
      <c r="O124" s="2">
        <v>19.098901098901099</v>
      </c>
      <c r="P124" s="2">
        <v>1.3406593406593406</v>
      </c>
      <c r="Q124" s="8">
        <f>Contract[[#This Row],[RN Admin Hours Contract]]/Contract[[#This Row],[RN Admin Hours]]</f>
        <v>7.0195627157652471E-2</v>
      </c>
      <c r="R124" s="2">
        <v>5.4505494505494507</v>
      </c>
      <c r="S124" s="2">
        <v>0</v>
      </c>
      <c r="T124" s="8">
        <f>Contract[[#This Row],[RN DON Hours Contract]]/Contract[[#This Row],[RN DON Hours]]</f>
        <v>0</v>
      </c>
      <c r="U124" s="2">
        <v>47.898901098901099</v>
      </c>
      <c r="V124" s="2">
        <v>0</v>
      </c>
      <c r="W124" s="8">
        <f>Contract[[#This Row],[LPN Hours Contract (excl. Admin)]]/Contract[[#This Row],[LPN Hours (excl. Admin)]]</f>
        <v>0</v>
      </c>
      <c r="X124" s="2">
        <v>0</v>
      </c>
      <c r="Y124" s="2">
        <v>0</v>
      </c>
      <c r="Z124" s="8" t="s">
        <v>2447</v>
      </c>
      <c r="AA124" s="2">
        <v>168.30989010989006</v>
      </c>
      <c r="AB124" s="2">
        <v>0</v>
      </c>
      <c r="AC124" s="8">
        <f>Contract[[#This Row],[CNA Hours Contract]]/Contract[[#This Row],[CNA Hours]]</f>
        <v>0</v>
      </c>
      <c r="AD124" s="2">
        <v>0</v>
      </c>
      <c r="AE124" s="2">
        <v>0</v>
      </c>
      <c r="AF124" s="8" t="s">
        <v>2447</v>
      </c>
      <c r="AG124" s="2">
        <v>0</v>
      </c>
      <c r="AH124" s="2">
        <v>0</v>
      </c>
      <c r="AI124" s="8" t="s">
        <v>2447</v>
      </c>
      <c r="AJ124" t="s">
        <v>157</v>
      </c>
      <c r="AK124" s="6">
        <v>5</v>
      </c>
      <c r="AT124"/>
      <c r="AU124"/>
    </row>
    <row r="125" spans="1:47" x14ac:dyDescent="0.25">
      <c r="A125" t="s">
        <v>35</v>
      </c>
      <c r="B125" t="s">
        <v>984</v>
      </c>
      <c r="C125" t="s">
        <v>2187</v>
      </c>
      <c r="D125" t="s">
        <v>2333</v>
      </c>
      <c r="E125" s="2">
        <v>73.879120879120876</v>
      </c>
      <c r="F125" s="2">
        <f>SUM(Contract[[#This Row],[RN Hours (excl. Admin, DON)]], Contract[[#This Row],[RN Admin Hours]], Contract[[#This Row],[RN DON Hours]], Contract[[#This Row],[LPN Hours (excl. Admin)]], Contract[[#This Row],[LPN Admin Hours]], Contract[[#This Row],[CNA Hours]], Contract[[#This Row],[NA TR Hours]], Contract[[#This Row],[Med Aide/Tech Hours]])</f>
        <v>232.50395604395601</v>
      </c>
      <c r="G1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0.2087912087912088</v>
      </c>
      <c r="H125" s="8">
        <f>Contract[[#This Row],[Total Contract Hours]]/Contract[[#This Row],[Total Nurse Staff Hours]]</f>
        <v>8.9801142459587137E-4</v>
      </c>
      <c r="I125" s="2">
        <f>SUM(Contract[[#This Row],[RN Hours (excl. Admin, DON)]], Contract[[#This Row],[RN Admin Hours]], Contract[[#This Row],[RN DON Hours]])</f>
        <v>31.899230769230769</v>
      </c>
      <c r="J125" s="2">
        <f>SUM(Contract[[#This Row],[RN Hours Contract (excl. Admin, DON)]], Contract[[#This Row],[RN Admin Hours Contract]], Contract[[#This Row],[RN DON Hours Contract]])</f>
        <v>3.2967032967032968E-2</v>
      </c>
      <c r="K125" s="8">
        <f>Contract[[#This Row],[Total Contract RN Hours (w/ Admin, DON)]]/Contract[[#This Row],[Total RN Hours (w/ Admin, DON)]]</f>
        <v>1.033474230320067E-3</v>
      </c>
      <c r="L125" s="2">
        <v>26.712417582417583</v>
      </c>
      <c r="M125" s="2">
        <v>3.2967032967032968E-2</v>
      </c>
      <c r="N125" s="8">
        <f>Contract[[#This Row],[RN Hours Contract (excl. Admin, DON)]]/Contract[[#This Row],[RN Hours (excl. Admin, DON)]]</f>
        <v>1.2341463615308352E-3</v>
      </c>
      <c r="O125" s="2">
        <v>0</v>
      </c>
      <c r="P125" s="2">
        <v>0</v>
      </c>
      <c r="Q125" s="8" t="s">
        <v>2447</v>
      </c>
      <c r="R125" s="2">
        <v>5.186813186813187</v>
      </c>
      <c r="S125" s="2">
        <v>0</v>
      </c>
      <c r="T125" s="8">
        <f>Contract[[#This Row],[RN DON Hours Contract]]/Contract[[#This Row],[RN DON Hours]]</f>
        <v>0</v>
      </c>
      <c r="U125" s="2">
        <v>59.48505494505492</v>
      </c>
      <c r="V125" s="2">
        <v>0</v>
      </c>
      <c r="W125" s="8">
        <f>Contract[[#This Row],[LPN Hours Contract (excl. Admin)]]/Contract[[#This Row],[LPN Hours (excl. Admin)]]</f>
        <v>0</v>
      </c>
      <c r="X125" s="2">
        <v>5.0109890109890109</v>
      </c>
      <c r="Y125" s="2">
        <v>0</v>
      </c>
      <c r="Z125" s="8">
        <f>Contract[[#This Row],[LPN Admin Hours Contract]]/Contract[[#This Row],[LPN Admin Hours]]</f>
        <v>0</v>
      </c>
      <c r="AA125" s="2">
        <v>136.10868131868131</v>
      </c>
      <c r="AB125" s="2">
        <v>0.17582417582417584</v>
      </c>
      <c r="AC125" s="8">
        <f>Contract[[#This Row],[CNA Hours Contract]]/Contract[[#This Row],[CNA Hours]]</f>
        <v>1.2917925155156394E-3</v>
      </c>
      <c r="AD125" s="2">
        <v>0</v>
      </c>
      <c r="AE125" s="2">
        <v>0</v>
      </c>
      <c r="AF125" s="8" t="s">
        <v>2447</v>
      </c>
      <c r="AG125" s="2">
        <v>0</v>
      </c>
      <c r="AH125" s="2">
        <v>0</v>
      </c>
      <c r="AI125" s="8" t="s">
        <v>2447</v>
      </c>
      <c r="AJ125" t="s">
        <v>438</v>
      </c>
      <c r="AK125" s="6">
        <v>5</v>
      </c>
      <c r="AT125"/>
      <c r="AU125"/>
    </row>
    <row r="126" spans="1:47" x14ac:dyDescent="0.25">
      <c r="A126" t="s">
        <v>35</v>
      </c>
      <c r="B126" t="s">
        <v>1656</v>
      </c>
      <c r="C126" t="s">
        <v>1919</v>
      </c>
      <c r="D126" t="s">
        <v>2336</v>
      </c>
      <c r="E126" s="2">
        <v>63.901098901098898</v>
      </c>
      <c r="F126" s="2">
        <f>SUM(Contract[[#This Row],[RN Hours (excl. Admin, DON)]], Contract[[#This Row],[RN Admin Hours]], Contract[[#This Row],[RN DON Hours]], Contract[[#This Row],[LPN Hours (excl. Admin)]], Contract[[#This Row],[LPN Admin Hours]], Contract[[#This Row],[CNA Hours]], Contract[[#This Row],[NA TR Hours]], Contract[[#This Row],[Med Aide/Tech Hours]])</f>
        <v>266.93626373626375</v>
      </c>
      <c r="G1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0.91758241758241754</v>
      </c>
      <c r="H126" s="8">
        <f>Contract[[#This Row],[Total Contract Hours]]/Contract[[#This Row],[Total Nurse Staff Hours]]</f>
        <v>3.4374588328283488E-3</v>
      </c>
      <c r="I126" s="2">
        <f>SUM(Contract[[#This Row],[RN Hours (excl. Admin, DON)]], Contract[[#This Row],[RN Admin Hours]], Contract[[#This Row],[RN DON Hours]])</f>
        <v>67.51428571428572</v>
      </c>
      <c r="J126" s="2">
        <f>SUM(Contract[[#This Row],[RN Hours Contract (excl. Admin, DON)]], Contract[[#This Row],[RN Admin Hours Contract]], Contract[[#This Row],[RN DON Hours Contract]])</f>
        <v>0</v>
      </c>
      <c r="K126" s="8">
        <f>Contract[[#This Row],[Total Contract RN Hours (w/ Admin, DON)]]/Contract[[#This Row],[Total RN Hours (w/ Admin, DON)]]</f>
        <v>0</v>
      </c>
      <c r="L126" s="2">
        <v>46.063736263736274</v>
      </c>
      <c r="M126" s="2">
        <v>0</v>
      </c>
      <c r="N126" s="8">
        <f>Contract[[#This Row],[RN Hours Contract (excl. Admin, DON)]]/Contract[[#This Row],[RN Hours (excl. Admin, DON)]]</f>
        <v>0</v>
      </c>
      <c r="O126" s="2">
        <v>15.912087912087912</v>
      </c>
      <c r="P126" s="2">
        <v>0</v>
      </c>
      <c r="Q126" s="8">
        <f>Contract[[#This Row],[RN Admin Hours Contract]]/Contract[[#This Row],[RN Admin Hours]]</f>
        <v>0</v>
      </c>
      <c r="R126" s="2">
        <v>5.5384615384615383</v>
      </c>
      <c r="S126" s="2">
        <v>0</v>
      </c>
      <c r="T126" s="8">
        <f>Contract[[#This Row],[RN DON Hours Contract]]/Contract[[#This Row],[RN DON Hours]]</f>
        <v>0</v>
      </c>
      <c r="U126" s="2">
        <v>29.596703296703289</v>
      </c>
      <c r="V126" s="2">
        <v>0.91758241758241754</v>
      </c>
      <c r="W126" s="8">
        <f>Contract[[#This Row],[LPN Hours Contract (excl. Admin)]]/Contract[[#This Row],[LPN Hours (excl. Admin)]]</f>
        <v>3.1002858946274095E-2</v>
      </c>
      <c r="X126" s="2">
        <v>4.7472527472527473</v>
      </c>
      <c r="Y126" s="2">
        <v>0</v>
      </c>
      <c r="Z126" s="8">
        <f>Contract[[#This Row],[LPN Admin Hours Contract]]/Contract[[#This Row],[LPN Admin Hours]]</f>
        <v>0</v>
      </c>
      <c r="AA126" s="2">
        <v>165.07802197802198</v>
      </c>
      <c r="AB126" s="2">
        <v>0</v>
      </c>
      <c r="AC126" s="8">
        <f>Contract[[#This Row],[CNA Hours Contract]]/Contract[[#This Row],[CNA Hours]]</f>
        <v>0</v>
      </c>
      <c r="AD126" s="2">
        <v>0</v>
      </c>
      <c r="AE126" s="2">
        <v>0</v>
      </c>
      <c r="AF126" s="8" t="s">
        <v>2447</v>
      </c>
      <c r="AG126" s="2">
        <v>0</v>
      </c>
      <c r="AH126" s="2">
        <v>0</v>
      </c>
      <c r="AI126" s="8" t="s">
        <v>2447</v>
      </c>
      <c r="AJ126" t="s">
        <v>720</v>
      </c>
      <c r="AK126" s="6">
        <v>5</v>
      </c>
      <c r="AT126"/>
      <c r="AU126"/>
    </row>
    <row r="127" spans="1:47" x14ac:dyDescent="0.25">
      <c r="A127" t="s">
        <v>35</v>
      </c>
      <c r="B127" t="s">
        <v>1001</v>
      </c>
      <c r="C127" t="s">
        <v>1924</v>
      </c>
      <c r="D127" t="s">
        <v>2332</v>
      </c>
      <c r="E127" s="2">
        <v>74.692307692307693</v>
      </c>
      <c r="F127" s="2">
        <f>SUM(Contract[[#This Row],[RN Hours (excl. Admin, DON)]], Contract[[#This Row],[RN Admin Hours]], Contract[[#This Row],[RN DON Hours]], Contract[[#This Row],[LPN Hours (excl. Admin)]], Contract[[#This Row],[LPN Admin Hours]], Contract[[#This Row],[CNA Hours]], Contract[[#This Row],[NA TR Hours]], Contract[[#This Row],[Med Aide/Tech Hours]])</f>
        <v>304.93109890109884</v>
      </c>
      <c r="G1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8.2508791208791212</v>
      </c>
      <c r="H127" s="8">
        <f>Contract[[#This Row],[Total Contract Hours]]/Contract[[#This Row],[Total Nurse Staff Hours]]</f>
        <v>2.705817527504863E-2</v>
      </c>
      <c r="I127" s="2">
        <f>SUM(Contract[[#This Row],[RN Hours (excl. Admin, DON)]], Contract[[#This Row],[RN Admin Hours]], Contract[[#This Row],[RN DON Hours]])</f>
        <v>38.366703296703299</v>
      </c>
      <c r="J127" s="2">
        <f>SUM(Contract[[#This Row],[RN Hours Contract (excl. Admin, DON)]], Contract[[#This Row],[RN Admin Hours Contract]], Contract[[#This Row],[RN DON Hours Contract]])</f>
        <v>0</v>
      </c>
      <c r="K127" s="8">
        <f>Contract[[#This Row],[Total Contract RN Hours (w/ Admin, DON)]]/Contract[[#This Row],[Total RN Hours (w/ Admin, DON)]]</f>
        <v>0</v>
      </c>
      <c r="L127" s="2">
        <v>17.504065934065931</v>
      </c>
      <c r="M127" s="2">
        <v>0</v>
      </c>
      <c r="N127" s="8">
        <f>Contract[[#This Row],[RN Hours Contract (excl. Admin, DON)]]/Contract[[#This Row],[RN Hours (excl. Admin, DON)]]</f>
        <v>0</v>
      </c>
      <c r="O127" s="2">
        <v>15.087912087912088</v>
      </c>
      <c r="P127" s="2">
        <v>0</v>
      </c>
      <c r="Q127" s="8">
        <f>Contract[[#This Row],[RN Admin Hours Contract]]/Contract[[#This Row],[RN Admin Hours]]</f>
        <v>0</v>
      </c>
      <c r="R127" s="2">
        <v>5.7747252747252746</v>
      </c>
      <c r="S127" s="2">
        <v>0</v>
      </c>
      <c r="T127" s="8">
        <f>Contract[[#This Row],[RN DON Hours Contract]]/Contract[[#This Row],[RN DON Hours]]</f>
        <v>0</v>
      </c>
      <c r="U127" s="2">
        <v>89.211318681318659</v>
      </c>
      <c r="V127" s="2">
        <v>2.9761538461538461</v>
      </c>
      <c r="W127" s="8">
        <f>Contract[[#This Row],[LPN Hours Contract (excl. Admin)]]/Contract[[#This Row],[LPN Hours (excl. Admin)]]</f>
        <v>3.3360720255523689E-2</v>
      </c>
      <c r="X127" s="2">
        <v>21.125274725274732</v>
      </c>
      <c r="Y127" s="2">
        <v>0</v>
      </c>
      <c r="Z127" s="8">
        <f>Contract[[#This Row],[LPN Admin Hours Contract]]/Contract[[#This Row],[LPN Admin Hours]]</f>
        <v>0</v>
      </c>
      <c r="AA127" s="2">
        <v>150.98736263736262</v>
      </c>
      <c r="AB127" s="2">
        <v>5.2747252747252746</v>
      </c>
      <c r="AC127" s="8">
        <f>Contract[[#This Row],[CNA Hours Contract]]/Contract[[#This Row],[CNA Hours]]</f>
        <v>3.493487920173801E-2</v>
      </c>
      <c r="AD127" s="2">
        <v>5.2404395604395608</v>
      </c>
      <c r="AE127" s="2">
        <v>0</v>
      </c>
      <c r="AF127" s="8">
        <f>Contract[[#This Row],[NA TR Hours Contract]]/Contract[[#This Row],[NA TR Hours]]</f>
        <v>0</v>
      </c>
      <c r="AG127" s="2">
        <v>0</v>
      </c>
      <c r="AH127" s="2">
        <v>0</v>
      </c>
      <c r="AI127" s="8" t="s">
        <v>2447</v>
      </c>
      <c r="AJ127" t="s">
        <v>54</v>
      </c>
      <c r="AK127" s="6">
        <v>5</v>
      </c>
      <c r="AT127"/>
      <c r="AU127"/>
    </row>
    <row r="128" spans="1:47" x14ac:dyDescent="0.25">
      <c r="A128" t="s">
        <v>35</v>
      </c>
      <c r="B128" t="s">
        <v>1734</v>
      </c>
      <c r="C128" t="s">
        <v>2041</v>
      </c>
      <c r="D128" t="s">
        <v>2316</v>
      </c>
      <c r="E128" s="2">
        <v>42.747252747252745</v>
      </c>
      <c r="F128" s="2">
        <f>SUM(Contract[[#This Row],[RN Hours (excl. Admin, DON)]], Contract[[#This Row],[RN Admin Hours]], Contract[[#This Row],[RN DON Hours]], Contract[[#This Row],[LPN Hours (excl. Admin)]], Contract[[#This Row],[LPN Admin Hours]], Contract[[#This Row],[CNA Hours]], Contract[[#This Row],[NA TR Hours]], Contract[[#This Row],[Med Aide/Tech Hours]])</f>
        <v>222.03208791208783</v>
      </c>
      <c r="G1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28" s="8">
        <f>Contract[[#This Row],[Total Contract Hours]]/Contract[[#This Row],[Total Nurse Staff Hours]]</f>
        <v>0</v>
      </c>
      <c r="I128" s="2">
        <f>SUM(Contract[[#This Row],[RN Hours (excl. Admin, DON)]], Contract[[#This Row],[RN Admin Hours]], Contract[[#This Row],[RN DON Hours]])</f>
        <v>30.549999999999994</v>
      </c>
      <c r="J128" s="2">
        <f>SUM(Contract[[#This Row],[RN Hours Contract (excl. Admin, DON)]], Contract[[#This Row],[RN Admin Hours Contract]], Contract[[#This Row],[RN DON Hours Contract]])</f>
        <v>0</v>
      </c>
      <c r="K128" s="8">
        <f>Contract[[#This Row],[Total Contract RN Hours (w/ Admin, DON)]]/Contract[[#This Row],[Total RN Hours (w/ Admin, DON)]]</f>
        <v>0</v>
      </c>
      <c r="L128" s="2">
        <v>19.375274725274718</v>
      </c>
      <c r="M128" s="2">
        <v>0</v>
      </c>
      <c r="N128" s="8">
        <f>Contract[[#This Row],[RN Hours Contract (excl. Admin, DON)]]/Contract[[#This Row],[RN Hours (excl. Admin, DON)]]</f>
        <v>0</v>
      </c>
      <c r="O128" s="2">
        <v>5.81758241758242</v>
      </c>
      <c r="P128" s="2">
        <v>0</v>
      </c>
      <c r="Q128" s="8">
        <f>Contract[[#This Row],[RN Admin Hours Contract]]/Contract[[#This Row],[RN Admin Hours]]</f>
        <v>0</v>
      </c>
      <c r="R128" s="2">
        <v>5.3571428571428568</v>
      </c>
      <c r="S128" s="2">
        <v>0</v>
      </c>
      <c r="T128" s="8">
        <f>Contract[[#This Row],[RN DON Hours Contract]]/Contract[[#This Row],[RN DON Hours]]</f>
        <v>0</v>
      </c>
      <c r="U128" s="2">
        <v>69.911538461538456</v>
      </c>
      <c r="V128" s="2">
        <v>0</v>
      </c>
      <c r="W128" s="8">
        <f>Contract[[#This Row],[LPN Hours Contract (excl. Admin)]]/Contract[[#This Row],[LPN Hours (excl. Admin)]]</f>
        <v>0</v>
      </c>
      <c r="X128" s="2">
        <v>5.4963736263736269</v>
      </c>
      <c r="Y128" s="2">
        <v>0</v>
      </c>
      <c r="Z128" s="8">
        <f>Contract[[#This Row],[LPN Admin Hours Contract]]/Contract[[#This Row],[LPN Admin Hours]]</f>
        <v>0</v>
      </c>
      <c r="AA128" s="2">
        <v>116.07417582417577</v>
      </c>
      <c r="AB128" s="2">
        <v>0</v>
      </c>
      <c r="AC128" s="8">
        <f>Contract[[#This Row],[CNA Hours Contract]]/Contract[[#This Row],[CNA Hours]]</f>
        <v>0</v>
      </c>
      <c r="AD128" s="2">
        <v>0</v>
      </c>
      <c r="AE128" s="2">
        <v>0</v>
      </c>
      <c r="AF128" s="8" t="s">
        <v>2447</v>
      </c>
      <c r="AG128" s="2">
        <v>0</v>
      </c>
      <c r="AH128" s="2">
        <v>0</v>
      </c>
      <c r="AI128" s="8" t="s">
        <v>2447</v>
      </c>
      <c r="AJ128" t="s">
        <v>800</v>
      </c>
      <c r="AK128" s="6">
        <v>5</v>
      </c>
      <c r="AT128"/>
      <c r="AU128"/>
    </row>
    <row r="129" spans="1:47" x14ac:dyDescent="0.25">
      <c r="A129" t="s">
        <v>35</v>
      </c>
      <c r="B129" t="s">
        <v>1134</v>
      </c>
      <c r="C129" t="s">
        <v>2112</v>
      </c>
      <c r="D129" t="s">
        <v>2348</v>
      </c>
      <c r="E129" s="2">
        <v>47.81318681318681</v>
      </c>
      <c r="F129" s="2">
        <f>SUM(Contract[[#This Row],[RN Hours (excl. Admin, DON)]], Contract[[#This Row],[RN Admin Hours]], Contract[[#This Row],[RN DON Hours]], Contract[[#This Row],[LPN Hours (excl. Admin)]], Contract[[#This Row],[LPN Admin Hours]], Contract[[#This Row],[CNA Hours]], Contract[[#This Row],[NA TR Hours]], Contract[[#This Row],[Med Aide/Tech Hours]])</f>
        <v>139.19527472527474</v>
      </c>
      <c r="G1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29" s="8">
        <f>Contract[[#This Row],[Total Contract Hours]]/Contract[[#This Row],[Total Nurse Staff Hours]]</f>
        <v>0</v>
      </c>
      <c r="I129" s="2">
        <f>SUM(Contract[[#This Row],[RN Hours (excl. Admin, DON)]], Contract[[#This Row],[RN Admin Hours]], Contract[[#This Row],[RN DON Hours]])</f>
        <v>31.255384615384607</v>
      </c>
      <c r="J129" s="2">
        <f>SUM(Contract[[#This Row],[RN Hours Contract (excl. Admin, DON)]], Contract[[#This Row],[RN Admin Hours Contract]], Contract[[#This Row],[RN DON Hours Contract]])</f>
        <v>0</v>
      </c>
      <c r="K129" s="8">
        <f>Contract[[#This Row],[Total Contract RN Hours (w/ Admin, DON)]]/Contract[[#This Row],[Total RN Hours (w/ Admin, DON)]]</f>
        <v>0</v>
      </c>
      <c r="L129" s="2">
        <v>22.217912087912079</v>
      </c>
      <c r="M129" s="2">
        <v>0</v>
      </c>
      <c r="N129" s="8">
        <f>Contract[[#This Row],[RN Hours Contract (excl. Admin, DON)]]/Contract[[#This Row],[RN Hours (excl. Admin, DON)]]</f>
        <v>0</v>
      </c>
      <c r="O129" s="2">
        <v>4.3671428571428548</v>
      </c>
      <c r="P129" s="2">
        <v>0</v>
      </c>
      <c r="Q129" s="8">
        <f>Contract[[#This Row],[RN Admin Hours Contract]]/Contract[[#This Row],[RN Admin Hours]]</f>
        <v>0</v>
      </c>
      <c r="R129" s="2">
        <v>4.6703296703296706</v>
      </c>
      <c r="S129" s="2">
        <v>0</v>
      </c>
      <c r="T129" s="8">
        <f>Contract[[#This Row],[RN DON Hours Contract]]/Contract[[#This Row],[RN DON Hours]]</f>
        <v>0</v>
      </c>
      <c r="U129" s="2">
        <v>25.000769230769244</v>
      </c>
      <c r="V129" s="2">
        <v>0</v>
      </c>
      <c r="W129" s="8">
        <f>Contract[[#This Row],[LPN Hours Contract (excl. Admin)]]/Contract[[#This Row],[LPN Hours (excl. Admin)]]</f>
        <v>0</v>
      </c>
      <c r="X129" s="2">
        <v>4.1651648351648358</v>
      </c>
      <c r="Y129" s="2">
        <v>0</v>
      </c>
      <c r="Z129" s="8">
        <f>Contract[[#This Row],[LPN Admin Hours Contract]]/Contract[[#This Row],[LPN Admin Hours]]</f>
        <v>0</v>
      </c>
      <c r="AA129" s="2">
        <v>68.614505494505508</v>
      </c>
      <c r="AB129" s="2">
        <v>0</v>
      </c>
      <c r="AC129" s="8">
        <f>Contract[[#This Row],[CNA Hours Contract]]/Contract[[#This Row],[CNA Hours]]</f>
        <v>0</v>
      </c>
      <c r="AD129" s="2">
        <v>0.9176923076923077</v>
      </c>
      <c r="AE129" s="2">
        <v>0</v>
      </c>
      <c r="AF129" s="8">
        <f>Contract[[#This Row],[NA TR Hours Contract]]/Contract[[#This Row],[NA TR Hours]]</f>
        <v>0</v>
      </c>
      <c r="AG129" s="2">
        <v>9.2417582417582409</v>
      </c>
      <c r="AH129" s="2">
        <v>0</v>
      </c>
      <c r="AI129" s="8">
        <f>Contract[[#This Row],[Med Aide/Tech Hours Contract]]/Contract[[#This Row],[Med Aide/Tech Hours]]</f>
        <v>0</v>
      </c>
      <c r="AJ129" t="s">
        <v>189</v>
      </c>
      <c r="AK129" s="6">
        <v>5</v>
      </c>
      <c r="AT129"/>
      <c r="AU129"/>
    </row>
    <row r="130" spans="1:47" x14ac:dyDescent="0.25">
      <c r="A130" t="s">
        <v>35</v>
      </c>
      <c r="B130" t="s">
        <v>1236</v>
      </c>
      <c r="C130" t="s">
        <v>2077</v>
      </c>
      <c r="D130" t="s">
        <v>2338</v>
      </c>
      <c r="E130" s="2">
        <v>67.582417582417577</v>
      </c>
      <c r="F130" s="2">
        <f>SUM(Contract[[#This Row],[RN Hours (excl. Admin, DON)]], Contract[[#This Row],[RN Admin Hours]], Contract[[#This Row],[RN DON Hours]], Contract[[#This Row],[LPN Hours (excl. Admin)]], Contract[[#This Row],[LPN Admin Hours]], Contract[[#This Row],[CNA Hours]], Contract[[#This Row],[NA TR Hours]], Contract[[#This Row],[Med Aide/Tech Hours]])</f>
        <v>237.46428571428572</v>
      </c>
      <c r="G1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8.2884615384615383</v>
      </c>
      <c r="H130" s="8">
        <f>Contract[[#This Row],[Total Contract Hours]]/Contract[[#This Row],[Total Nurse Staff Hours]]</f>
        <v>3.4904034152041366E-2</v>
      </c>
      <c r="I130" s="2">
        <f>SUM(Contract[[#This Row],[RN Hours (excl. Admin, DON)]], Contract[[#This Row],[RN Admin Hours]], Contract[[#This Row],[RN DON Hours]])</f>
        <v>41.796703296703299</v>
      </c>
      <c r="J130" s="2">
        <f>SUM(Contract[[#This Row],[RN Hours Contract (excl. Admin, DON)]], Contract[[#This Row],[RN Admin Hours Contract]], Contract[[#This Row],[RN DON Hours Contract]])</f>
        <v>0</v>
      </c>
      <c r="K130" s="8">
        <f>Contract[[#This Row],[Total Contract RN Hours (w/ Admin, DON)]]/Contract[[#This Row],[Total RN Hours (w/ Admin, DON)]]</f>
        <v>0</v>
      </c>
      <c r="L130" s="2">
        <v>30.64835164835165</v>
      </c>
      <c r="M130" s="2">
        <v>0</v>
      </c>
      <c r="N130" s="8">
        <f>Contract[[#This Row],[RN Hours Contract (excl. Admin, DON)]]/Contract[[#This Row],[RN Hours (excl. Admin, DON)]]</f>
        <v>0</v>
      </c>
      <c r="O130" s="2">
        <v>4.4285714285714288</v>
      </c>
      <c r="P130" s="2">
        <v>0</v>
      </c>
      <c r="Q130" s="8">
        <f>Contract[[#This Row],[RN Admin Hours Contract]]/Contract[[#This Row],[RN Admin Hours]]</f>
        <v>0</v>
      </c>
      <c r="R130" s="2">
        <v>6.7197802197802199</v>
      </c>
      <c r="S130" s="2">
        <v>0</v>
      </c>
      <c r="T130" s="8">
        <f>Contract[[#This Row],[RN DON Hours Contract]]/Contract[[#This Row],[RN DON Hours]]</f>
        <v>0</v>
      </c>
      <c r="U130" s="2">
        <v>45.118131868131869</v>
      </c>
      <c r="V130" s="2">
        <v>4.5302197802197801</v>
      </c>
      <c r="W130" s="8">
        <f>Contract[[#This Row],[LPN Hours Contract (excl. Admin)]]/Contract[[#This Row],[LPN Hours (excl. Admin)]]</f>
        <v>0.10040796444011447</v>
      </c>
      <c r="X130" s="2">
        <v>15.826923076923077</v>
      </c>
      <c r="Y130" s="2">
        <v>0</v>
      </c>
      <c r="Z130" s="8">
        <f>Contract[[#This Row],[LPN Admin Hours Contract]]/Contract[[#This Row],[LPN Admin Hours]]</f>
        <v>0</v>
      </c>
      <c r="AA130" s="2">
        <v>122.33791208791209</v>
      </c>
      <c r="AB130" s="2">
        <v>3.7582417582417582</v>
      </c>
      <c r="AC130" s="8">
        <f>Contract[[#This Row],[CNA Hours Contract]]/Contract[[#This Row],[CNA Hours]]</f>
        <v>3.0720172464126113E-2</v>
      </c>
      <c r="AD130" s="2">
        <v>12.384615384615385</v>
      </c>
      <c r="AE130" s="2">
        <v>0</v>
      </c>
      <c r="AF130" s="8">
        <f>Contract[[#This Row],[NA TR Hours Contract]]/Contract[[#This Row],[NA TR Hours]]</f>
        <v>0</v>
      </c>
      <c r="AG130" s="2">
        <v>0</v>
      </c>
      <c r="AH130" s="2">
        <v>0</v>
      </c>
      <c r="AI130" s="8" t="s">
        <v>2447</v>
      </c>
      <c r="AJ130" t="s">
        <v>292</v>
      </c>
      <c r="AK130" s="6">
        <v>5</v>
      </c>
      <c r="AT130"/>
      <c r="AU130"/>
    </row>
    <row r="131" spans="1:47" x14ac:dyDescent="0.25">
      <c r="A131" t="s">
        <v>35</v>
      </c>
      <c r="B131" t="s">
        <v>1435</v>
      </c>
      <c r="C131" t="s">
        <v>2077</v>
      </c>
      <c r="D131" t="s">
        <v>2338</v>
      </c>
      <c r="E131" s="2">
        <v>64.637362637362642</v>
      </c>
      <c r="F131" s="2">
        <f>SUM(Contract[[#This Row],[RN Hours (excl. Admin, DON)]], Contract[[#This Row],[RN Admin Hours]], Contract[[#This Row],[RN DON Hours]], Contract[[#This Row],[LPN Hours (excl. Admin)]], Contract[[#This Row],[LPN Admin Hours]], Contract[[#This Row],[CNA Hours]], Contract[[#This Row],[NA TR Hours]], Contract[[#This Row],[Med Aide/Tech Hours]])</f>
        <v>298.23901098901098</v>
      </c>
      <c r="G1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11.892857142857142</v>
      </c>
      <c r="H131" s="8">
        <f>Contract[[#This Row],[Total Contract Hours]]/Contract[[#This Row],[Total Nurse Staff Hours]]</f>
        <v>3.987693328052027E-2</v>
      </c>
      <c r="I131" s="2">
        <f>SUM(Contract[[#This Row],[RN Hours (excl. Admin, DON)]], Contract[[#This Row],[RN Admin Hours]], Contract[[#This Row],[RN DON Hours]])</f>
        <v>35.741758241758241</v>
      </c>
      <c r="J131" s="2">
        <f>SUM(Contract[[#This Row],[RN Hours Contract (excl. Admin, DON)]], Contract[[#This Row],[RN Admin Hours Contract]], Contract[[#This Row],[RN DON Hours Contract]])</f>
        <v>0</v>
      </c>
      <c r="K131" s="8">
        <f>Contract[[#This Row],[Total Contract RN Hours (w/ Admin, DON)]]/Contract[[#This Row],[Total RN Hours (w/ Admin, DON)]]</f>
        <v>0</v>
      </c>
      <c r="L131" s="2">
        <v>16.508241758241759</v>
      </c>
      <c r="M131" s="2">
        <v>0</v>
      </c>
      <c r="N131" s="8">
        <f>Contract[[#This Row],[RN Hours Contract (excl. Admin, DON)]]/Contract[[#This Row],[RN Hours (excl. Admin, DON)]]</f>
        <v>0</v>
      </c>
      <c r="O131" s="2">
        <v>13.87087912087912</v>
      </c>
      <c r="P131" s="2">
        <v>0</v>
      </c>
      <c r="Q131" s="8">
        <f>Contract[[#This Row],[RN Admin Hours Contract]]/Contract[[#This Row],[RN Admin Hours]]</f>
        <v>0</v>
      </c>
      <c r="R131" s="2">
        <v>5.3626373626373622</v>
      </c>
      <c r="S131" s="2">
        <v>0</v>
      </c>
      <c r="T131" s="8">
        <f>Contract[[#This Row],[RN DON Hours Contract]]/Contract[[#This Row],[RN DON Hours]]</f>
        <v>0</v>
      </c>
      <c r="U131" s="2">
        <v>78.59615384615384</v>
      </c>
      <c r="V131" s="2">
        <v>11.233516483516484</v>
      </c>
      <c r="W131" s="8">
        <f>Contract[[#This Row],[LPN Hours Contract (excl. Admin)]]/Contract[[#This Row],[LPN Hours (excl. Admin)]]</f>
        <v>0.14292705092802965</v>
      </c>
      <c r="X131" s="2">
        <v>16.739010989010989</v>
      </c>
      <c r="Y131" s="2">
        <v>0</v>
      </c>
      <c r="Z131" s="8">
        <f>Contract[[#This Row],[LPN Admin Hours Contract]]/Contract[[#This Row],[LPN Admin Hours]]</f>
        <v>0</v>
      </c>
      <c r="AA131" s="2">
        <v>122.48901098901099</v>
      </c>
      <c r="AB131" s="2">
        <v>0.65934065934065933</v>
      </c>
      <c r="AC131" s="8">
        <f>Contract[[#This Row],[CNA Hours Contract]]/Contract[[#This Row],[CNA Hours]]</f>
        <v>5.3828556048983985E-3</v>
      </c>
      <c r="AD131" s="2">
        <v>44.67307692307692</v>
      </c>
      <c r="AE131" s="2">
        <v>0</v>
      </c>
      <c r="AF131" s="8">
        <f>Contract[[#This Row],[NA TR Hours Contract]]/Contract[[#This Row],[NA TR Hours]]</f>
        <v>0</v>
      </c>
      <c r="AG131" s="2">
        <v>0</v>
      </c>
      <c r="AH131" s="2">
        <v>0</v>
      </c>
      <c r="AI131" s="8" t="s">
        <v>2447</v>
      </c>
      <c r="AJ131" t="s">
        <v>494</v>
      </c>
      <c r="AK131" s="6">
        <v>5</v>
      </c>
      <c r="AT131"/>
      <c r="AU131"/>
    </row>
    <row r="132" spans="1:47" x14ac:dyDescent="0.25">
      <c r="A132" t="s">
        <v>35</v>
      </c>
      <c r="B132" t="s">
        <v>1459</v>
      </c>
      <c r="C132" t="s">
        <v>2180</v>
      </c>
      <c r="D132" t="s">
        <v>2333</v>
      </c>
      <c r="E132" s="2">
        <v>32.890109890109891</v>
      </c>
      <c r="F132" s="2">
        <f>SUM(Contract[[#This Row],[RN Hours (excl. Admin, DON)]], Contract[[#This Row],[RN Admin Hours]], Contract[[#This Row],[RN DON Hours]], Contract[[#This Row],[LPN Hours (excl. Admin)]], Contract[[#This Row],[LPN Admin Hours]], Contract[[#This Row],[CNA Hours]], Contract[[#This Row],[NA TR Hours]], Contract[[#This Row],[Med Aide/Tech Hours]])</f>
        <v>126.43406593406593</v>
      </c>
      <c r="G1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18.815934065934066</v>
      </c>
      <c r="H132" s="8">
        <f>Contract[[#This Row],[Total Contract Hours]]/Contract[[#This Row],[Total Nurse Staff Hours]]</f>
        <v>0.14882012950328105</v>
      </c>
      <c r="I132" s="2">
        <f>SUM(Contract[[#This Row],[RN Hours (excl. Admin, DON)]], Contract[[#This Row],[RN Admin Hours]], Contract[[#This Row],[RN DON Hours]])</f>
        <v>18.502747252747252</v>
      </c>
      <c r="J132" s="2">
        <f>SUM(Contract[[#This Row],[RN Hours Contract (excl. Admin, DON)]], Contract[[#This Row],[RN Admin Hours Contract]], Contract[[#This Row],[RN DON Hours Contract]])</f>
        <v>0.61538461538461542</v>
      </c>
      <c r="K132" s="8">
        <f>Contract[[#This Row],[Total Contract RN Hours (w/ Admin, DON)]]/Contract[[#This Row],[Total RN Hours (w/ Admin, DON)]]</f>
        <v>3.3259094283593173E-2</v>
      </c>
      <c r="L132" s="2">
        <v>10.282967032967033</v>
      </c>
      <c r="M132" s="2">
        <v>0.61538461538461542</v>
      </c>
      <c r="N132" s="8">
        <f>Contract[[#This Row],[RN Hours Contract (excl. Admin, DON)]]/Contract[[#This Row],[RN Hours (excl. Admin, DON)]]</f>
        <v>5.9845044082286941E-2</v>
      </c>
      <c r="O132" s="2">
        <v>4.884615384615385</v>
      </c>
      <c r="P132" s="2">
        <v>0</v>
      </c>
      <c r="Q132" s="8">
        <f>Contract[[#This Row],[RN Admin Hours Contract]]/Contract[[#This Row],[RN Admin Hours]]</f>
        <v>0</v>
      </c>
      <c r="R132" s="2">
        <v>3.3351648351648353</v>
      </c>
      <c r="S132" s="2">
        <v>0</v>
      </c>
      <c r="T132" s="8">
        <f>Contract[[#This Row],[RN DON Hours Contract]]/Contract[[#This Row],[RN DON Hours]]</f>
        <v>0</v>
      </c>
      <c r="U132" s="2">
        <v>39.230769230769234</v>
      </c>
      <c r="V132" s="2">
        <v>6.6181318681318677</v>
      </c>
      <c r="W132" s="8">
        <f>Contract[[#This Row],[LPN Hours Contract (excl. Admin)]]/Contract[[#This Row],[LPN Hours (excl. Admin)]]</f>
        <v>0.16869747899159662</v>
      </c>
      <c r="X132" s="2">
        <v>0</v>
      </c>
      <c r="Y132" s="2">
        <v>0</v>
      </c>
      <c r="Z132" s="8" t="s">
        <v>2447</v>
      </c>
      <c r="AA132" s="2">
        <v>42.291208791208788</v>
      </c>
      <c r="AB132" s="2">
        <v>11.582417582417582</v>
      </c>
      <c r="AC132" s="8">
        <f>Contract[[#This Row],[CNA Hours Contract]]/Contract[[#This Row],[CNA Hours]]</f>
        <v>0.27387293750812008</v>
      </c>
      <c r="AD132" s="2">
        <v>26.409340659340661</v>
      </c>
      <c r="AE132" s="2">
        <v>0</v>
      </c>
      <c r="AF132" s="8">
        <f>Contract[[#This Row],[NA TR Hours Contract]]/Contract[[#This Row],[NA TR Hours]]</f>
        <v>0</v>
      </c>
      <c r="AG132" s="2">
        <v>0</v>
      </c>
      <c r="AH132" s="2">
        <v>0</v>
      </c>
      <c r="AI132" s="8" t="s">
        <v>2447</v>
      </c>
      <c r="AJ132" t="s">
        <v>518</v>
      </c>
      <c r="AK132" s="6">
        <v>5</v>
      </c>
      <c r="AT132"/>
      <c r="AU132"/>
    </row>
    <row r="133" spans="1:47" x14ac:dyDescent="0.25">
      <c r="A133" t="s">
        <v>35</v>
      </c>
      <c r="B133" t="s">
        <v>1108</v>
      </c>
      <c r="C133" t="s">
        <v>2027</v>
      </c>
      <c r="D133" t="s">
        <v>2319</v>
      </c>
      <c r="E133" s="2">
        <v>84.593406593406598</v>
      </c>
      <c r="F133" s="2">
        <f>SUM(Contract[[#This Row],[RN Hours (excl. Admin, DON)]], Contract[[#This Row],[RN Admin Hours]], Contract[[#This Row],[RN DON Hours]], Contract[[#This Row],[LPN Hours (excl. Admin)]], Contract[[#This Row],[LPN Admin Hours]], Contract[[#This Row],[CNA Hours]], Contract[[#This Row],[NA TR Hours]], Contract[[#This Row],[Med Aide/Tech Hours]])</f>
        <v>284.6302197802197</v>
      </c>
      <c r="G1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8.8428571428571434</v>
      </c>
      <c r="H133" s="8">
        <f>Contract[[#This Row],[Total Contract Hours]]/Contract[[#This Row],[Total Nurse Staff Hours]]</f>
        <v>3.1067878701303224E-2</v>
      </c>
      <c r="I133" s="2">
        <f>SUM(Contract[[#This Row],[RN Hours (excl. Admin, DON)]], Contract[[#This Row],[RN Admin Hours]], Contract[[#This Row],[RN DON Hours]])</f>
        <v>75.62087912087911</v>
      </c>
      <c r="J133" s="2">
        <f>SUM(Contract[[#This Row],[RN Hours Contract (excl. Admin, DON)]], Contract[[#This Row],[RN Admin Hours Contract]], Contract[[#This Row],[RN DON Hours Contract]])</f>
        <v>6.9450549450549453</v>
      </c>
      <c r="K133" s="8">
        <f>Contract[[#This Row],[Total Contract RN Hours (w/ Admin, DON)]]/Contract[[#This Row],[Total RN Hours (w/ Admin, DON)]]</f>
        <v>9.184044176415028E-2</v>
      </c>
      <c r="L133" s="2">
        <v>36.884615384615373</v>
      </c>
      <c r="M133" s="2">
        <v>0</v>
      </c>
      <c r="N133" s="8">
        <f>Contract[[#This Row],[RN Hours Contract (excl. Admin, DON)]]/Contract[[#This Row],[RN Hours (excl. Admin, DON)]]</f>
        <v>0</v>
      </c>
      <c r="O133" s="2">
        <v>29.241758241758248</v>
      </c>
      <c r="P133" s="2">
        <v>6.9450549450549453</v>
      </c>
      <c r="Q133" s="8">
        <f>Contract[[#This Row],[RN Admin Hours Contract]]/Contract[[#This Row],[RN Admin Hours]]</f>
        <v>0.23750469748214953</v>
      </c>
      <c r="R133" s="2">
        <v>9.4945054945054945</v>
      </c>
      <c r="S133" s="2">
        <v>0</v>
      </c>
      <c r="T133" s="8">
        <f>Contract[[#This Row],[RN DON Hours Contract]]/Contract[[#This Row],[RN DON Hours]]</f>
        <v>0</v>
      </c>
      <c r="U133" s="2">
        <v>20.989010989010985</v>
      </c>
      <c r="V133" s="2">
        <v>0.53516483516483515</v>
      </c>
      <c r="W133" s="8">
        <f>Contract[[#This Row],[LPN Hours Contract (excl. Admin)]]/Contract[[#This Row],[LPN Hours (excl. Admin)]]</f>
        <v>2.5497382198952884E-2</v>
      </c>
      <c r="X133" s="2">
        <v>7.8203296703296701</v>
      </c>
      <c r="Y133" s="2">
        <v>0</v>
      </c>
      <c r="Z133" s="8">
        <f>Contract[[#This Row],[LPN Admin Hours Contract]]/Contract[[#This Row],[LPN Admin Hours]]</f>
        <v>0</v>
      </c>
      <c r="AA133" s="2">
        <v>180.19999999999993</v>
      </c>
      <c r="AB133" s="2">
        <v>1.3626373626373627</v>
      </c>
      <c r="AC133" s="8">
        <f>Contract[[#This Row],[CNA Hours Contract]]/Contract[[#This Row],[CNA Hours]]</f>
        <v>7.5618055640253225E-3</v>
      </c>
      <c r="AD133" s="2">
        <v>0</v>
      </c>
      <c r="AE133" s="2">
        <v>0</v>
      </c>
      <c r="AF133" s="8" t="s">
        <v>2447</v>
      </c>
      <c r="AG133" s="2">
        <v>0</v>
      </c>
      <c r="AH133" s="2">
        <v>0</v>
      </c>
      <c r="AI133" s="8" t="s">
        <v>2447</v>
      </c>
      <c r="AJ133" t="s">
        <v>162</v>
      </c>
      <c r="AK133" s="6">
        <v>5</v>
      </c>
      <c r="AT133"/>
      <c r="AU133"/>
    </row>
    <row r="134" spans="1:47" x14ac:dyDescent="0.25">
      <c r="A134" t="s">
        <v>35</v>
      </c>
      <c r="B134" t="s">
        <v>1089</v>
      </c>
      <c r="C134" t="s">
        <v>2062</v>
      </c>
      <c r="D134" t="s">
        <v>2347</v>
      </c>
      <c r="E134" s="2">
        <v>85.450549450549445</v>
      </c>
      <c r="F134" s="2">
        <f>SUM(Contract[[#This Row],[RN Hours (excl. Admin, DON)]], Contract[[#This Row],[RN Admin Hours]], Contract[[#This Row],[RN DON Hours]], Contract[[#This Row],[LPN Hours (excl. Admin)]], Contract[[#This Row],[LPN Admin Hours]], Contract[[#This Row],[CNA Hours]], Contract[[#This Row],[NA TR Hours]], Contract[[#This Row],[Med Aide/Tech Hours]])</f>
        <v>218.27912087912088</v>
      </c>
      <c r="G1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0.17582417582417584</v>
      </c>
      <c r="H134" s="8">
        <f>Contract[[#This Row],[Total Contract Hours]]/Contract[[#This Row],[Total Nurse Staff Hours]]</f>
        <v>8.0550157576245759E-4</v>
      </c>
      <c r="I134" s="2">
        <f>SUM(Contract[[#This Row],[RN Hours (excl. Admin, DON)]], Contract[[#This Row],[RN Admin Hours]], Contract[[#This Row],[RN DON Hours]])</f>
        <v>39.441428571428574</v>
      </c>
      <c r="J134" s="2">
        <f>SUM(Contract[[#This Row],[RN Hours Contract (excl. Admin, DON)]], Contract[[#This Row],[RN Admin Hours Contract]], Contract[[#This Row],[RN DON Hours Contract]])</f>
        <v>0.17582417582417584</v>
      </c>
      <c r="K134" s="8">
        <f>Contract[[#This Row],[Total Contract RN Hours (w/ Admin, DON)]]/Contract[[#This Row],[Total RN Hours (w/ Admin, DON)]]</f>
        <v>4.4578551587135746E-3</v>
      </c>
      <c r="L134" s="2">
        <v>33.199670329670333</v>
      </c>
      <c r="M134" s="2">
        <v>0.17582417582417584</v>
      </c>
      <c r="N134" s="8">
        <f>Contract[[#This Row],[RN Hours Contract (excl. Admin, DON)]]/Contract[[#This Row],[RN Hours (excl. Admin, DON)]]</f>
        <v>5.2959614983599064E-3</v>
      </c>
      <c r="O134" s="2">
        <v>0.17582417582417584</v>
      </c>
      <c r="P134" s="2">
        <v>0</v>
      </c>
      <c r="Q134" s="8">
        <f>Contract[[#This Row],[RN Admin Hours Contract]]/Contract[[#This Row],[RN Admin Hours]]</f>
        <v>0</v>
      </c>
      <c r="R134" s="2">
        <v>6.0659340659340657</v>
      </c>
      <c r="S134" s="2">
        <v>0</v>
      </c>
      <c r="T134" s="8">
        <f>Contract[[#This Row],[RN DON Hours Contract]]/Contract[[#This Row],[RN DON Hours]]</f>
        <v>0</v>
      </c>
      <c r="U134" s="2">
        <v>57.961758241758247</v>
      </c>
      <c r="V134" s="2">
        <v>0</v>
      </c>
      <c r="W134" s="8">
        <f>Contract[[#This Row],[LPN Hours Contract (excl. Admin)]]/Contract[[#This Row],[LPN Hours (excl. Admin)]]</f>
        <v>0</v>
      </c>
      <c r="X134" s="2">
        <v>10.222527472527473</v>
      </c>
      <c r="Y134" s="2">
        <v>0</v>
      </c>
      <c r="Z134" s="8">
        <f>Contract[[#This Row],[LPN Admin Hours Contract]]/Contract[[#This Row],[LPN Admin Hours]]</f>
        <v>0</v>
      </c>
      <c r="AA134" s="2">
        <v>110.65340659340659</v>
      </c>
      <c r="AB134" s="2">
        <v>0</v>
      </c>
      <c r="AC134" s="8">
        <f>Contract[[#This Row],[CNA Hours Contract]]/Contract[[#This Row],[CNA Hours]]</f>
        <v>0</v>
      </c>
      <c r="AD134" s="2">
        <v>0</v>
      </c>
      <c r="AE134" s="2">
        <v>0</v>
      </c>
      <c r="AF134" s="8" t="s">
        <v>2447</v>
      </c>
      <c r="AG134" s="2">
        <v>0</v>
      </c>
      <c r="AH134" s="2">
        <v>0</v>
      </c>
      <c r="AI134" s="8" t="s">
        <v>2447</v>
      </c>
      <c r="AJ134" t="s">
        <v>143</v>
      </c>
      <c r="AK134" s="6">
        <v>5</v>
      </c>
      <c r="AT134"/>
      <c r="AU134"/>
    </row>
    <row r="135" spans="1:47" x14ac:dyDescent="0.25">
      <c r="A135" t="s">
        <v>35</v>
      </c>
      <c r="B135" t="s">
        <v>1190</v>
      </c>
      <c r="C135" t="s">
        <v>2126</v>
      </c>
      <c r="D135" t="s">
        <v>2307</v>
      </c>
      <c r="E135" s="2">
        <v>38.472527472527474</v>
      </c>
      <c r="F135" s="2">
        <f>SUM(Contract[[#This Row],[RN Hours (excl. Admin, DON)]], Contract[[#This Row],[RN Admin Hours]], Contract[[#This Row],[RN DON Hours]], Contract[[#This Row],[LPN Hours (excl. Admin)]], Contract[[#This Row],[LPN Admin Hours]], Contract[[#This Row],[CNA Hours]], Contract[[#This Row],[NA TR Hours]], Contract[[#This Row],[Med Aide/Tech Hours]])</f>
        <v>137.41395604395606</v>
      </c>
      <c r="G1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0.17582417582417584</v>
      </c>
      <c r="H135" s="8">
        <f>Contract[[#This Row],[Total Contract Hours]]/Contract[[#This Row],[Total Nurse Staff Hours]]</f>
        <v>1.2795219705917869E-3</v>
      </c>
      <c r="I135" s="2">
        <f>SUM(Contract[[#This Row],[RN Hours (excl. Admin, DON)]], Contract[[#This Row],[RN Admin Hours]], Contract[[#This Row],[RN DON Hours]])</f>
        <v>13.089230769230769</v>
      </c>
      <c r="J135" s="2">
        <f>SUM(Contract[[#This Row],[RN Hours Contract (excl. Admin, DON)]], Contract[[#This Row],[RN Admin Hours Contract]], Contract[[#This Row],[RN DON Hours Contract]])</f>
        <v>0.17582417582417584</v>
      </c>
      <c r="K135" s="8">
        <f>Contract[[#This Row],[Total Contract RN Hours (w/ Admin, DON)]]/Contract[[#This Row],[Total RN Hours (w/ Admin, DON)]]</f>
        <v>1.3432735576600177E-2</v>
      </c>
      <c r="L135" s="2">
        <v>7.4628571428571417</v>
      </c>
      <c r="M135" s="2">
        <v>0.17582417582417584</v>
      </c>
      <c r="N135" s="8">
        <f>Contract[[#This Row],[RN Hours Contract (excl. Admin, DON)]]/Contract[[#This Row],[RN Hours (excl. Admin, DON)]]</f>
        <v>2.3559901048415603E-2</v>
      </c>
      <c r="O135" s="2">
        <v>0</v>
      </c>
      <c r="P135" s="2">
        <v>0</v>
      </c>
      <c r="Q135" s="8" t="s">
        <v>2447</v>
      </c>
      <c r="R135" s="2">
        <v>5.6263736263736268</v>
      </c>
      <c r="S135" s="2">
        <v>0</v>
      </c>
      <c r="T135" s="8">
        <f>Contract[[#This Row],[RN DON Hours Contract]]/Contract[[#This Row],[RN DON Hours]]</f>
        <v>0</v>
      </c>
      <c r="U135" s="2">
        <v>43.092527472527472</v>
      </c>
      <c r="V135" s="2">
        <v>0</v>
      </c>
      <c r="W135" s="8">
        <f>Contract[[#This Row],[LPN Hours Contract (excl. Admin)]]/Contract[[#This Row],[LPN Hours (excl. Admin)]]</f>
        <v>0</v>
      </c>
      <c r="X135" s="2">
        <v>0</v>
      </c>
      <c r="Y135" s="2">
        <v>0</v>
      </c>
      <c r="Z135" s="8" t="s">
        <v>2447</v>
      </c>
      <c r="AA135" s="2">
        <v>81.232197802197817</v>
      </c>
      <c r="AB135" s="2">
        <v>0</v>
      </c>
      <c r="AC135" s="8">
        <f>Contract[[#This Row],[CNA Hours Contract]]/Contract[[#This Row],[CNA Hours]]</f>
        <v>0</v>
      </c>
      <c r="AD135" s="2">
        <v>0</v>
      </c>
      <c r="AE135" s="2">
        <v>0</v>
      </c>
      <c r="AF135" s="8" t="s">
        <v>2447</v>
      </c>
      <c r="AG135" s="2">
        <v>0</v>
      </c>
      <c r="AH135" s="2">
        <v>0</v>
      </c>
      <c r="AI135" s="8" t="s">
        <v>2447</v>
      </c>
      <c r="AJ135" t="s">
        <v>245</v>
      </c>
      <c r="AK135" s="6">
        <v>5</v>
      </c>
      <c r="AT135"/>
      <c r="AU135"/>
    </row>
    <row r="136" spans="1:47" x14ac:dyDescent="0.25">
      <c r="A136" t="s">
        <v>35</v>
      </c>
      <c r="B136" t="s">
        <v>1388</v>
      </c>
      <c r="C136" t="s">
        <v>2074</v>
      </c>
      <c r="D136" t="s">
        <v>2331</v>
      </c>
      <c r="E136" s="2">
        <v>148.36263736263737</v>
      </c>
      <c r="F136" s="2">
        <f>SUM(Contract[[#This Row],[RN Hours (excl. Admin, DON)]], Contract[[#This Row],[RN Admin Hours]], Contract[[#This Row],[RN DON Hours]], Contract[[#This Row],[LPN Hours (excl. Admin)]], Contract[[#This Row],[LPN Admin Hours]], Contract[[#This Row],[CNA Hours]], Contract[[#This Row],[NA TR Hours]], Contract[[#This Row],[Med Aide/Tech Hours]])</f>
        <v>559.265054945055</v>
      </c>
      <c r="G1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52.922747252747257</v>
      </c>
      <c r="H136" s="8">
        <f>Contract[[#This Row],[Total Contract Hours]]/Contract[[#This Row],[Total Nurse Staff Hours]]</f>
        <v>9.462909721392597E-2</v>
      </c>
      <c r="I136" s="2">
        <f>SUM(Contract[[#This Row],[RN Hours (excl. Admin, DON)]], Contract[[#This Row],[RN Admin Hours]], Contract[[#This Row],[RN DON Hours]])</f>
        <v>105.9646153846154</v>
      </c>
      <c r="J136" s="2">
        <f>SUM(Contract[[#This Row],[RN Hours Contract (excl. Admin, DON)]], Contract[[#This Row],[RN Admin Hours Contract]], Contract[[#This Row],[RN DON Hours Contract]])</f>
        <v>13.648351648351648</v>
      </c>
      <c r="K136" s="8">
        <f>Contract[[#This Row],[Total Contract RN Hours (w/ Admin, DON)]]/Contract[[#This Row],[Total RN Hours (w/ Admin, DON)]]</f>
        <v>0.12880103040824326</v>
      </c>
      <c r="L136" s="2">
        <v>49.531648351648364</v>
      </c>
      <c r="M136" s="2">
        <v>10.131868131868131</v>
      </c>
      <c r="N136" s="8">
        <f>Contract[[#This Row],[RN Hours Contract (excl. Admin, DON)]]/Contract[[#This Row],[RN Hours (excl. Admin, DON)]]</f>
        <v>0.20455342127799292</v>
      </c>
      <c r="O136" s="2">
        <v>48.975824175824187</v>
      </c>
      <c r="P136" s="2">
        <v>3.5164835164835164</v>
      </c>
      <c r="Q136" s="8">
        <f>Contract[[#This Row],[RN Admin Hours Contract]]/Contract[[#This Row],[RN Admin Hours]]</f>
        <v>7.1800394902171952E-2</v>
      </c>
      <c r="R136" s="2">
        <v>7.457142857142852</v>
      </c>
      <c r="S136" s="2">
        <v>0</v>
      </c>
      <c r="T136" s="8">
        <f>Contract[[#This Row],[RN DON Hours Contract]]/Contract[[#This Row],[RN DON Hours]]</f>
        <v>0</v>
      </c>
      <c r="U136" s="2">
        <v>156.69197802197803</v>
      </c>
      <c r="V136" s="2">
        <v>17.153516483516484</v>
      </c>
      <c r="W136" s="8">
        <f>Contract[[#This Row],[LPN Hours Contract (excl. Admin)]]/Contract[[#This Row],[LPN Hours (excl. Admin)]]</f>
        <v>0.10947284411146106</v>
      </c>
      <c r="X136" s="2">
        <v>4.1438461538461544</v>
      </c>
      <c r="Y136" s="2">
        <v>0</v>
      </c>
      <c r="Z136" s="8">
        <f>Contract[[#This Row],[LPN Admin Hours Contract]]/Contract[[#This Row],[LPN Admin Hours]]</f>
        <v>0</v>
      </c>
      <c r="AA136" s="2">
        <v>231.89043956043963</v>
      </c>
      <c r="AB136" s="2">
        <v>22.12087912087912</v>
      </c>
      <c r="AC136" s="8">
        <f>Contract[[#This Row],[CNA Hours Contract]]/Contract[[#This Row],[CNA Hours]]</f>
        <v>9.5393665917449619E-2</v>
      </c>
      <c r="AD136" s="2">
        <v>48.442307692307693</v>
      </c>
      <c r="AE136" s="2">
        <v>0</v>
      </c>
      <c r="AF136" s="8">
        <f>Contract[[#This Row],[NA TR Hours Contract]]/Contract[[#This Row],[NA TR Hours]]</f>
        <v>0</v>
      </c>
      <c r="AG136" s="2">
        <v>12.131868131868131</v>
      </c>
      <c r="AH136" s="2">
        <v>0</v>
      </c>
      <c r="AI136" s="8">
        <f>Contract[[#This Row],[Med Aide/Tech Hours Contract]]/Contract[[#This Row],[Med Aide/Tech Hours]]</f>
        <v>0</v>
      </c>
      <c r="AJ136" t="s">
        <v>446</v>
      </c>
      <c r="AK136" s="6">
        <v>5</v>
      </c>
      <c r="AT136"/>
      <c r="AU136"/>
    </row>
    <row r="137" spans="1:47" x14ac:dyDescent="0.25">
      <c r="A137" t="s">
        <v>35</v>
      </c>
      <c r="B137" t="s">
        <v>1157</v>
      </c>
      <c r="C137" t="s">
        <v>2002</v>
      </c>
      <c r="D137" t="s">
        <v>2281</v>
      </c>
      <c r="E137" s="2">
        <v>80.384615384615387</v>
      </c>
      <c r="F137" s="2">
        <f>SUM(Contract[[#This Row],[RN Hours (excl. Admin, DON)]], Contract[[#This Row],[RN Admin Hours]], Contract[[#This Row],[RN DON Hours]], Contract[[#This Row],[LPN Hours (excl. Admin)]], Contract[[#This Row],[LPN Admin Hours]], Contract[[#This Row],[CNA Hours]], Contract[[#This Row],[NA TR Hours]], Contract[[#This Row],[Med Aide/Tech Hours]])</f>
        <v>396.13329670329676</v>
      </c>
      <c r="G1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6.1186813186813183</v>
      </c>
      <c r="H137" s="8">
        <f>Contract[[#This Row],[Total Contract Hours]]/Contract[[#This Row],[Total Nurse Staff Hours]]</f>
        <v>1.544601620111778E-2</v>
      </c>
      <c r="I137" s="2">
        <f>SUM(Contract[[#This Row],[RN Hours (excl. Admin, DON)]], Contract[[#This Row],[RN Admin Hours]], Contract[[#This Row],[RN DON Hours]])</f>
        <v>69.914835164835154</v>
      </c>
      <c r="J137" s="2">
        <f>SUM(Contract[[#This Row],[RN Hours Contract (excl. Admin, DON)]], Contract[[#This Row],[RN Admin Hours Contract]], Contract[[#This Row],[RN DON Hours Contract]])</f>
        <v>0.93406593406593408</v>
      </c>
      <c r="K137" s="8">
        <f>Contract[[#This Row],[Total Contract RN Hours (w/ Admin, DON)]]/Contract[[#This Row],[Total RN Hours (w/ Admin, DON)]]</f>
        <v>1.3360053440213763E-2</v>
      </c>
      <c r="L137" s="2">
        <v>31.01923076923077</v>
      </c>
      <c r="M137" s="2">
        <v>0.67032967032967028</v>
      </c>
      <c r="N137" s="8">
        <f>Contract[[#This Row],[RN Hours Contract (excl. Admin, DON)]]/Contract[[#This Row],[RN Hours (excl. Admin, DON)]]</f>
        <v>2.1610131963510758E-2</v>
      </c>
      <c r="O137" s="2">
        <v>28.697802197802197</v>
      </c>
      <c r="P137" s="2">
        <v>0.26373626373626374</v>
      </c>
      <c r="Q137" s="8">
        <f>Contract[[#This Row],[RN Admin Hours Contract]]/Contract[[#This Row],[RN Admin Hours]]</f>
        <v>9.190120620333142E-3</v>
      </c>
      <c r="R137" s="2">
        <v>10.197802197802197</v>
      </c>
      <c r="S137" s="2">
        <v>0</v>
      </c>
      <c r="T137" s="8">
        <f>Contract[[#This Row],[RN DON Hours Contract]]/Contract[[#This Row],[RN DON Hours]]</f>
        <v>0</v>
      </c>
      <c r="U137" s="2">
        <v>78.912637362637369</v>
      </c>
      <c r="V137" s="2">
        <v>2.767032967032967</v>
      </c>
      <c r="W137" s="8">
        <f>Contract[[#This Row],[LPN Hours Contract (excl. Admin)]]/Contract[[#This Row],[LPN Hours (excl. Admin)]]</f>
        <v>3.5064510064684133E-2</v>
      </c>
      <c r="X137" s="2">
        <v>0</v>
      </c>
      <c r="Y137" s="2">
        <v>0</v>
      </c>
      <c r="Z137" s="8" t="s">
        <v>2447</v>
      </c>
      <c r="AA137" s="2">
        <v>247.3058241758242</v>
      </c>
      <c r="AB137" s="2">
        <v>2.4175824175824174</v>
      </c>
      <c r="AC137" s="8">
        <f>Contract[[#This Row],[CNA Hours Contract]]/Contract[[#This Row],[CNA Hours]]</f>
        <v>9.7756792652954928E-3</v>
      </c>
      <c r="AD137" s="2">
        <v>0</v>
      </c>
      <c r="AE137" s="2">
        <v>0</v>
      </c>
      <c r="AF137" s="8" t="s">
        <v>2447</v>
      </c>
      <c r="AG137" s="2">
        <v>0</v>
      </c>
      <c r="AH137" s="2">
        <v>0</v>
      </c>
      <c r="AI137" s="8" t="s">
        <v>2447</v>
      </c>
      <c r="AJ137" t="s">
        <v>212</v>
      </c>
      <c r="AK137" s="6">
        <v>5</v>
      </c>
      <c r="AT137"/>
      <c r="AU137"/>
    </row>
    <row r="138" spans="1:47" x14ac:dyDescent="0.25">
      <c r="A138" t="s">
        <v>35</v>
      </c>
      <c r="B138" t="s">
        <v>986</v>
      </c>
      <c r="C138" t="s">
        <v>2068</v>
      </c>
      <c r="D138" t="s">
        <v>2307</v>
      </c>
      <c r="E138" s="2">
        <v>69.64835164835165</v>
      </c>
      <c r="F138" s="2">
        <f>SUM(Contract[[#This Row],[RN Hours (excl. Admin, DON)]], Contract[[#This Row],[RN Admin Hours]], Contract[[#This Row],[RN DON Hours]], Contract[[#This Row],[LPN Hours (excl. Admin)]], Contract[[#This Row],[LPN Admin Hours]], Contract[[#This Row],[CNA Hours]], Contract[[#This Row],[NA TR Hours]], Contract[[#This Row],[Med Aide/Tech Hours]])</f>
        <v>169.81802197802199</v>
      </c>
      <c r="G1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33.484395604395601</v>
      </c>
      <c r="H138" s="8">
        <f>Contract[[#This Row],[Total Contract Hours]]/Contract[[#This Row],[Total Nurse Staff Hours]]</f>
        <v>0.19717810403379438</v>
      </c>
      <c r="I138" s="2">
        <f>SUM(Contract[[#This Row],[RN Hours (excl. Admin, DON)]], Contract[[#This Row],[RN Admin Hours]], Contract[[#This Row],[RN DON Hours]])</f>
        <v>22.877032967032967</v>
      </c>
      <c r="J138" s="2">
        <f>SUM(Contract[[#This Row],[RN Hours Contract (excl. Admin, DON)]], Contract[[#This Row],[RN Admin Hours Contract]], Contract[[#This Row],[RN DON Hours Contract]])</f>
        <v>6.2197802197802199</v>
      </c>
      <c r="K138" s="8">
        <f>Contract[[#This Row],[Total Contract RN Hours (w/ Admin, DON)]]/Contract[[#This Row],[Total RN Hours (w/ Admin, DON)]]</f>
        <v>0.27187879777693452</v>
      </c>
      <c r="L138" s="2">
        <v>17.256153846153847</v>
      </c>
      <c r="M138" s="2">
        <v>6.2197802197802199</v>
      </c>
      <c r="N138" s="8">
        <f>Contract[[#This Row],[RN Hours Contract (excl. Admin, DON)]]/Contract[[#This Row],[RN Hours (excl. Admin, DON)]]</f>
        <v>0.36043838477752799</v>
      </c>
      <c r="O138" s="2">
        <v>8.2417582417582416E-2</v>
      </c>
      <c r="P138" s="2">
        <v>0</v>
      </c>
      <c r="Q138" s="8">
        <f>Contract[[#This Row],[RN Admin Hours Contract]]/Contract[[#This Row],[RN Admin Hours]]</f>
        <v>0</v>
      </c>
      <c r="R138" s="2">
        <v>5.5384615384615383</v>
      </c>
      <c r="S138" s="2">
        <v>0</v>
      </c>
      <c r="T138" s="8">
        <f>Contract[[#This Row],[RN DON Hours Contract]]/Contract[[#This Row],[RN DON Hours]]</f>
        <v>0</v>
      </c>
      <c r="U138" s="2">
        <v>55.099780219780222</v>
      </c>
      <c r="V138" s="2">
        <v>17.330549450549452</v>
      </c>
      <c r="W138" s="8">
        <f>Contract[[#This Row],[LPN Hours Contract (excl. Admin)]]/Contract[[#This Row],[LPN Hours (excl. Admin)]]</f>
        <v>0.31453028272384964</v>
      </c>
      <c r="X138" s="2">
        <v>8.0521978021978029</v>
      </c>
      <c r="Y138" s="2">
        <v>0</v>
      </c>
      <c r="Z138" s="8">
        <f>Contract[[#This Row],[LPN Admin Hours Contract]]/Contract[[#This Row],[LPN Admin Hours]]</f>
        <v>0</v>
      </c>
      <c r="AA138" s="2">
        <v>83.789010989011004</v>
      </c>
      <c r="AB138" s="2">
        <v>9.9340659340659343</v>
      </c>
      <c r="AC138" s="8">
        <f>Contract[[#This Row],[CNA Hours Contract]]/Contract[[#This Row],[CNA Hours]]</f>
        <v>0.11856048683244148</v>
      </c>
      <c r="AD138" s="2">
        <v>0</v>
      </c>
      <c r="AE138" s="2">
        <v>0</v>
      </c>
      <c r="AF138" s="8" t="s">
        <v>2447</v>
      </c>
      <c r="AG138" s="2">
        <v>0</v>
      </c>
      <c r="AH138" s="2">
        <v>0</v>
      </c>
      <c r="AI138" s="8" t="s">
        <v>2447</v>
      </c>
      <c r="AJ138" t="s">
        <v>558</v>
      </c>
      <c r="AK138" s="6">
        <v>5</v>
      </c>
      <c r="AT138"/>
      <c r="AU138"/>
    </row>
    <row r="139" spans="1:47" x14ac:dyDescent="0.25">
      <c r="A139" t="s">
        <v>35</v>
      </c>
      <c r="B139" t="s">
        <v>1177</v>
      </c>
      <c r="C139" t="s">
        <v>2113</v>
      </c>
      <c r="D139" t="s">
        <v>2350</v>
      </c>
      <c r="E139" s="2">
        <v>62.164835164835168</v>
      </c>
      <c r="F139" s="2">
        <f>SUM(Contract[[#This Row],[RN Hours (excl. Admin, DON)]], Contract[[#This Row],[RN Admin Hours]], Contract[[#This Row],[RN DON Hours]], Contract[[#This Row],[LPN Hours (excl. Admin)]], Contract[[#This Row],[LPN Admin Hours]], Contract[[#This Row],[CNA Hours]], Contract[[#This Row],[NA TR Hours]], Contract[[#This Row],[Med Aide/Tech Hours]])</f>
        <v>201.48714285714286</v>
      </c>
      <c r="G1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9.9692307692307693</v>
      </c>
      <c r="H139" s="8">
        <f>Contract[[#This Row],[Total Contract Hours]]/Contract[[#This Row],[Total Nurse Staff Hours]]</f>
        <v>4.9478247732656029E-2</v>
      </c>
      <c r="I139" s="2">
        <f>SUM(Contract[[#This Row],[RN Hours (excl. Admin, DON)]], Contract[[#This Row],[RN Admin Hours]], Contract[[#This Row],[RN DON Hours]])</f>
        <v>20.556373626373627</v>
      </c>
      <c r="J139" s="2">
        <f>SUM(Contract[[#This Row],[RN Hours Contract (excl. Admin, DON)]], Contract[[#This Row],[RN Admin Hours Contract]], Contract[[#This Row],[RN DON Hours Contract]])</f>
        <v>3.6813186813186816</v>
      </c>
      <c r="K139" s="8">
        <f>Contract[[#This Row],[Total Contract RN Hours (w/ Admin, DON)]]/Contract[[#This Row],[Total RN Hours (w/ Admin, DON)]]</f>
        <v>0.1790840518969545</v>
      </c>
      <c r="L139" s="2">
        <v>8.8310989010989012</v>
      </c>
      <c r="M139" s="2">
        <v>2.2307692307692308</v>
      </c>
      <c r="N139" s="8">
        <f>Contract[[#This Row],[RN Hours Contract (excl. Admin, DON)]]/Contract[[#This Row],[RN Hours (excl. Admin, DON)]]</f>
        <v>0.25260381021116685</v>
      </c>
      <c r="O139" s="2">
        <v>7.4258241758241761</v>
      </c>
      <c r="P139" s="2">
        <v>1.4505494505494505</v>
      </c>
      <c r="Q139" s="8">
        <f>Contract[[#This Row],[RN Admin Hours Contract]]/Contract[[#This Row],[RN Admin Hours]]</f>
        <v>0.19533851276359598</v>
      </c>
      <c r="R139" s="2">
        <v>4.2994505494505493</v>
      </c>
      <c r="S139" s="2">
        <v>0</v>
      </c>
      <c r="T139" s="8">
        <f>Contract[[#This Row],[RN DON Hours Contract]]/Contract[[#This Row],[RN DON Hours]]</f>
        <v>0</v>
      </c>
      <c r="U139" s="2">
        <v>59.99945054945055</v>
      </c>
      <c r="V139" s="2">
        <v>5.4747252747252748</v>
      </c>
      <c r="W139" s="8">
        <f>Contract[[#This Row],[LPN Hours Contract (excl. Admin)]]/Contract[[#This Row],[LPN Hours (excl. Admin)]]</f>
        <v>9.1246256833853789E-2</v>
      </c>
      <c r="X139" s="2">
        <v>7.4120879120879124</v>
      </c>
      <c r="Y139" s="2">
        <v>0.32967032967032966</v>
      </c>
      <c r="Z139" s="8">
        <f>Contract[[#This Row],[LPN Admin Hours Contract]]/Contract[[#This Row],[LPN Admin Hours]]</f>
        <v>4.4477390659747956E-2</v>
      </c>
      <c r="AA139" s="2">
        <v>113.51923076923077</v>
      </c>
      <c r="AB139" s="2">
        <v>0.48351648351648352</v>
      </c>
      <c r="AC139" s="8">
        <f>Contract[[#This Row],[CNA Hours Contract]]/Contract[[#This Row],[CNA Hours]]</f>
        <v>4.2593354468672103E-3</v>
      </c>
      <c r="AD139" s="2">
        <v>0</v>
      </c>
      <c r="AE139" s="2">
        <v>0</v>
      </c>
      <c r="AF139" s="8" t="s">
        <v>2447</v>
      </c>
      <c r="AG139" s="2">
        <v>0</v>
      </c>
      <c r="AH139" s="2">
        <v>0</v>
      </c>
      <c r="AI139" s="8" t="s">
        <v>2447</v>
      </c>
      <c r="AJ139" t="s">
        <v>232</v>
      </c>
      <c r="AK139" s="6">
        <v>5</v>
      </c>
      <c r="AT139"/>
      <c r="AU139"/>
    </row>
    <row r="140" spans="1:47" x14ac:dyDescent="0.25">
      <c r="A140" t="s">
        <v>35</v>
      </c>
      <c r="B140" t="s">
        <v>1353</v>
      </c>
      <c r="C140" t="s">
        <v>2068</v>
      </c>
      <c r="D140" t="s">
        <v>2307</v>
      </c>
      <c r="E140" s="2">
        <v>100.03296703296704</v>
      </c>
      <c r="F140" s="2">
        <f>SUM(Contract[[#This Row],[RN Hours (excl. Admin, DON)]], Contract[[#This Row],[RN Admin Hours]], Contract[[#This Row],[RN DON Hours]], Contract[[#This Row],[LPN Hours (excl. Admin)]], Contract[[#This Row],[LPN Admin Hours]], Contract[[#This Row],[CNA Hours]], Contract[[#This Row],[NA TR Hours]], Contract[[#This Row],[Med Aide/Tech Hours]])</f>
        <v>411.28626373626372</v>
      </c>
      <c r="G1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109.56692307692308</v>
      </c>
      <c r="H140" s="8">
        <f>Contract[[#This Row],[Total Contract Hours]]/Contract[[#This Row],[Total Nurse Staff Hours]]</f>
        <v>0.26640063804120284</v>
      </c>
      <c r="I140" s="2">
        <f>SUM(Contract[[#This Row],[RN Hours (excl. Admin, DON)]], Contract[[#This Row],[RN Admin Hours]], Contract[[#This Row],[RN DON Hours]])</f>
        <v>79.452857142857169</v>
      </c>
      <c r="J140" s="2">
        <f>SUM(Contract[[#This Row],[RN Hours Contract (excl. Admin, DON)]], Contract[[#This Row],[RN Admin Hours Contract]], Contract[[#This Row],[RN DON Hours Contract]])</f>
        <v>24.329670329670328</v>
      </c>
      <c r="K140" s="8">
        <f>Contract[[#This Row],[Total Contract RN Hours (w/ Admin, DON)]]/Contract[[#This Row],[Total RN Hours (w/ Admin, DON)]]</f>
        <v>0.30621517217342226</v>
      </c>
      <c r="L140" s="2">
        <v>74.002307692307724</v>
      </c>
      <c r="M140" s="2">
        <v>24.329670329670328</v>
      </c>
      <c r="N140" s="8">
        <f>Contract[[#This Row],[RN Hours Contract (excl. Admin, DON)]]/Contract[[#This Row],[RN Hours (excl. Admin, DON)]]</f>
        <v>0.3287690761054376</v>
      </c>
      <c r="O140" s="2">
        <v>0</v>
      </c>
      <c r="P140" s="2">
        <v>0</v>
      </c>
      <c r="Q140" s="8" t="s">
        <v>2447</v>
      </c>
      <c r="R140" s="2">
        <v>5.4505494505494507</v>
      </c>
      <c r="S140" s="2">
        <v>0</v>
      </c>
      <c r="T140" s="8">
        <f>Contract[[#This Row],[RN DON Hours Contract]]/Contract[[#This Row],[RN DON Hours]]</f>
        <v>0</v>
      </c>
      <c r="U140" s="2">
        <v>123.87967032967032</v>
      </c>
      <c r="V140" s="2">
        <v>20.105384615384612</v>
      </c>
      <c r="W140" s="8">
        <f>Contract[[#This Row],[LPN Hours Contract (excl. Admin)]]/Contract[[#This Row],[LPN Hours (excl. Admin)]]</f>
        <v>0.16229769228380961</v>
      </c>
      <c r="X140" s="2">
        <v>0</v>
      </c>
      <c r="Y140" s="2">
        <v>0</v>
      </c>
      <c r="Z140" s="8" t="s">
        <v>2447</v>
      </c>
      <c r="AA140" s="2">
        <v>207.95373626373623</v>
      </c>
      <c r="AB140" s="2">
        <v>65.131868131868131</v>
      </c>
      <c r="AC140" s="8">
        <f>Contract[[#This Row],[CNA Hours Contract]]/Contract[[#This Row],[CNA Hours]]</f>
        <v>0.31320364472444479</v>
      </c>
      <c r="AD140" s="2">
        <v>0</v>
      </c>
      <c r="AE140" s="2">
        <v>0</v>
      </c>
      <c r="AF140" s="8" t="s">
        <v>2447</v>
      </c>
      <c r="AG140" s="2">
        <v>0</v>
      </c>
      <c r="AH140" s="2">
        <v>0</v>
      </c>
      <c r="AI140" s="8" t="s">
        <v>2447</v>
      </c>
      <c r="AJ140" t="s">
        <v>410</v>
      </c>
      <c r="AK140" s="6">
        <v>5</v>
      </c>
      <c r="AT140"/>
      <c r="AU140"/>
    </row>
    <row r="141" spans="1:47" x14ac:dyDescent="0.25">
      <c r="A141" t="s">
        <v>35</v>
      </c>
      <c r="B141" t="s">
        <v>1624</v>
      </c>
      <c r="C141" t="s">
        <v>2095</v>
      </c>
      <c r="D141" t="s">
        <v>2345</v>
      </c>
      <c r="E141" s="2">
        <v>27.010989010989011</v>
      </c>
      <c r="F141" s="2">
        <f>SUM(Contract[[#This Row],[RN Hours (excl. Admin, DON)]], Contract[[#This Row],[RN Admin Hours]], Contract[[#This Row],[RN DON Hours]], Contract[[#This Row],[LPN Hours (excl. Admin)]], Contract[[#This Row],[LPN Admin Hours]], Contract[[#This Row],[CNA Hours]], Contract[[#This Row],[NA TR Hours]], Contract[[#This Row],[Med Aide/Tech Hours]])</f>
        <v>138.78857142857146</v>
      </c>
      <c r="G1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4.1782417582417581</v>
      </c>
      <c r="H141" s="8">
        <f>Contract[[#This Row],[Total Contract Hours]]/Contract[[#This Row],[Total Nurse Staff Hours]]</f>
        <v>3.0105085132259037E-2</v>
      </c>
      <c r="I141" s="2">
        <f>SUM(Contract[[#This Row],[RN Hours (excl. Admin, DON)]], Contract[[#This Row],[RN Admin Hours]], Contract[[#This Row],[RN DON Hours]])</f>
        <v>18.220989010989008</v>
      </c>
      <c r="J141" s="2">
        <f>SUM(Contract[[#This Row],[RN Hours Contract (excl. Admin, DON)]], Contract[[#This Row],[RN Admin Hours Contract]], Contract[[#This Row],[RN DON Hours Contract]])</f>
        <v>0.95604395604395609</v>
      </c>
      <c r="K141" s="8">
        <f>Contract[[#This Row],[Total Contract RN Hours (w/ Admin, DON)]]/Contract[[#This Row],[Total RN Hours (w/ Admin, DON)]]</f>
        <v>5.2469377785551032E-2</v>
      </c>
      <c r="L141" s="2">
        <v>13.297912087912087</v>
      </c>
      <c r="M141" s="2">
        <v>0.95604395604395609</v>
      </c>
      <c r="N141" s="8">
        <f>Contract[[#This Row],[RN Hours Contract (excl. Admin, DON)]]/Contract[[#This Row],[RN Hours (excl. Admin, DON)]]</f>
        <v>7.1894290601680844E-2</v>
      </c>
      <c r="O141" s="2">
        <v>0</v>
      </c>
      <c r="P141" s="2">
        <v>0</v>
      </c>
      <c r="Q141" s="8" t="s">
        <v>2447</v>
      </c>
      <c r="R141" s="2">
        <v>4.9230769230769234</v>
      </c>
      <c r="S141" s="2">
        <v>0</v>
      </c>
      <c r="T141" s="8">
        <f>Contract[[#This Row],[RN DON Hours Contract]]/Contract[[#This Row],[RN DON Hours]]</f>
        <v>0</v>
      </c>
      <c r="U141" s="2">
        <v>30.641758241758264</v>
      </c>
      <c r="V141" s="2">
        <v>2.4309890109890109</v>
      </c>
      <c r="W141" s="8">
        <f>Contract[[#This Row],[LPN Hours Contract (excl. Admin)]]/Contract[[#This Row],[LPN Hours (excl. Admin)]]</f>
        <v>7.9335819824989176E-2</v>
      </c>
      <c r="X141" s="2">
        <v>5.3626373626373622</v>
      </c>
      <c r="Y141" s="2">
        <v>0</v>
      </c>
      <c r="Z141" s="8">
        <f>Contract[[#This Row],[LPN Admin Hours Contract]]/Contract[[#This Row],[LPN Admin Hours]]</f>
        <v>0</v>
      </c>
      <c r="AA141" s="2">
        <v>77.776263736263743</v>
      </c>
      <c r="AB141" s="2">
        <v>0.79120879120879117</v>
      </c>
      <c r="AC141" s="8">
        <f>Contract[[#This Row],[CNA Hours Contract]]/Contract[[#This Row],[CNA Hours]]</f>
        <v>1.0172882486252479E-2</v>
      </c>
      <c r="AD141" s="2">
        <v>6.7869230769230757</v>
      </c>
      <c r="AE141" s="2">
        <v>0</v>
      </c>
      <c r="AF141" s="8">
        <f>Contract[[#This Row],[NA TR Hours Contract]]/Contract[[#This Row],[NA TR Hours]]</f>
        <v>0</v>
      </c>
      <c r="AG141" s="2">
        <v>0</v>
      </c>
      <c r="AH141" s="2">
        <v>0</v>
      </c>
      <c r="AI141" s="8" t="s">
        <v>2447</v>
      </c>
      <c r="AJ141" t="s">
        <v>687</v>
      </c>
      <c r="AK141" s="6">
        <v>5</v>
      </c>
      <c r="AT141"/>
      <c r="AU141"/>
    </row>
    <row r="142" spans="1:47" x14ac:dyDescent="0.25">
      <c r="A142" t="s">
        <v>35</v>
      </c>
      <c r="B142" t="s">
        <v>1899</v>
      </c>
      <c r="C142" t="s">
        <v>1976</v>
      </c>
      <c r="D142" t="s">
        <v>2335</v>
      </c>
      <c r="E142" s="2">
        <v>80.637362637362642</v>
      </c>
      <c r="F142" s="2">
        <f>SUM(Contract[[#This Row],[RN Hours (excl. Admin, DON)]], Contract[[#This Row],[RN Admin Hours]], Contract[[#This Row],[RN DON Hours]], Contract[[#This Row],[LPN Hours (excl. Admin)]], Contract[[#This Row],[LPN Admin Hours]], Contract[[#This Row],[CNA Hours]], Contract[[#This Row],[NA TR Hours]], Contract[[#This Row],[Med Aide/Tech Hours]])</f>
        <v>276.15934065934067</v>
      </c>
      <c r="G1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42" s="8">
        <f>Contract[[#This Row],[Total Contract Hours]]/Contract[[#This Row],[Total Nurse Staff Hours]]</f>
        <v>0</v>
      </c>
      <c r="I142" s="2">
        <f>SUM(Contract[[#This Row],[RN Hours (excl. Admin, DON)]], Contract[[#This Row],[RN Admin Hours]], Contract[[#This Row],[RN DON Hours]])</f>
        <v>47.77472527472527</v>
      </c>
      <c r="J142" s="2">
        <f>SUM(Contract[[#This Row],[RN Hours Contract (excl. Admin, DON)]], Contract[[#This Row],[RN Admin Hours Contract]], Contract[[#This Row],[RN DON Hours Contract]])</f>
        <v>0</v>
      </c>
      <c r="K142" s="8">
        <f>Contract[[#This Row],[Total Contract RN Hours (w/ Admin, DON)]]/Contract[[#This Row],[Total RN Hours (w/ Admin, DON)]]</f>
        <v>0</v>
      </c>
      <c r="L142" s="2">
        <v>35.162087912087912</v>
      </c>
      <c r="M142" s="2">
        <v>0</v>
      </c>
      <c r="N142" s="8">
        <f>Contract[[#This Row],[RN Hours Contract (excl. Admin, DON)]]/Contract[[#This Row],[RN Hours (excl. Admin, DON)]]</f>
        <v>0</v>
      </c>
      <c r="O142" s="2">
        <v>7.5137362637362637</v>
      </c>
      <c r="P142" s="2">
        <v>0</v>
      </c>
      <c r="Q142" s="8">
        <f>Contract[[#This Row],[RN Admin Hours Contract]]/Contract[[#This Row],[RN Admin Hours]]</f>
        <v>0</v>
      </c>
      <c r="R142" s="2">
        <v>5.0989010989010985</v>
      </c>
      <c r="S142" s="2">
        <v>0</v>
      </c>
      <c r="T142" s="8">
        <f>Contract[[#This Row],[RN DON Hours Contract]]/Contract[[#This Row],[RN DON Hours]]</f>
        <v>0</v>
      </c>
      <c r="U142" s="2">
        <v>76.384615384615387</v>
      </c>
      <c r="V142" s="2">
        <v>0</v>
      </c>
      <c r="W142" s="8">
        <f>Contract[[#This Row],[LPN Hours Contract (excl. Admin)]]/Contract[[#This Row],[LPN Hours (excl. Admin)]]</f>
        <v>0</v>
      </c>
      <c r="X142" s="2">
        <v>2.3736263736263736</v>
      </c>
      <c r="Y142" s="2">
        <v>0</v>
      </c>
      <c r="Z142" s="8">
        <f>Contract[[#This Row],[LPN Admin Hours Contract]]/Contract[[#This Row],[LPN Admin Hours]]</f>
        <v>0</v>
      </c>
      <c r="AA142" s="2">
        <v>144.99725274725276</v>
      </c>
      <c r="AB142" s="2">
        <v>0</v>
      </c>
      <c r="AC142" s="8">
        <f>Contract[[#This Row],[CNA Hours Contract]]/Contract[[#This Row],[CNA Hours]]</f>
        <v>0</v>
      </c>
      <c r="AD142" s="2">
        <v>4.6291208791208796</v>
      </c>
      <c r="AE142" s="2">
        <v>0</v>
      </c>
      <c r="AF142" s="8">
        <f>Contract[[#This Row],[NA TR Hours Contract]]/Contract[[#This Row],[NA TR Hours]]</f>
        <v>0</v>
      </c>
      <c r="AG142" s="2">
        <v>0</v>
      </c>
      <c r="AH142" s="2">
        <v>0</v>
      </c>
      <c r="AI142" s="8" t="s">
        <v>2447</v>
      </c>
      <c r="AJ142" t="s">
        <v>966</v>
      </c>
      <c r="AK142" s="6">
        <v>5</v>
      </c>
      <c r="AT142"/>
      <c r="AU142"/>
    </row>
    <row r="143" spans="1:47" x14ac:dyDescent="0.25">
      <c r="A143" t="s">
        <v>35</v>
      </c>
      <c r="B143" t="s">
        <v>1056</v>
      </c>
      <c r="C143" t="s">
        <v>1939</v>
      </c>
      <c r="D143" t="s">
        <v>2304</v>
      </c>
      <c r="E143" s="2">
        <v>76.219780219780219</v>
      </c>
      <c r="F143" s="2">
        <f>SUM(Contract[[#This Row],[RN Hours (excl. Admin, DON)]], Contract[[#This Row],[RN Admin Hours]], Contract[[#This Row],[RN DON Hours]], Contract[[#This Row],[LPN Hours (excl. Admin)]], Contract[[#This Row],[LPN Admin Hours]], Contract[[#This Row],[CNA Hours]], Contract[[#This Row],[NA TR Hours]], Contract[[#This Row],[Med Aide/Tech Hours]])</f>
        <v>231.23978021978019</v>
      </c>
      <c r="G1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5.6043956043956049</v>
      </c>
      <c r="H143" s="8">
        <f>Contract[[#This Row],[Total Contract Hours]]/Contract[[#This Row],[Total Nurse Staff Hours]]</f>
        <v>2.4236295325436426E-2</v>
      </c>
      <c r="I143" s="2">
        <f>SUM(Contract[[#This Row],[RN Hours (excl. Admin, DON)]], Contract[[#This Row],[RN Admin Hours]], Contract[[#This Row],[RN DON Hours]])</f>
        <v>33.245384615384623</v>
      </c>
      <c r="J143" s="2">
        <f>SUM(Contract[[#This Row],[RN Hours Contract (excl. Admin, DON)]], Contract[[#This Row],[RN Admin Hours Contract]], Contract[[#This Row],[RN DON Hours Contract]])</f>
        <v>0</v>
      </c>
      <c r="K143" s="8">
        <f>Contract[[#This Row],[Total Contract RN Hours (w/ Admin, DON)]]/Contract[[#This Row],[Total RN Hours (w/ Admin, DON)]]</f>
        <v>0</v>
      </c>
      <c r="L143" s="2">
        <v>15.080549450549457</v>
      </c>
      <c r="M143" s="2">
        <v>0</v>
      </c>
      <c r="N143" s="8">
        <f>Contract[[#This Row],[RN Hours Contract (excl. Admin, DON)]]/Contract[[#This Row],[RN Hours (excl. Admin, DON)]]</f>
        <v>0</v>
      </c>
      <c r="O143" s="2">
        <v>12.010989010989011</v>
      </c>
      <c r="P143" s="2">
        <v>0</v>
      </c>
      <c r="Q143" s="8">
        <f>Contract[[#This Row],[RN Admin Hours Contract]]/Contract[[#This Row],[RN Admin Hours]]</f>
        <v>0</v>
      </c>
      <c r="R143" s="2">
        <v>6.1538461538461542</v>
      </c>
      <c r="S143" s="2">
        <v>0</v>
      </c>
      <c r="T143" s="8">
        <f>Contract[[#This Row],[RN DON Hours Contract]]/Contract[[#This Row],[RN DON Hours]]</f>
        <v>0</v>
      </c>
      <c r="U143" s="2">
        <v>58.824175824175803</v>
      </c>
      <c r="V143" s="2">
        <v>5.4725274725274726</v>
      </c>
      <c r="W143" s="8">
        <f>Contract[[#This Row],[LPN Hours Contract (excl. Admin)]]/Contract[[#This Row],[LPN Hours (excl. Admin)]]</f>
        <v>9.3031944703904385E-2</v>
      </c>
      <c r="X143" s="2">
        <v>6.7692307692307692</v>
      </c>
      <c r="Y143" s="2">
        <v>0</v>
      </c>
      <c r="Z143" s="8">
        <f>Contract[[#This Row],[LPN Admin Hours Contract]]/Contract[[#This Row],[LPN Admin Hours]]</f>
        <v>0</v>
      </c>
      <c r="AA143" s="2">
        <v>132.40098901098898</v>
      </c>
      <c r="AB143" s="2">
        <v>0.13186813186813187</v>
      </c>
      <c r="AC143" s="8">
        <f>Contract[[#This Row],[CNA Hours Contract]]/Contract[[#This Row],[CNA Hours]]</f>
        <v>9.9597542928615986E-4</v>
      </c>
      <c r="AD143" s="2">
        <v>0</v>
      </c>
      <c r="AE143" s="2">
        <v>0</v>
      </c>
      <c r="AF143" s="8" t="s">
        <v>2447</v>
      </c>
      <c r="AG143" s="2">
        <v>0</v>
      </c>
      <c r="AH143" s="2">
        <v>0</v>
      </c>
      <c r="AI143" s="8" t="s">
        <v>2447</v>
      </c>
      <c r="AJ143" t="s">
        <v>109</v>
      </c>
      <c r="AK143" s="6">
        <v>5</v>
      </c>
      <c r="AT143"/>
      <c r="AU143"/>
    </row>
    <row r="144" spans="1:47" x14ac:dyDescent="0.25">
      <c r="A144" t="s">
        <v>35</v>
      </c>
      <c r="B144" t="s">
        <v>1502</v>
      </c>
      <c r="C144" t="s">
        <v>2119</v>
      </c>
      <c r="D144" t="s">
        <v>2282</v>
      </c>
      <c r="E144" s="2">
        <v>51.175824175824175</v>
      </c>
      <c r="F144" s="2">
        <f>SUM(Contract[[#This Row],[RN Hours (excl. Admin, DON)]], Contract[[#This Row],[RN Admin Hours]], Contract[[#This Row],[RN DON Hours]], Contract[[#This Row],[LPN Hours (excl. Admin)]], Contract[[#This Row],[LPN Admin Hours]], Contract[[#This Row],[CNA Hours]], Contract[[#This Row],[NA TR Hours]], Contract[[#This Row],[Med Aide/Tech Hours]])</f>
        <v>153.34890109890108</v>
      </c>
      <c r="G1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25.450549450549453</v>
      </c>
      <c r="H144" s="8">
        <f>Contract[[#This Row],[Total Contract Hours]]/Contract[[#This Row],[Total Nurse Staff Hours]]</f>
        <v>0.16596499399845935</v>
      </c>
      <c r="I144" s="2">
        <f>SUM(Contract[[#This Row],[RN Hours (excl. Admin, DON)]], Contract[[#This Row],[RN Admin Hours]], Contract[[#This Row],[RN DON Hours]])</f>
        <v>9.5494505494505493</v>
      </c>
      <c r="J144" s="2">
        <f>SUM(Contract[[#This Row],[RN Hours Contract (excl. Admin, DON)]], Contract[[#This Row],[RN Admin Hours Contract]], Contract[[#This Row],[RN DON Hours Contract]])</f>
        <v>0.19780219780219779</v>
      </c>
      <c r="K144" s="8">
        <f>Contract[[#This Row],[Total Contract RN Hours (w/ Admin, DON)]]/Contract[[#This Row],[Total RN Hours (w/ Admin, DON)]]</f>
        <v>2.0713463751438434E-2</v>
      </c>
      <c r="L144" s="2">
        <v>3.8626373626373627</v>
      </c>
      <c r="M144" s="2">
        <v>0.19780219780219779</v>
      </c>
      <c r="N144" s="8">
        <f>Contract[[#This Row],[RN Hours Contract (excl. Admin, DON)]]/Contract[[#This Row],[RN Hours (excl. Admin, DON)]]</f>
        <v>5.1209103840682786E-2</v>
      </c>
      <c r="O144" s="2">
        <v>0</v>
      </c>
      <c r="P144" s="2">
        <v>0</v>
      </c>
      <c r="Q144" s="8" t="s">
        <v>2447</v>
      </c>
      <c r="R144" s="2">
        <v>5.686813186813187</v>
      </c>
      <c r="S144" s="2">
        <v>0</v>
      </c>
      <c r="T144" s="8">
        <f>Contract[[#This Row],[RN DON Hours Contract]]/Contract[[#This Row],[RN DON Hours]]</f>
        <v>0</v>
      </c>
      <c r="U144" s="2">
        <v>62.802197802197803</v>
      </c>
      <c r="V144" s="2">
        <v>4.5274725274725274</v>
      </c>
      <c r="W144" s="8">
        <f>Contract[[#This Row],[LPN Hours Contract (excl. Admin)]]/Contract[[#This Row],[LPN Hours (excl. Admin)]]</f>
        <v>7.2090988626421701E-2</v>
      </c>
      <c r="X144" s="2">
        <v>5.5961538461538458</v>
      </c>
      <c r="Y144" s="2">
        <v>0</v>
      </c>
      <c r="Z144" s="8">
        <f>Contract[[#This Row],[LPN Admin Hours Contract]]/Contract[[#This Row],[LPN Admin Hours]]</f>
        <v>0</v>
      </c>
      <c r="AA144" s="2">
        <v>75.401098901098905</v>
      </c>
      <c r="AB144" s="2">
        <v>20.725274725274726</v>
      </c>
      <c r="AC144" s="8">
        <f>Contract[[#This Row],[CNA Hours Contract]]/Contract[[#This Row],[CNA Hours]]</f>
        <v>0.27486701158638782</v>
      </c>
      <c r="AD144" s="2">
        <v>0</v>
      </c>
      <c r="AE144" s="2">
        <v>0</v>
      </c>
      <c r="AF144" s="8" t="s">
        <v>2447</v>
      </c>
      <c r="AG144" s="2">
        <v>0</v>
      </c>
      <c r="AH144" s="2">
        <v>0</v>
      </c>
      <c r="AI144" s="8" t="s">
        <v>2447</v>
      </c>
      <c r="AJ144" t="s">
        <v>564</v>
      </c>
      <c r="AK144" s="6">
        <v>5</v>
      </c>
      <c r="AT144"/>
      <c r="AU144"/>
    </row>
    <row r="145" spans="1:47" x14ac:dyDescent="0.25">
      <c r="A145" t="s">
        <v>35</v>
      </c>
      <c r="B145" t="s">
        <v>1837</v>
      </c>
      <c r="C145" t="s">
        <v>1941</v>
      </c>
      <c r="D145" t="s">
        <v>2311</v>
      </c>
      <c r="E145" s="2">
        <v>66.164835164835168</v>
      </c>
      <c r="F145" s="2">
        <f>SUM(Contract[[#This Row],[RN Hours (excl. Admin, DON)]], Contract[[#This Row],[RN Admin Hours]], Contract[[#This Row],[RN DON Hours]], Contract[[#This Row],[LPN Hours (excl. Admin)]], Contract[[#This Row],[LPN Admin Hours]], Contract[[#This Row],[CNA Hours]], Contract[[#This Row],[NA TR Hours]], Contract[[#This Row],[Med Aide/Tech Hours]])</f>
        <v>176.12406593406595</v>
      </c>
      <c r="G1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45" s="8">
        <f>Contract[[#This Row],[Total Contract Hours]]/Contract[[#This Row],[Total Nurse Staff Hours]]</f>
        <v>0</v>
      </c>
      <c r="I145" s="2">
        <f>SUM(Contract[[#This Row],[RN Hours (excl. Admin, DON)]], Contract[[#This Row],[RN Admin Hours]], Contract[[#This Row],[RN DON Hours]])</f>
        <v>14.90021978021978</v>
      </c>
      <c r="J145" s="2">
        <f>SUM(Contract[[#This Row],[RN Hours Contract (excl. Admin, DON)]], Contract[[#This Row],[RN Admin Hours Contract]], Contract[[#This Row],[RN DON Hours Contract]])</f>
        <v>0</v>
      </c>
      <c r="K145" s="8">
        <f>Contract[[#This Row],[Total Contract RN Hours (w/ Admin, DON)]]/Contract[[#This Row],[Total RN Hours (w/ Admin, DON)]]</f>
        <v>0</v>
      </c>
      <c r="L145" s="2">
        <v>5.152967032967033</v>
      </c>
      <c r="M145" s="2">
        <v>0</v>
      </c>
      <c r="N145" s="8">
        <f>Contract[[#This Row],[RN Hours Contract (excl. Admin, DON)]]/Contract[[#This Row],[RN Hours (excl. Admin, DON)]]</f>
        <v>0</v>
      </c>
      <c r="O145" s="2">
        <v>4.7032967032967035</v>
      </c>
      <c r="P145" s="2">
        <v>0</v>
      </c>
      <c r="Q145" s="8">
        <f>Contract[[#This Row],[RN Admin Hours Contract]]/Contract[[#This Row],[RN Admin Hours]]</f>
        <v>0</v>
      </c>
      <c r="R145" s="2">
        <v>5.0439560439560438</v>
      </c>
      <c r="S145" s="2">
        <v>0</v>
      </c>
      <c r="T145" s="8">
        <f>Contract[[#This Row],[RN DON Hours Contract]]/Contract[[#This Row],[RN DON Hours]]</f>
        <v>0</v>
      </c>
      <c r="U145" s="2">
        <v>40.394395604395619</v>
      </c>
      <c r="V145" s="2">
        <v>0</v>
      </c>
      <c r="W145" s="8">
        <f>Contract[[#This Row],[LPN Hours Contract (excl. Admin)]]/Contract[[#This Row],[LPN Hours (excl. Admin)]]</f>
        <v>0</v>
      </c>
      <c r="X145" s="2">
        <v>3.2005494505494507</v>
      </c>
      <c r="Y145" s="2">
        <v>0</v>
      </c>
      <c r="Z145" s="8">
        <f>Contract[[#This Row],[LPN Admin Hours Contract]]/Contract[[#This Row],[LPN Admin Hours]]</f>
        <v>0</v>
      </c>
      <c r="AA145" s="2">
        <v>103.44494505494505</v>
      </c>
      <c r="AB145" s="2">
        <v>0</v>
      </c>
      <c r="AC145" s="8">
        <f>Contract[[#This Row],[CNA Hours Contract]]/Contract[[#This Row],[CNA Hours]]</f>
        <v>0</v>
      </c>
      <c r="AD145" s="2">
        <v>14.183956043956041</v>
      </c>
      <c r="AE145" s="2">
        <v>0</v>
      </c>
      <c r="AF145" s="8">
        <f>Contract[[#This Row],[NA TR Hours Contract]]/Contract[[#This Row],[NA TR Hours]]</f>
        <v>0</v>
      </c>
      <c r="AG145" s="2">
        <v>0</v>
      </c>
      <c r="AH145" s="2">
        <v>0</v>
      </c>
      <c r="AI145" s="8" t="s">
        <v>2447</v>
      </c>
      <c r="AJ145" t="s">
        <v>904</v>
      </c>
      <c r="AK145" s="6">
        <v>5</v>
      </c>
      <c r="AT145"/>
      <c r="AU145"/>
    </row>
    <row r="146" spans="1:47" x14ac:dyDescent="0.25">
      <c r="A146" t="s">
        <v>35</v>
      </c>
      <c r="B146" t="s">
        <v>1482</v>
      </c>
      <c r="C146" t="s">
        <v>2068</v>
      </c>
      <c r="D146" t="s">
        <v>2307</v>
      </c>
      <c r="E146" s="2">
        <v>104.01098901098901</v>
      </c>
      <c r="F146" s="2">
        <f>SUM(Contract[[#This Row],[RN Hours (excl. Admin, DON)]], Contract[[#This Row],[RN Admin Hours]], Contract[[#This Row],[RN DON Hours]], Contract[[#This Row],[LPN Hours (excl. Admin)]], Contract[[#This Row],[LPN Admin Hours]], Contract[[#This Row],[CNA Hours]], Contract[[#This Row],[NA TR Hours]], Contract[[#This Row],[Med Aide/Tech Hours]])</f>
        <v>296.07241758241759</v>
      </c>
      <c r="G1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50.111538461538458</v>
      </c>
      <c r="H146" s="8">
        <f>Contract[[#This Row],[Total Contract Hours]]/Contract[[#This Row],[Total Nurse Staff Hours]]</f>
        <v>0.1692543292979628</v>
      </c>
      <c r="I146" s="2">
        <f>SUM(Contract[[#This Row],[RN Hours (excl. Admin, DON)]], Contract[[#This Row],[RN Admin Hours]], Contract[[#This Row],[RN DON Hours]])</f>
        <v>53.10296703296703</v>
      </c>
      <c r="J146" s="2">
        <f>SUM(Contract[[#This Row],[RN Hours Contract (excl. Admin, DON)]], Contract[[#This Row],[RN Admin Hours Contract]], Contract[[#This Row],[RN DON Hours Contract]])</f>
        <v>13.065934065934066</v>
      </c>
      <c r="K146" s="8">
        <f>Contract[[#This Row],[Total Contract RN Hours (w/ Admin, DON)]]/Contract[[#This Row],[Total RN Hours (w/ Admin, DON)]]</f>
        <v>0.24604904011903064</v>
      </c>
      <c r="L146" s="2">
        <v>42.3776923076923</v>
      </c>
      <c r="M146" s="2">
        <v>13.065934065934066</v>
      </c>
      <c r="N146" s="8">
        <f>Contract[[#This Row],[RN Hours Contract (excl. Admin, DON)]]/Contract[[#This Row],[RN Hours (excl. Admin, DON)]]</f>
        <v>0.30832103765976815</v>
      </c>
      <c r="O146" s="2">
        <v>5.6263736263736268</v>
      </c>
      <c r="P146" s="2">
        <v>0</v>
      </c>
      <c r="Q146" s="8">
        <f>Contract[[#This Row],[RN Admin Hours Contract]]/Contract[[#This Row],[RN Admin Hours]]</f>
        <v>0</v>
      </c>
      <c r="R146" s="2">
        <v>5.0989010989010985</v>
      </c>
      <c r="S146" s="2">
        <v>0</v>
      </c>
      <c r="T146" s="8">
        <f>Contract[[#This Row],[RN DON Hours Contract]]/Contract[[#This Row],[RN DON Hours]]</f>
        <v>0</v>
      </c>
      <c r="U146" s="2">
        <v>71.158241758241772</v>
      </c>
      <c r="V146" s="2">
        <v>21.869780219780214</v>
      </c>
      <c r="W146" s="8">
        <f>Contract[[#This Row],[LPN Hours Contract (excl. Admin)]]/Contract[[#This Row],[LPN Hours (excl. Admin)]]</f>
        <v>0.30734008709886634</v>
      </c>
      <c r="X146" s="2">
        <v>12.530219780219781</v>
      </c>
      <c r="Y146" s="2">
        <v>0</v>
      </c>
      <c r="Z146" s="8">
        <f>Contract[[#This Row],[LPN Admin Hours Contract]]/Contract[[#This Row],[LPN Admin Hours]]</f>
        <v>0</v>
      </c>
      <c r="AA146" s="2">
        <v>158.27000000000001</v>
      </c>
      <c r="AB146" s="2">
        <v>15.175824175824175</v>
      </c>
      <c r="AC146" s="8">
        <f>Contract[[#This Row],[CNA Hours Contract]]/Contract[[#This Row],[CNA Hours]]</f>
        <v>9.5885664850092714E-2</v>
      </c>
      <c r="AD146" s="2">
        <v>0</v>
      </c>
      <c r="AE146" s="2">
        <v>0</v>
      </c>
      <c r="AF146" s="8" t="s">
        <v>2447</v>
      </c>
      <c r="AG146" s="2">
        <v>1.0109890109890109</v>
      </c>
      <c r="AH146" s="2">
        <v>0</v>
      </c>
      <c r="AI146" s="8">
        <f>Contract[[#This Row],[Med Aide/Tech Hours Contract]]/Contract[[#This Row],[Med Aide/Tech Hours]]</f>
        <v>0</v>
      </c>
      <c r="AJ146" t="s">
        <v>542</v>
      </c>
      <c r="AK146" s="6">
        <v>5</v>
      </c>
      <c r="AT146"/>
      <c r="AU146"/>
    </row>
    <row r="147" spans="1:47" x14ac:dyDescent="0.25">
      <c r="A147" t="s">
        <v>35</v>
      </c>
      <c r="B147" t="s">
        <v>1605</v>
      </c>
      <c r="C147" t="s">
        <v>2229</v>
      </c>
      <c r="D147" t="s">
        <v>2362</v>
      </c>
      <c r="E147" s="2">
        <v>51.582417582417584</v>
      </c>
      <c r="F147" s="2">
        <f>SUM(Contract[[#This Row],[RN Hours (excl. Admin, DON)]], Contract[[#This Row],[RN Admin Hours]], Contract[[#This Row],[RN DON Hours]], Contract[[#This Row],[LPN Hours (excl. Admin)]], Contract[[#This Row],[LPN Admin Hours]], Contract[[#This Row],[CNA Hours]], Contract[[#This Row],[NA TR Hours]], Contract[[#This Row],[Med Aide/Tech Hours]])</f>
        <v>180.60703296703298</v>
      </c>
      <c r="G1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47" s="8">
        <f>Contract[[#This Row],[Total Contract Hours]]/Contract[[#This Row],[Total Nurse Staff Hours]]</f>
        <v>0</v>
      </c>
      <c r="I147" s="2">
        <f>SUM(Contract[[#This Row],[RN Hours (excl. Admin, DON)]], Contract[[#This Row],[RN Admin Hours]], Contract[[#This Row],[RN DON Hours]])</f>
        <v>29.535714285714285</v>
      </c>
      <c r="J147" s="2">
        <f>SUM(Contract[[#This Row],[RN Hours Contract (excl. Admin, DON)]], Contract[[#This Row],[RN Admin Hours Contract]], Contract[[#This Row],[RN DON Hours Contract]])</f>
        <v>0</v>
      </c>
      <c r="K147" s="8">
        <f>Contract[[#This Row],[Total Contract RN Hours (w/ Admin, DON)]]/Contract[[#This Row],[Total RN Hours (w/ Admin, DON)]]</f>
        <v>0</v>
      </c>
      <c r="L147" s="2">
        <v>10.016483516483516</v>
      </c>
      <c r="M147" s="2">
        <v>0</v>
      </c>
      <c r="N147" s="8">
        <f>Contract[[#This Row],[RN Hours Contract (excl. Admin, DON)]]/Contract[[#This Row],[RN Hours (excl. Admin, DON)]]</f>
        <v>0</v>
      </c>
      <c r="O147" s="2">
        <v>13.98076923076923</v>
      </c>
      <c r="P147" s="2">
        <v>0</v>
      </c>
      <c r="Q147" s="8">
        <f>Contract[[#This Row],[RN Admin Hours Contract]]/Contract[[#This Row],[RN Admin Hours]]</f>
        <v>0</v>
      </c>
      <c r="R147" s="2">
        <v>5.5384615384615383</v>
      </c>
      <c r="S147" s="2">
        <v>0</v>
      </c>
      <c r="T147" s="8">
        <f>Contract[[#This Row],[RN DON Hours Contract]]/Contract[[#This Row],[RN DON Hours]]</f>
        <v>0</v>
      </c>
      <c r="U147" s="2">
        <v>39.879010989010993</v>
      </c>
      <c r="V147" s="2">
        <v>0</v>
      </c>
      <c r="W147" s="8">
        <f>Contract[[#This Row],[LPN Hours Contract (excl. Admin)]]/Contract[[#This Row],[LPN Hours (excl. Admin)]]</f>
        <v>0</v>
      </c>
      <c r="X147" s="2">
        <v>9.4532967032967026</v>
      </c>
      <c r="Y147" s="2">
        <v>0</v>
      </c>
      <c r="Z147" s="8">
        <f>Contract[[#This Row],[LPN Admin Hours Contract]]/Contract[[#This Row],[LPN Admin Hours]]</f>
        <v>0</v>
      </c>
      <c r="AA147" s="2">
        <v>101.73901098901099</v>
      </c>
      <c r="AB147" s="2">
        <v>0</v>
      </c>
      <c r="AC147" s="8">
        <f>Contract[[#This Row],[CNA Hours Contract]]/Contract[[#This Row],[CNA Hours]]</f>
        <v>0</v>
      </c>
      <c r="AD147" s="2">
        <v>0</v>
      </c>
      <c r="AE147" s="2">
        <v>0</v>
      </c>
      <c r="AF147" s="8" t="s">
        <v>2447</v>
      </c>
      <c r="AG147" s="2">
        <v>0</v>
      </c>
      <c r="AH147" s="2">
        <v>0</v>
      </c>
      <c r="AI147" s="8" t="s">
        <v>2447</v>
      </c>
      <c r="AJ147" t="s">
        <v>668</v>
      </c>
      <c r="AK147" s="6">
        <v>5</v>
      </c>
      <c r="AT147"/>
      <c r="AU147"/>
    </row>
    <row r="148" spans="1:47" x14ac:dyDescent="0.25">
      <c r="A148" t="s">
        <v>35</v>
      </c>
      <c r="B148" t="s">
        <v>1669</v>
      </c>
      <c r="C148" t="s">
        <v>1922</v>
      </c>
      <c r="D148" t="s">
        <v>2291</v>
      </c>
      <c r="E148" s="2">
        <v>45.208791208791212</v>
      </c>
      <c r="F148" s="2">
        <f>SUM(Contract[[#This Row],[RN Hours (excl. Admin, DON)]], Contract[[#This Row],[RN Admin Hours]], Contract[[#This Row],[RN DON Hours]], Contract[[#This Row],[LPN Hours (excl. Admin)]], Contract[[#This Row],[LPN Admin Hours]], Contract[[#This Row],[CNA Hours]], Contract[[#This Row],[NA TR Hours]], Contract[[#This Row],[Med Aide/Tech Hours]])</f>
        <v>103.99450549450549</v>
      </c>
      <c r="G1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48" s="8">
        <f>Contract[[#This Row],[Total Contract Hours]]/Contract[[#This Row],[Total Nurse Staff Hours]]</f>
        <v>0</v>
      </c>
      <c r="I148" s="2">
        <f>SUM(Contract[[#This Row],[RN Hours (excl. Admin, DON)]], Contract[[#This Row],[RN Admin Hours]], Contract[[#This Row],[RN DON Hours]])</f>
        <v>28.865384615384613</v>
      </c>
      <c r="J148" s="2">
        <f>SUM(Contract[[#This Row],[RN Hours Contract (excl. Admin, DON)]], Contract[[#This Row],[RN Admin Hours Contract]], Contract[[#This Row],[RN DON Hours Contract]])</f>
        <v>0</v>
      </c>
      <c r="K148" s="8">
        <f>Contract[[#This Row],[Total Contract RN Hours (w/ Admin, DON)]]/Contract[[#This Row],[Total RN Hours (w/ Admin, DON)]]</f>
        <v>0</v>
      </c>
      <c r="L148" s="2">
        <v>13.12912087912088</v>
      </c>
      <c r="M148" s="2">
        <v>0</v>
      </c>
      <c r="N148" s="8">
        <f>Contract[[#This Row],[RN Hours Contract (excl. Admin, DON)]]/Contract[[#This Row],[RN Hours (excl. Admin, DON)]]</f>
        <v>0</v>
      </c>
      <c r="O148" s="2">
        <v>15.736263736263735</v>
      </c>
      <c r="P148" s="2">
        <v>0</v>
      </c>
      <c r="Q148" s="8">
        <f>Contract[[#This Row],[RN Admin Hours Contract]]/Contract[[#This Row],[RN Admin Hours]]</f>
        <v>0</v>
      </c>
      <c r="R148" s="2">
        <v>0</v>
      </c>
      <c r="S148" s="2">
        <v>0</v>
      </c>
      <c r="T148" s="8" t="s">
        <v>2447</v>
      </c>
      <c r="U148" s="2">
        <v>20.835164835164836</v>
      </c>
      <c r="V148" s="2">
        <v>0</v>
      </c>
      <c r="W148" s="8">
        <f>Contract[[#This Row],[LPN Hours Contract (excl. Admin)]]/Contract[[#This Row],[LPN Hours (excl. Admin)]]</f>
        <v>0</v>
      </c>
      <c r="X148" s="2">
        <v>7.9532967032967035</v>
      </c>
      <c r="Y148" s="2">
        <v>0</v>
      </c>
      <c r="Z148" s="8">
        <f>Contract[[#This Row],[LPN Admin Hours Contract]]/Contract[[#This Row],[LPN Admin Hours]]</f>
        <v>0</v>
      </c>
      <c r="AA148" s="2">
        <v>46.340659340659343</v>
      </c>
      <c r="AB148" s="2">
        <v>0</v>
      </c>
      <c r="AC148" s="8">
        <f>Contract[[#This Row],[CNA Hours Contract]]/Contract[[#This Row],[CNA Hours]]</f>
        <v>0</v>
      </c>
      <c r="AD148" s="2">
        <v>0</v>
      </c>
      <c r="AE148" s="2">
        <v>0</v>
      </c>
      <c r="AF148" s="8" t="s">
        <v>2447</v>
      </c>
      <c r="AG148" s="2">
        <v>0</v>
      </c>
      <c r="AH148" s="2">
        <v>0</v>
      </c>
      <c r="AI148" s="8" t="s">
        <v>2447</v>
      </c>
      <c r="AJ148" t="s">
        <v>733</v>
      </c>
      <c r="AK148" s="6">
        <v>5</v>
      </c>
      <c r="AT148"/>
      <c r="AU148"/>
    </row>
    <row r="149" spans="1:47" x14ac:dyDescent="0.25">
      <c r="A149" t="s">
        <v>35</v>
      </c>
      <c r="B149" t="s">
        <v>1534</v>
      </c>
      <c r="C149" t="s">
        <v>2213</v>
      </c>
      <c r="D149" t="s">
        <v>2363</v>
      </c>
      <c r="E149" s="2">
        <v>95.758241758241752</v>
      </c>
      <c r="F149" s="2">
        <f>SUM(Contract[[#This Row],[RN Hours (excl. Admin, DON)]], Contract[[#This Row],[RN Admin Hours]], Contract[[#This Row],[RN DON Hours]], Contract[[#This Row],[LPN Hours (excl. Admin)]], Contract[[#This Row],[LPN Admin Hours]], Contract[[#This Row],[CNA Hours]], Contract[[#This Row],[NA TR Hours]], Contract[[#This Row],[Med Aide/Tech Hours]])</f>
        <v>323.22010989010988</v>
      </c>
      <c r="G1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49" s="8">
        <f>Contract[[#This Row],[Total Contract Hours]]/Contract[[#This Row],[Total Nurse Staff Hours]]</f>
        <v>0</v>
      </c>
      <c r="I149" s="2">
        <f>SUM(Contract[[#This Row],[RN Hours (excl. Admin, DON)]], Contract[[#This Row],[RN Admin Hours]], Contract[[#This Row],[RN DON Hours]])</f>
        <v>74.875384615384618</v>
      </c>
      <c r="J149" s="2">
        <f>SUM(Contract[[#This Row],[RN Hours Contract (excl. Admin, DON)]], Contract[[#This Row],[RN Admin Hours Contract]], Contract[[#This Row],[RN DON Hours Contract]])</f>
        <v>0</v>
      </c>
      <c r="K149" s="8">
        <f>Contract[[#This Row],[Total Contract RN Hours (w/ Admin, DON)]]/Contract[[#This Row],[Total RN Hours (w/ Admin, DON)]]</f>
        <v>0</v>
      </c>
      <c r="L149" s="2">
        <v>48.144615384615385</v>
      </c>
      <c r="M149" s="2">
        <v>0</v>
      </c>
      <c r="N149" s="8">
        <f>Contract[[#This Row],[RN Hours Contract (excl. Admin, DON)]]/Contract[[#This Row],[RN Hours (excl. Admin, DON)]]</f>
        <v>0</v>
      </c>
      <c r="O149" s="2">
        <v>21.456043956043956</v>
      </c>
      <c r="P149" s="2">
        <v>0</v>
      </c>
      <c r="Q149" s="8">
        <f>Contract[[#This Row],[RN Admin Hours Contract]]/Contract[[#This Row],[RN Admin Hours]]</f>
        <v>0</v>
      </c>
      <c r="R149" s="2">
        <v>5.2747252747252746</v>
      </c>
      <c r="S149" s="2">
        <v>0</v>
      </c>
      <c r="T149" s="8">
        <f>Contract[[#This Row],[RN DON Hours Contract]]/Contract[[#This Row],[RN DON Hours]]</f>
        <v>0</v>
      </c>
      <c r="U149" s="2">
        <v>80.931208791208789</v>
      </c>
      <c r="V149" s="2">
        <v>0</v>
      </c>
      <c r="W149" s="8">
        <f>Contract[[#This Row],[LPN Hours Contract (excl. Admin)]]/Contract[[#This Row],[LPN Hours (excl. Admin)]]</f>
        <v>0</v>
      </c>
      <c r="X149" s="2">
        <v>0</v>
      </c>
      <c r="Y149" s="2">
        <v>0</v>
      </c>
      <c r="Z149" s="8" t="s">
        <v>2447</v>
      </c>
      <c r="AA149" s="2">
        <v>162.83109890109893</v>
      </c>
      <c r="AB149" s="2">
        <v>0</v>
      </c>
      <c r="AC149" s="8">
        <f>Contract[[#This Row],[CNA Hours Contract]]/Contract[[#This Row],[CNA Hours]]</f>
        <v>0</v>
      </c>
      <c r="AD149" s="2">
        <v>4.5824175824175821</v>
      </c>
      <c r="AE149" s="2">
        <v>0</v>
      </c>
      <c r="AF149" s="8">
        <f>Contract[[#This Row],[NA TR Hours Contract]]/Contract[[#This Row],[NA TR Hours]]</f>
        <v>0</v>
      </c>
      <c r="AG149" s="2">
        <v>0</v>
      </c>
      <c r="AH149" s="2">
        <v>0</v>
      </c>
      <c r="AI149" s="8" t="s">
        <v>2447</v>
      </c>
      <c r="AJ149" t="s">
        <v>596</v>
      </c>
      <c r="AK149" s="6">
        <v>5</v>
      </c>
      <c r="AT149"/>
      <c r="AU149"/>
    </row>
    <row r="150" spans="1:47" x14ac:dyDescent="0.25">
      <c r="A150" t="s">
        <v>35</v>
      </c>
      <c r="B150" t="s">
        <v>1902</v>
      </c>
      <c r="C150" t="s">
        <v>2165</v>
      </c>
      <c r="D150" t="s">
        <v>2304</v>
      </c>
      <c r="E150" s="2">
        <v>55.527472527472526</v>
      </c>
      <c r="F150" s="2">
        <f>SUM(Contract[[#This Row],[RN Hours (excl. Admin, DON)]], Contract[[#This Row],[RN Admin Hours]], Contract[[#This Row],[RN DON Hours]], Contract[[#This Row],[LPN Hours (excl. Admin)]], Contract[[#This Row],[LPN Admin Hours]], Contract[[#This Row],[CNA Hours]], Contract[[#This Row],[NA TR Hours]], Contract[[#This Row],[Med Aide/Tech Hours]])</f>
        <v>224.55219780219781</v>
      </c>
      <c r="G1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21.958791208791212</v>
      </c>
      <c r="H150" s="8">
        <f>Contract[[#This Row],[Total Contract Hours]]/Contract[[#This Row],[Total Nurse Staff Hours]]</f>
        <v>9.7789250890049806E-2</v>
      </c>
      <c r="I150" s="2">
        <f>SUM(Contract[[#This Row],[RN Hours (excl. Admin, DON)]], Contract[[#This Row],[RN Admin Hours]], Contract[[#This Row],[RN DON Hours]])</f>
        <v>22.379120879120883</v>
      </c>
      <c r="J150" s="2">
        <f>SUM(Contract[[#This Row],[RN Hours Contract (excl. Admin, DON)]], Contract[[#This Row],[RN Admin Hours Contract]], Contract[[#This Row],[RN DON Hours Contract]])</f>
        <v>1.3296703296703296</v>
      </c>
      <c r="K150" s="8">
        <f>Contract[[#This Row],[Total Contract RN Hours (w/ Admin, DON)]]/Contract[[#This Row],[Total RN Hours (w/ Admin, DON)]]</f>
        <v>5.9415664129634164E-2</v>
      </c>
      <c r="L150" s="2">
        <v>8.1785714285714288</v>
      </c>
      <c r="M150" s="2">
        <v>1.3296703296703296</v>
      </c>
      <c r="N150" s="8">
        <f>Contract[[#This Row],[RN Hours Contract (excl. Admin, DON)]]/Contract[[#This Row],[RN Hours (excl. Admin, DON)]]</f>
        <v>0.16257977830030232</v>
      </c>
      <c r="O150" s="2">
        <v>8.75</v>
      </c>
      <c r="P150" s="2">
        <v>0</v>
      </c>
      <c r="Q150" s="8">
        <f>Contract[[#This Row],[RN Admin Hours Contract]]/Contract[[#This Row],[RN Admin Hours]]</f>
        <v>0</v>
      </c>
      <c r="R150" s="2">
        <v>5.4505494505494507</v>
      </c>
      <c r="S150" s="2">
        <v>0</v>
      </c>
      <c r="T150" s="8">
        <f>Contract[[#This Row],[RN DON Hours Contract]]/Contract[[#This Row],[RN DON Hours]]</f>
        <v>0</v>
      </c>
      <c r="U150" s="2">
        <v>59.219780219780219</v>
      </c>
      <c r="V150" s="2">
        <v>5.1565934065934069</v>
      </c>
      <c r="W150" s="8">
        <f>Contract[[#This Row],[LPN Hours Contract (excl. Admin)]]/Contract[[#This Row],[LPN Hours (excl. Admin)]]</f>
        <v>8.7075524215995556E-2</v>
      </c>
      <c r="X150" s="2">
        <v>13.662087912087912</v>
      </c>
      <c r="Y150" s="2">
        <v>0.13186813186813187</v>
      </c>
      <c r="Z150" s="8">
        <f>Contract[[#This Row],[LPN Admin Hours Contract]]/Contract[[#This Row],[LPN Admin Hours]]</f>
        <v>9.6521214558616536E-3</v>
      </c>
      <c r="AA150" s="2">
        <v>129.29120879120879</v>
      </c>
      <c r="AB150" s="2">
        <v>15.340659340659341</v>
      </c>
      <c r="AC150" s="8">
        <f>Contract[[#This Row],[CNA Hours Contract]]/Contract[[#This Row],[CNA Hours]]</f>
        <v>0.11865199099060814</v>
      </c>
      <c r="AD150" s="2">
        <v>0</v>
      </c>
      <c r="AE150" s="2">
        <v>0</v>
      </c>
      <c r="AF150" s="8" t="s">
        <v>2447</v>
      </c>
      <c r="AG150" s="2">
        <v>0</v>
      </c>
      <c r="AH150" s="2">
        <v>0</v>
      </c>
      <c r="AI150" s="8" t="s">
        <v>2447</v>
      </c>
      <c r="AJ150" t="s">
        <v>969</v>
      </c>
      <c r="AK150" s="6">
        <v>5</v>
      </c>
      <c r="AT150"/>
      <c r="AU150"/>
    </row>
    <row r="151" spans="1:47" x14ac:dyDescent="0.25">
      <c r="A151" t="s">
        <v>35</v>
      </c>
      <c r="B151" t="s">
        <v>1116</v>
      </c>
      <c r="C151" t="s">
        <v>2107</v>
      </c>
      <c r="D151" t="s">
        <v>2331</v>
      </c>
      <c r="E151" s="2">
        <v>101.72527472527473</v>
      </c>
      <c r="F151" s="2">
        <f>SUM(Contract[[#This Row],[RN Hours (excl. Admin, DON)]], Contract[[#This Row],[RN Admin Hours]], Contract[[#This Row],[RN DON Hours]], Contract[[#This Row],[LPN Hours (excl. Admin)]], Contract[[#This Row],[LPN Admin Hours]], Contract[[#This Row],[CNA Hours]], Contract[[#This Row],[NA TR Hours]], Contract[[#This Row],[Med Aide/Tech Hours]])</f>
        <v>227.88956043956046</v>
      </c>
      <c r="G1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10.357142857142858</v>
      </c>
      <c r="H151" s="8">
        <f>Contract[[#This Row],[Total Contract Hours]]/Contract[[#This Row],[Total Nurse Staff Hours]]</f>
        <v>4.5448079487123844E-2</v>
      </c>
      <c r="I151" s="2">
        <f>SUM(Contract[[#This Row],[RN Hours (excl. Admin, DON)]], Contract[[#This Row],[RN Admin Hours]], Contract[[#This Row],[RN DON Hours]])</f>
        <v>15.008241758241759</v>
      </c>
      <c r="J151" s="2">
        <f>SUM(Contract[[#This Row],[RN Hours Contract (excl. Admin, DON)]], Contract[[#This Row],[RN Admin Hours Contract]], Contract[[#This Row],[RN DON Hours Contract]])</f>
        <v>0</v>
      </c>
      <c r="K151" s="8">
        <f>Contract[[#This Row],[Total Contract RN Hours (w/ Admin, DON)]]/Contract[[#This Row],[Total RN Hours (w/ Admin, DON)]]</f>
        <v>0</v>
      </c>
      <c r="L151" s="2">
        <v>9.2939560439560438</v>
      </c>
      <c r="M151" s="2">
        <v>0</v>
      </c>
      <c r="N151" s="8">
        <f>Contract[[#This Row],[RN Hours Contract (excl. Admin, DON)]]/Contract[[#This Row],[RN Hours (excl. Admin, DON)]]</f>
        <v>0</v>
      </c>
      <c r="O151" s="2">
        <v>5.7142857142857144</v>
      </c>
      <c r="P151" s="2">
        <v>0</v>
      </c>
      <c r="Q151" s="8">
        <f>Contract[[#This Row],[RN Admin Hours Contract]]/Contract[[#This Row],[RN Admin Hours]]</f>
        <v>0</v>
      </c>
      <c r="R151" s="2">
        <v>0</v>
      </c>
      <c r="S151" s="2">
        <v>0</v>
      </c>
      <c r="T151" s="8" t="s">
        <v>2447</v>
      </c>
      <c r="U151" s="2">
        <v>80.752747252747255</v>
      </c>
      <c r="V151" s="2">
        <v>7.884615384615385</v>
      </c>
      <c r="W151" s="8">
        <f>Contract[[#This Row],[LPN Hours Contract (excl. Admin)]]/Contract[[#This Row],[LPN Hours (excl. Admin)]]</f>
        <v>9.7638973940259915E-2</v>
      </c>
      <c r="X151" s="2">
        <v>0.43956043956043955</v>
      </c>
      <c r="Y151" s="2">
        <v>0</v>
      </c>
      <c r="Z151" s="8">
        <f>Contract[[#This Row],[LPN Admin Hours Contract]]/Contract[[#This Row],[LPN Admin Hours]]</f>
        <v>0</v>
      </c>
      <c r="AA151" s="2">
        <v>131.689010989011</v>
      </c>
      <c r="AB151" s="2">
        <v>2.4725274725274726</v>
      </c>
      <c r="AC151" s="8">
        <f>Contract[[#This Row],[CNA Hours Contract]]/Contract[[#This Row],[CNA Hours]]</f>
        <v>1.8775503392107613E-2</v>
      </c>
      <c r="AD151" s="2">
        <v>0</v>
      </c>
      <c r="AE151" s="2">
        <v>0</v>
      </c>
      <c r="AF151" s="8" t="s">
        <v>2447</v>
      </c>
      <c r="AG151" s="2">
        <v>0</v>
      </c>
      <c r="AH151" s="2">
        <v>0</v>
      </c>
      <c r="AI151" s="8" t="s">
        <v>2447</v>
      </c>
      <c r="AJ151" t="s">
        <v>170</v>
      </c>
      <c r="AK151" s="6">
        <v>5</v>
      </c>
      <c r="AT151"/>
      <c r="AU151"/>
    </row>
    <row r="152" spans="1:47" x14ac:dyDescent="0.25">
      <c r="A152" t="s">
        <v>35</v>
      </c>
      <c r="B152" t="s">
        <v>1900</v>
      </c>
      <c r="C152" t="s">
        <v>2276</v>
      </c>
      <c r="D152" t="s">
        <v>2338</v>
      </c>
      <c r="E152" s="2">
        <v>62.109890109890109</v>
      </c>
      <c r="F152" s="2">
        <f>SUM(Contract[[#This Row],[RN Hours (excl. Admin, DON)]], Contract[[#This Row],[RN Admin Hours]], Contract[[#This Row],[RN DON Hours]], Contract[[#This Row],[LPN Hours (excl. Admin)]], Contract[[#This Row],[LPN Admin Hours]], Contract[[#This Row],[CNA Hours]], Contract[[#This Row],[NA TR Hours]], Contract[[#This Row],[Med Aide/Tech Hours]])</f>
        <v>227.18956043956047</v>
      </c>
      <c r="G1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0.13186813186813187</v>
      </c>
      <c r="H152" s="8">
        <f>Contract[[#This Row],[Total Contract Hours]]/Contract[[#This Row],[Total Nurse Staff Hours]]</f>
        <v>5.8043218012745318E-4</v>
      </c>
      <c r="I152" s="2">
        <f>SUM(Contract[[#This Row],[RN Hours (excl. Admin, DON)]], Contract[[#This Row],[RN Admin Hours]], Contract[[#This Row],[RN DON Hours]])</f>
        <v>48.750000000000007</v>
      </c>
      <c r="J152" s="2">
        <f>SUM(Contract[[#This Row],[RN Hours Contract (excl. Admin, DON)]], Contract[[#This Row],[RN Admin Hours Contract]], Contract[[#This Row],[RN DON Hours Contract]])</f>
        <v>0</v>
      </c>
      <c r="K152" s="8">
        <f>Contract[[#This Row],[Total Contract RN Hours (w/ Admin, DON)]]/Contract[[#This Row],[Total RN Hours (w/ Admin, DON)]]</f>
        <v>0</v>
      </c>
      <c r="L152" s="2">
        <v>25.923076923076923</v>
      </c>
      <c r="M152" s="2">
        <v>0</v>
      </c>
      <c r="N152" s="8">
        <f>Contract[[#This Row],[RN Hours Contract (excl. Admin, DON)]]/Contract[[#This Row],[RN Hours (excl. Admin, DON)]]</f>
        <v>0</v>
      </c>
      <c r="O152" s="2">
        <v>17.464285714285715</v>
      </c>
      <c r="P152" s="2">
        <v>0</v>
      </c>
      <c r="Q152" s="8">
        <f>Contract[[#This Row],[RN Admin Hours Contract]]/Contract[[#This Row],[RN Admin Hours]]</f>
        <v>0</v>
      </c>
      <c r="R152" s="2">
        <v>5.3626373626373622</v>
      </c>
      <c r="S152" s="2">
        <v>0</v>
      </c>
      <c r="T152" s="8">
        <f>Contract[[#This Row],[RN DON Hours Contract]]/Contract[[#This Row],[RN DON Hours]]</f>
        <v>0</v>
      </c>
      <c r="U152" s="2">
        <v>53.978021978021978</v>
      </c>
      <c r="V152" s="2">
        <v>0</v>
      </c>
      <c r="W152" s="8">
        <f>Contract[[#This Row],[LPN Hours Contract (excl. Admin)]]/Contract[[#This Row],[LPN Hours (excl. Admin)]]</f>
        <v>0</v>
      </c>
      <c r="X152" s="2">
        <v>10.623626373626374</v>
      </c>
      <c r="Y152" s="2">
        <v>0</v>
      </c>
      <c r="Z152" s="8">
        <f>Contract[[#This Row],[LPN Admin Hours Contract]]/Contract[[#This Row],[LPN Admin Hours]]</f>
        <v>0</v>
      </c>
      <c r="AA152" s="2">
        <v>105.48901098901099</v>
      </c>
      <c r="AB152" s="2">
        <v>0.13186813186813187</v>
      </c>
      <c r="AC152" s="8">
        <f>Contract[[#This Row],[CNA Hours Contract]]/Contract[[#This Row],[CNA Hours]]</f>
        <v>1.2500651075576853E-3</v>
      </c>
      <c r="AD152" s="2">
        <v>8.3489010989010985</v>
      </c>
      <c r="AE152" s="2">
        <v>0</v>
      </c>
      <c r="AF152" s="8">
        <f>Contract[[#This Row],[NA TR Hours Contract]]/Contract[[#This Row],[NA TR Hours]]</f>
        <v>0</v>
      </c>
      <c r="AG152" s="2">
        <v>0</v>
      </c>
      <c r="AH152" s="2">
        <v>0</v>
      </c>
      <c r="AI152" s="8" t="s">
        <v>2447</v>
      </c>
      <c r="AJ152" t="s">
        <v>967</v>
      </c>
      <c r="AK152" s="6">
        <v>5</v>
      </c>
      <c r="AT152"/>
      <c r="AU152"/>
    </row>
    <row r="153" spans="1:47" x14ac:dyDescent="0.25">
      <c r="A153" t="s">
        <v>35</v>
      </c>
      <c r="B153" t="s">
        <v>1523</v>
      </c>
      <c r="C153" t="s">
        <v>2077</v>
      </c>
      <c r="D153" t="s">
        <v>2338</v>
      </c>
      <c r="E153" s="2">
        <v>77.879120879120876</v>
      </c>
      <c r="F153" s="2">
        <f>SUM(Contract[[#This Row],[RN Hours (excl. Admin, DON)]], Contract[[#This Row],[RN Admin Hours]], Contract[[#This Row],[RN DON Hours]], Contract[[#This Row],[LPN Hours (excl. Admin)]], Contract[[#This Row],[LPN Admin Hours]], Contract[[#This Row],[CNA Hours]], Contract[[#This Row],[NA TR Hours]], Contract[[#This Row],[Med Aide/Tech Hours]])</f>
        <v>206.45879120879118</v>
      </c>
      <c r="G1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53" s="8">
        <f>Contract[[#This Row],[Total Contract Hours]]/Contract[[#This Row],[Total Nurse Staff Hours]]</f>
        <v>0</v>
      </c>
      <c r="I153" s="2">
        <f>SUM(Contract[[#This Row],[RN Hours (excl. Admin, DON)]], Contract[[#This Row],[RN Admin Hours]], Contract[[#This Row],[RN DON Hours]])</f>
        <v>39.733516483516482</v>
      </c>
      <c r="J153" s="2">
        <f>SUM(Contract[[#This Row],[RN Hours Contract (excl. Admin, DON)]], Contract[[#This Row],[RN Admin Hours Contract]], Contract[[#This Row],[RN DON Hours Contract]])</f>
        <v>0</v>
      </c>
      <c r="K153" s="8">
        <f>Contract[[#This Row],[Total Contract RN Hours (w/ Admin, DON)]]/Contract[[#This Row],[Total RN Hours (w/ Admin, DON)]]</f>
        <v>0</v>
      </c>
      <c r="L153" s="2">
        <v>31.12912087912088</v>
      </c>
      <c r="M153" s="2">
        <v>0</v>
      </c>
      <c r="N153" s="8">
        <f>Contract[[#This Row],[RN Hours Contract (excl. Admin, DON)]]/Contract[[#This Row],[RN Hours (excl. Admin, DON)]]</f>
        <v>0</v>
      </c>
      <c r="O153" s="2">
        <v>0.56043956043956045</v>
      </c>
      <c r="P153" s="2">
        <v>0</v>
      </c>
      <c r="Q153" s="8">
        <f>Contract[[#This Row],[RN Admin Hours Contract]]/Contract[[#This Row],[RN Admin Hours]]</f>
        <v>0</v>
      </c>
      <c r="R153" s="2">
        <v>8.0439560439560438</v>
      </c>
      <c r="S153" s="2">
        <v>0</v>
      </c>
      <c r="T153" s="8">
        <f>Contract[[#This Row],[RN DON Hours Contract]]/Contract[[#This Row],[RN DON Hours]]</f>
        <v>0</v>
      </c>
      <c r="U153" s="2">
        <v>27.766483516483518</v>
      </c>
      <c r="V153" s="2">
        <v>0</v>
      </c>
      <c r="W153" s="8">
        <f>Contract[[#This Row],[LPN Hours Contract (excl. Admin)]]/Contract[[#This Row],[LPN Hours (excl. Admin)]]</f>
        <v>0</v>
      </c>
      <c r="X153" s="2">
        <v>7.5906593406593403</v>
      </c>
      <c r="Y153" s="2">
        <v>0</v>
      </c>
      <c r="Z153" s="8">
        <f>Contract[[#This Row],[LPN Admin Hours Contract]]/Contract[[#This Row],[LPN Admin Hours]]</f>
        <v>0</v>
      </c>
      <c r="AA153" s="2">
        <v>131.36813186813185</v>
      </c>
      <c r="AB153" s="2">
        <v>0</v>
      </c>
      <c r="AC153" s="8">
        <f>Contract[[#This Row],[CNA Hours Contract]]/Contract[[#This Row],[CNA Hours]]</f>
        <v>0</v>
      </c>
      <c r="AD153" s="2">
        <v>0</v>
      </c>
      <c r="AE153" s="2">
        <v>0</v>
      </c>
      <c r="AF153" s="8" t="s">
        <v>2447</v>
      </c>
      <c r="AG153" s="2">
        <v>0</v>
      </c>
      <c r="AH153" s="2">
        <v>0</v>
      </c>
      <c r="AI153" s="8" t="s">
        <v>2447</v>
      </c>
      <c r="AJ153" t="s">
        <v>585</v>
      </c>
      <c r="AK153" s="6">
        <v>5</v>
      </c>
      <c r="AT153"/>
      <c r="AU153"/>
    </row>
    <row r="154" spans="1:47" x14ac:dyDescent="0.25">
      <c r="A154" t="s">
        <v>35</v>
      </c>
      <c r="B154" t="s">
        <v>1831</v>
      </c>
      <c r="C154" t="s">
        <v>2261</v>
      </c>
      <c r="D154" t="s">
        <v>2333</v>
      </c>
      <c r="E154" s="2">
        <v>43.384615384615387</v>
      </c>
      <c r="F154" s="2">
        <f>SUM(Contract[[#This Row],[RN Hours (excl. Admin, DON)]], Contract[[#This Row],[RN Admin Hours]], Contract[[#This Row],[RN DON Hours]], Contract[[#This Row],[LPN Hours (excl. Admin)]], Contract[[#This Row],[LPN Admin Hours]], Contract[[#This Row],[CNA Hours]], Contract[[#This Row],[NA TR Hours]], Contract[[#This Row],[Med Aide/Tech Hours]])</f>
        <v>211.06802197802199</v>
      </c>
      <c r="G1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54" s="8">
        <f>Contract[[#This Row],[Total Contract Hours]]/Contract[[#This Row],[Total Nurse Staff Hours]]</f>
        <v>0</v>
      </c>
      <c r="I154" s="2">
        <f>SUM(Contract[[#This Row],[RN Hours (excl. Admin, DON)]], Contract[[#This Row],[RN Admin Hours]], Contract[[#This Row],[RN DON Hours]])</f>
        <v>32.445054945054949</v>
      </c>
      <c r="J154" s="2">
        <f>SUM(Contract[[#This Row],[RN Hours Contract (excl. Admin, DON)]], Contract[[#This Row],[RN Admin Hours Contract]], Contract[[#This Row],[RN DON Hours Contract]])</f>
        <v>0</v>
      </c>
      <c r="K154" s="8">
        <f>Contract[[#This Row],[Total Contract RN Hours (w/ Admin, DON)]]/Contract[[#This Row],[Total RN Hours (w/ Admin, DON)]]</f>
        <v>0</v>
      </c>
      <c r="L154" s="2">
        <v>13.324175824175825</v>
      </c>
      <c r="M154" s="2">
        <v>0</v>
      </c>
      <c r="N154" s="8">
        <f>Contract[[#This Row],[RN Hours Contract (excl. Admin, DON)]]/Contract[[#This Row],[RN Hours (excl. Admin, DON)]]</f>
        <v>0</v>
      </c>
      <c r="O154" s="2">
        <v>13.846153846153847</v>
      </c>
      <c r="P154" s="2">
        <v>0</v>
      </c>
      <c r="Q154" s="8">
        <f>Contract[[#This Row],[RN Admin Hours Contract]]/Contract[[#This Row],[RN Admin Hours]]</f>
        <v>0</v>
      </c>
      <c r="R154" s="2">
        <v>5.2747252747252746</v>
      </c>
      <c r="S154" s="2">
        <v>0</v>
      </c>
      <c r="T154" s="8">
        <f>Contract[[#This Row],[RN DON Hours Contract]]/Contract[[#This Row],[RN DON Hours]]</f>
        <v>0</v>
      </c>
      <c r="U154" s="2">
        <v>67.719230769230762</v>
      </c>
      <c r="V154" s="2">
        <v>0</v>
      </c>
      <c r="W154" s="8">
        <f>Contract[[#This Row],[LPN Hours Contract (excl. Admin)]]/Contract[[#This Row],[LPN Hours (excl. Admin)]]</f>
        <v>0</v>
      </c>
      <c r="X154" s="2">
        <v>5.2747252747252746</v>
      </c>
      <c r="Y154" s="2">
        <v>0</v>
      </c>
      <c r="Z154" s="8">
        <f>Contract[[#This Row],[LPN Admin Hours Contract]]/Contract[[#This Row],[LPN Admin Hours]]</f>
        <v>0</v>
      </c>
      <c r="AA154" s="2">
        <v>105.62901098901099</v>
      </c>
      <c r="AB154" s="2">
        <v>0</v>
      </c>
      <c r="AC154" s="8">
        <f>Contract[[#This Row],[CNA Hours Contract]]/Contract[[#This Row],[CNA Hours]]</f>
        <v>0</v>
      </c>
      <c r="AD154" s="2">
        <v>0</v>
      </c>
      <c r="AE154" s="2">
        <v>0</v>
      </c>
      <c r="AF154" s="8" t="s">
        <v>2447</v>
      </c>
      <c r="AG154" s="2">
        <v>0</v>
      </c>
      <c r="AH154" s="2">
        <v>0</v>
      </c>
      <c r="AI154" s="8" t="s">
        <v>2447</v>
      </c>
      <c r="AJ154" t="s">
        <v>898</v>
      </c>
      <c r="AK154" s="6">
        <v>5</v>
      </c>
      <c r="AT154"/>
      <c r="AU154"/>
    </row>
    <row r="155" spans="1:47" x14ac:dyDescent="0.25">
      <c r="A155" t="s">
        <v>35</v>
      </c>
      <c r="B155" t="s">
        <v>1693</v>
      </c>
      <c r="C155" t="s">
        <v>2059</v>
      </c>
      <c r="D155" t="s">
        <v>2316</v>
      </c>
      <c r="E155" s="2">
        <v>64.087912087912088</v>
      </c>
      <c r="F155" s="2">
        <f>SUM(Contract[[#This Row],[RN Hours (excl. Admin, DON)]], Contract[[#This Row],[RN Admin Hours]], Contract[[#This Row],[RN DON Hours]], Contract[[#This Row],[LPN Hours (excl. Admin)]], Contract[[#This Row],[LPN Admin Hours]], Contract[[#This Row],[CNA Hours]], Contract[[#This Row],[NA TR Hours]], Contract[[#This Row],[Med Aide/Tech Hours]])</f>
        <v>195.19681318681322</v>
      </c>
      <c r="G1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21.226923076923079</v>
      </c>
      <c r="H155" s="8">
        <f>Contract[[#This Row],[Total Contract Hours]]/Contract[[#This Row],[Total Nurse Staff Hours]]</f>
        <v>0.10874625835519067</v>
      </c>
      <c r="I155" s="2">
        <f>SUM(Contract[[#This Row],[RN Hours (excl. Admin, DON)]], Contract[[#This Row],[RN Admin Hours]], Contract[[#This Row],[RN DON Hours]])</f>
        <v>30.824725274725278</v>
      </c>
      <c r="J155" s="2">
        <f>SUM(Contract[[#This Row],[RN Hours Contract (excl. Admin, DON)]], Contract[[#This Row],[RN Admin Hours Contract]], Contract[[#This Row],[RN DON Hours Contract]])</f>
        <v>9.8901098901098897E-2</v>
      </c>
      <c r="K155" s="8">
        <f>Contract[[#This Row],[Total Contract RN Hours (w/ Admin, DON)]]/Contract[[#This Row],[Total RN Hours (w/ Admin, DON)]]</f>
        <v>3.2084989572378382E-3</v>
      </c>
      <c r="L155" s="2">
        <v>15.297252747252749</v>
      </c>
      <c r="M155" s="2">
        <v>9.8901098901098897E-2</v>
      </c>
      <c r="N155" s="8">
        <f>Contract[[#This Row],[RN Hours Contract (excl. Admin, DON)]]/Contract[[#This Row],[RN Hours (excl. Admin, DON)]]</f>
        <v>6.4652850113142476E-3</v>
      </c>
      <c r="O155" s="2">
        <v>10.252747252747254</v>
      </c>
      <c r="P155" s="2">
        <v>0</v>
      </c>
      <c r="Q155" s="8">
        <f>Contract[[#This Row],[RN Admin Hours Contract]]/Contract[[#This Row],[RN Admin Hours]]</f>
        <v>0</v>
      </c>
      <c r="R155" s="2">
        <v>5.2747252747252746</v>
      </c>
      <c r="S155" s="2">
        <v>0</v>
      </c>
      <c r="T155" s="8">
        <f>Contract[[#This Row],[RN DON Hours Contract]]/Contract[[#This Row],[RN DON Hours]]</f>
        <v>0</v>
      </c>
      <c r="U155" s="2">
        <v>48.639560439560441</v>
      </c>
      <c r="V155" s="2">
        <v>10.347802197802197</v>
      </c>
      <c r="W155" s="8">
        <f>Contract[[#This Row],[LPN Hours Contract (excl. Admin)]]/Contract[[#This Row],[LPN Hours (excl. Admin)]]</f>
        <v>0.21274456644525777</v>
      </c>
      <c r="X155" s="2">
        <v>3.5164835164835164</v>
      </c>
      <c r="Y155" s="2">
        <v>0</v>
      </c>
      <c r="Z155" s="8">
        <f>Contract[[#This Row],[LPN Admin Hours Contract]]/Contract[[#This Row],[LPN Admin Hours]]</f>
        <v>0</v>
      </c>
      <c r="AA155" s="2">
        <v>109.86714285714285</v>
      </c>
      <c r="AB155" s="2">
        <v>10.780219780219781</v>
      </c>
      <c r="AC155" s="8">
        <f>Contract[[#This Row],[CNA Hours Contract]]/Contract[[#This Row],[CNA Hours]]</f>
        <v>9.812050718600189E-2</v>
      </c>
      <c r="AD155" s="2">
        <v>2.348901098901099</v>
      </c>
      <c r="AE155" s="2">
        <v>0</v>
      </c>
      <c r="AF155" s="8">
        <f>Contract[[#This Row],[NA TR Hours Contract]]/Contract[[#This Row],[NA TR Hours]]</f>
        <v>0</v>
      </c>
      <c r="AG155" s="2">
        <v>0</v>
      </c>
      <c r="AH155" s="2">
        <v>0</v>
      </c>
      <c r="AI155" s="8" t="s">
        <v>2447</v>
      </c>
      <c r="AJ155" t="s">
        <v>757</v>
      </c>
      <c r="AK155" s="6">
        <v>5</v>
      </c>
      <c r="AT155"/>
      <c r="AU155"/>
    </row>
    <row r="156" spans="1:47" x14ac:dyDescent="0.25">
      <c r="A156" t="s">
        <v>35</v>
      </c>
      <c r="B156" t="s">
        <v>1763</v>
      </c>
      <c r="C156" t="s">
        <v>1975</v>
      </c>
      <c r="D156" t="s">
        <v>2316</v>
      </c>
      <c r="E156" s="2">
        <v>61.791208791208788</v>
      </c>
      <c r="F156" s="2">
        <f>SUM(Contract[[#This Row],[RN Hours (excl. Admin, DON)]], Contract[[#This Row],[RN Admin Hours]], Contract[[#This Row],[RN DON Hours]], Contract[[#This Row],[LPN Hours (excl. Admin)]], Contract[[#This Row],[LPN Admin Hours]], Contract[[#This Row],[CNA Hours]], Contract[[#This Row],[NA TR Hours]], Contract[[#This Row],[Med Aide/Tech Hours]])</f>
        <v>254.77219780219781</v>
      </c>
      <c r="G1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30.587912087912088</v>
      </c>
      <c r="H156" s="8">
        <f>Contract[[#This Row],[Total Contract Hours]]/Contract[[#This Row],[Total Nurse Staff Hours]]</f>
        <v>0.12005985092478649</v>
      </c>
      <c r="I156" s="2">
        <f>SUM(Contract[[#This Row],[RN Hours (excl. Admin, DON)]], Contract[[#This Row],[RN Admin Hours]], Contract[[#This Row],[RN DON Hours]])</f>
        <v>59.450769230769218</v>
      </c>
      <c r="J156" s="2">
        <f>SUM(Contract[[#This Row],[RN Hours Contract (excl. Admin, DON)]], Contract[[#This Row],[RN Admin Hours Contract]], Contract[[#This Row],[RN DON Hours Contract]])</f>
        <v>0</v>
      </c>
      <c r="K156" s="8">
        <f>Contract[[#This Row],[Total Contract RN Hours (w/ Admin, DON)]]/Contract[[#This Row],[Total RN Hours (w/ Admin, DON)]]</f>
        <v>0</v>
      </c>
      <c r="L156" s="2">
        <v>52.154065934065919</v>
      </c>
      <c r="M156" s="2">
        <v>0</v>
      </c>
      <c r="N156" s="8">
        <f>Contract[[#This Row],[RN Hours Contract (excl. Admin, DON)]]/Contract[[#This Row],[RN Hours (excl. Admin, DON)]]</f>
        <v>0</v>
      </c>
      <c r="O156" s="2">
        <v>0</v>
      </c>
      <c r="P156" s="2">
        <v>0</v>
      </c>
      <c r="Q156" s="8" t="s">
        <v>2447</v>
      </c>
      <c r="R156" s="2">
        <v>7.2967032967032965</v>
      </c>
      <c r="S156" s="2">
        <v>0</v>
      </c>
      <c r="T156" s="8">
        <f>Contract[[#This Row],[RN DON Hours Contract]]/Contract[[#This Row],[RN DON Hours]]</f>
        <v>0</v>
      </c>
      <c r="U156" s="2">
        <v>44.546703296703299</v>
      </c>
      <c r="V156" s="2">
        <v>5.7197802197802199</v>
      </c>
      <c r="W156" s="8">
        <f>Contract[[#This Row],[LPN Hours Contract (excl. Admin)]]/Contract[[#This Row],[LPN Hours (excl. Admin)]]</f>
        <v>0.12839962997224791</v>
      </c>
      <c r="X156" s="2">
        <v>4.9562637362637361</v>
      </c>
      <c r="Y156" s="2">
        <v>0</v>
      </c>
      <c r="Z156" s="8">
        <f>Contract[[#This Row],[LPN Admin Hours Contract]]/Contract[[#This Row],[LPN Admin Hours]]</f>
        <v>0</v>
      </c>
      <c r="AA156" s="2">
        <v>145.81846153846155</v>
      </c>
      <c r="AB156" s="2">
        <v>24.868131868131869</v>
      </c>
      <c r="AC156" s="8">
        <f>Contract[[#This Row],[CNA Hours Contract]]/Contract[[#This Row],[CNA Hours]]</f>
        <v>0.17054172431775774</v>
      </c>
      <c r="AD156" s="2">
        <v>0</v>
      </c>
      <c r="AE156" s="2">
        <v>0</v>
      </c>
      <c r="AF156" s="8" t="s">
        <v>2447</v>
      </c>
      <c r="AG156" s="2">
        <v>0</v>
      </c>
      <c r="AH156" s="2">
        <v>0</v>
      </c>
      <c r="AI156" s="8" t="s">
        <v>2447</v>
      </c>
      <c r="AJ156" t="s">
        <v>829</v>
      </c>
      <c r="AK156" s="6">
        <v>5</v>
      </c>
      <c r="AT156"/>
      <c r="AU156"/>
    </row>
    <row r="157" spans="1:47" x14ac:dyDescent="0.25">
      <c r="A157" t="s">
        <v>35</v>
      </c>
      <c r="B157" t="s">
        <v>1090</v>
      </c>
      <c r="C157" t="s">
        <v>1965</v>
      </c>
      <c r="D157" t="s">
        <v>2282</v>
      </c>
      <c r="E157" s="2">
        <v>70.27472527472527</v>
      </c>
      <c r="F157" s="2">
        <f>SUM(Contract[[#This Row],[RN Hours (excl. Admin, DON)]], Contract[[#This Row],[RN Admin Hours]], Contract[[#This Row],[RN DON Hours]], Contract[[#This Row],[LPN Hours (excl. Admin)]], Contract[[#This Row],[LPN Admin Hours]], Contract[[#This Row],[CNA Hours]], Contract[[#This Row],[NA TR Hours]], Contract[[#This Row],[Med Aide/Tech Hours]])</f>
        <v>215.35714285714286</v>
      </c>
      <c r="G1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0.40659340659340659</v>
      </c>
      <c r="H157" s="8">
        <f>Contract[[#This Row],[Total Contract Hours]]/Contract[[#This Row],[Total Nurse Staff Hours]]</f>
        <v>1.8879959178466641E-3</v>
      </c>
      <c r="I157" s="2">
        <f>SUM(Contract[[#This Row],[RN Hours (excl. Admin, DON)]], Contract[[#This Row],[RN Admin Hours]], Contract[[#This Row],[RN DON Hours]])</f>
        <v>19.829670329670328</v>
      </c>
      <c r="J157" s="2">
        <f>SUM(Contract[[#This Row],[RN Hours Contract (excl. Admin, DON)]], Contract[[#This Row],[RN Admin Hours Contract]], Contract[[#This Row],[RN DON Hours Contract]])</f>
        <v>0.40659340659340659</v>
      </c>
      <c r="K157" s="8">
        <f>Contract[[#This Row],[Total Contract RN Hours (w/ Admin, DON)]]/Contract[[#This Row],[Total RN Hours (w/ Admin, DON)]]</f>
        <v>2.0504294818509284E-2</v>
      </c>
      <c r="L157" s="2">
        <v>5.9230769230769234</v>
      </c>
      <c r="M157" s="2">
        <v>0.40659340659340659</v>
      </c>
      <c r="N157" s="8">
        <f>Contract[[#This Row],[RN Hours Contract (excl. Admin, DON)]]/Contract[[#This Row],[RN Hours (excl. Admin, DON)]]</f>
        <v>6.8645640074211506E-2</v>
      </c>
      <c r="O157" s="2">
        <v>8.7280219780219781</v>
      </c>
      <c r="P157" s="2">
        <v>0</v>
      </c>
      <c r="Q157" s="8">
        <f>Contract[[#This Row],[RN Admin Hours Contract]]/Contract[[#This Row],[RN Admin Hours]]</f>
        <v>0</v>
      </c>
      <c r="R157" s="2">
        <v>5.1785714285714288</v>
      </c>
      <c r="S157" s="2">
        <v>0</v>
      </c>
      <c r="T157" s="8">
        <f>Contract[[#This Row],[RN DON Hours Contract]]/Contract[[#This Row],[RN DON Hours]]</f>
        <v>0</v>
      </c>
      <c r="U157" s="2">
        <v>75.291208791208788</v>
      </c>
      <c r="V157" s="2">
        <v>0</v>
      </c>
      <c r="W157" s="8">
        <f>Contract[[#This Row],[LPN Hours Contract (excl. Admin)]]/Contract[[#This Row],[LPN Hours (excl. Admin)]]</f>
        <v>0</v>
      </c>
      <c r="X157" s="2">
        <v>6.7829670329670328</v>
      </c>
      <c r="Y157" s="2">
        <v>0</v>
      </c>
      <c r="Z157" s="8">
        <f>Contract[[#This Row],[LPN Admin Hours Contract]]/Contract[[#This Row],[LPN Admin Hours]]</f>
        <v>0</v>
      </c>
      <c r="AA157" s="2">
        <v>110.95054945054945</v>
      </c>
      <c r="AB157" s="2">
        <v>0</v>
      </c>
      <c r="AC157" s="8">
        <f>Contract[[#This Row],[CNA Hours Contract]]/Contract[[#This Row],[CNA Hours]]</f>
        <v>0</v>
      </c>
      <c r="AD157" s="2">
        <v>2.5027472527472527</v>
      </c>
      <c r="AE157" s="2">
        <v>0</v>
      </c>
      <c r="AF157" s="8">
        <f>Contract[[#This Row],[NA TR Hours Contract]]/Contract[[#This Row],[NA TR Hours]]</f>
        <v>0</v>
      </c>
      <c r="AG157" s="2">
        <v>0</v>
      </c>
      <c r="AH157" s="2">
        <v>0</v>
      </c>
      <c r="AI157" s="8" t="s">
        <v>2447</v>
      </c>
      <c r="AJ157" t="s">
        <v>144</v>
      </c>
      <c r="AK157" s="6">
        <v>5</v>
      </c>
      <c r="AT157"/>
      <c r="AU157"/>
    </row>
    <row r="158" spans="1:47" x14ac:dyDescent="0.25">
      <c r="A158" t="s">
        <v>35</v>
      </c>
      <c r="B158" t="s">
        <v>1912</v>
      </c>
      <c r="C158" t="s">
        <v>2278</v>
      </c>
      <c r="D158" t="s">
        <v>2320</v>
      </c>
      <c r="E158" s="2">
        <v>76.208791208791212</v>
      </c>
      <c r="F158" s="2">
        <f>SUM(Contract[[#This Row],[RN Hours (excl. Admin, DON)]], Contract[[#This Row],[RN Admin Hours]], Contract[[#This Row],[RN DON Hours]], Contract[[#This Row],[LPN Hours (excl. Admin)]], Contract[[#This Row],[LPN Admin Hours]], Contract[[#This Row],[CNA Hours]], Contract[[#This Row],[NA TR Hours]], Contract[[#This Row],[Med Aide/Tech Hours]])</f>
        <v>264.8857142857143</v>
      </c>
      <c r="G1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58" s="8">
        <f>Contract[[#This Row],[Total Contract Hours]]/Contract[[#This Row],[Total Nurse Staff Hours]]</f>
        <v>0</v>
      </c>
      <c r="I158" s="2">
        <f>SUM(Contract[[#This Row],[RN Hours (excl. Admin, DON)]], Contract[[#This Row],[RN Admin Hours]], Contract[[#This Row],[RN DON Hours]])</f>
        <v>49.28846153846154</v>
      </c>
      <c r="J158" s="2">
        <f>SUM(Contract[[#This Row],[RN Hours Contract (excl. Admin, DON)]], Contract[[#This Row],[RN Admin Hours Contract]], Contract[[#This Row],[RN DON Hours Contract]])</f>
        <v>0</v>
      </c>
      <c r="K158" s="8">
        <f>Contract[[#This Row],[Total Contract RN Hours (w/ Admin, DON)]]/Contract[[#This Row],[Total RN Hours (w/ Admin, DON)]]</f>
        <v>0</v>
      </c>
      <c r="L158" s="2">
        <v>35.574175824175825</v>
      </c>
      <c r="M158" s="2">
        <v>0</v>
      </c>
      <c r="N158" s="8">
        <f>Contract[[#This Row],[RN Hours Contract (excl. Admin, DON)]]/Contract[[#This Row],[RN Hours (excl. Admin, DON)]]</f>
        <v>0</v>
      </c>
      <c r="O158" s="2">
        <v>8.0879120879120876</v>
      </c>
      <c r="P158" s="2">
        <v>0</v>
      </c>
      <c r="Q158" s="8">
        <f>Contract[[#This Row],[RN Admin Hours Contract]]/Contract[[#This Row],[RN Admin Hours]]</f>
        <v>0</v>
      </c>
      <c r="R158" s="2">
        <v>5.6263736263736268</v>
      </c>
      <c r="S158" s="2">
        <v>0</v>
      </c>
      <c r="T158" s="8">
        <f>Contract[[#This Row],[RN DON Hours Contract]]/Contract[[#This Row],[RN DON Hours]]</f>
        <v>0</v>
      </c>
      <c r="U158" s="2">
        <v>58.803296703296709</v>
      </c>
      <c r="V158" s="2">
        <v>0</v>
      </c>
      <c r="W158" s="8">
        <f>Contract[[#This Row],[LPN Hours Contract (excl. Admin)]]/Contract[[#This Row],[LPN Hours (excl. Admin)]]</f>
        <v>0</v>
      </c>
      <c r="X158" s="2">
        <v>6.3434065934065931</v>
      </c>
      <c r="Y158" s="2">
        <v>0</v>
      </c>
      <c r="Z158" s="8">
        <f>Contract[[#This Row],[LPN Admin Hours Contract]]/Contract[[#This Row],[LPN Admin Hours]]</f>
        <v>0</v>
      </c>
      <c r="AA158" s="2">
        <v>139.82967032967034</v>
      </c>
      <c r="AB158" s="2">
        <v>0</v>
      </c>
      <c r="AC158" s="8">
        <f>Contract[[#This Row],[CNA Hours Contract]]/Contract[[#This Row],[CNA Hours]]</f>
        <v>0</v>
      </c>
      <c r="AD158" s="2">
        <v>10.62087912087912</v>
      </c>
      <c r="AE158" s="2">
        <v>0</v>
      </c>
      <c r="AF158" s="8">
        <f>Contract[[#This Row],[NA TR Hours Contract]]/Contract[[#This Row],[NA TR Hours]]</f>
        <v>0</v>
      </c>
      <c r="AG158" s="2">
        <v>0</v>
      </c>
      <c r="AH158" s="2">
        <v>0</v>
      </c>
      <c r="AI158" s="8" t="s">
        <v>2447</v>
      </c>
      <c r="AJ158" t="s">
        <v>979</v>
      </c>
      <c r="AK158" s="6">
        <v>5</v>
      </c>
      <c r="AT158"/>
      <c r="AU158"/>
    </row>
    <row r="159" spans="1:47" x14ac:dyDescent="0.25">
      <c r="A159" t="s">
        <v>35</v>
      </c>
      <c r="B159" t="s">
        <v>1588</v>
      </c>
      <c r="C159" t="s">
        <v>2177</v>
      </c>
      <c r="D159" t="s">
        <v>2338</v>
      </c>
      <c r="E159" s="2">
        <v>68.329670329670336</v>
      </c>
      <c r="F159" s="2">
        <f>SUM(Contract[[#This Row],[RN Hours (excl. Admin, DON)]], Contract[[#This Row],[RN Admin Hours]], Contract[[#This Row],[RN DON Hours]], Contract[[#This Row],[LPN Hours (excl. Admin)]], Contract[[#This Row],[LPN Admin Hours]], Contract[[#This Row],[CNA Hours]], Contract[[#This Row],[NA TR Hours]], Contract[[#This Row],[Med Aide/Tech Hours]])</f>
        <v>277.13362637362638</v>
      </c>
      <c r="G1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59" s="8">
        <f>Contract[[#This Row],[Total Contract Hours]]/Contract[[#This Row],[Total Nurse Staff Hours]]</f>
        <v>0</v>
      </c>
      <c r="I159" s="2">
        <f>SUM(Contract[[#This Row],[RN Hours (excl. Admin, DON)]], Contract[[#This Row],[RN Admin Hours]], Contract[[#This Row],[RN DON Hours]])</f>
        <v>50.153296703296711</v>
      </c>
      <c r="J159" s="2">
        <f>SUM(Contract[[#This Row],[RN Hours Contract (excl. Admin, DON)]], Contract[[#This Row],[RN Admin Hours Contract]], Contract[[#This Row],[RN DON Hours Contract]])</f>
        <v>0</v>
      </c>
      <c r="K159" s="8">
        <f>Contract[[#This Row],[Total Contract RN Hours (w/ Admin, DON)]]/Contract[[#This Row],[Total RN Hours (w/ Admin, DON)]]</f>
        <v>0</v>
      </c>
      <c r="L159" s="2">
        <v>32.103846153846156</v>
      </c>
      <c r="M159" s="2">
        <v>0</v>
      </c>
      <c r="N159" s="8">
        <f>Contract[[#This Row],[RN Hours Contract (excl. Admin, DON)]]/Contract[[#This Row],[RN Hours (excl. Admin, DON)]]</f>
        <v>0</v>
      </c>
      <c r="O159" s="2">
        <v>12.774725274725276</v>
      </c>
      <c r="P159" s="2">
        <v>0</v>
      </c>
      <c r="Q159" s="8">
        <f>Contract[[#This Row],[RN Admin Hours Contract]]/Contract[[#This Row],[RN Admin Hours]]</f>
        <v>0</v>
      </c>
      <c r="R159" s="2">
        <v>5.2747252747252746</v>
      </c>
      <c r="S159" s="2">
        <v>0</v>
      </c>
      <c r="T159" s="8">
        <f>Contract[[#This Row],[RN DON Hours Contract]]/Contract[[#This Row],[RN DON Hours]]</f>
        <v>0</v>
      </c>
      <c r="U159" s="2">
        <v>91.523186813186825</v>
      </c>
      <c r="V159" s="2">
        <v>0</v>
      </c>
      <c r="W159" s="8">
        <f>Contract[[#This Row],[LPN Hours Contract (excl. Admin)]]/Contract[[#This Row],[LPN Hours (excl. Admin)]]</f>
        <v>0</v>
      </c>
      <c r="X159" s="2">
        <v>5.2747252747252746</v>
      </c>
      <c r="Y159" s="2">
        <v>0</v>
      </c>
      <c r="Z159" s="8">
        <f>Contract[[#This Row],[LPN Admin Hours Contract]]/Contract[[#This Row],[LPN Admin Hours]]</f>
        <v>0</v>
      </c>
      <c r="AA159" s="2">
        <v>119.56428571428572</v>
      </c>
      <c r="AB159" s="2">
        <v>0</v>
      </c>
      <c r="AC159" s="8">
        <f>Contract[[#This Row],[CNA Hours Contract]]/Contract[[#This Row],[CNA Hours]]</f>
        <v>0</v>
      </c>
      <c r="AD159" s="2">
        <v>10.618131868131869</v>
      </c>
      <c r="AE159" s="2">
        <v>0</v>
      </c>
      <c r="AF159" s="8">
        <f>Contract[[#This Row],[NA TR Hours Contract]]/Contract[[#This Row],[NA TR Hours]]</f>
        <v>0</v>
      </c>
      <c r="AG159" s="2">
        <v>0</v>
      </c>
      <c r="AH159" s="2">
        <v>0</v>
      </c>
      <c r="AI159" s="8" t="s">
        <v>2447</v>
      </c>
      <c r="AJ159" t="s">
        <v>650</v>
      </c>
      <c r="AK159" s="6">
        <v>5</v>
      </c>
      <c r="AT159"/>
      <c r="AU159"/>
    </row>
    <row r="160" spans="1:47" x14ac:dyDescent="0.25">
      <c r="A160" t="s">
        <v>35</v>
      </c>
      <c r="B160" t="s">
        <v>1316</v>
      </c>
      <c r="C160" t="s">
        <v>1926</v>
      </c>
      <c r="D160" t="s">
        <v>2302</v>
      </c>
      <c r="E160" s="2">
        <v>84.64835164835165</v>
      </c>
      <c r="F160" s="2">
        <f>SUM(Contract[[#This Row],[RN Hours (excl. Admin, DON)]], Contract[[#This Row],[RN Admin Hours]], Contract[[#This Row],[RN DON Hours]], Contract[[#This Row],[LPN Hours (excl. Admin)]], Contract[[#This Row],[LPN Admin Hours]], Contract[[#This Row],[CNA Hours]], Contract[[#This Row],[NA TR Hours]], Contract[[#This Row],[Med Aide/Tech Hours]])</f>
        <v>291.8901098901099</v>
      </c>
      <c r="G1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60" s="8">
        <f>Contract[[#This Row],[Total Contract Hours]]/Contract[[#This Row],[Total Nurse Staff Hours]]</f>
        <v>0</v>
      </c>
      <c r="I160" s="2">
        <f>SUM(Contract[[#This Row],[RN Hours (excl. Admin, DON)]], Contract[[#This Row],[RN Admin Hours]], Contract[[#This Row],[RN DON Hours]])</f>
        <v>14.206043956043956</v>
      </c>
      <c r="J160" s="2">
        <f>SUM(Contract[[#This Row],[RN Hours Contract (excl. Admin, DON)]], Contract[[#This Row],[RN Admin Hours Contract]], Contract[[#This Row],[RN DON Hours Contract]])</f>
        <v>0</v>
      </c>
      <c r="K160" s="8">
        <f>Contract[[#This Row],[Total Contract RN Hours (w/ Admin, DON)]]/Contract[[#This Row],[Total RN Hours (w/ Admin, DON)]]</f>
        <v>0</v>
      </c>
      <c r="L160" s="2">
        <v>8.6675824175824179</v>
      </c>
      <c r="M160" s="2">
        <v>0</v>
      </c>
      <c r="N160" s="8">
        <f>Contract[[#This Row],[RN Hours Contract (excl. Admin, DON)]]/Contract[[#This Row],[RN Hours (excl. Admin, DON)]]</f>
        <v>0</v>
      </c>
      <c r="O160" s="2">
        <v>0</v>
      </c>
      <c r="P160" s="2">
        <v>0</v>
      </c>
      <c r="Q160" s="8" t="s">
        <v>2447</v>
      </c>
      <c r="R160" s="2">
        <v>5.5384615384615383</v>
      </c>
      <c r="S160" s="2">
        <v>0</v>
      </c>
      <c r="T160" s="8">
        <f>Contract[[#This Row],[RN DON Hours Contract]]/Contract[[#This Row],[RN DON Hours]]</f>
        <v>0</v>
      </c>
      <c r="U160" s="2">
        <v>96.717032967032964</v>
      </c>
      <c r="V160" s="2">
        <v>0</v>
      </c>
      <c r="W160" s="8">
        <f>Contract[[#This Row],[LPN Hours Contract (excl. Admin)]]/Contract[[#This Row],[LPN Hours (excl. Admin)]]</f>
        <v>0</v>
      </c>
      <c r="X160" s="2">
        <v>5.4670329670329672</v>
      </c>
      <c r="Y160" s="2">
        <v>0</v>
      </c>
      <c r="Z160" s="8">
        <f>Contract[[#This Row],[LPN Admin Hours Contract]]/Contract[[#This Row],[LPN Admin Hours]]</f>
        <v>0</v>
      </c>
      <c r="AA160" s="2">
        <v>175.5</v>
      </c>
      <c r="AB160" s="2">
        <v>0</v>
      </c>
      <c r="AC160" s="8">
        <f>Contract[[#This Row],[CNA Hours Contract]]/Contract[[#This Row],[CNA Hours]]</f>
        <v>0</v>
      </c>
      <c r="AD160" s="2">
        <v>0</v>
      </c>
      <c r="AE160" s="2">
        <v>0</v>
      </c>
      <c r="AF160" s="8" t="s">
        <v>2447</v>
      </c>
      <c r="AG160" s="2">
        <v>0</v>
      </c>
      <c r="AH160" s="2">
        <v>0</v>
      </c>
      <c r="AI160" s="8" t="s">
        <v>2447</v>
      </c>
      <c r="AJ160" t="s">
        <v>373</v>
      </c>
      <c r="AK160" s="6">
        <v>5</v>
      </c>
      <c r="AT160"/>
      <c r="AU160"/>
    </row>
    <row r="161" spans="1:47" x14ac:dyDescent="0.25">
      <c r="A161" t="s">
        <v>35</v>
      </c>
      <c r="B161" t="s">
        <v>1044</v>
      </c>
      <c r="C161" t="s">
        <v>2082</v>
      </c>
      <c r="D161" t="s">
        <v>2322</v>
      </c>
      <c r="E161" s="2">
        <v>68.813186813186817</v>
      </c>
      <c r="F161" s="2">
        <f>SUM(Contract[[#This Row],[RN Hours (excl. Admin, DON)]], Contract[[#This Row],[RN Admin Hours]], Contract[[#This Row],[RN DON Hours]], Contract[[#This Row],[LPN Hours (excl. Admin)]], Contract[[#This Row],[LPN Admin Hours]], Contract[[#This Row],[CNA Hours]], Contract[[#This Row],[NA TR Hours]], Contract[[#This Row],[Med Aide/Tech Hours]])</f>
        <v>315.19109890109894</v>
      </c>
      <c r="G1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146.7657142857143</v>
      </c>
      <c r="H161" s="8">
        <f>Contract[[#This Row],[Total Contract Hours]]/Contract[[#This Row],[Total Nurse Staff Hours]]</f>
        <v>0.46564041559995523</v>
      </c>
      <c r="I161" s="2">
        <f>SUM(Contract[[#This Row],[RN Hours (excl. Admin, DON)]], Contract[[#This Row],[RN Admin Hours]], Contract[[#This Row],[RN DON Hours]])</f>
        <v>26.615384615384617</v>
      </c>
      <c r="J161" s="2">
        <f>SUM(Contract[[#This Row],[RN Hours Contract (excl. Admin, DON)]], Contract[[#This Row],[RN Admin Hours Contract]], Contract[[#This Row],[RN DON Hours Contract]])</f>
        <v>3.1538461538461537</v>
      </c>
      <c r="K161" s="8">
        <f>Contract[[#This Row],[Total Contract RN Hours (w/ Admin, DON)]]/Contract[[#This Row],[Total RN Hours (w/ Admin, DON)]]</f>
        <v>0.11849710982658959</v>
      </c>
      <c r="L161" s="2">
        <v>20.901098901098901</v>
      </c>
      <c r="M161" s="2">
        <v>3.1538461538461537</v>
      </c>
      <c r="N161" s="8">
        <f>Contract[[#This Row],[RN Hours Contract (excl. Admin, DON)]]/Contract[[#This Row],[RN Hours (excl. Admin, DON)]]</f>
        <v>0.1508937960042061</v>
      </c>
      <c r="O161" s="2">
        <v>0</v>
      </c>
      <c r="P161" s="2">
        <v>0</v>
      </c>
      <c r="Q161" s="8" t="s">
        <v>2447</v>
      </c>
      <c r="R161" s="2">
        <v>5.7142857142857144</v>
      </c>
      <c r="S161" s="2">
        <v>0</v>
      </c>
      <c r="T161" s="8">
        <f>Contract[[#This Row],[RN DON Hours Contract]]/Contract[[#This Row],[RN DON Hours]]</f>
        <v>0</v>
      </c>
      <c r="U161" s="2">
        <v>82.694285714285712</v>
      </c>
      <c r="V161" s="2">
        <v>31.315164835164829</v>
      </c>
      <c r="W161" s="8">
        <f>Contract[[#This Row],[LPN Hours Contract (excl. Admin)]]/Contract[[#This Row],[LPN Hours (excl. Admin)]]</f>
        <v>0.37868595834252461</v>
      </c>
      <c r="X161" s="2">
        <v>10.334945054945056</v>
      </c>
      <c r="Y161" s="2">
        <v>0</v>
      </c>
      <c r="Z161" s="8">
        <f>Contract[[#This Row],[LPN Admin Hours Contract]]/Contract[[#This Row],[LPN Admin Hours]]</f>
        <v>0</v>
      </c>
      <c r="AA161" s="2">
        <v>195.54648351648359</v>
      </c>
      <c r="AB161" s="2">
        <v>112.2967032967033</v>
      </c>
      <c r="AC161" s="8">
        <f>Contract[[#This Row],[CNA Hours Contract]]/Contract[[#This Row],[CNA Hours]]</f>
        <v>0.57427114656979883</v>
      </c>
      <c r="AD161" s="2">
        <v>0</v>
      </c>
      <c r="AE161" s="2">
        <v>0</v>
      </c>
      <c r="AF161" s="8" t="s">
        <v>2447</v>
      </c>
      <c r="AG161" s="2">
        <v>0</v>
      </c>
      <c r="AH161" s="2">
        <v>0</v>
      </c>
      <c r="AI161" s="8" t="s">
        <v>2447</v>
      </c>
      <c r="AJ161" t="s">
        <v>97</v>
      </c>
      <c r="AK161" s="6">
        <v>5</v>
      </c>
      <c r="AT161"/>
      <c r="AU161"/>
    </row>
    <row r="162" spans="1:47" x14ac:dyDescent="0.25">
      <c r="A162" t="s">
        <v>35</v>
      </c>
      <c r="B162" t="s">
        <v>1630</v>
      </c>
      <c r="C162" t="s">
        <v>2008</v>
      </c>
      <c r="D162" t="s">
        <v>2281</v>
      </c>
      <c r="E162" s="2">
        <v>66.758241758241752</v>
      </c>
      <c r="F162" s="2">
        <f>SUM(Contract[[#This Row],[RN Hours (excl. Admin, DON)]], Contract[[#This Row],[RN Admin Hours]], Contract[[#This Row],[RN DON Hours]], Contract[[#This Row],[LPN Hours (excl. Admin)]], Contract[[#This Row],[LPN Admin Hours]], Contract[[#This Row],[CNA Hours]], Contract[[#This Row],[NA TR Hours]], Contract[[#This Row],[Med Aide/Tech Hours]])</f>
        <v>238.88999999999996</v>
      </c>
      <c r="G1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73.740549450549452</v>
      </c>
      <c r="H162" s="8">
        <f>Contract[[#This Row],[Total Contract Hours]]/Contract[[#This Row],[Total Nurse Staff Hours]]</f>
        <v>0.30867993407237415</v>
      </c>
      <c r="I162" s="2">
        <f>SUM(Contract[[#This Row],[RN Hours (excl. Admin, DON)]], Contract[[#This Row],[RN Admin Hours]], Contract[[#This Row],[RN DON Hours]])</f>
        <v>21.48593406593406</v>
      </c>
      <c r="J162" s="2">
        <f>SUM(Contract[[#This Row],[RN Hours Contract (excl. Admin, DON)]], Contract[[#This Row],[RN Admin Hours Contract]], Contract[[#This Row],[RN DON Hours Contract]])</f>
        <v>14.285714285714286</v>
      </c>
      <c r="K162" s="8">
        <f>Contract[[#This Row],[Total Contract RN Hours (w/ Admin, DON)]]/Contract[[#This Row],[Total RN Hours (w/ Admin, DON)]]</f>
        <v>0.66488681580589415</v>
      </c>
      <c r="L162" s="2">
        <v>17.354065934065929</v>
      </c>
      <c r="M162" s="2">
        <v>14.285714285714286</v>
      </c>
      <c r="N162" s="8">
        <f>Contract[[#This Row],[RN Hours Contract (excl. Admin, DON)]]/Contract[[#This Row],[RN Hours (excl. Admin, DON)]]</f>
        <v>0.82319119565355081</v>
      </c>
      <c r="O162" s="2">
        <v>0.70329670329670335</v>
      </c>
      <c r="P162" s="2">
        <v>0</v>
      </c>
      <c r="Q162" s="8">
        <f>Contract[[#This Row],[RN Admin Hours Contract]]/Contract[[#This Row],[RN Admin Hours]]</f>
        <v>0</v>
      </c>
      <c r="R162" s="2">
        <v>3.4285714285714284</v>
      </c>
      <c r="S162" s="2">
        <v>0</v>
      </c>
      <c r="T162" s="8">
        <f>Contract[[#This Row],[RN DON Hours Contract]]/Contract[[#This Row],[RN DON Hours]]</f>
        <v>0</v>
      </c>
      <c r="U162" s="2">
        <v>78.855714285714299</v>
      </c>
      <c r="V162" s="2">
        <v>22.191098901098901</v>
      </c>
      <c r="W162" s="8">
        <f>Contract[[#This Row],[LPN Hours Contract (excl. Admin)]]/Contract[[#This Row],[LPN Hours (excl. Admin)]]</f>
        <v>0.28141396095525695</v>
      </c>
      <c r="X162" s="2">
        <v>9.9340659340659343</v>
      </c>
      <c r="Y162" s="2">
        <v>0</v>
      </c>
      <c r="Z162" s="8">
        <f>Contract[[#This Row],[LPN Admin Hours Contract]]/Contract[[#This Row],[LPN Admin Hours]]</f>
        <v>0</v>
      </c>
      <c r="AA162" s="2">
        <v>128.61428571428567</v>
      </c>
      <c r="AB162" s="2">
        <v>37.263736263736263</v>
      </c>
      <c r="AC162" s="8">
        <f>Contract[[#This Row],[CNA Hours Contract]]/Contract[[#This Row],[CNA Hours]]</f>
        <v>0.28973248233494825</v>
      </c>
      <c r="AD162" s="2">
        <v>0</v>
      </c>
      <c r="AE162" s="2">
        <v>0</v>
      </c>
      <c r="AF162" s="8" t="s">
        <v>2447</v>
      </c>
      <c r="AG162" s="2">
        <v>0</v>
      </c>
      <c r="AH162" s="2">
        <v>0</v>
      </c>
      <c r="AI162" s="8" t="s">
        <v>2447</v>
      </c>
      <c r="AJ162" t="s">
        <v>693</v>
      </c>
      <c r="AK162" s="6">
        <v>5</v>
      </c>
      <c r="AT162"/>
      <c r="AU162"/>
    </row>
    <row r="163" spans="1:47" x14ac:dyDescent="0.25">
      <c r="A163" t="s">
        <v>35</v>
      </c>
      <c r="B163" t="s">
        <v>1662</v>
      </c>
      <c r="C163" t="s">
        <v>2068</v>
      </c>
      <c r="D163" t="s">
        <v>2307</v>
      </c>
      <c r="E163" s="2">
        <v>71.07692307692308</v>
      </c>
      <c r="F163" s="2">
        <f>SUM(Contract[[#This Row],[RN Hours (excl. Admin, DON)]], Contract[[#This Row],[RN Admin Hours]], Contract[[#This Row],[RN DON Hours]], Contract[[#This Row],[LPN Hours (excl. Admin)]], Contract[[#This Row],[LPN Admin Hours]], Contract[[#This Row],[CNA Hours]], Contract[[#This Row],[NA TR Hours]], Contract[[#This Row],[Med Aide/Tech Hours]])</f>
        <v>293.08296703296708</v>
      </c>
      <c r="G1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88.583956043956036</v>
      </c>
      <c r="H163" s="8">
        <f>Contract[[#This Row],[Total Contract Hours]]/Contract[[#This Row],[Total Nurse Staff Hours]]</f>
        <v>0.30224873502796146</v>
      </c>
      <c r="I163" s="2">
        <f>SUM(Contract[[#This Row],[RN Hours (excl. Admin, DON)]], Contract[[#This Row],[RN Admin Hours]], Contract[[#This Row],[RN DON Hours]])</f>
        <v>32.205274725274734</v>
      </c>
      <c r="J163" s="2">
        <f>SUM(Contract[[#This Row],[RN Hours Contract (excl. Admin, DON)]], Contract[[#This Row],[RN Admin Hours Contract]], Contract[[#This Row],[RN DON Hours Contract]])</f>
        <v>6.1758241758241761</v>
      </c>
      <c r="K163" s="8">
        <f>Contract[[#This Row],[Total Contract RN Hours (w/ Admin, DON)]]/Contract[[#This Row],[Total RN Hours (w/ Admin, DON)]]</f>
        <v>0.19176436867894137</v>
      </c>
      <c r="L163" s="2">
        <v>26.666813186813194</v>
      </c>
      <c r="M163" s="2">
        <v>6.1758241758241761</v>
      </c>
      <c r="N163" s="8">
        <f>Contract[[#This Row],[RN Hours Contract (excl. Admin, DON)]]/Contract[[#This Row],[RN Hours (excl. Admin, DON)]]</f>
        <v>0.23159213410915319</v>
      </c>
      <c r="O163" s="2">
        <v>0</v>
      </c>
      <c r="P163" s="2">
        <v>0</v>
      </c>
      <c r="Q163" s="8" t="s">
        <v>2447</v>
      </c>
      <c r="R163" s="2">
        <v>5.5384615384615383</v>
      </c>
      <c r="S163" s="2">
        <v>0</v>
      </c>
      <c r="T163" s="8">
        <f>Contract[[#This Row],[RN DON Hours Contract]]/Contract[[#This Row],[RN DON Hours]]</f>
        <v>0</v>
      </c>
      <c r="U163" s="2">
        <v>32.957582417582408</v>
      </c>
      <c r="V163" s="2">
        <v>32.957582417582408</v>
      </c>
      <c r="W163" s="8">
        <f>Contract[[#This Row],[LPN Hours Contract (excl. Admin)]]/Contract[[#This Row],[LPN Hours (excl. Admin)]]</f>
        <v>1</v>
      </c>
      <c r="X163" s="2">
        <v>49.870549450549454</v>
      </c>
      <c r="Y163" s="2">
        <v>0</v>
      </c>
      <c r="Z163" s="8">
        <f>Contract[[#This Row],[LPN Admin Hours Contract]]/Contract[[#This Row],[LPN Admin Hours]]</f>
        <v>0</v>
      </c>
      <c r="AA163" s="2">
        <v>178.04956043956048</v>
      </c>
      <c r="AB163" s="2">
        <v>49.450549450549453</v>
      </c>
      <c r="AC163" s="8">
        <f>Contract[[#This Row],[CNA Hours Contract]]/Contract[[#This Row],[CNA Hours]]</f>
        <v>0.27773474603626225</v>
      </c>
      <c r="AD163" s="2">
        <v>0</v>
      </c>
      <c r="AE163" s="2">
        <v>0</v>
      </c>
      <c r="AF163" s="8" t="s">
        <v>2447</v>
      </c>
      <c r="AG163" s="2">
        <v>0</v>
      </c>
      <c r="AH163" s="2">
        <v>0</v>
      </c>
      <c r="AI163" s="8" t="s">
        <v>2447</v>
      </c>
      <c r="AJ163" t="s">
        <v>726</v>
      </c>
      <c r="AK163" s="6">
        <v>5</v>
      </c>
      <c r="AT163"/>
      <c r="AU163"/>
    </row>
    <row r="164" spans="1:47" x14ac:dyDescent="0.25">
      <c r="A164" t="s">
        <v>35</v>
      </c>
      <c r="B164" t="s">
        <v>1073</v>
      </c>
      <c r="C164" t="s">
        <v>2091</v>
      </c>
      <c r="D164" t="s">
        <v>2344</v>
      </c>
      <c r="E164" s="2">
        <v>160.37362637362637</v>
      </c>
      <c r="F164" s="2">
        <f>SUM(Contract[[#This Row],[RN Hours (excl. Admin, DON)]], Contract[[#This Row],[RN Admin Hours]], Contract[[#This Row],[RN DON Hours]], Contract[[#This Row],[LPN Hours (excl. Admin)]], Contract[[#This Row],[LPN Admin Hours]], Contract[[#This Row],[CNA Hours]], Contract[[#This Row],[NA TR Hours]], Contract[[#This Row],[Med Aide/Tech Hours]])</f>
        <v>433.63736263736263</v>
      </c>
      <c r="G1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64" s="8">
        <f>Contract[[#This Row],[Total Contract Hours]]/Contract[[#This Row],[Total Nurse Staff Hours]]</f>
        <v>0</v>
      </c>
      <c r="I164" s="2">
        <f>SUM(Contract[[#This Row],[RN Hours (excl. Admin, DON)]], Contract[[#This Row],[RN Admin Hours]], Contract[[#This Row],[RN DON Hours]])</f>
        <v>48.071428571428569</v>
      </c>
      <c r="J164" s="2">
        <f>SUM(Contract[[#This Row],[RN Hours Contract (excl. Admin, DON)]], Contract[[#This Row],[RN Admin Hours Contract]], Contract[[#This Row],[RN DON Hours Contract]])</f>
        <v>0</v>
      </c>
      <c r="K164" s="8">
        <f>Contract[[#This Row],[Total Contract RN Hours (w/ Admin, DON)]]/Contract[[#This Row],[Total RN Hours (w/ Admin, DON)]]</f>
        <v>0</v>
      </c>
      <c r="L164" s="2">
        <v>21.785714285714285</v>
      </c>
      <c r="M164" s="2">
        <v>0</v>
      </c>
      <c r="N164" s="8">
        <f>Contract[[#This Row],[RN Hours Contract (excl. Admin, DON)]]/Contract[[#This Row],[RN Hours (excl. Admin, DON)]]</f>
        <v>0</v>
      </c>
      <c r="O164" s="2">
        <v>21.186813186813186</v>
      </c>
      <c r="P164" s="2">
        <v>0</v>
      </c>
      <c r="Q164" s="8">
        <f>Contract[[#This Row],[RN Admin Hours Contract]]/Contract[[#This Row],[RN Admin Hours]]</f>
        <v>0</v>
      </c>
      <c r="R164" s="2">
        <v>5.0989010989010985</v>
      </c>
      <c r="S164" s="2">
        <v>0</v>
      </c>
      <c r="T164" s="8">
        <f>Contract[[#This Row],[RN DON Hours Contract]]/Contract[[#This Row],[RN DON Hours]]</f>
        <v>0</v>
      </c>
      <c r="U164" s="2">
        <v>130.94780219780219</v>
      </c>
      <c r="V164" s="2">
        <v>0</v>
      </c>
      <c r="W164" s="8">
        <f>Contract[[#This Row],[LPN Hours Contract (excl. Admin)]]/Contract[[#This Row],[LPN Hours (excl. Admin)]]</f>
        <v>0</v>
      </c>
      <c r="X164" s="2">
        <v>7.5549450549450547</v>
      </c>
      <c r="Y164" s="2">
        <v>0</v>
      </c>
      <c r="Z164" s="8">
        <f>Contract[[#This Row],[LPN Admin Hours Contract]]/Contract[[#This Row],[LPN Admin Hours]]</f>
        <v>0</v>
      </c>
      <c r="AA164" s="2">
        <v>246.7335164835165</v>
      </c>
      <c r="AB164" s="2">
        <v>0</v>
      </c>
      <c r="AC164" s="8">
        <f>Contract[[#This Row],[CNA Hours Contract]]/Contract[[#This Row],[CNA Hours]]</f>
        <v>0</v>
      </c>
      <c r="AD164" s="2">
        <v>0.32967032967032966</v>
      </c>
      <c r="AE164" s="2">
        <v>0</v>
      </c>
      <c r="AF164" s="8">
        <f>Contract[[#This Row],[NA TR Hours Contract]]/Contract[[#This Row],[NA TR Hours]]</f>
        <v>0</v>
      </c>
      <c r="AG164" s="2">
        <v>0</v>
      </c>
      <c r="AH164" s="2">
        <v>0</v>
      </c>
      <c r="AI164" s="8" t="s">
        <v>2447</v>
      </c>
      <c r="AJ164" t="s">
        <v>126</v>
      </c>
      <c r="AK164" s="6">
        <v>5</v>
      </c>
      <c r="AT164"/>
      <c r="AU164"/>
    </row>
    <row r="165" spans="1:47" x14ac:dyDescent="0.25">
      <c r="A165" t="s">
        <v>35</v>
      </c>
      <c r="B165" t="s">
        <v>1576</v>
      </c>
      <c r="C165" t="s">
        <v>1934</v>
      </c>
      <c r="D165" t="s">
        <v>2309</v>
      </c>
      <c r="E165" s="2">
        <v>41.692307692307693</v>
      </c>
      <c r="F165" s="2">
        <f>SUM(Contract[[#This Row],[RN Hours (excl. Admin, DON)]], Contract[[#This Row],[RN Admin Hours]], Contract[[#This Row],[RN DON Hours]], Contract[[#This Row],[LPN Hours (excl. Admin)]], Contract[[#This Row],[LPN Admin Hours]], Contract[[#This Row],[CNA Hours]], Contract[[#This Row],[NA TR Hours]], Contract[[#This Row],[Med Aide/Tech Hours]])</f>
        <v>140.66274725274729</v>
      </c>
      <c r="G1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65" s="8">
        <f>Contract[[#This Row],[Total Contract Hours]]/Contract[[#This Row],[Total Nurse Staff Hours]]</f>
        <v>0</v>
      </c>
      <c r="I165" s="2">
        <f>SUM(Contract[[#This Row],[RN Hours (excl. Admin, DON)]], Contract[[#This Row],[RN Admin Hours]], Contract[[#This Row],[RN DON Hours]])</f>
        <v>26.664505494505502</v>
      </c>
      <c r="J165" s="2">
        <f>SUM(Contract[[#This Row],[RN Hours Contract (excl. Admin, DON)]], Contract[[#This Row],[RN Admin Hours Contract]], Contract[[#This Row],[RN DON Hours Contract]])</f>
        <v>0</v>
      </c>
      <c r="K165" s="8">
        <f>Contract[[#This Row],[Total Contract RN Hours (w/ Admin, DON)]]/Contract[[#This Row],[Total RN Hours (w/ Admin, DON)]]</f>
        <v>0</v>
      </c>
      <c r="L165" s="2">
        <v>21.653516483516491</v>
      </c>
      <c r="M165" s="2">
        <v>0</v>
      </c>
      <c r="N165" s="8">
        <f>Contract[[#This Row],[RN Hours Contract (excl. Admin, DON)]]/Contract[[#This Row],[RN Hours (excl. Admin, DON)]]</f>
        <v>0</v>
      </c>
      <c r="O165" s="2">
        <v>0</v>
      </c>
      <c r="P165" s="2">
        <v>0</v>
      </c>
      <c r="Q165" s="8" t="s">
        <v>2447</v>
      </c>
      <c r="R165" s="2">
        <v>5.0109890109890109</v>
      </c>
      <c r="S165" s="2">
        <v>0</v>
      </c>
      <c r="T165" s="8">
        <f>Contract[[#This Row],[RN DON Hours Contract]]/Contract[[#This Row],[RN DON Hours]]</f>
        <v>0</v>
      </c>
      <c r="U165" s="2">
        <v>25.98582417582417</v>
      </c>
      <c r="V165" s="2">
        <v>0</v>
      </c>
      <c r="W165" s="8">
        <f>Contract[[#This Row],[LPN Hours Contract (excl. Admin)]]/Contract[[#This Row],[LPN Hours (excl. Admin)]]</f>
        <v>0</v>
      </c>
      <c r="X165" s="2">
        <v>4.8571428571428568</v>
      </c>
      <c r="Y165" s="2">
        <v>0</v>
      </c>
      <c r="Z165" s="8">
        <f>Contract[[#This Row],[LPN Admin Hours Contract]]/Contract[[#This Row],[LPN Admin Hours]]</f>
        <v>0</v>
      </c>
      <c r="AA165" s="2">
        <v>83.155274725274765</v>
      </c>
      <c r="AB165" s="2">
        <v>0</v>
      </c>
      <c r="AC165" s="8">
        <f>Contract[[#This Row],[CNA Hours Contract]]/Contract[[#This Row],[CNA Hours]]</f>
        <v>0</v>
      </c>
      <c r="AD165" s="2">
        <v>0</v>
      </c>
      <c r="AE165" s="2">
        <v>0</v>
      </c>
      <c r="AF165" s="8" t="s">
        <v>2447</v>
      </c>
      <c r="AG165" s="2">
        <v>0</v>
      </c>
      <c r="AH165" s="2">
        <v>0</v>
      </c>
      <c r="AI165" s="8" t="s">
        <v>2447</v>
      </c>
      <c r="AJ165" t="s">
        <v>638</v>
      </c>
      <c r="AK165" s="6">
        <v>5</v>
      </c>
      <c r="AT165"/>
      <c r="AU165"/>
    </row>
    <row r="166" spans="1:47" x14ac:dyDescent="0.25">
      <c r="A166" t="s">
        <v>35</v>
      </c>
      <c r="B166" t="s">
        <v>1109</v>
      </c>
      <c r="C166" t="s">
        <v>2033</v>
      </c>
      <c r="D166" t="s">
        <v>2324</v>
      </c>
      <c r="E166" s="2">
        <v>57.791208791208788</v>
      </c>
      <c r="F166" s="2">
        <f>SUM(Contract[[#This Row],[RN Hours (excl. Admin, DON)]], Contract[[#This Row],[RN Admin Hours]], Contract[[#This Row],[RN DON Hours]], Contract[[#This Row],[LPN Hours (excl. Admin)]], Contract[[#This Row],[LPN Admin Hours]], Contract[[#This Row],[CNA Hours]], Contract[[#This Row],[NA TR Hours]], Contract[[#This Row],[Med Aide/Tech Hours]])</f>
        <v>187.90109890109889</v>
      </c>
      <c r="G1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5.6584615384615375</v>
      </c>
      <c r="H166" s="8">
        <f>Contract[[#This Row],[Total Contract Hours]]/Contract[[#This Row],[Total Nurse Staff Hours]]</f>
        <v>3.0114041756827883E-2</v>
      </c>
      <c r="I166" s="2">
        <f>SUM(Contract[[#This Row],[RN Hours (excl. Admin, DON)]], Contract[[#This Row],[RN Admin Hours]], Contract[[#This Row],[RN DON Hours]])</f>
        <v>36.297032967032962</v>
      </c>
      <c r="J166" s="2">
        <f>SUM(Contract[[#This Row],[RN Hours Contract (excl. Admin, DON)]], Contract[[#This Row],[RN Admin Hours Contract]], Contract[[#This Row],[RN DON Hours Contract]])</f>
        <v>2.6593406593406592</v>
      </c>
      <c r="K166" s="8">
        <f>Contract[[#This Row],[Total Contract RN Hours (w/ Admin, DON)]]/Contract[[#This Row],[Total RN Hours (w/ Admin, DON)]]</f>
        <v>7.3266061767528604E-2</v>
      </c>
      <c r="L166" s="2">
        <v>24.85197802197802</v>
      </c>
      <c r="M166" s="2">
        <v>2.6593406593406592</v>
      </c>
      <c r="N166" s="8">
        <f>Contract[[#This Row],[RN Hours Contract (excl. Admin, DON)]]/Contract[[#This Row],[RN Hours (excl. Admin, DON)]]</f>
        <v>0.10700720308817482</v>
      </c>
      <c r="O166" s="2">
        <v>6.3461538461538458</v>
      </c>
      <c r="P166" s="2">
        <v>0</v>
      </c>
      <c r="Q166" s="8">
        <f>Contract[[#This Row],[RN Admin Hours Contract]]/Contract[[#This Row],[RN Admin Hours]]</f>
        <v>0</v>
      </c>
      <c r="R166" s="2">
        <v>5.0989010989010985</v>
      </c>
      <c r="S166" s="2">
        <v>0</v>
      </c>
      <c r="T166" s="8">
        <f>Contract[[#This Row],[RN DON Hours Contract]]/Contract[[#This Row],[RN DON Hours]]</f>
        <v>0</v>
      </c>
      <c r="U166" s="2">
        <v>32.854065934065936</v>
      </c>
      <c r="V166" s="2">
        <v>2.9991208791208788</v>
      </c>
      <c r="W166" s="8">
        <f>Contract[[#This Row],[LPN Hours Contract (excl. Admin)]]/Contract[[#This Row],[LPN Hours (excl. Admin)]]</f>
        <v>9.1286140508141211E-2</v>
      </c>
      <c r="X166" s="2">
        <v>0</v>
      </c>
      <c r="Y166" s="2">
        <v>0</v>
      </c>
      <c r="Z166" s="8" t="s">
        <v>2447</v>
      </c>
      <c r="AA166" s="2">
        <v>118.75</v>
      </c>
      <c r="AB166" s="2">
        <v>0</v>
      </c>
      <c r="AC166" s="8">
        <f>Contract[[#This Row],[CNA Hours Contract]]/Contract[[#This Row],[CNA Hours]]</f>
        <v>0</v>
      </c>
      <c r="AD166" s="2">
        <v>0</v>
      </c>
      <c r="AE166" s="2">
        <v>0</v>
      </c>
      <c r="AF166" s="8" t="s">
        <v>2447</v>
      </c>
      <c r="AG166" s="2">
        <v>0</v>
      </c>
      <c r="AH166" s="2">
        <v>0</v>
      </c>
      <c r="AI166" s="8" t="s">
        <v>2447</v>
      </c>
      <c r="AJ166" t="s">
        <v>163</v>
      </c>
      <c r="AK166" s="6">
        <v>5</v>
      </c>
      <c r="AT166"/>
      <c r="AU166"/>
    </row>
    <row r="167" spans="1:47" x14ac:dyDescent="0.25">
      <c r="A167" t="s">
        <v>35</v>
      </c>
      <c r="B167" t="s">
        <v>1469</v>
      </c>
      <c r="C167" t="s">
        <v>2008</v>
      </c>
      <c r="D167" t="s">
        <v>2281</v>
      </c>
      <c r="E167" s="2">
        <v>64.64835164835165</v>
      </c>
      <c r="F167" s="2">
        <f>SUM(Contract[[#This Row],[RN Hours (excl. Admin, DON)]], Contract[[#This Row],[RN Admin Hours]], Contract[[#This Row],[RN DON Hours]], Contract[[#This Row],[LPN Hours (excl. Admin)]], Contract[[#This Row],[LPN Admin Hours]], Contract[[#This Row],[CNA Hours]], Contract[[#This Row],[NA TR Hours]], Contract[[#This Row],[Med Aide/Tech Hours]])</f>
        <v>225.08615384615388</v>
      </c>
      <c r="G1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34.627472527472527</v>
      </c>
      <c r="H167" s="8">
        <f>Contract[[#This Row],[Total Contract Hours]]/Contract[[#This Row],[Total Nurse Staff Hours]]</f>
        <v>0.15384097127156193</v>
      </c>
      <c r="I167" s="2">
        <f>SUM(Contract[[#This Row],[RN Hours (excl. Admin, DON)]], Contract[[#This Row],[RN Admin Hours]], Contract[[#This Row],[RN DON Hours]])</f>
        <v>41.21065934065934</v>
      </c>
      <c r="J167" s="2">
        <f>SUM(Contract[[#This Row],[RN Hours Contract (excl. Admin, DON)]], Contract[[#This Row],[RN Admin Hours Contract]], Contract[[#This Row],[RN DON Hours Contract]])</f>
        <v>1.1318681318681318</v>
      </c>
      <c r="K167" s="8">
        <f>Contract[[#This Row],[Total Contract RN Hours (w/ Admin, DON)]]/Contract[[#This Row],[Total RN Hours (w/ Admin, DON)]]</f>
        <v>2.7465421567555603E-2</v>
      </c>
      <c r="L167" s="2">
        <v>28.295384615384616</v>
      </c>
      <c r="M167" s="2">
        <v>1.1318681318681318</v>
      </c>
      <c r="N167" s="8">
        <f>Contract[[#This Row],[RN Hours Contract (excl. Admin, DON)]]/Contract[[#This Row],[RN Hours (excl. Admin, DON)]]</f>
        <v>4.0001864164543585E-2</v>
      </c>
      <c r="O167" s="2">
        <v>7.2889010989010998</v>
      </c>
      <c r="P167" s="2">
        <v>0</v>
      </c>
      <c r="Q167" s="8">
        <f>Contract[[#This Row],[RN Admin Hours Contract]]/Contract[[#This Row],[RN Admin Hours]]</f>
        <v>0</v>
      </c>
      <c r="R167" s="2">
        <v>5.6263736263736268</v>
      </c>
      <c r="S167" s="2">
        <v>0</v>
      </c>
      <c r="T167" s="8">
        <f>Contract[[#This Row],[RN DON Hours Contract]]/Contract[[#This Row],[RN DON Hours]]</f>
        <v>0</v>
      </c>
      <c r="U167" s="2">
        <v>57.854835164835151</v>
      </c>
      <c r="V167" s="2">
        <v>11.286813186813188</v>
      </c>
      <c r="W167" s="8">
        <f>Contract[[#This Row],[LPN Hours Contract (excl. Admin)]]/Contract[[#This Row],[LPN Hours (excl. Admin)]]</f>
        <v>0.19508850305520264</v>
      </c>
      <c r="X167" s="2">
        <v>0</v>
      </c>
      <c r="Y167" s="2">
        <v>0</v>
      </c>
      <c r="Z167" s="8" t="s">
        <v>2447</v>
      </c>
      <c r="AA167" s="2">
        <v>126.02065934065938</v>
      </c>
      <c r="AB167" s="2">
        <v>22.208791208791208</v>
      </c>
      <c r="AC167" s="8">
        <f>Contract[[#This Row],[CNA Hours Contract]]/Contract[[#This Row],[CNA Hours]]</f>
        <v>0.17623135226388831</v>
      </c>
      <c r="AD167" s="2">
        <v>0</v>
      </c>
      <c r="AE167" s="2">
        <v>0</v>
      </c>
      <c r="AF167" s="8" t="s">
        <v>2447</v>
      </c>
      <c r="AG167" s="2">
        <v>0</v>
      </c>
      <c r="AH167" s="2">
        <v>0</v>
      </c>
      <c r="AI167" s="8" t="s">
        <v>2447</v>
      </c>
      <c r="AJ167" t="s">
        <v>528</v>
      </c>
      <c r="AK167" s="6">
        <v>5</v>
      </c>
      <c r="AT167"/>
      <c r="AU167"/>
    </row>
    <row r="168" spans="1:47" x14ac:dyDescent="0.25">
      <c r="A168" t="s">
        <v>35</v>
      </c>
      <c r="B168" t="s">
        <v>1066</v>
      </c>
      <c r="C168" t="s">
        <v>2090</v>
      </c>
      <c r="D168" t="s">
        <v>2280</v>
      </c>
      <c r="E168" s="2">
        <v>88.362637362637358</v>
      </c>
      <c r="F168" s="2">
        <f>SUM(Contract[[#This Row],[RN Hours (excl. Admin, DON)]], Contract[[#This Row],[RN Admin Hours]], Contract[[#This Row],[RN DON Hours]], Contract[[#This Row],[LPN Hours (excl. Admin)]], Contract[[#This Row],[LPN Admin Hours]], Contract[[#This Row],[CNA Hours]], Contract[[#This Row],[NA TR Hours]], Contract[[#This Row],[Med Aide/Tech Hours]])</f>
        <v>300.00505494505501</v>
      </c>
      <c r="G1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9.6821978021978019</v>
      </c>
      <c r="H168" s="8">
        <f>Contract[[#This Row],[Total Contract Hours]]/Contract[[#This Row],[Total Nurse Staff Hours]]</f>
        <v>3.2273448872290056E-2</v>
      </c>
      <c r="I168" s="2">
        <f>SUM(Contract[[#This Row],[RN Hours (excl. Admin, DON)]], Contract[[#This Row],[RN Admin Hours]], Contract[[#This Row],[RN DON Hours]])</f>
        <v>45.811648351648344</v>
      </c>
      <c r="J168" s="2">
        <f>SUM(Contract[[#This Row],[RN Hours Contract (excl. Admin, DON)]], Contract[[#This Row],[RN Admin Hours Contract]], Contract[[#This Row],[RN DON Hours Contract]])</f>
        <v>1.5384615384615385</v>
      </c>
      <c r="K168" s="8">
        <f>Contract[[#This Row],[Total Contract RN Hours (w/ Admin, DON)]]/Contract[[#This Row],[Total RN Hours (w/ Admin, DON)]]</f>
        <v>3.3582322265559419E-2</v>
      </c>
      <c r="L168" s="2">
        <v>33.030439560439554</v>
      </c>
      <c r="M168" s="2">
        <v>1.5384615384615385</v>
      </c>
      <c r="N168" s="8">
        <f>Contract[[#This Row],[RN Hours Contract (excl. Admin, DON)]]/Contract[[#This Row],[RN Hours (excl. Admin, DON)]]</f>
        <v>4.6577083409575594E-2</v>
      </c>
      <c r="O168" s="2">
        <v>7.066923076923076</v>
      </c>
      <c r="P168" s="2">
        <v>0</v>
      </c>
      <c r="Q168" s="8">
        <f>Contract[[#This Row],[RN Admin Hours Contract]]/Contract[[#This Row],[RN Admin Hours]]</f>
        <v>0</v>
      </c>
      <c r="R168" s="2">
        <v>5.7142857142857144</v>
      </c>
      <c r="S168" s="2">
        <v>0</v>
      </c>
      <c r="T168" s="8">
        <f>Contract[[#This Row],[RN DON Hours Contract]]/Contract[[#This Row],[RN DON Hours]]</f>
        <v>0</v>
      </c>
      <c r="U168" s="2">
        <v>100.99956043956048</v>
      </c>
      <c r="V168" s="2">
        <v>2.0228571428571427</v>
      </c>
      <c r="W168" s="8">
        <f>Contract[[#This Row],[LPN Hours Contract (excl. Admin)]]/Contract[[#This Row],[LPN Hours (excl. Admin)]]</f>
        <v>2.0028375708304673E-2</v>
      </c>
      <c r="X168" s="2">
        <v>0</v>
      </c>
      <c r="Y168" s="2">
        <v>0</v>
      </c>
      <c r="Z168" s="8" t="s">
        <v>2447</v>
      </c>
      <c r="AA168" s="2">
        <v>153.19384615384621</v>
      </c>
      <c r="AB168" s="2">
        <v>6.1208791208791204</v>
      </c>
      <c r="AC168" s="8">
        <f>Contract[[#This Row],[CNA Hours Contract]]/Contract[[#This Row],[CNA Hours]]</f>
        <v>3.9955124011523124E-2</v>
      </c>
      <c r="AD168" s="2">
        <v>0</v>
      </c>
      <c r="AE168" s="2">
        <v>0</v>
      </c>
      <c r="AF168" s="8" t="s">
        <v>2447</v>
      </c>
      <c r="AG168" s="2">
        <v>0</v>
      </c>
      <c r="AH168" s="2">
        <v>0</v>
      </c>
      <c r="AI168" s="8" t="s">
        <v>2447</v>
      </c>
      <c r="AJ168" t="s">
        <v>119</v>
      </c>
      <c r="AK168" s="6">
        <v>5</v>
      </c>
      <c r="AT168"/>
      <c r="AU168"/>
    </row>
    <row r="169" spans="1:47" x14ac:dyDescent="0.25">
      <c r="A169" t="s">
        <v>35</v>
      </c>
      <c r="B169" t="s">
        <v>1260</v>
      </c>
      <c r="C169" t="s">
        <v>1971</v>
      </c>
      <c r="D169" t="s">
        <v>2300</v>
      </c>
      <c r="E169" s="2">
        <v>40.219780219780219</v>
      </c>
      <c r="F169" s="2">
        <f>SUM(Contract[[#This Row],[RN Hours (excl. Admin, DON)]], Contract[[#This Row],[RN Admin Hours]], Contract[[#This Row],[RN DON Hours]], Contract[[#This Row],[LPN Hours (excl. Admin)]], Contract[[#This Row],[LPN Admin Hours]], Contract[[#This Row],[CNA Hours]], Contract[[#This Row],[NA TR Hours]], Contract[[#This Row],[Med Aide/Tech Hours]])</f>
        <v>170.81868131868131</v>
      </c>
      <c r="G1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69" s="8">
        <f>Contract[[#This Row],[Total Contract Hours]]/Contract[[#This Row],[Total Nurse Staff Hours]]</f>
        <v>0</v>
      </c>
      <c r="I169" s="2">
        <f>SUM(Contract[[#This Row],[RN Hours (excl. Admin, DON)]], Contract[[#This Row],[RN Admin Hours]], Contract[[#This Row],[RN DON Hours]])</f>
        <v>38.236263736263737</v>
      </c>
      <c r="J169" s="2">
        <f>SUM(Contract[[#This Row],[RN Hours Contract (excl. Admin, DON)]], Contract[[#This Row],[RN Admin Hours Contract]], Contract[[#This Row],[RN DON Hours Contract]])</f>
        <v>0</v>
      </c>
      <c r="K169" s="8">
        <f>Contract[[#This Row],[Total Contract RN Hours (w/ Admin, DON)]]/Contract[[#This Row],[Total RN Hours (w/ Admin, DON)]]</f>
        <v>0</v>
      </c>
      <c r="L169" s="2">
        <v>24.719780219780219</v>
      </c>
      <c r="M169" s="2">
        <v>0</v>
      </c>
      <c r="N169" s="8">
        <f>Contract[[#This Row],[RN Hours Contract (excl. Admin, DON)]]/Contract[[#This Row],[RN Hours (excl. Admin, DON)]]</f>
        <v>0</v>
      </c>
      <c r="O169" s="2">
        <v>8.2417582417582409</v>
      </c>
      <c r="P169" s="2">
        <v>0</v>
      </c>
      <c r="Q169" s="8">
        <f>Contract[[#This Row],[RN Admin Hours Contract]]/Contract[[#This Row],[RN Admin Hours]]</f>
        <v>0</v>
      </c>
      <c r="R169" s="2">
        <v>5.2747252747252746</v>
      </c>
      <c r="S169" s="2">
        <v>0</v>
      </c>
      <c r="T169" s="8">
        <f>Contract[[#This Row],[RN DON Hours Contract]]/Contract[[#This Row],[RN DON Hours]]</f>
        <v>0</v>
      </c>
      <c r="U169" s="2">
        <v>28.478021978021978</v>
      </c>
      <c r="V169" s="2">
        <v>0</v>
      </c>
      <c r="W169" s="8">
        <f>Contract[[#This Row],[LPN Hours Contract (excl. Admin)]]/Contract[[#This Row],[LPN Hours (excl. Admin)]]</f>
        <v>0</v>
      </c>
      <c r="X169" s="2">
        <v>2.6346153846153846</v>
      </c>
      <c r="Y169" s="2">
        <v>0</v>
      </c>
      <c r="Z169" s="8">
        <f>Contract[[#This Row],[LPN Admin Hours Contract]]/Contract[[#This Row],[LPN Admin Hours]]</f>
        <v>0</v>
      </c>
      <c r="AA169" s="2">
        <v>84.642857142857139</v>
      </c>
      <c r="AB169" s="2">
        <v>0</v>
      </c>
      <c r="AC169" s="8">
        <f>Contract[[#This Row],[CNA Hours Contract]]/Contract[[#This Row],[CNA Hours]]</f>
        <v>0</v>
      </c>
      <c r="AD169" s="2">
        <v>16.826923076923077</v>
      </c>
      <c r="AE169" s="2">
        <v>0</v>
      </c>
      <c r="AF169" s="8">
        <f>Contract[[#This Row],[NA TR Hours Contract]]/Contract[[#This Row],[NA TR Hours]]</f>
        <v>0</v>
      </c>
      <c r="AG169" s="2">
        <v>0</v>
      </c>
      <c r="AH169" s="2">
        <v>0</v>
      </c>
      <c r="AI169" s="8" t="s">
        <v>2447</v>
      </c>
      <c r="AJ169" t="s">
        <v>316</v>
      </c>
      <c r="AK169" s="6">
        <v>5</v>
      </c>
      <c r="AT169"/>
      <c r="AU169"/>
    </row>
    <row r="170" spans="1:47" x14ac:dyDescent="0.25">
      <c r="A170" t="s">
        <v>35</v>
      </c>
      <c r="B170" t="s">
        <v>1611</v>
      </c>
      <c r="C170" t="s">
        <v>2090</v>
      </c>
      <c r="D170" t="s">
        <v>2280</v>
      </c>
      <c r="E170" s="2">
        <v>19.505494505494507</v>
      </c>
      <c r="F170" s="2">
        <f>SUM(Contract[[#This Row],[RN Hours (excl. Admin, DON)]], Contract[[#This Row],[RN Admin Hours]], Contract[[#This Row],[RN DON Hours]], Contract[[#This Row],[LPN Hours (excl. Admin)]], Contract[[#This Row],[LPN Admin Hours]], Contract[[#This Row],[CNA Hours]], Contract[[#This Row],[NA TR Hours]], Contract[[#This Row],[Med Aide/Tech Hours]])</f>
        <v>84.577362637362626</v>
      </c>
      <c r="G1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1.2110989010989011</v>
      </c>
      <c r="H170" s="8">
        <f>Contract[[#This Row],[Total Contract Hours]]/Contract[[#This Row],[Total Nurse Staff Hours]]</f>
        <v>1.4319421454315837E-2</v>
      </c>
      <c r="I170" s="2">
        <f>SUM(Contract[[#This Row],[RN Hours (excl. Admin, DON)]], Contract[[#This Row],[RN Admin Hours]], Contract[[#This Row],[RN DON Hours]])</f>
        <v>10.350659340659341</v>
      </c>
      <c r="J170" s="2">
        <f>SUM(Contract[[#This Row],[RN Hours Contract (excl. Admin, DON)]], Contract[[#This Row],[RN Admin Hours Contract]], Contract[[#This Row],[RN DON Hours Contract]])</f>
        <v>0.42857142857142855</v>
      </c>
      <c r="K170" s="8">
        <f>Contract[[#This Row],[Total Contract RN Hours (w/ Admin, DON)]]/Contract[[#This Row],[Total RN Hours (w/ Admin, DON)]]</f>
        <v>4.1405229799025382E-2</v>
      </c>
      <c r="L170" s="2">
        <v>5.2609890109890109</v>
      </c>
      <c r="M170" s="2">
        <v>0</v>
      </c>
      <c r="N170" s="8">
        <f>Contract[[#This Row],[RN Hours Contract (excl. Admin, DON)]]/Contract[[#This Row],[RN Hours (excl. Admin, DON)]]</f>
        <v>0</v>
      </c>
      <c r="O170" s="2">
        <v>2.146813186813187</v>
      </c>
      <c r="P170" s="2">
        <v>0.42857142857142855</v>
      </c>
      <c r="Q170" s="8">
        <f>Contract[[#This Row],[RN Admin Hours Contract]]/Contract[[#This Row],[RN Admin Hours]]</f>
        <v>0.1996314496314496</v>
      </c>
      <c r="R170" s="2">
        <v>2.9428571428571431</v>
      </c>
      <c r="S170" s="2">
        <v>0</v>
      </c>
      <c r="T170" s="8">
        <f>Contract[[#This Row],[RN DON Hours Contract]]/Contract[[#This Row],[RN DON Hours]]</f>
        <v>0</v>
      </c>
      <c r="U170" s="2">
        <v>19.280879120879128</v>
      </c>
      <c r="V170" s="2">
        <v>0.78252747252747246</v>
      </c>
      <c r="W170" s="8">
        <f>Contract[[#This Row],[LPN Hours Contract (excl. Admin)]]/Contract[[#This Row],[LPN Hours (excl. Admin)]]</f>
        <v>4.0585673901148991E-2</v>
      </c>
      <c r="X170" s="2">
        <v>0</v>
      </c>
      <c r="Y170" s="2">
        <v>0</v>
      </c>
      <c r="Z170" s="8" t="s">
        <v>2447</v>
      </c>
      <c r="AA170" s="2">
        <v>54.94582417582415</v>
      </c>
      <c r="AB170" s="2">
        <v>0</v>
      </c>
      <c r="AC170" s="8">
        <f>Contract[[#This Row],[CNA Hours Contract]]/Contract[[#This Row],[CNA Hours]]</f>
        <v>0</v>
      </c>
      <c r="AD170" s="2">
        <v>0</v>
      </c>
      <c r="AE170" s="2">
        <v>0</v>
      </c>
      <c r="AF170" s="8" t="s">
        <v>2447</v>
      </c>
      <c r="AG170" s="2">
        <v>0</v>
      </c>
      <c r="AH170" s="2">
        <v>0</v>
      </c>
      <c r="AI170" s="8" t="s">
        <v>2447</v>
      </c>
      <c r="AJ170" t="s">
        <v>674</v>
      </c>
      <c r="AK170" s="6">
        <v>5</v>
      </c>
      <c r="AT170"/>
      <c r="AU170"/>
    </row>
    <row r="171" spans="1:47" x14ac:dyDescent="0.25">
      <c r="A171" t="s">
        <v>35</v>
      </c>
      <c r="B171" t="s">
        <v>1629</v>
      </c>
      <c r="C171" t="s">
        <v>2205</v>
      </c>
      <c r="D171" t="s">
        <v>2309</v>
      </c>
      <c r="E171" s="2">
        <v>140.1868131868132</v>
      </c>
      <c r="F171" s="2">
        <f>SUM(Contract[[#This Row],[RN Hours (excl. Admin, DON)]], Contract[[#This Row],[RN Admin Hours]], Contract[[#This Row],[RN DON Hours]], Contract[[#This Row],[LPN Hours (excl. Admin)]], Contract[[#This Row],[LPN Admin Hours]], Contract[[#This Row],[CNA Hours]], Contract[[#This Row],[NA TR Hours]], Contract[[#This Row],[Med Aide/Tech Hours]])</f>
        <v>456.84406593406584</v>
      </c>
      <c r="G1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71" s="8">
        <f>Contract[[#This Row],[Total Contract Hours]]/Contract[[#This Row],[Total Nurse Staff Hours]]</f>
        <v>0</v>
      </c>
      <c r="I171" s="2">
        <f>SUM(Contract[[#This Row],[RN Hours (excl. Admin, DON)]], Contract[[#This Row],[RN Admin Hours]], Contract[[#This Row],[RN DON Hours]])</f>
        <v>82.805494505494494</v>
      </c>
      <c r="J171" s="2">
        <f>SUM(Contract[[#This Row],[RN Hours Contract (excl. Admin, DON)]], Contract[[#This Row],[RN Admin Hours Contract]], Contract[[#This Row],[RN DON Hours Contract]])</f>
        <v>0</v>
      </c>
      <c r="K171" s="8">
        <f>Contract[[#This Row],[Total Contract RN Hours (w/ Admin, DON)]]/Contract[[#This Row],[Total RN Hours (w/ Admin, DON)]]</f>
        <v>0</v>
      </c>
      <c r="L171" s="2">
        <v>68.740109890109878</v>
      </c>
      <c r="M171" s="2">
        <v>0</v>
      </c>
      <c r="N171" s="8">
        <f>Contract[[#This Row],[RN Hours Contract (excl. Admin, DON)]]/Contract[[#This Row],[RN Hours (excl. Admin, DON)]]</f>
        <v>0</v>
      </c>
      <c r="O171" s="2">
        <v>8.4390109890109901</v>
      </c>
      <c r="P171" s="2">
        <v>0</v>
      </c>
      <c r="Q171" s="8">
        <f>Contract[[#This Row],[RN Admin Hours Contract]]/Contract[[#This Row],[RN Admin Hours]]</f>
        <v>0</v>
      </c>
      <c r="R171" s="2">
        <v>5.6263736263736268</v>
      </c>
      <c r="S171" s="2">
        <v>0</v>
      </c>
      <c r="T171" s="8">
        <f>Contract[[#This Row],[RN DON Hours Contract]]/Contract[[#This Row],[RN DON Hours]]</f>
        <v>0</v>
      </c>
      <c r="U171" s="2">
        <v>157.54967032967031</v>
      </c>
      <c r="V171" s="2">
        <v>0</v>
      </c>
      <c r="W171" s="8">
        <f>Contract[[#This Row],[LPN Hours Contract (excl. Admin)]]/Contract[[#This Row],[LPN Hours (excl. Admin)]]</f>
        <v>0</v>
      </c>
      <c r="X171" s="2">
        <v>7.3402197802197797</v>
      </c>
      <c r="Y171" s="2">
        <v>0</v>
      </c>
      <c r="Z171" s="8">
        <f>Contract[[#This Row],[LPN Admin Hours Contract]]/Contract[[#This Row],[LPN Admin Hours]]</f>
        <v>0</v>
      </c>
      <c r="AA171" s="2">
        <v>209.1486813186813</v>
      </c>
      <c r="AB171" s="2">
        <v>0</v>
      </c>
      <c r="AC171" s="8">
        <f>Contract[[#This Row],[CNA Hours Contract]]/Contract[[#This Row],[CNA Hours]]</f>
        <v>0</v>
      </c>
      <c r="AD171" s="2">
        <v>0</v>
      </c>
      <c r="AE171" s="2">
        <v>0</v>
      </c>
      <c r="AF171" s="8" t="s">
        <v>2447</v>
      </c>
      <c r="AG171" s="2">
        <v>0</v>
      </c>
      <c r="AH171" s="2">
        <v>0</v>
      </c>
      <c r="AI171" s="8" t="s">
        <v>2447</v>
      </c>
      <c r="AJ171" t="s">
        <v>692</v>
      </c>
      <c r="AK171" s="6">
        <v>5</v>
      </c>
      <c r="AT171"/>
      <c r="AU171"/>
    </row>
    <row r="172" spans="1:47" x14ac:dyDescent="0.25">
      <c r="A172" t="s">
        <v>35</v>
      </c>
      <c r="B172" t="s">
        <v>1759</v>
      </c>
      <c r="C172" t="s">
        <v>1995</v>
      </c>
      <c r="D172" t="s">
        <v>2309</v>
      </c>
      <c r="E172" s="2">
        <v>41.846153846153847</v>
      </c>
      <c r="F172" s="2">
        <f>SUM(Contract[[#This Row],[RN Hours (excl. Admin, DON)]], Contract[[#This Row],[RN Admin Hours]], Contract[[#This Row],[RN DON Hours]], Contract[[#This Row],[LPN Hours (excl. Admin)]], Contract[[#This Row],[LPN Admin Hours]], Contract[[#This Row],[CNA Hours]], Contract[[#This Row],[NA TR Hours]], Contract[[#This Row],[Med Aide/Tech Hours]])</f>
        <v>131.08791208791209</v>
      </c>
      <c r="G1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5.3461538461538467</v>
      </c>
      <c r="H172" s="8">
        <f>Contract[[#This Row],[Total Contract Hours]]/Contract[[#This Row],[Total Nurse Staff Hours]]</f>
        <v>4.0782965881465343E-2</v>
      </c>
      <c r="I172" s="2">
        <f>SUM(Contract[[#This Row],[RN Hours (excl. Admin, DON)]], Contract[[#This Row],[RN Admin Hours]], Contract[[#This Row],[RN DON Hours]])</f>
        <v>24.357142857142854</v>
      </c>
      <c r="J172" s="2">
        <f>SUM(Contract[[#This Row],[RN Hours Contract (excl. Admin, DON)]], Contract[[#This Row],[RN Admin Hours Contract]], Contract[[#This Row],[RN DON Hours Contract]])</f>
        <v>0.79120879120879117</v>
      </c>
      <c r="K172" s="8">
        <f>Contract[[#This Row],[Total Contract RN Hours (w/ Admin, DON)]]/Contract[[#This Row],[Total RN Hours (w/ Admin, DON)]]</f>
        <v>3.2483645386871193E-2</v>
      </c>
      <c r="L172" s="2">
        <v>13.631868131868131</v>
      </c>
      <c r="M172" s="2">
        <v>0.79120879120879117</v>
      </c>
      <c r="N172" s="8">
        <f>Contract[[#This Row],[RN Hours Contract (excl. Admin, DON)]]/Contract[[#This Row],[RN Hours (excl. Admin, DON)]]</f>
        <v>5.8041112454655382E-2</v>
      </c>
      <c r="O172" s="2">
        <v>5.2747252747252746</v>
      </c>
      <c r="P172" s="2">
        <v>0</v>
      </c>
      <c r="Q172" s="8">
        <f>Contract[[#This Row],[RN Admin Hours Contract]]/Contract[[#This Row],[RN Admin Hours]]</f>
        <v>0</v>
      </c>
      <c r="R172" s="2">
        <v>5.4505494505494507</v>
      </c>
      <c r="S172" s="2">
        <v>0</v>
      </c>
      <c r="T172" s="8">
        <f>Contract[[#This Row],[RN DON Hours Contract]]/Contract[[#This Row],[RN DON Hours]]</f>
        <v>0</v>
      </c>
      <c r="U172" s="2">
        <v>31.71153846153846</v>
      </c>
      <c r="V172" s="2">
        <v>0.37912087912087911</v>
      </c>
      <c r="W172" s="8">
        <f>Contract[[#This Row],[LPN Hours Contract (excl. Admin)]]/Contract[[#This Row],[LPN Hours (excl. Admin)]]</f>
        <v>1.1955297582950707E-2</v>
      </c>
      <c r="X172" s="2">
        <v>0</v>
      </c>
      <c r="Y172" s="2">
        <v>0</v>
      </c>
      <c r="Z172" s="8" t="s">
        <v>2447</v>
      </c>
      <c r="AA172" s="2">
        <v>66.818681318681314</v>
      </c>
      <c r="AB172" s="2">
        <v>4.1758241758241761</v>
      </c>
      <c r="AC172" s="8">
        <f>Contract[[#This Row],[CNA Hours Contract]]/Contract[[#This Row],[CNA Hours]]</f>
        <v>6.249486062001481E-2</v>
      </c>
      <c r="AD172" s="2">
        <v>8.2005494505494507</v>
      </c>
      <c r="AE172" s="2">
        <v>0</v>
      </c>
      <c r="AF172" s="8">
        <f>Contract[[#This Row],[NA TR Hours Contract]]/Contract[[#This Row],[NA TR Hours]]</f>
        <v>0</v>
      </c>
      <c r="AG172" s="2">
        <v>0</v>
      </c>
      <c r="AH172" s="2">
        <v>0</v>
      </c>
      <c r="AI172" s="8" t="s">
        <v>2447</v>
      </c>
      <c r="AJ172" t="s">
        <v>825</v>
      </c>
      <c r="AK172" s="6">
        <v>5</v>
      </c>
      <c r="AT172"/>
      <c r="AU172"/>
    </row>
    <row r="173" spans="1:47" x14ac:dyDescent="0.25">
      <c r="A173" t="s">
        <v>35</v>
      </c>
      <c r="B173" t="s">
        <v>1339</v>
      </c>
      <c r="C173" t="s">
        <v>1995</v>
      </c>
      <c r="D173" t="s">
        <v>2309</v>
      </c>
      <c r="E173" s="2">
        <v>71.769230769230774</v>
      </c>
      <c r="F173" s="2">
        <f>SUM(Contract[[#This Row],[RN Hours (excl. Admin, DON)]], Contract[[#This Row],[RN Admin Hours]], Contract[[#This Row],[RN DON Hours]], Contract[[#This Row],[LPN Hours (excl. Admin)]], Contract[[#This Row],[LPN Admin Hours]], Contract[[#This Row],[CNA Hours]], Contract[[#This Row],[NA TR Hours]], Contract[[#This Row],[Med Aide/Tech Hours]])</f>
        <v>288.51373626373623</v>
      </c>
      <c r="G1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55.752747252747255</v>
      </c>
      <c r="H173" s="8">
        <f>Contract[[#This Row],[Total Contract Hours]]/Contract[[#This Row],[Total Nurse Staff Hours]]</f>
        <v>0.19324122301678748</v>
      </c>
      <c r="I173" s="2">
        <f>SUM(Contract[[#This Row],[RN Hours (excl. Admin, DON)]], Contract[[#This Row],[RN Admin Hours]], Contract[[#This Row],[RN DON Hours]])</f>
        <v>35.412087912087912</v>
      </c>
      <c r="J173" s="2">
        <f>SUM(Contract[[#This Row],[RN Hours Contract (excl. Admin, DON)]], Contract[[#This Row],[RN Admin Hours Contract]], Contract[[#This Row],[RN DON Hours Contract]])</f>
        <v>7.802197802197802</v>
      </c>
      <c r="K173" s="8">
        <f>Contract[[#This Row],[Total Contract RN Hours (w/ Admin, DON)]]/Contract[[#This Row],[Total RN Hours (w/ Admin, DON)]]</f>
        <v>0.22032583397982933</v>
      </c>
      <c r="L173" s="2">
        <v>23.989010989010989</v>
      </c>
      <c r="M173" s="2">
        <v>3.0549450549450547</v>
      </c>
      <c r="N173" s="8">
        <f>Contract[[#This Row],[RN Hours Contract (excl. Admin, DON)]]/Contract[[#This Row],[RN Hours (excl. Admin, DON)]]</f>
        <v>0.12734768666972057</v>
      </c>
      <c r="O173" s="2">
        <v>9.6703296703296697</v>
      </c>
      <c r="P173" s="2">
        <v>4.7472527472527473</v>
      </c>
      <c r="Q173" s="8">
        <f>Contract[[#This Row],[RN Admin Hours Contract]]/Contract[[#This Row],[RN Admin Hours]]</f>
        <v>0.49090909090909096</v>
      </c>
      <c r="R173" s="2">
        <v>1.7527472527472527</v>
      </c>
      <c r="S173" s="2">
        <v>0</v>
      </c>
      <c r="T173" s="8">
        <f>Contract[[#This Row],[RN DON Hours Contract]]/Contract[[#This Row],[RN DON Hours]]</f>
        <v>0</v>
      </c>
      <c r="U173" s="2">
        <v>81.032967032967036</v>
      </c>
      <c r="V173" s="2">
        <v>18.73076923076923</v>
      </c>
      <c r="W173" s="8">
        <f>Contract[[#This Row],[LPN Hours Contract (excl. Admin)]]/Contract[[#This Row],[LPN Hours (excl. Admin)]]</f>
        <v>0.23114998643883913</v>
      </c>
      <c r="X173" s="2">
        <v>14.032967032967033</v>
      </c>
      <c r="Y173" s="2">
        <v>0</v>
      </c>
      <c r="Z173" s="8">
        <f>Contract[[#This Row],[LPN Admin Hours Contract]]/Contract[[#This Row],[LPN Admin Hours]]</f>
        <v>0</v>
      </c>
      <c r="AA173" s="2">
        <v>156.57692307692307</v>
      </c>
      <c r="AB173" s="2">
        <v>29.219780219780219</v>
      </c>
      <c r="AC173" s="8">
        <f>Contract[[#This Row],[CNA Hours Contract]]/Contract[[#This Row],[CNA Hours]]</f>
        <v>0.18661613503175772</v>
      </c>
      <c r="AD173" s="2">
        <v>1.4587912087912087</v>
      </c>
      <c r="AE173" s="2">
        <v>0</v>
      </c>
      <c r="AF173" s="8">
        <f>Contract[[#This Row],[NA TR Hours Contract]]/Contract[[#This Row],[NA TR Hours]]</f>
        <v>0</v>
      </c>
      <c r="AG173" s="2">
        <v>0</v>
      </c>
      <c r="AH173" s="2">
        <v>0</v>
      </c>
      <c r="AI173" s="8" t="s">
        <v>2447</v>
      </c>
      <c r="AJ173" t="s">
        <v>396</v>
      </c>
      <c r="AK173" s="6">
        <v>5</v>
      </c>
      <c r="AT173"/>
      <c r="AU173"/>
    </row>
    <row r="174" spans="1:47" x14ac:dyDescent="0.25">
      <c r="A174" t="s">
        <v>35</v>
      </c>
      <c r="B174" t="s">
        <v>1006</v>
      </c>
      <c r="C174" t="s">
        <v>2071</v>
      </c>
      <c r="D174" t="s">
        <v>2331</v>
      </c>
      <c r="E174" s="2">
        <v>104.64835164835165</v>
      </c>
      <c r="F174" s="2">
        <f>SUM(Contract[[#This Row],[RN Hours (excl. Admin, DON)]], Contract[[#This Row],[RN Admin Hours]], Contract[[#This Row],[RN DON Hours]], Contract[[#This Row],[LPN Hours (excl. Admin)]], Contract[[#This Row],[LPN Admin Hours]], Contract[[#This Row],[CNA Hours]], Contract[[#This Row],[NA TR Hours]], Contract[[#This Row],[Med Aide/Tech Hours]])</f>
        <v>306.46890109890114</v>
      </c>
      <c r="G1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82.834615384615375</v>
      </c>
      <c r="H174" s="8">
        <f>Contract[[#This Row],[Total Contract Hours]]/Contract[[#This Row],[Total Nurse Staff Hours]]</f>
        <v>0.27028718113843359</v>
      </c>
      <c r="I174" s="2">
        <f>SUM(Contract[[#This Row],[RN Hours (excl. Admin, DON)]], Contract[[#This Row],[RN Admin Hours]], Contract[[#This Row],[RN DON Hours]])</f>
        <v>57.389890109890111</v>
      </c>
      <c r="J174" s="2">
        <f>SUM(Contract[[#This Row],[RN Hours Contract (excl. Admin, DON)]], Contract[[#This Row],[RN Admin Hours Contract]], Contract[[#This Row],[RN DON Hours Contract]])</f>
        <v>21.12087912087912</v>
      </c>
      <c r="K174" s="8">
        <f>Contract[[#This Row],[Total Contract RN Hours (w/ Admin, DON)]]/Contract[[#This Row],[Total RN Hours (w/ Admin, DON)]]</f>
        <v>0.36802438688132838</v>
      </c>
      <c r="L174" s="2">
        <v>35.084175824175823</v>
      </c>
      <c r="M174" s="2">
        <v>19.406593406593405</v>
      </c>
      <c r="N174" s="8">
        <f>Contract[[#This Row],[RN Hours Contract (excl. Admin, DON)]]/Contract[[#This Row],[RN Hours (excl. Admin, DON)]]</f>
        <v>0.55314377353053568</v>
      </c>
      <c r="O174" s="2">
        <v>14.432087912087914</v>
      </c>
      <c r="P174" s="2">
        <v>1.7142857142857142</v>
      </c>
      <c r="Q174" s="8">
        <f>Contract[[#This Row],[RN Admin Hours Contract]]/Contract[[#This Row],[RN Admin Hours]]</f>
        <v>0.11878293180641426</v>
      </c>
      <c r="R174" s="2">
        <v>7.8736263736263714</v>
      </c>
      <c r="S174" s="2">
        <v>0</v>
      </c>
      <c r="T174" s="8">
        <f>Contract[[#This Row],[RN DON Hours Contract]]/Contract[[#This Row],[RN DON Hours]]</f>
        <v>0</v>
      </c>
      <c r="U174" s="2">
        <v>111.85934065934067</v>
      </c>
      <c r="V174" s="2">
        <v>31.252197802197799</v>
      </c>
      <c r="W174" s="8">
        <f>Contract[[#This Row],[LPN Hours Contract (excl. Admin)]]/Contract[[#This Row],[LPN Hours (excl. Admin)]]</f>
        <v>0.27938836057843441</v>
      </c>
      <c r="X174" s="2">
        <v>5.773076923076923</v>
      </c>
      <c r="Y174" s="2">
        <v>0</v>
      </c>
      <c r="Z174" s="8">
        <f>Contract[[#This Row],[LPN Admin Hours Contract]]/Contract[[#This Row],[LPN Admin Hours]]</f>
        <v>0</v>
      </c>
      <c r="AA174" s="2">
        <v>131.44659340659339</v>
      </c>
      <c r="AB174" s="2">
        <v>30.46153846153846</v>
      </c>
      <c r="AC174" s="8">
        <f>Contract[[#This Row],[CNA Hours Contract]]/Contract[[#This Row],[CNA Hours]]</f>
        <v>0.23174079808454359</v>
      </c>
      <c r="AD174" s="2">
        <v>0</v>
      </c>
      <c r="AE174" s="2">
        <v>0</v>
      </c>
      <c r="AF174" s="8" t="s">
        <v>2447</v>
      </c>
      <c r="AG174" s="2">
        <v>0</v>
      </c>
      <c r="AH174" s="2">
        <v>0</v>
      </c>
      <c r="AI174" s="8" t="s">
        <v>2447</v>
      </c>
      <c r="AJ174" t="s">
        <v>59</v>
      </c>
      <c r="AK174" s="6">
        <v>5</v>
      </c>
      <c r="AT174"/>
      <c r="AU174"/>
    </row>
    <row r="175" spans="1:47" x14ac:dyDescent="0.25">
      <c r="A175" t="s">
        <v>35</v>
      </c>
      <c r="B175" t="s">
        <v>1129</v>
      </c>
      <c r="C175" t="s">
        <v>2109</v>
      </c>
      <c r="D175" t="s">
        <v>2319</v>
      </c>
      <c r="E175" s="2">
        <v>62.164835164835168</v>
      </c>
      <c r="F175" s="2">
        <f>SUM(Contract[[#This Row],[RN Hours (excl. Admin, DON)]], Contract[[#This Row],[RN Admin Hours]], Contract[[#This Row],[RN DON Hours]], Contract[[#This Row],[LPN Hours (excl. Admin)]], Contract[[#This Row],[LPN Admin Hours]], Contract[[#This Row],[CNA Hours]], Contract[[#This Row],[NA TR Hours]], Contract[[#This Row],[Med Aide/Tech Hours]])</f>
        <v>201.85824175824175</v>
      </c>
      <c r="G1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8.7912087912087919E-2</v>
      </c>
      <c r="H175" s="8">
        <f>Contract[[#This Row],[Total Contract Hours]]/Contract[[#This Row],[Total Nurse Staff Hours]]</f>
        <v>4.3551398816490743E-4</v>
      </c>
      <c r="I175" s="2">
        <f>SUM(Contract[[#This Row],[RN Hours (excl. Admin, DON)]], Contract[[#This Row],[RN Admin Hours]], Contract[[#This Row],[RN DON Hours]])</f>
        <v>39.951648351648352</v>
      </c>
      <c r="J175" s="2">
        <f>SUM(Contract[[#This Row],[RN Hours Contract (excl. Admin, DON)]], Contract[[#This Row],[RN Admin Hours Contract]], Contract[[#This Row],[RN DON Hours Contract]])</f>
        <v>8.7912087912087919E-2</v>
      </c>
      <c r="K175" s="8">
        <f>Contract[[#This Row],[Total Contract RN Hours (w/ Admin, DON)]]/Contract[[#This Row],[Total RN Hours (w/ Admin, DON)]]</f>
        <v>2.2004620970403786E-3</v>
      </c>
      <c r="L175" s="2">
        <v>28.726373626373626</v>
      </c>
      <c r="M175" s="2">
        <v>0</v>
      </c>
      <c r="N175" s="8">
        <f>Contract[[#This Row],[RN Hours Contract (excl. Admin, DON)]]/Contract[[#This Row],[RN Hours (excl. Admin, DON)]]</f>
        <v>0</v>
      </c>
      <c r="O175" s="2">
        <v>7.7087912087912072</v>
      </c>
      <c r="P175" s="2">
        <v>8.7912087912087919E-2</v>
      </c>
      <c r="Q175" s="8">
        <f>Contract[[#This Row],[RN Admin Hours Contract]]/Contract[[#This Row],[RN Admin Hours]]</f>
        <v>1.1404133998574487E-2</v>
      </c>
      <c r="R175" s="2">
        <v>3.5164835164835164</v>
      </c>
      <c r="S175" s="2">
        <v>0</v>
      </c>
      <c r="T175" s="8">
        <f>Contract[[#This Row],[RN DON Hours Contract]]/Contract[[#This Row],[RN DON Hours]]</f>
        <v>0</v>
      </c>
      <c r="U175" s="2">
        <v>38.638461538461534</v>
      </c>
      <c r="V175" s="2">
        <v>0</v>
      </c>
      <c r="W175" s="8">
        <f>Contract[[#This Row],[LPN Hours Contract (excl. Admin)]]/Contract[[#This Row],[LPN Hours (excl. Admin)]]</f>
        <v>0</v>
      </c>
      <c r="X175" s="2">
        <v>3.4428571428571435</v>
      </c>
      <c r="Y175" s="2">
        <v>0</v>
      </c>
      <c r="Z175" s="8">
        <f>Contract[[#This Row],[LPN Admin Hours Contract]]/Contract[[#This Row],[LPN Admin Hours]]</f>
        <v>0</v>
      </c>
      <c r="AA175" s="2">
        <v>119.82527472527471</v>
      </c>
      <c r="AB175" s="2">
        <v>0</v>
      </c>
      <c r="AC175" s="8">
        <f>Contract[[#This Row],[CNA Hours Contract]]/Contract[[#This Row],[CNA Hours]]</f>
        <v>0</v>
      </c>
      <c r="AD175" s="2">
        <v>0</v>
      </c>
      <c r="AE175" s="2">
        <v>0</v>
      </c>
      <c r="AF175" s="8" t="s">
        <v>2447</v>
      </c>
      <c r="AG175" s="2">
        <v>0</v>
      </c>
      <c r="AH175" s="2">
        <v>0</v>
      </c>
      <c r="AI175" s="8" t="s">
        <v>2447</v>
      </c>
      <c r="AJ175" t="s">
        <v>184</v>
      </c>
      <c r="AK175" s="6">
        <v>5</v>
      </c>
      <c r="AT175"/>
      <c r="AU175"/>
    </row>
    <row r="176" spans="1:47" x14ac:dyDescent="0.25">
      <c r="A176" t="s">
        <v>35</v>
      </c>
      <c r="B176" t="s">
        <v>1883</v>
      </c>
      <c r="C176" t="s">
        <v>2260</v>
      </c>
      <c r="D176" t="s">
        <v>2338</v>
      </c>
      <c r="E176" s="2">
        <v>18.373626373626372</v>
      </c>
      <c r="F176" s="2">
        <f>SUM(Contract[[#This Row],[RN Hours (excl. Admin, DON)]], Contract[[#This Row],[RN Admin Hours]], Contract[[#This Row],[RN DON Hours]], Contract[[#This Row],[LPN Hours (excl. Admin)]], Contract[[#This Row],[LPN Admin Hours]], Contract[[#This Row],[CNA Hours]], Contract[[#This Row],[NA TR Hours]], Contract[[#This Row],[Med Aide/Tech Hours]])</f>
        <v>98.337912087912088</v>
      </c>
      <c r="G1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76" s="8">
        <f>Contract[[#This Row],[Total Contract Hours]]/Contract[[#This Row],[Total Nurse Staff Hours]]</f>
        <v>0</v>
      </c>
      <c r="I176" s="2">
        <f>SUM(Contract[[#This Row],[RN Hours (excl. Admin, DON)]], Contract[[#This Row],[RN Admin Hours]], Contract[[#This Row],[RN DON Hours]])</f>
        <v>9.0934065934065949</v>
      </c>
      <c r="J176" s="2">
        <f>SUM(Contract[[#This Row],[RN Hours Contract (excl. Admin, DON)]], Contract[[#This Row],[RN Admin Hours Contract]], Contract[[#This Row],[RN DON Hours Contract]])</f>
        <v>0</v>
      </c>
      <c r="K176" s="8">
        <f>Contract[[#This Row],[Total Contract RN Hours (w/ Admin, DON)]]/Contract[[#This Row],[Total RN Hours (w/ Admin, DON)]]</f>
        <v>0</v>
      </c>
      <c r="L176" s="2">
        <v>6.1318681318681323</v>
      </c>
      <c r="M176" s="2">
        <v>0</v>
      </c>
      <c r="N176" s="8">
        <f>Contract[[#This Row],[RN Hours Contract (excl. Admin, DON)]]/Contract[[#This Row],[RN Hours (excl. Admin, DON)]]</f>
        <v>0</v>
      </c>
      <c r="O176" s="2">
        <v>2.9615384615384617</v>
      </c>
      <c r="P176" s="2">
        <v>0</v>
      </c>
      <c r="Q176" s="8">
        <f>Contract[[#This Row],[RN Admin Hours Contract]]/Contract[[#This Row],[RN Admin Hours]]</f>
        <v>0</v>
      </c>
      <c r="R176" s="2">
        <v>0</v>
      </c>
      <c r="S176" s="2">
        <v>0</v>
      </c>
      <c r="T176" s="8" t="s">
        <v>2447</v>
      </c>
      <c r="U176" s="2">
        <v>42.684065934065934</v>
      </c>
      <c r="V176" s="2">
        <v>0</v>
      </c>
      <c r="W176" s="8">
        <f>Contract[[#This Row],[LPN Hours Contract (excl. Admin)]]/Contract[[#This Row],[LPN Hours (excl. Admin)]]</f>
        <v>0</v>
      </c>
      <c r="X176" s="2">
        <v>0</v>
      </c>
      <c r="Y176" s="2">
        <v>0</v>
      </c>
      <c r="Z176" s="8" t="s">
        <v>2447</v>
      </c>
      <c r="AA176" s="2">
        <v>46.560439560439562</v>
      </c>
      <c r="AB176" s="2">
        <v>0</v>
      </c>
      <c r="AC176" s="8">
        <f>Contract[[#This Row],[CNA Hours Contract]]/Contract[[#This Row],[CNA Hours]]</f>
        <v>0</v>
      </c>
      <c r="AD176" s="2">
        <v>0</v>
      </c>
      <c r="AE176" s="2">
        <v>0</v>
      </c>
      <c r="AF176" s="8" t="s">
        <v>2447</v>
      </c>
      <c r="AG176" s="2">
        <v>0</v>
      </c>
      <c r="AH176" s="2">
        <v>0</v>
      </c>
      <c r="AI176" s="8" t="s">
        <v>2447</v>
      </c>
      <c r="AJ176" t="s">
        <v>950</v>
      </c>
      <c r="AK176" s="6">
        <v>5</v>
      </c>
      <c r="AT176"/>
      <c r="AU176"/>
    </row>
    <row r="177" spans="1:47" x14ac:dyDescent="0.25">
      <c r="A177" t="s">
        <v>35</v>
      </c>
      <c r="B177" t="s">
        <v>1762</v>
      </c>
      <c r="C177" t="s">
        <v>2137</v>
      </c>
      <c r="D177" t="s">
        <v>2312</v>
      </c>
      <c r="E177" s="2">
        <v>40.780219780219781</v>
      </c>
      <c r="F177" s="2">
        <f>SUM(Contract[[#This Row],[RN Hours (excl. Admin, DON)]], Contract[[#This Row],[RN Admin Hours]], Contract[[#This Row],[RN DON Hours]], Contract[[#This Row],[LPN Hours (excl. Admin)]], Contract[[#This Row],[LPN Admin Hours]], Contract[[#This Row],[CNA Hours]], Contract[[#This Row],[NA TR Hours]], Contract[[#This Row],[Med Aide/Tech Hours]])</f>
        <v>136.55384615384617</v>
      </c>
      <c r="G1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3.3423076923076929</v>
      </c>
      <c r="H177" s="8">
        <f>Contract[[#This Row],[Total Contract Hours]]/Contract[[#This Row],[Total Nurse Staff Hours]]</f>
        <v>2.4476115367282562E-2</v>
      </c>
      <c r="I177" s="2">
        <f>SUM(Contract[[#This Row],[RN Hours (excl. Admin, DON)]], Contract[[#This Row],[RN Admin Hours]], Contract[[#This Row],[RN DON Hours]])</f>
        <v>15.953296703296704</v>
      </c>
      <c r="J177" s="2">
        <f>SUM(Contract[[#This Row],[RN Hours Contract (excl. Admin, DON)]], Contract[[#This Row],[RN Admin Hours Contract]], Contract[[#This Row],[RN DON Hours Contract]])</f>
        <v>0</v>
      </c>
      <c r="K177" s="8">
        <f>Contract[[#This Row],[Total Contract RN Hours (w/ Admin, DON)]]/Contract[[#This Row],[Total RN Hours (w/ Admin, DON)]]</f>
        <v>0</v>
      </c>
      <c r="L177" s="2">
        <v>10.678571428571429</v>
      </c>
      <c r="M177" s="2">
        <v>0</v>
      </c>
      <c r="N177" s="8">
        <f>Contract[[#This Row],[RN Hours Contract (excl. Admin, DON)]]/Contract[[#This Row],[RN Hours (excl. Admin, DON)]]</f>
        <v>0</v>
      </c>
      <c r="O177" s="2">
        <v>8.7912087912087919E-2</v>
      </c>
      <c r="P177" s="2">
        <v>0</v>
      </c>
      <c r="Q177" s="8">
        <f>Contract[[#This Row],[RN Admin Hours Contract]]/Contract[[#This Row],[RN Admin Hours]]</f>
        <v>0</v>
      </c>
      <c r="R177" s="2">
        <v>5.186813186813187</v>
      </c>
      <c r="S177" s="2">
        <v>0</v>
      </c>
      <c r="T177" s="8">
        <f>Contract[[#This Row],[RN DON Hours Contract]]/Contract[[#This Row],[RN DON Hours]]</f>
        <v>0</v>
      </c>
      <c r="U177" s="2">
        <v>37.248901098901094</v>
      </c>
      <c r="V177" s="2">
        <v>3.3423076923076929</v>
      </c>
      <c r="W177" s="8">
        <f>Contract[[#This Row],[LPN Hours Contract (excl. Admin)]]/Contract[[#This Row],[LPN Hours (excl. Admin)]]</f>
        <v>8.9729028070744801E-2</v>
      </c>
      <c r="X177" s="2">
        <v>5.0274725274725274</v>
      </c>
      <c r="Y177" s="2">
        <v>0</v>
      </c>
      <c r="Z177" s="8">
        <f>Contract[[#This Row],[LPN Admin Hours Contract]]/Contract[[#This Row],[LPN Admin Hours]]</f>
        <v>0</v>
      </c>
      <c r="AA177" s="2">
        <v>70.711538461538467</v>
      </c>
      <c r="AB177" s="2">
        <v>0</v>
      </c>
      <c r="AC177" s="8">
        <f>Contract[[#This Row],[CNA Hours Contract]]/Contract[[#This Row],[CNA Hours]]</f>
        <v>0</v>
      </c>
      <c r="AD177" s="2">
        <v>7.6126373626373622</v>
      </c>
      <c r="AE177" s="2">
        <v>0</v>
      </c>
      <c r="AF177" s="8">
        <f>Contract[[#This Row],[NA TR Hours Contract]]/Contract[[#This Row],[NA TR Hours]]</f>
        <v>0</v>
      </c>
      <c r="AG177" s="2">
        <v>0</v>
      </c>
      <c r="AH177" s="2">
        <v>0</v>
      </c>
      <c r="AI177" s="8" t="s">
        <v>2447</v>
      </c>
      <c r="AJ177" t="s">
        <v>828</v>
      </c>
      <c r="AK177" s="6">
        <v>5</v>
      </c>
      <c r="AT177"/>
      <c r="AU177"/>
    </row>
    <row r="178" spans="1:47" x14ac:dyDescent="0.25">
      <c r="A178" t="s">
        <v>35</v>
      </c>
      <c r="B178" t="s">
        <v>1225</v>
      </c>
      <c r="C178" t="s">
        <v>2137</v>
      </c>
      <c r="D178" t="s">
        <v>2312</v>
      </c>
      <c r="E178" s="2">
        <v>30.384615384615383</v>
      </c>
      <c r="F178" s="2">
        <f>SUM(Contract[[#This Row],[RN Hours (excl. Admin, DON)]], Contract[[#This Row],[RN Admin Hours]], Contract[[#This Row],[RN DON Hours]], Contract[[#This Row],[LPN Hours (excl. Admin)]], Contract[[#This Row],[LPN Admin Hours]], Contract[[#This Row],[CNA Hours]], Contract[[#This Row],[NA TR Hours]], Contract[[#This Row],[Med Aide/Tech Hours]])</f>
        <v>121.88461538461537</v>
      </c>
      <c r="G1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1.4917582417582418</v>
      </c>
      <c r="H178" s="8">
        <f>Contract[[#This Row],[Total Contract Hours]]/Contract[[#This Row],[Total Nurse Staff Hours]]</f>
        <v>1.2239102015056576E-2</v>
      </c>
      <c r="I178" s="2">
        <f>SUM(Contract[[#This Row],[RN Hours (excl. Admin, DON)]], Contract[[#This Row],[RN Admin Hours]], Contract[[#This Row],[RN DON Hours]])</f>
        <v>35.527472527472526</v>
      </c>
      <c r="J178" s="2">
        <f>SUM(Contract[[#This Row],[RN Hours Contract (excl. Admin, DON)]], Contract[[#This Row],[RN Admin Hours Contract]], Contract[[#This Row],[RN DON Hours Contract]])</f>
        <v>0.4285714285714286</v>
      </c>
      <c r="K178" s="8">
        <f>Contract[[#This Row],[Total Contract RN Hours (w/ Admin, DON)]]/Contract[[#This Row],[Total RN Hours (w/ Admin, DON)]]</f>
        <v>1.2063099288586454E-2</v>
      </c>
      <c r="L178" s="2">
        <v>24.763736263736263</v>
      </c>
      <c r="M178" s="2">
        <v>0.26373626373626374</v>
      </c>
      <c r="N178" s="8">
        <f>Contract[[#This Row],[RN Hours Contract (excl. Admin, DON)]]/Contract[[#This Row],[RN Hours (excl. Admin, DON)]]</f>
        <v>1.0650099844686045E-2</v>
      </c>
      <c r="O178" s="2">
        <v>5.0659340659340657</v>
      </c>
      <c r="P178" s="2">
        <v>0</v>
      </c>
      <c r="Q178" s="8">
        <f>Contract[[#This Row],[RN Admin Hours Contract]]/Contract[[#This Row],[RN Admin Hours]]</f>
        <v>0</v>
      </c>
      <c r="R178" s="2">
        <v>5.697802197802198</v>
      </c>
      <c r="S178" s="2">
        <v>0.16483516483516483</v>
      </c>
      <c r="T178" s="8">
        <f>Contract[[#This Row],[RN DON Hours Contract]]/Contract[[#This Row],[RN DON Hours]]</f>
        <v>2.8929604628736741E-2</v>
      </c>
      <c r="U178" s="2">
        <v>25.717032967032967</v>
      </c>
      <c r="V178" s="2">
        <v>0.57967032967032972</v>
      </c>
      <c r="W178" s="8">
        <f>Contract[[#This Row],[LPN Hours Contract (excl. Admin)]]/Contract[[#This Row],[LPN Hours (excl. Admin)]]</f>
        <v>2.2540326888152978E-2</v>
      </c>
      <c r="X178" s="2">
        <v>4.7197802197802199</v>
      </c>
      <c r="Y178" s="2">
        <v>0</v>
      </c>
      <c r="Z178" s="8">
        <f>Contract[[#This Row],[LPN Admin Hours Contract]]/Contract[[#This Row],[LPN Admin Hours]]</f>
        <v>0</v>
      </c>
      <c r="AA178" s="2">
        <v>43.274725274725277</v>
      </c>
      <c r="AB178" s="2">
        <v>0.48351648351648352</v>
      </c>
      <c r="AC178" s="8">
        <f>Contract[[#This Row],[CNA Hours Contract]]/Contract[[#This Row],[CNA Hours]]</f>
        <v>1.1173184357541898E-2</v>
      </c>
      <c r="AD178" s="2">
        <v>12.645604395604396</v>
      </c>
      <c r="AE178" s="2">
        <v>0</v>
      </c>
      <c r="AF178" s="8">
        <f>Contract[[#This Row],[NA TR Hours Contract]]/Contract[[#This Row],[NA TR Hours]]</f>
        <v>0</v>
      </c>
      <c r="AG178" s="2">
        <v>0</v>
      </c>
      <c r="AH178" s="2">
        <v>0</v>
      </c>
      <c r="AI178" s="8" t="s">
        <v>2447</v>
      </c>
      <c r="AJ178" t="s">
        <v>281</v>
      </c>
      <c r="AK178" s="6">
        <v>5</v>
      </c>
      <c r="AT178"/>
      <c r="AU178"/>
    </row>
    <row r="179" spans="1:47" x14ac:dyDescent="0.25">
      <c r="A179" t="s">
        <v>35</v>
      </c>
      <c r="B179" t="s">
        <v>1394</v>
      </c>
      <c r="C179" t="s">
        <v>2008</v>
      </c>
      <c r="D179" t="s">
        <v>2281</v>
      </c>
      <c r="E179" s="2">
        <v>66.109890109890117</v>
      </c>
      <c r="F179" s="2">
        <f>SUM(Contract[[#This Row],[RN Hours (excl. Admin, DON)]], Contract[[#This Row],[RN Admin Hours]], Contract[[#This Row],[RN DON Hours]], Contract[[#This Row],[LPN Hours (excl. Admin)]], Contract[[#This Row],[LPN Admin Hours]], Contract[[#This Row],[CNA Hours]], Contract[[#This Row],[NA TR Hours]], Contract[[#This Row],[Med Aide/Tech Hours]])</f>
        <v>116.86901098901099</v>
      </c>
      <c r="G1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38.32</v>
      </c>
      <c r="H179" s="8">
        <f>Contract[[#This Row],[Total Contract Hours]]/Contract[[#This Row],[Total Nurse Staff Hours]]</f>
        <v>0.32788845970129044</v>
      </c>
      <c r="I179" s="2">
        <f>SUM(Contract[[#This Row],[RN Hours (excl. Admin, DON)]], Contract[[#This Row],[RN Admin Hours]], Contract[[#This Row],[RN DON Hours]])</f>
        <v>33.722637362637371</v>
      </c>
      <c r="J179" s="2">
        <f>SUM(Contract[[#This Row],[RN Hours Contract (excl. Admin, DON)]], Contract[[#This Row],[RN Admin Hours Contract]], Contract[[#This Row],[RN DON Hours Contract]])</f>
        <v>17.560439560439562</v>
      </c>
      <c r="K179" s="8">
        <f>Contract[[#This Row],[Total Contract RN Hours (w/ Admin, DON)]]/Contract[[#This Row],[Total RN Hours (w/ Admin, DON)]]</f>
        <v>0.52073150067128082</v>
      </c>
      <c r="L179" s="2">
        <v>20.070000000000007</v>
      </c>
      <c r="M179" s="2">
        <v>8.7032967032967026</v>
      </c>
      <c r="N179" s="8">
        <f>Contract[[#This Row],[RN Hours Contract (excl. Admin, DON)]]/Contract[[#This Row],[RN Hours (excl. Admin, DON)]]</f>
        <v>0.43364707041837069</v>
      </c>
      <c r="O179" s="2">
        <v>9.0152747252747254</v>
      </c>
      <c r="P179" s="2">
        <v>4.2197802197802199</v>
      </c>
      <c r="Q179" s="8">
        <f>Contract[[#This Row],[RN Admin Hours Contract]]/Contract[[#This Row],[RN Admin Hours]]</f>
        <v>0.46807006423774061</v>
      </c>
      <c r="R179" s="2">
        <v>4.6373626373626378</v>
      </c>
      <c r="S179" s="2">
        <v>4.6373626373626378</v>
      </c>
      <c r="T179" s="8">
        <f>Contract[[#This Row],[RN DON Hours Contract]]/Contract[[#This Row],[RN DON Hours]]</f>
        <v>1</v>
      </c>
      <c r="U179" s="2">
        <v>26.396813186813183</v>
      </c>
      <c r="V179" s="2">
        <v>7.7925274725274711</v>
      </c>
      <c r="W179" s="8">
        <f>Contract[[#This Row],[LPN Hours Contract (excl. Admin)]]/Contract[[#This Row],[LPN Hours (excl. Admin)]]</f>
        <v>0.29520713039785851</v>
      </c>
      <c r="X179" s="2">
        <v>0.58043956043956046</v>
      </c>
      <c r="Y179" s="2">
        <v>0.58241758241758246</v>
      </c>
      <c r="Z179" s="8">
        <f>Contract[[#This Row],[LPN Admin Hours Contract]]/Contract[[#This Row],[LPN Admin Hours]]</f>
        <v>1.0034078000757289</v>
      </c>
      <c r="AA179" s="2">
        <v>56.169120879120875</v>
      </c>
      <c r="AB179" s="2">
        <v>12.384615384615385</v>
      </c>
      <c r="AC179" s="8">
        <f>Contract[[#This Row],[CNA Hours Contract]]/Contract[[#This Row],[CNA Hours]]</f>
        <v>0.22048796902603796</v>
      </c>
      <c r="AD179" s="2">
        <v>0</v>
      </c>
      <c r="AE179" s="2">
        <v>0</v>
      </c>
      <c r="AF179" s="8" t="s">
        <v>2447</v>
      </c>
      <c r="AG179" s="2">
        <v>0</v>
      </c>
      <c r="AH179" s="2">
        <v>0</v>
      </c>
      <c r="AI179" s="8" t="s">
        <v>2447</v>
      </c>
      <c r="AJ179" t="s">
        <v>452</v>
      </c>
      <c r="AK179" s="6">
        <v>5</v>
      </c>
      <c r="AT179"/>
      <c r="AU179"/>
    </row>
    <row r="180" spans="1:47" x14ac:dyDescent="0.25">
      <c r="A180" t="s">
        <v>35</v>
      </c>
      <c r="B180" t="s">
        <v>1207</v>
      </c>
      <c r="C180" t="s">
        <v>2132</v>
      </c>
      <c r="D180" t="s">
        <v>2316</v>
      </c>
      <c r="E180" s="2">
        <v>69.72527472527473</v>
      </c>
      <c r="F180" s="2">
        <f>SUM(Contract[[#This Row],[RN Hours (excl. Admin, DON)]], Contract[[#This Row],[RN Admin Hours]], Contract[[#This Row],[RN DON Hours]], Contract[[#This Row],[LPN Hours (excl. Admin)]], Contract[[#This Row],[LPN Admin Hours]], Contract[[#This Row],[CNA Hours]], Contract[[#This Row],[NA TR Hours]], Contract[[#This Row],[Med Aide/Tech Hours]])</f>
        <v>251.87186813186813</v>
      </c>
      <c r="G1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3.6474725274725275</v>
      </c>
      <c r="H180" s="8">
        <f>Contract[[#This Row],[Total Contract Hours]]/Contract[[#This Row],[Total Nurse Staff Hours]]</f>
        <v>1.4481460571701816E-2</v>
      </c>
      <c r="I180" s="2">
        <f>SUM(Contract[[#This Row],[RN Hours (excl. Admin, DON)]], Contract[[#This Row],[RN Admin Hours]], Contract[[#This Row],[RN DON Hours]])</f>
        <v>47.298021978021978</v>
      </c>
      <c r="J180" s="2">
        <f>SUM(Contract[[#This Row],[RN Hours Contract (excl. Admin, DON)]], Contract[[#This Row],[RN Admin Hours Contract]], Contract[[#This Row],[RN DON Hours Contract]])</f>
        <v>0.26373626373626374</v>
      </c>
      <c r="K180" s="8">
        <f>Contract[[#This Row],[Total Contract RN Hours (w/ Admin, DON)]]/Contract[[#This Row],[Total RN Hours (w/ Admin, DON)]]</f>
        <v>5.5760527122849738E-3</v>
      </c>
      <c r="L180" s="2">
        <v>36.572747252747249</v>
      </c>
      <c r="M180" s="2">
        <v>0.26373626373626374</v>
      </c>
      <c r="N180" s="8">
        <f>Contract[[#This Row],[RN Hours Contract (excl. Admin, DON)]]/Contract[[#This Row],[RN Hours (excl. Admin, DON)]]</f>
        <v>7.2112784394793468E-3</v>
      </c>
      <c r="O180" s="2">
        <v>5.186813186813187</v>
      </c>
      <c r="P180" s="2">
        <v>0</v>
      </c>
      <c r="Q180" s="8">
        <f>Contract[[#This Row],[RN Admin Hours Contract]]/Contract[[#This Row],[RN Admin Hours]]</f>
        <v>0</v>
      </c>
      <c r="R180" s="2">
        <v>5.5384615384615383</v>
      </c>
      <c r="S180" s="2">
        <v>0</v>
      </c>
      <c r="T180" s="8">
        <f>Contract[[#This Row],[RN DON Hours Contract]]/Contract[[#This Row],[RN DON Hours]]</f>
        <v>0</v>
      </c>
      <c r="U180" s="2">
        <v>58.571758241758246</v>
      </c>
      <c r="V180" s="2">
        <v>1.4716483516483518</v>
      </c>
      <c r="W180" s="8">
        <f>Contract[[#This Row],[LPN Hours Contract (excl. Admin)]]/Contract[[#This Row],[LPN Hours (excl. Admin)]]</f>
        <v>2.5125562145053595E-2</v>
      </c>
      <c r="X180" s="2">
        <v>4.6593406593406597</v>
      </c>
      <c r="Y180" s="2">
        <v>0</v>
      </c>
      <c r="Z180" s="8">
        <f>Contract[[#This Row],[LPN Admin Hours Contract]]/Contract[[#This Row],[LPN Admin Hours]]</f>
        <v>0</v>
      </c>
      <c r="AA180" s="2">
        <v>136.06395604395604</v>
      </c>
      <c r="AB180" s="2">
        <v>1.9120879120879122</v>
      </c>
      <c r="AC180" s="8">
        <f>Contract[[#This Row],[CNA Hours Contract]]/Contract[[#This Row],[CNA Hours]]</f>
        <v>1.4052861372560739E-2</v>
      </c>
      <c r="AD180" s="2">
        <v>5.2787912087912101</v>
      </c>
      <c r="AE180" s="2">
        <v>0</v>
      </c>
      <c r="AF180" s="8">
        <f>Contract[[#This Row],[NA TR Hours Contract]]/Contract[[#This Row],[NA TR Hours]]</f>
        <v>0</v>
      </c>
      <c r="AG180" s="2">
        <v>0</v>
      </c>
      <c r="AH180" s="2">
        <v>0</v>
      </c>
      <c r="AI180" s="8" t="s">
        <v>2447</v>
      </c>
      <c r="AJ180" t="s">
        <v>263</v>
      </c>
      <c r="AK180" s="6">
        <v>5</v>
      </c>
      <c r="AT180"/>
      <c r="AU180"/>
    </row>
    <row r="181" spans="1:47" x14ac:dyDescent="0.25">
      <c r="A181" t="s">
        <v>35</v>
      </c>
      <c r="B181" t="s">
        <v>1352</v>
      </c>
      <c r="C181" t="s">
        <v>2178</v>
      </c>
      <c r="D181" t="s">
        <v>2362</v>
      </c>
      <c r="E181" s="2">
        <v>69.395604395604394</v>
      </c>
      <c r="F181" s="2">
        <f>SUM(Contract[[#This Row],[RN Hours (excl. Admin, DON)]], Contract[[#This Row],[RN Admin Hours]], Contract[[#This Row],[RN DON Hours]], Contract[[#This Row],[LPN Hours (excl. Admin)]], Contract[[#This Row],[LPN Admin Hours]], Contract[[#This Row],[CNA Hours]], Contract[[#This Row],[NA TR Hours]], Contract[[#This Row],[Med Aide/Tech Hours]])</f>
        <v>192.92714285714288</v>
      </c>
      <c r="G1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11.635274725274726</v>
      </c>
      <c r="H181" s="8">
        <f>Contract[[#This Row],[Total Contract Hours]]/Contract[[#This Row],[Total Nurse Staff Hours]]</f>
        <v>6.030916413814473E-2</v>
      </c>
      <c r="I181" s="2">
        <f>SUM(Contract[[#This Row],[RN Hours (excl. Admin, DON)]], Contract[[#This Row],[RN Admin Hours]], Contract[[#This Row],[RN DON Hours]])</f>
        <v>34.706043956043956</v>
      </c>
      <c r="J181" s="2">
        <f>SUM(Contract[[#This Row],[RN Hours Contract (excl. Admin, DON)]], Contract[[#This Row],[RN Admin Hours Contract]], Contract[[#This Row],[RN DON Hours Contract]])</f>
        <v>0</v>
      </c>
      <c r="K181" s="8">
        <f>Contract[[#This Row],[Total Contract RN Hours (w/ Admin, DON)]]/Contract[[#This Row],[Total RN Hours (w/ Admin, DON)]]</f>
        <v>0</v>
      </c>
      <c r="L181" s="2">
        <v>29.530219780219781</v>
      </c>
      <c r="M181" s="2">
        <v>0</v>
      </c>
      <c r="N181" s="8">
        <f>Contract[[#This Row],[RN Hours Contract (excl. Admin, DON)]]/Contract[[#This Row],[RN Hours (excl. Admin, DON)]]</f>
        <v>0</v>
      </c>
      <c r="O181" s="2">
        <v>0.51648351648351654</v>
      </c>
      <c r="P181" s="2">
        <v>0</v>
      </c>
      <c r="Q181" s="8">
        <f>Contract[[#This Row],[RN Admin Hours Contract]]/Contract[[#This Row],[RN Admin Hours]]</f>
        <v>0</v>
      </c>
      <c r="R181" s="2">
        <v>4.6593406593406597</v>
      </c>
      <c r="S181" s="2">
        <v>0</v>
      </c>
      <c r="T181" s="8">
        <f>Contract[[#This Row],[RN DON Hours Contract]]/Contract[[#This Row],[RN DON Hours]]</f>
        <v>0</v>
      </c>
      <c r="U181" s="2">
        <v>63.310219780219782</v>
      </c>
      <c r="V181" s="2">
        <v>4.2836263736263742</v>
      </c>
      <c r="W181" s="8">
        <f>Contract[[#This Row],[LPN Hours Contract (excl. Admin)]]/Contract[[#This Row],[LPN Hours (excl. Admin)]]</f>
        <v>6.7660898801124067E-2</v>
      </c>
      <c r="X181" s="2">
        <v>12.43956043956044</v>
      </c>
      <c r="Y181" s="2">
        <v>0</v>
      </c>
      <c r="Z181" s="8">
        <f>Contract[[#This Row],[LPN Admin Hours Contract]]/Contract[[#This Row],[LPN Admin Hours]]</f>
        <v>0</v>
      </c>
      <c r="AA181" s="2">
        <v>82.471318681318692</v>
      </c>
      <c r="AB181" s="2">
        <v>7.3516483516483513</v>
      </c>
      <c r="AC181" s="8">
        <f>Contract[[#This Row],[CNA Hours Contract]]/Contract[[#This Row],[CNA Hours]]</f>
        <v>8.9141879494569518E-2</v>
      </c>
      <c r="AD181" s="2">
        <v>0</v>
      </c>
      <c r="AE181" s="2">
        <v>0</v>
      </c>
      <c r="AF181" s="8" t="s">
        <v>2447</v>
      </c>
      <c r="AG181" s="2">
        <v>0</v>
      </c>
      <c r="AH181" s="2">
        <v>0</v>
      </c>
      <c r="AI181" s="8" t="s">
        <v>2447</v>
      </c>
      <c r="AJ181" t="s">
        <v>409</v>
      </c>
      <c r="AK181" s="6">
        <v>5</v>
      </c>
      <c r="AT181"/>
      <c r="AU181"/>
    </row>
    <row r="182" spans="1:47" x14ac:dyDescent="0.25">
      <c r="A182" t="s">
        <v>35</v>
      </c>
      <c r="B182" t="s">
        <v>1719</v>
      </c>
      <c r="C182" t="s">
        <v>2118</v>
      </c>
      <c r="D182" t="s">
        <v>2320</v>
      </c>
      <c r="E182" s="2">
        <v>26.527472527472529</v>
      </c>
      <c r="F182" s="2">
        <f>SUM(Contract[[#This Row],[RN Hours (excl. Admin, DON)]], Contract[[#This Row],[RN Admin Hours]], Contract[[#This Row],[RN DON Hours]], Contract[[#This Row],[LPN Hours (excl. Admin)]], Contract[[#This Row],[LPN Admin Hours]], Contract[[#This Row],[CNA Hours]], Contract[[#This Row],[NA TR Hours]], Contract[[#This Row],[Med Aide/Tech Hours]])</f>
        <v>103.15934065934066</v>
      </c>
      <c r="G1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1.5604395604395604</v>
      </c>
      <c r="H182" s="8">
        <f>Contract[[#This Row],[Total Contract Hours]]/Contract[[#This Row],[Total Nurse Staff Hours]]</f>
        <v>1.5126498002663117E-2</v>
      </c>
      <c r="I182" s="2">
        <f>SUM(Contract[[#This Row],[RN Hours (excl. Admin, DON)]], Contract[[#This Row],[RN Admin Hours]], Contract[[#This Row],[RN DON Hours]])</f>
        <v>18.118131868131869</v>
      </c>
      <c r="J182" s="2">
        <f>SUM(Contract[[#This Row],[RN Hours Contract (excl. Admin, DON)]], Contract[[#This Row],[RN Admin Hours Contract]], Contract[[#This Row],[RN DON Hours Contract]])</f>
        <v>0</v>
      </c>
      <c r="K182" s="8">
        <f>Contract[[#This Row],[Total Contract RN Hours (w/ Admin, DON)]]/Contract[[#This Row],[Total RN Hours (w/ Admin, DON)]]</f>
        <v>0</v>
      </c>
      <c r="L182" s="2">
        <v>13.571428571428571</v>
      </c>
      <c r="M182" s="2">
        <v>0</v>
      </c>
      <c r="N182" s="8">
        <f>Contract[[#This Row],[RN Hours Contract (excl. Admin, DON)]]/Contract[[#This Row],[RN Hours (excl. Admin, DON)]]</f>
        <v>0</v>
      </c>
      <c r="O182" s="2">
        <v>0</v>
      </c>
      <c r="P182" s="2">
        <v>0</v>
      </c>
      <c r="Q182" s="8" t="s">
        <v>2447</v>
      </c>
      <c r="R182" s="2">
        <v>4.5467032967032965</v>
      </c>
      <c r="S182" s="2">
        <v>0</v>
      </c>
      <c r="T182" s="8">
        <f>Contract[[#This Row],[RN DON Hours Contract]]/Contract[[#This Row],[RN DON Hours]]</f>
        <v>0</v>
      </c>
      <c r="U182" s="2">
        <v>22.607142857142858</v>
      </c>
      <c r="V182" s="2">
        <v>0</v>
      </c>
      <c r="W182" s="8">
        <f>Contract[[#This Row],[LPN Hours Contract (excl. Admin)]]/Contract[[#This Row],[LPN Hours (excl. Admin)]]</f>
        <v>0</v>
      </c>
      <c r="X182" s="2">
        <v>0</v>
      </c>
      <c r="Y182" s="2">
        <v>0</v>
      </c>
      <c r="Z182" s="8" t="s">
        <v>2447</v>
      </c>
      <c r="AA182" s="2">
        <v>60.791208791208788</v>
      </c>
      <c r="AB182" s="2">
        <v>1.5604395604395604</v>
      </c>
      <c r="AC182" s="8">
        <f>Contract[[#This Row],[CNA Hours Contract]]/Contract[[#This Row],[CNA Hours]]</f>
        <v>2.5668835864063631E-2</v>
      </c>
      <c r="AD182" s="2">
        <v>1.6428571428571428</v>
      </c>
      <c r="AE182" s="2">
        <v>0</v>
      </c>
      <c r="AF182" s="8">
        <f>Contract[[#This Row],[NA TR Hours Contract]]/Contract[[#This Row],[NA TR Hours]]</f>
        <v>0</v>
      </c>
      <c r="AG182" s="2">
        <v>0</v>
      </c>
      <c r="AH182" s="2">
        <v>0</v>
      </c>
      <c r="AI182" s="8" t="s">
        <v>2447</v>
      </c>
      <c r="AJ182" t="s">
        <v>785</v>
      </c>
      <c r="AK182" s="6">
        <v>5</v>
      </c>
      <c r="AT182"/>
      <c r="AU182"/>
    </row>
    <row r="183" spans="1:47" x14ac:dyDescent="0.25">
      <c r="A183" t="s">
        <v>35</v>
      </c>
      <c r="B183" t="s">
        <v>1599</v>
      </c>
      <c r="C183" t="s">
        <v>2226</v>
      </c>
      <c r="D183" t="s">
        <v>2291</v>
      </c>
      <c r="E183" s="2">
        <v>81.571428571428569</v>
      </c>
      <c r="F183" s="2">
        <f>SUM(Contract[[#This Row],[RN Hours (excl. Admin, DON)]], Contract[[#This Row],[RN Admin Hours]], Contract[[#This Row],[RN DON Hours]], Contract[[#This Row],[LPN Hours (excl. Admin)]], Contract[[#This Row],[LPN Admin Hours]], Contract[[#This Row],[CNA Hours]], Contract[[#This Row],[NA TR Hours]], Contract[[#This Row],[Med Aide/Tech Hours]])</f>
        <v>340.97428571428577</v>
      </c>
      <c r="G1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6.3296703296703294</v>
      </c>
      <c r="H183" s="8">
        <f>Contract[[#This Row],[Total Contract Hours]]/Contract[[#This Row],[Total Nurse Staff Hours]]</f>
        <v>1.8563482921917989E-2</v>
      </c>
      <c r="I183" s="2">
        <f>SUM(Contract[[#This Row],[RN Hours (excl. Admin, DON)]], Contract[[#This Row],[RN Admin Hours]], Contract[[#This Row],[RN DON Hours]])</f>
        <v>65.96604395604399</v>
      </c>
      <c r="J183" s="2">
        <f>SUM(Contract[[#This Row],[RN Hours Contract (excl. Admin, DON)]], Contract[[#This Row],[RN Admin Hours Contract]], Contract[[#This Row],[RN DON Hours Contract]])</f>
        <v>6.3296703296703294</v>
      </c>
      <c r="K183" s="8">
        <f>Contract[[#This Row],[Total Contract RN Hours (w/ Admin, DON)]]/Contract[[#This Row],[Total RN Hours (w/ Admin, DON)]]</f>
        <v>9.5953462570653181E-2</v>
      </c>
      <c r="L183" s="2">
        <v>18.271978021978022</v>
      </c>
      <c r="M183" s="2">
        <v>0</v>
      </c>
      <c r="N183" s="8">
        <f>Contract[[#This Row],[RN Hours Contract (excl. Admin, DON)]]/Contract[[#This Row],[RN Hours (excl. Admin, DON)]]</f>
        <v>0</v>
      </c>
      <c r="O183" s="2">
        <v>41.540219780219815</v>
      </c>
      <c r="P183" s="2">
        <v>6.3296703296703294</v>
      </c>
      <c r="Q183" s="8">
        <f>Contract[[#This Row],[RN Admin Hours Contract]]/Contract[[#This Row],[RN Admin Hours]]</f>
        <v>0.15237450266655367</v>
      </c>
      <c r="R183" s="2">
        <v>6.1538461538461542</v>
      </c>
      <c r="S183" s="2">
        <v>0</v>
      </c>
      <c r="T183" s="8">
        <f>Contract[[#This Row],[RN DON Hours Contract]]/Contract[[#This Row],[RN DON Hours]]</f>
        <v>0</v>
      </c>
      <c r="U183" s="2">
        <v>91.203296703296701</v>
      </c>
      <c r="V183" s="2">
        <v>0</v>
      </c>
      <c r="W183" s="8">
        <f>Contract[[#This Row],[LPN Hours Contract (excl. Admin)]]/Contract[[#This Row],[LPN Hours (excl. Admin)]]</f>
        <v>0</v>
      </c>
      <c r="X183" s="2">
        <v>24.837912087912088</v>
      </c>
      <c r="Y183" s="2">
        <v>0</v>
      </c>
      <c r="Z183" s="8">
        <f>Contract[[#This Row],[LPN Admin Hours Contract]]/Contract[[#This Row],[LPN Admin Hours]]</f>
        <v>0</v>
      </c>
      <c r="AA183" s="2">
        <v>158.96703296703296</v>
      </c>
      <c r="AB183" s="2">
        <v>0</v>
      </c>
      <c r="AC183" s="8">
        <f>Contract[[#This Row],[CNA Hours Contract]]/Contract[[#This Row],[CNA Hours]]</f>
        <v>0</v>
      </c>
      <c r="AD183" s="2">
        <v>0</v>
      </c>
      <c r="AE183" s="2">
        <v>0</v>
      </c>
      <c r="AF183" s="8" t="s">
        <v>2447</v>
      </c>
      <c r="AG183" s="2">
        <v>0</v>
      </c>
      <c r="AH183" s="2">
        <v>0</v>
      </c>
      <c r="AI183" s="8" t="s">
        <v>2447</v>
      </c>
      <c r="AJ183" t="s">
        <v>661</v>
      </c>
      <c r="AK183" s="6">
        <v>5</v>
      </c>
      <c r="AT183"/>
      <c r="AU183"/>
    </row>
    <row r="184" spans="1:47" x14ac:dyDescent="0.25">
      <c r="A184" t="s">
        <v>35</v>
      </c>
      <c r="B184" t="s">
        <v>1528</v>
      </c>
      <c r="C184" t="s">
        <v>1933</v>
      </c>
      <c r="D184" t="s">
        <v>2363</v>
      </c>
      <c r="E184" s="2">
        <v>33.802197802197803</v>
      </c>
      <c r="F184" s="2">
        <f>SUM(Contract[[#This Row],[RN Hours (excl. Admin, DON)]], Contract[[#This Row],[RN Admin Hours]], Contract[[#This Row],[RN DON Hours]], Contract[[#This Row],[LPN Hours (excl. Admin)]], Contract[[#This Row],[LPN Admin Hours]], Contract[[#This Row],[CNA Hours]], Contract[[#This Row],[NA TR Hours]], Contract[[#This Row],[Med Aide/Tech Hours]])</f>
        <v>154.69714285714286</v>
      </c>
      <c r="G1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28.270989010989009</v>
      </c>
      <c r="H184" s="8">
        <f>Contract[[#This Row],[Total Contract Hours]]/Contract[[#This Row],[Total Nurse Staff Hours]]</f>
        <v>0.18275055691943987</v>
      </c>
      <c r="I184" s="2">
        <f>SUM(Contract[[#This Row],[RN Hours (excl. Admin, DON)]], Contract[[#This Row],[RN Admin Hours]], Contract[[#This Row],[RN DON Hours]])</f>
        <v>20.477692307692305</v>
      </c>
      <c r="J184" s="2">
        <f>SUM(Contract[[#This Row],[RN Hours Contract (excl. Admin, DON)]], Contract[[#This Row],[RN Admin Hours Contract]], Contract[[#This Row],[RN DON Hours Contract]])</f>
        <v>6.1538461538461542</v>
      </c>
      <c r="K184" s="8">
        <f>Contract[[#This Row],[Total Contract RN Hours (w/ Admin, DON)]]/Contract[[#This Row],[Total RN Hours (w/ Admin, DON)]]</f>
        <v>0.30051463130611178</v>
      </c>
      <c r="L184" s="2">
        <v>13.626043956043954</v>
      </c>
      <c r="M184" s="2">
        <v>3.9450549450549453</v>
      </c>
      <c r="N184" s="8">
        <f>Contract[[#This Row],[RN Hours Contract (excl. Admin, DON)]]/Contract[[#This Row],[RN Hours (excl. Admin, DON)]]</f>
        <v>0.28952313362420062</v>
      </c>
      <c r="O184" s="2">
        <v>3.7527472527472527</v>
      </c>
      <c r="P184" s="2">
        <v>2.2087912087912089</v>
      </c>
      <c r="Q184" s="8">
        <f>Contract[[#This Row],[RN Admin Hours Contract]]/Contract[[#This Row],[RN Admin Hours]]</f>
        <v>0.588579795021962</v>
      </c>
      <c r="R184" s="2">
        <v>3.098901098901099</v>
      </c>
      <c r="S184" s="2">
        <v>0</v>
      </c>
      <c r="T184" s="8">
        <f>Contract[[#This Row],[RN DON Hours Contract]]/Contract[[#This Row],[RN DON Hours]]</f>
        <v>0</v>
      </c>
      <c r="U184" s="2">
        <v>76.952417582417581</v>
      </c>
      <c r="V184" s="2">
        <v>22.117142857142856</v>
      </c>
      <c r="W184" s="8">
        <f>Contract[[#This Row],[LPN Hours Contract (excl. Admin)]]/Contract[[#This Row],[LPN Hours (excl. Admin)]]</f>
        <v>0.28741322952530962</v>
      </c>
      <c r="X184" s="2">
        <v>0</v>
      </c>
      <c r="Y184" s="2">
        <v>0</v>
      </c>
      <c r="Z184" s="8" t="s">
        <v>2447</v>
      </c>
      <c r="AA184" s="2">
        <v>57.267032967032968</v>
      </c>
      <c r="AB184" s="2">
        <v>0</v>
      </c>
      <c r="AC184" s="8">
        <f>Contract[[#This Row],[CNA Hours Contract]]/Contract[[#This Row],[CNA Hours]]</f>
        <v>0</v>
      </c>
      <c r="AD184" s="2">
        <v>0</v>
      </c>
      <c r="AE184" s="2">
        <v>0</v>
      </c>
      <c r="AF184" s="8" t="s">
        <v>2447</v>
      </c>
      <c r="AG184" s="2">
        <v>0</v>
      </c>
      <c r="AH184" s="2">
        <v>0</v>
      </c>
      <c r="AI184" s="8" t="s">
        <v>2447</v>
      </c>
      <c r="AJ184" t="s">
        <v>590</v>
      </c>
      <c r="AK184" s="6">
        <v>5</v>
      </c>
      <c r="AT184"/>
      <c r="AU184"/>
    </row>
    <row r="185" spans="1:47" x14ac:dyDescent="0.25">
      <c r="A185" t="s">
        <v>35</v>
      </c>
      <c r="B185" t="s">
        <v>1185</v>
      </c>
      <c r="C185" t="s">
        <v>2095</v>
      </c>
      <c r="D185" t="s">
        <v>2345</v>
      </c>
      <c r="E185" s="2">
        <v>55.835164835164832</v>
      </c>
      <c r="F185" s="2">
        <f>SUM(Contract[[#This Row],[RN Hours (excl. Admin, DON)]], Contract[[#This Row],[RN Admin Hours]], Contract[[#This Row],[RN DON Hours]], Contract[[#This Row],[LPN Hours (excl. Admin)]], Contract[[#This Row],[LPN Admin Hours]], Contract[[#This Row],[CNA Hours]], Contract[[#This Row],[NA TR Hours]], Contract[[#This Row],[Med Aide/Tech Hours]])</f>
        <v>172.07989010989013</v>
      </c>
      <c r="G1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85" s="8">
        <f>Contract[[#This Row],[Total Contract Hours]]/Contract[[#This Row],[Total Nurse Staff Hours]]</f>
        <v>0</v>
      </c>
      <c r="I185" s="2">
        <f>SUM(Contract[[#This Row],[RN Hours (excl. Admin, DON)]], Contract[[#This Row],[RN Admin Hours]], Contract[[#This Row],[RN DON Hours]])</f>
        <v>37.873846153846152</v>
      </c>
      <c r="J185" s="2">
        <f>SUM(Contract[[#This Row],[RN Hours Contract (excl. Admin, DON)]], Contract[[#This Row],[RN Admin Hours Contract]], Contract[[#This Row],[RN DON Hours Contract]])</f>
        <v>0</v>
      </c>
      <c r="K185" s="8">
        <f>Contract[[#This Row],[Total Contract RN Hours (w/ Admin, DON)]]/Contract[[#This Row],[Total RN Hours (w/ Admin, DON)]]</f>
        <v>0</v>
      </c>
      <c r="L185" s="2">
        <v>20.983736263736262</v>
      </c>
      <c r="M185" s="2">
        <v>0</v>
      </c>
      <c r="N185" s="8">
        <f>Contract[[#This Row],[RN Hours Contract (excl. Admin, DON)]]/Contract[[#This Row],[RN Hours (excl. Admin, DON)]]</f>
        <v>0</v>
      </c>
      <c r="O185" s="2">
        <v>16.890109890109891</v>
      </c>
      <c r="P185" s="2">
        <v>0</v>
      </c>
      <c r="Q185" s="8">
        <f>Contract[[#This Row],[RN Admin Hours Contract]]/Contract[[#This Row],[RN Admin Hours]]</f>
        <v>0</v>
      </c>
      <c r="R185" s="2">
        <v>0</v>
      </c>
      <c r="S185" s="2">
        <v>0</v>
      </c>
      <c r="T185" s="8" t="s">
        <v>2447</v>
      </c>
      <c r="U185" s="2">
        <v>36.539010989011004</v>
      </c>
      <c r="V185" s="2">
        <v>0</v>
      </c>
      <c r="W185" s="8">
        <f>Contract[[#This Row],[LPN Hours Contract (excl. Admin)]]/Contract[[#This Row],[LPN Hours (excl. Admin)]]</f>
        <v>0</v>
      </c>
      <c r="X185" s="2">
        <v>0</v>
      </c>
      <c r="Y185" s="2">
        <v>0</v>
      </c>
      <c r="Z185" s="8" t="s">
        <v>2447</v>
      </c>
      <c r="AA185" s="2">
        <v>97.667032967032995</v>
      </c>
      <c r="AB185" s="2">
        <v>0</v>
      </c>
      <c r="AC185" s="8">
        <f>Contract[[#This Row],[CNA Hours Contract]]/Contract[[#This Row],[CNA Hours]]</f>
        <v>0</v>
      </c>
      <c r="AD185" s="2">
        <v>0</v>
      </c>
      <c r="AE185" s="2">
        <v>0</v>
      </c>
      <c r="AF185" s="8" t="s">
        <v>2447</v>
      </c>
      <c r="AG185" s="2">
        <v>0</v>
      </c>
      <c r="AH185" s="2">
        <v>0</v>
      </c>
      <c r="AI185" s="8" t="s">
        <v>2447</v>
      </c>
      <c r="AJ185" t="s">
        <v>240</v>
      </c>
      <c r="AK185" s="6">
        <v>5</v>
      </c>
      <c r="AT185"/>
      <c r="AU185"/>
    </row>
    <row r="186" spans="1:47" x14ac:dyDescent="0.25">
      <c r="A186" t="s">
        <v>35</v>
      </c>
      <c r="B186" t="s">
        <v>1471</v>
      </c>
      <c r="C186" t="s">
        <v>1978</v>
      </c>
      <c r="D186" t="s">
        <v>2331</v>
      </c>
      <c r="E186" s="2">
        <v>100.49450549450549</v>
      </c>
      <c r="F186" s="2">
        <f>SUM(Contract[[#This Row],[RN Hours (excl. Admin, DON)]], Contract[[#This Row],[RN Admin Hours]], Contract[[#This Row],[RN DON Hours]], Contract[[#This Row],[LPN Hours (excl. Admin)]], Contract[[#This Row],[LPN Admin Hours]], Contract[[#This Row],[CNA Hours]], Contract[[#This Row],[NA TR Hours]], Contract[[#This Row],[Med Aide/Tech Hours]])</f>
        <v>236.43483516483516</v>
      </c>
      <c r="G1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27.021978021978022</v>
      </c>
      <c r="H186" s="8">
        <f>Contract[[#This Row],[Total Contract Hours]]/Contract[[#This Row],[Total Nurse Staff Hours]]</f>
        <v>0.1142893262878929</v>
      </c>
      <c r="I186" s="2">
        <f>SUM(Contract[[#This Row],[RN Hours (excl. Admin, DON)]], Contract[[#This Row],[RN Admin Hours]], Contract[[#This Row],[RN DON Hours]])</f>
        <v>29.285714285714288</v>
      </c>
      <c r="J186" s="2">
        <f>SUM(Contract[[#This Row],[RN Hours Contract (excl. Admin, DON)]], Contract[[#This Row],[RN Admin Hours Contract]], Contract[[#This Row],[RN DON Hours Contract]])</f>
        <v>5.7472527472527473</v>
      </c>
      <c r="K186" s="8">
        <f>Contract[[#This Row],[Total Contract RN Hours (w/ Admin, DON)]]/Contract[[#This Row],[Total RN Hours (w/ Admin, DON)]]</f>
        <v>0.19624765478424014</v>
      </c>
      <c r="L186" s="2">
        <v>23.527472527472529</v>
      </c>
      <c r="M186" s="2">
        <v>5.7472527472527473</v>
      </c>
      <c r="N186" s="8">
        <f>Contract[[#This Row],[RN Hours Contract (excl. Admin, DON)]]/Contract[[#This Row],[RN Hours (excl. Admin, DON)]]</f>
        <v>0.24427837459131246</v>
      </c>
      <c r="O186" s="2">
        <v>3.912087912087912</v>
      </c>
      <c r="P186" s="2">
        <v>0</v>
      </c>
      <c r="Q186" s="8">
        <f>Contract[[#This Row],[RN Admin Hours Contract]]/Contract[[#This Row],[RN Admin Hours]]</f>
        <v>0</v>
      </c>
      <c r="R186" s="2">
        <v>1.8461538461538463</v>
      </c>
      <c r="S186" s="2">
        <v>0</v>
      </c>
      <c r="T186" s="8">
        <f>Contract[[#This Row],[RN DON Hours Contract]]/Contract[[#This Row],[RN DON Hours]]</f>
        <v>0</v>
      </c>
      <c r="U186" s="2">
        <v>48.483516483516482</v>
      </c>
      <c r="V186" s="2">
        <v>13.307692307692308</v>
      </c>
      <c r="W186" s="8">
        <f>Contract[[#This Row],[LPN Hours Contract (excl. Admin)]]/Contract[[#This Row],[LPN Hours (excl. Admin)]]</f>
        <v>0.2744786944696283</v>
      </c>
      <c r="X186" s="2">
        <v>0</v>
      </c>
      <c r="Y186" s="2">
        <v>0</v>
      </c>
      <c r="Z186" s="8" t="s">
        <v>2447</v>
      </c>
      <c r="AA186" s="2">
        <v>153.74252747252746</v>
      </c>
      <c r="AB186" s="2">
        <v>7.9670329670329672</v>
      </c>
      <c r="AC186" s="8">
        <f>Contract[[#This Row],[CNA Hours Contract]]/Contract[[#This Row],[CNA Hours]]</f>
        <v>5.1820619174200916E-2</v>
      </c>
      <c r="AD186" s="2">
        <v>0</v>
      </c>
      <c r="AE186" s="2">
        <v>0</v>
      </c>
      <c r="AF186" s="8" t="s">
        <v>2447</v>
      </c>
      <c r="AG186" s="2">
        <v>4.9230769230769234</v>
      </c>
      <c r="AH186" s="2">
        <v>0</v>
      </c>
      <c r="AI186" s="8">
        <f>Contract[[#This Row],[Med Aide/Tech Hours Contract]]/Contract[[#This Row],[Med Aide/Tech Hours]]</f>
        <v>0</v>
      </c>
      <c r="AJ186" t="s">
        <v>531</v>
      </c>
      <c r="AK186" s="6">
        <v>5</v>
      </c>
      <c r="AT186"/>
      <c r="AU186"/>
    </row>
    <row r="187" spans="1:47" x14ac:dyDescent="0.25">
      <c r="A187" t="s">
        <v>35</v>
      </c>
      <c r="B187" t="s">
        <v>1732</v>
      </c>
      <c r="C187" t="s">
        <v>2248</v>
      </c>
      <c r="D187" t="s">
        <v>2339</v>
      </c>
      <c r="E187" s="2">
        <v>42.791208791208788</v>
      </c>
      <c r="F187" s="2">
        <f>SUM(Contract[[#This Row],[RN Hours (excl. Admin, DON)]], Contract[[#This Row],[RN Admin Hours]], Contract[[#This Row],[RN DON Hours]], Contract[[#This Row],[LPN Hours (excl. Admin)]], Contract[[#This Row],[LPN Admin Hours]], Contract[[#This Row],[CNA Hours]], Contract[[#This Row],[NA TR Hours]], Contract[[#This Row],[Med Aide/Tech Hours]])</f>
        <v>134.50219780219777</v>
      </c>
      <c r="G1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87" s="8">
        <f>Contract[[#This Row],[Total Contract Hours]]/Contract[[#This Row],[Total Nurse Staff Hours]]</f>
        <v>0</v>
      </c>
      <c r="I187" s="2">
        <f>SUM(Contract[[#This Row],[RN Hours (excl. Admin, DON)]], Contract[[#This Row],[RN Admin Hours]], Contract[[#This Row],[RN DON Hours]])</f>
        <v>36.90934065934065</v>
      </c>
      <c r="J187" s="2">
        <f>SUM(Contract[[#This Row],[RN Hours Contract (excl. Admin, DON)]], Contract[[#This Row],[RN Admin Hours Contract]], Contract[[#This Row],[RN DON Hours Contract]])</f>
        <v>0</v>
      </c>
      <c r="K187" s="8">
        <f>Contract[[#This Row],[Total Contract RN Hours (w/ Admin, DON)]]/Contract[[#This Row],[Total RN Hours (w/ Admin, DON)]]</f>
        <v>0</v>
      </c>
      <c r="L187" s="2">
        <v>31.37087912087911</v>
      </c>
      <c r="M187" s="2">
        <v>0</v>
      </c>
      <c r="N187" s="8">
        <f>Contract[[#This Row],[RN Hours Contract (excl. Admin, DON)]]/Contract[[#This Row],[RN Hours (excl. Admin, DON)]]</f>
        <v>0</v>
      </c>
      <c r="O187" s="2">
        <v>0</v>
      </c>
      <c r="P187" s="2">
        <v>0</v>
      </c>
      <c r="Q187" s="8" t="s">
        <v>2447</v>
      </c>
      <c r="R187" s="2">
        <v>5.5384615384615383</v>
      </c>
      <c r="S187" s="2">
        <v>0</v>
      </c>
      <c r="T187" s="8">
        <f>Contract[[#This Row],[RN DON Hours Contract]]/Contract[[#This Row],[RN DON Hours]]</f>
        <v>0</v>
      </c>
      <c r="U187" s="2">
        <v>22.437032967032973</v>
      </c>
      <c r="V187" s="2">
        <v>0</v>
      </c>
      <c r="W187" s="8">
        <f>Contract[[#This Row],[LPN Hours Contract (excl. Admin)]]/Contract[[#This Row],[LPN Hours (excl. Admin)]]</f>
        <v>0</v>
      </c>
      <c r="X187" s="2">
        <v>9.6443956043956032</v>
      </c>
      <c r="Y187" s="2">
        <v>0</v>
      </c>
      <c r="Z187" s="8">
        <f>Contract[[#This Row],[LPN Admin Hours Contract]]/Contract[[#This Row],[LPN Admin Hours]]</f>
        <v>0</v>
      </c>
      <c r="AA187" s="2">
        <v>65.511428571428567</v>
      </c>
      <c r="AB187" s="2">
        <v>0</v>
      </c>
      <c r="AC187" s="8">
        <f>Contract[[#This Row],[CNA Hours Contract]]/Contract[[#This Row],[CNA Hours]]</f>
        <v>0</v>
      </c>
      <c r="AD187" s="2">
        <v>0</v>
      </c>
      <c r="AE187" s="2">
        <v>0</v>
      </c>
      <c r="AF187" s="8" t="s">
        <v>2447</v>
      </c>
      <c r="AG187" s="2">
        <v>0</v>
      </c>
      <c r="AH187" s="2">
        <v>0</v>
      </c>
      <c r="AI187" s="8" t="s">
        <v>2447</v>
      </c>
      <c r="AJ187" t="s">
        <v>798</v>
      </c>
      <c r="AK187" s="6">
        <v>5</v>
      </c>
      <c r="AT187"/>
      <c r="AU187"/>
    </row>
    <row r="188" spans="1:47" x14ac:dyDescent="0.25">
      <c r="A188" t="s">
        <v>35</v>
      </c>
      <c r="B188" t="s">
        <v>1085</v>
      </c>
      <c r="C188" t="s">
        <v>2068</v>
      </c>
      <c r="D188" t="s">
        <v>2307</v>
      </c>
      <c r="E188" s="2">
        <v>130.07692307692307</v>
      </c>
      <c r="F188" s="2">
        <f>SUM(Contract[[#This Row],[RN Hours (excl. Admin, DON)]], Contract[[#This Row],[RN Admin Hours]], Contract[[#This Row],[RN DON Hours]], Contract[[#This Row],[LPN Hours (excl. Admin)]], Contract[[#This Row],[LPN Admin Hours]], Contract[[#This Row],[CNA Hours]], Contract[[#This Row],[NA TR Hours]], Contract[[#This Row],[Med Aide/Tech Hours]])</f>
        <v>360.75747252747249</v>
      </c>
      <c r="G1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60.582197802197797</v>
      </c>
      <c r="H188" s="8">
        <f>Contract[[#This Row],[Total Contract Hours]]/Contract[[#This Row],[Total Nurse Staff Hours]]</f>
        <v>0.16793054175082769</v>
      </c>
      <c r="I188" s="2">
        <f>SUM(Contract[[#This Row],[RN Hours (excl. Admin, DON)]], Contract[[#This Row],[RN Admin Hours]], Contract[[#This Row],[RN DON Hours]])</f>
        <v>42.925274725274718</v>
      </c>
      <c r="J188" s="2">
        <f>SUM(Contract[[#This Row],[RN Hours Contract (excl. Admin, DON)]], Contract[[#This Row],[RN Admin Hours Contract]], Contract[[#This Row],[RN DON Hours Contract]])</f>
        <v>1.2087912087912087</v>
      </c>
      <c r="K188" s="8">
        <f>Contract[[#This Row],[Total Contract RN Hours (w/ Admin, DON)]]/Contract[[#This Row],[Total RN Hours (w/ Admin, DON)]]</f>
        <v>2.8160360452613796E-2</v>
      </c>
      <c r="L188" s="2">
        <v>41.21098901098901</v>
      </c>
      <c r="M188" s="2">
        <v>1.2087912087912087</v>
      </c>
      <c r="N188" s="8">
        <f>Contract[[#This Row],[RN Hours Contract (excl. Admin, DON)]]/Contract[[#This Row],[RN Hours (excl. Admin, DON)]]</f>
        <v>2.9331768972321474E-2</v>
      </c>
      <c r="O188" s="2">
        <v>0.74725274725274726</v>
      </c>
      <c r="P188" s="2">
        <v>0</v>
      </c>
      <c r="Q188" s="8">
        <f>Contract[[#This Row],[RN Admin Hours Contract]]/Contract[[#This Row],[RN Admin Hours]]</f>
        <v>0</v>
      </c>
      <c r="R188" s="2">
        <v>0.96703296703296704</v>
      </c>
      <c r="S188" s="2">
        <v>0</v>
      </c>
      <c r="T188" s="8">
        <f>Contract[[#This Row],[RN DON Hours Contract]]/Contract[[#This Row],[RN DON Hours]]</f>
        <v>0</v>
      </c>
      <c r="U188" s="2">
        <v>89.32120879120879</v>
      </c>
      <c r="V188" s="2">
        <v>19.692087912087906</v>
      </c>
      <c r="W188" s="8">
        <f>Contract[[#This Row],[LPN Hours Contract (excl. Admin)]]/Contract[[#This Row],[LPN Hours (excl. Admin)]]</f>
        <v>0.22046374179864492</v>
      </c>
      <c r="X188" s="2">
        <v>14.387362637362637</v>
      </c>
      <c r="Y188" s="2">
        <v>0</v>
      </c>
      <c r="Z188" s="8">
        <f>Contract[[#This Row],[LPN Admin Hours Contract]]/Contract[[#This Row],[LPN Admin Hours]]</f>
        <v>0</v>
      </c>
      <c r="AA188" s="2">
        <v>214.12362637362637</v>
      </c>
      <c r="AB188" s="2">
        <v>39.681318681318679</v>
      </c>
      <c r="AC188" s="8">
        <f>Contract[[#This Row],[CNA Hours Contract]]/Contract[[#This Row],[CNA Hours]]</f>
        <v>0.18531966487471291</v>
      </c>
      <c r="AD188" s="2">
        <v>0</v>
      </c>
      <c r="AE188" s="2">
        <v>0</v>
      </c>
      <c r="AF188" s="8" t="s">
        <v>2447</v>
      </c>
      <c r="AG188" s="2">
        <v>0</v>
      </c>
      <c r="AH188" s="2">
        <v>0</v>
      </c>
      <c r="AI188" s="8" t="s">
        <v>2447</v>
      </c>
      <c r="AJ188" t="s">
        <v>138</v>
      </c>
      <c r="AK188" s="6">
        <v>5</v>
      </c>
      <c r="AT188"/>
      <c r="AU188"/>
    </row>
    <row r="189" spans="1:47" x14ac:dyDescent="0.25">
      <c r="A189" t="s">
        <v>35</v>
      </c>
      <c r="B189" t="s">
        <v>1238</v>
      </c>
      <c r="C189" t="s">
        <v>2068</v>
      </c>
      <c r="D189" t="s">
        <v>2307</v>
      </c>
      <c r="E189" s="2">
        <v>87.604395604395606</v>
      </c>
      <c r="F189" s="2">
        <f>SUM(Contract[[#This Row],[RN Hours (excl. Admin, DON)]], Contract[[#This Row],[RN Admin Hours]], Contract[[#This Row],[RN DON Hours]], Contract[[#This Row],[LPN Hours (excl. Admin)]], Contract[[#This Row],[LPN Admin Hours]], Contract[[#This Row],[CNA Hours]], Contract[[#This Row],[NA TR Hours]], Contract[[#This Row],[Med Aide/Tech Hours]])</f>
        <v>286.85131868131867</v>
      </c>
      <c r="G1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17.656593406593409</v>
      </c>
      <c r="H189" s="8">
        <f>Contract[[#This Row],[Total Contract Hours]]/Contract[[#This Row],[Total Nurse Staff Hours]]</f>
        <v>6.1553119183005184E-2</v>
      </c>
      <c r="I189" s="2">
        <f>SUM(Contract[[#This Row],[RN Hours (excl. Admin, DON)]], Contract[[#This Row],[RN Admin Hours]], Contract[[#This Row],[RN DON Hours]])</f>
        <v>54.792857142857137</v>
      </c>
      <c r="J189" s="2">
        <f>SUM(Contract[[#This Row],[RN Hours Contract (excl. Admin, DON)]], Contract[[#This Row],[RN Admin Hours Contract]], Contract[[#This Row],[RN DON Hours Contract]])</f>
        <v>5.6263736263736268</v>
      </c>
      <c r="K189" s="8">
        <f>Contract[[#This Row],[Total Contract RN Hours (w/ Admin, DON)]]/Contract[[#This Row],[Total RN Hours (w/ Admin, DON)]]</f>
        <v>0.10268443588740814</v>
      </c>
      <c r="L189" s="2">
        <v>24.628021978021973</v>
      </c>
      <c r="M189" s="2">
        <v>5.6263736263736268</v>
      </c>
      <c r="N189" s="8">
        <f>Contract[[#This Row],[RN Hours Contract (excl. Admin, DON)]]/Contract[[#This Row],[RN Hours (excl. Admin, DON)]]</f>
        <v>0.22845414184681978</v>
      </c>
      <c r="O189" s="2">
        <v>29.021978021978022</v>
      </c>
      <c r="P189" s="2">
        <v>0</v>
      </c>
      <c r="Q189" s="8">
        <f>Contract[[#This Row],[RN Admin Hours Contract]]/Contract[[#This Row],[RN Admin Hours]]</f>
        <v>0</v>
      </c>
      <c r="R189" s="2">
        <v>1.1428571428571428</v>
      </c>
      <c r="S189" s="2">
        <v>0</v>
      </c>
      <c r="T189" s="8">
        <f>Contract[[#This Row],[RN DON Hours Contract]]/Contract[[#This Row],[RN DON Hours]]</f>
        <v>0</v>
      </c>
      <c r="U189" s="2">
        <v>64.5</v>
      </c>
      <c r="V189" s="2">
        <v>1.9423076923076923</v>
      </c>
      <c r="W189" s="8">
        <f>Contract[[#This Row],[LPN Hours Contract (excl. Admin)]]/Contract[[#This Row],[LPN Hours (excl. Admin)]]</f>
        <v>3.0113297555158021E-2</v>
      </c>
      <c r="X189" s="2">
        <v>7.6401098901098905</v>
      </c>
      <c r="Y189" s="2">
        <v>0</v>
      </c>
      <c r="Z189" s="8">
        <f>Contract[[#This Row],[LPN Admin Hours Contract]]/Contract[[#This Row],[LPN Admin Hours]]</f>
        <v>0</v>
      </c>
      <c r="AA189" s="2">
        <v>159.91835164835163</v>
      </c>
      <c r="AB189" s="2">
        <v>10.087912087912088</v>
      </c>
      <c r="AC189" s="8">
        <f>Contract[[#This Row],[CNA Hours Contract]]/Contract[[#This Row],[CNA Hours]]</f>
        <v>6.3081641249621206E-2</v>
      </c>
      <c r="AD189" s="2">
        <v>0</v>
      </c>
      <c r="AE189" s="2">
        <v>0</v>
      </c>
      <c r="AF189" s="8" t="s">
        <v>2447</v>
      </c>
      <c r="AG189" s="2">
        <v>0</v>
      </c>
      <c r="AH189" s="2">
        <v>0</v>
      </c>
      <c r="AI189" s="8" t="s">
        <v>2447</v>
      </c>
      <c r="AJ189" t="s">
        <v>294</v>
      </c>
      <c r="AK189" s="6">
        <v>5</v>
      </c>
      <c r="AT189"/>
      <c r="AU189"/>
    </row>
    <row r="190" spans="1:47" x14ac:dyDescent="0.25">
      <c r="A190" t="s">
        <v>35</v>
      </c>
      <c r="B190" t="s">
        <v>1386</v>
      </c>
      <c r="C190" t="s">
        <v>2188</v>
      </c>
      <c r="D190" t="s">
        <v>2336</v>
      </c>
      <c r="E190" s="2">
        <v>37.46153846153846</v>
      </c>
      <c r="F190" s="2">
        <f>SUM(Contract[[#This Row],[RN Hours (excl. Admin, DON)]], Contract[[#This Row],[RN Admin Hours]], Contract[[#This Row],[RN DON Hours]], Contract[[#This Row],[LPN Hours (excl. Admin)]], Contract[[#This Row],[LPN Admin Hours]], Contract[[#This Row],[CNA Hours]], Contract[[#This Row],[NA TR Hours]], Contract[[#This Row],[Med Aide/Tech Hours]])</f>
        <v>129.74175824175825</v>
      </c>
      <c r="G1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90" s="8">
        <f>Contract[[#This Row],[Total Contract Hours]]/Contract[[#This Row],[Total Nurse Staff Hours]]</f>
        <v>0</v>
      </c>
      <c r="I190" s="2">
        <f>SUM(Contract[[#This Row],[RN Hours (excl. Admin, DON)]], Contract[[#This Row],[RN Admin Hours]], Contract[[#This Row],[RN DON Hours]])</f>
        <v>24.901098901098901</v>
      </c>
      <c r="J190" s="2">
        <f>SUM(Contract[[#This Row],[RN Hours Contract (excl. Admin, DON)]], Contract[[#This Row],[RN Admin Hours Contract]], Contract[[#This Row],[RN DON Hours Contract]])</f>
        <v>0</v>
      </c>
      <c r="K190" s="8">
        <f>Contract[[#This Row],[Total Contract RN Hours (w/ Admin, DON)]]/Contract[[#This Row],[Total RN Hours (w/ Admin, DON)]]</f>
        <v>0</v>
      </c>
      <c r="L190" s="2">
        <v>10.049450549450549</v>
      </c>
      <c r="M190" s="2">
        <v>0</v>
      </c>
      <c r="N190" s="8">
        <f>Contract[[#This Row],[RN Hours Contract (excl. Admin, DON)]]/Contract[[#This Row],[RN Hours (excl. Admin, DON)]]</f>
        <v>0</v>
      </c>
      <c r="O190" s="2">
        <v>9.5769230769230766</v>
      </c>
      <c r="P190" s="2">
        <v>0</v>
      </c>
      <c r="Q190" s="8">
        <f>Contract[[#This Row],[RN Admin Hours Contract]]/Contract[[#This Row],[RN Admin Hours]]</f>
        <v>0</v>
      </c>
      <c r="R190" s="2">
        <v>5.2747252747252746</v>
      </c>
      <c r="S190" s="2">
        <v>0</v>
      </c>
      <c r="T190" s="8">
        <f>Contract[[#This Row],[RN DON Hours Contract]]/Contract[[#This Row],[RN DON Hours]]</f>
        <v>0</v>
      </c>
      <c r="U190" s="2">
        <v>36.667582417582416</v>
      </c>
      <c r="V190" s="2">
        <v>0</v>
      </c>
      <c r="W190" s="8">
        <f>Contract[[#This Row],[LPN Hours Contract (excl. Admin)]]/Contract[[#This Row],[LPN Hours (excl. Admin)]]</f>
        <v>0</v>
      </c>
      <c r="X190" s="2">
        <v>0</v>
      </c>
      <c r="Y190" s="2">
        <v>0</v>
      </c>
      <c r="Z190" s="8" t="s">
        <v>2447</v>
      </c>
      <c r="AA190" s="2">
        <v>68.17307692307692</v>
      </c>
      <c r="AB190" s="2">
        <v>0</v>
      </c>
      <c r="AC190" s="8">
        <f>Contract[[#This Row],[CNA Hours Contract]]/Contract[[#This Row],[CNA Hours]]</f>
        <v>0</v>
      </c>
      <c r="AD190" s="2">
        <v>0</v>
      </c>
      <c r="AE190" s="2">
        <v>0</v>
      </c>
      <c r="AF190" s="8" t="s">
        <v>2447</v>
      </c>
      <c r="AG190" s="2">
        <v>0</v>
      </c>
      <c r="AH190" s="2">
        <v>0</v>
      </c>
      <c r="AI190" s="8" t="s">
        <v>2447</v>
      </c>
      <c r="AJ190" t="s">
        <v>444</v>
      </c>
      <c r="AK190" s="6">
        <v>5</v>
      </c>
      <c r="AT190"/>
      <c r="AU190"/>
    </row>
    <row r="191" spans="1:47" x14ac:dyDescent="0.25">
      <c r="A191" t="s">
        <v>35</v>
      </c>
      <c r="B191" t="s">
        <v>1708</v>
      </c>
      <c r="C191" t="s">
        <v>1986</v>
      </c>
      <c r="D191" t="s">
        <v>2319</v>
      </c>
      <c r="E191" s="2">
        <v>26.318681318681318</v>
      </c>
      <c r="F191" s="2">
        <f>SUM(Contract[[#This Row],[RN Hours (excl. Admin, DON)]], Contract[[#This Row],[RN Admin Hours]], Contract[[#This Row],[RN DON Hours]], Contract[[#This Row],[LPN Hours (excl. Admin)]], Contract[[#This Row],[LPN Admin Hours]], Contract[[#This Row],[CNA Hours]], Contract[[#This Row],[NA TR Hours]], Contract[[#This Row],[Med Aide/Tech Hours]])</f>
        <v>78.77318681318684</v>
      </c>
      <c r="G1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0.42516483516483516</v>
      </c>
      <c r="H191" s="8">
        <f>Contract[[#This Row],[Total Contract Hours]]/Contract[[#This Row],[Total Nurse Staff Hours]]</f>
        <v>5.397329375198788E-3</v>
      </c>
      <c r="I191" s="2">
        <f>SUM(Contract[[#This Row],[RN Hours (excl. Admin, DON)]], Contract[[#This Row],[RN Admin Hours]], Contract[[#This Row],[RN DON Hours]])</f>
        <v>12.740659340659342</v>
      </c>
      <c r="J191" s="2">
        <f>SUM(Contract[[#This Row],[RN Hours Contract (excl. Admin, DON)]], Contract[[#This Row],[RN Admin Hours Contract]], Contract[[#This Row],[RN DON Hours Contract]])</f>
        <v>0</v>
      </c>
      <c r="K191" s="8">
        <f>Contract[[#This Row],[Total Contract RN Hours (w/ Admin, DON)]]/Contract[[#This Row],[Total RN Hours (w/ Admin, DON)]]</f>
        <v>0</v>
      </c>
      <c r="L191" s="2">
        <v>4.4523076923076941</v>
      </c>
      <c r="M191" s="2">
        <v>0</v>
      </c>
      <c r="N191" s="8">
        <f>Contract[[#This Row],[RN Hours Contract (excl. Admin, DON)]]/Contract[[#This Row],[RN Hours (excl. Admin, DON)]]</f>
        <v>0</v>
      </c>
      <c r="O191" s="2">
        <v>1.75</v>
      </c>
      <c r="P191" s="2">
        <v>0</v>
      </c>
      <c r="Q191" s="8">
        <f>Contract[[#This Row],[RN Admin Hours Contract]]/Contract[[#This Row],[RN Admin Hours]]</f>
        <v>0</v>
      </c>
      <c r="R191" s="2">
        <v>6.5383516483516484</v>
      </c>
      <c r="S191" s="2">
        <v>0</v>
      </c>
      <c r="T191" s="8">
        <f>Contract[[#This Row],[RN DON Hours Contract]]/Contract[[#This Row],[RN DON Hours]]</f>
        <v>0</v>
      </c>
      <c r="U191" s="2">
        <v>25.977912087912095</v>
      </c>
      <c r="V191" s="2">
        <v>0.42516483516483516</v>
      </c>
      <c r="W191" s="8">
        <f>Contract[[#This Row],[LPN Hours Contract (excl. Admin)]]/Contract[[#This Row],[LPN Hours (excl. Admin)]]</f>
        <v>1.6366397488991064E-2</v>
      </c>
      <c r="X191" s="2">
        <v>0</v>
      </c>
      <c r="Y191" s="2">
        <v>0</v>
      </c>
      <c r="Z191" s="8" t="s">
        <v>2447</v>
      </c>
      <c r="AA191" s="2">
        <v>40.054615384615396</v>
      </c>
      <c r="AB191" s="2">
        <v>0</v>
      </c>
      <c r="AC191" s="8">
        <f>Contract[[#This Row],[CNA Hours Contract]]/Contract[[#This Row],[CNA Hours]]</f>
        <v>0</v>
      </c>
      <c r="AD191" s="2">
        <v>0</v>
      </c>
      <c r="AE191" s="2">
        <v>0</v>
      </c>
      <c r="AF191" s="8" t="s">
        <v>2447</v>
      </c>
      <c r="AG191" s="2">
        <v>0</v>
      </c>
      <c r="AH191" s="2">
        <v>0</v>
      </c>
      <c r="AI191" s="8" t="s">
        <v>2447</v>
      </c>
      <c r="AJ191" t="s">
        <v>774</v>
      </c>
      <c r="AK191" s="6">
        <v>5</v>
      </c>
      <c r="AT191"/>
      <c r="AU191"/>
    </row>
    <row r="192" spans="1:47" x14ac:dyDescent="0.25">
      <c r="A192" t="s">
        <v>35</v>
      </c>
      <c r="B192" t="s">
        <v>1449</v>
      </c>
      <c r="C192" t="s">
        <v>1965</v>
      </c>
      <c r="D192" t="s">
        <v>2282</v>
      </c>
      <c r="E192" s="2">
        <v>77.681318681318686</v>
      </c>
      <c r="F192" s="2">
        <f>SUM(Contract[[#This Row],[RN Hours (excl. Admin, DON)]], Contract[[#This Row],[RN Admin Hours]], Contract[[#This Row],[RN DON Hours]], Contract[[#This Row],[LPN Hours (excl. Admin)]], Contract[[#This Row],[LPN Admin Hours]], Contract[[#This Row],[CNA Hours]], Contract[[#This Row],[NA TR Hours]], Contract[[#This Row],[Med Aide/Tech Hours]])</f>
        <v>226.29395604395603</v>
      </c>
      <c r="G1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0.87912087912087911</v>
      </c>
      <c r="H192" s="8">
        <f>Contract[[#This Row],[Total Contract Hours]]/Contract[[#This Row],[Total Nurse Staff Hours]]</f>
        <v>3.8848623908899977E-3</v>
      </c>
      <c r="I192" s="2">
        <f>SUM(Contract[[#This Row],[RN Hours (excl. Admin, DON)]], Contract[[#This Row],[RN Admin Hours]], Contract[[#This Row],[RN DON Hours]])</f>
        <v>37.700549450549453</v>
      </c>
      <c r="J192" s="2">
        <f>SUM(Contract[[#This Row],[RN Hours Contract (excl. Admin, DON)]], Contract[[#This Row],[RN Admin Hours Contract]], Contract[[#This Row],[RN DON Hours Contract]])</f>
        <v>0.87912087912087911</v>
      </c>
      <c r="K192" s="8">
        <f>Contract[[#This Row],[Total Contract RN Hours (w/ Admin, DON)]]/Contract[[#This Row],[Total RN Hours (w/ Admin, DON)]]</f>
        <v>2.3318516359396631E-2</v>
      </c>
      <c r="L192" s="2">
        <v>30.574175824175825</v>
      </c>
      <c r="M192" s="2">
        <v>0</v>
      </c>
      <c r="N192" s="8">
        <f>Contract[[#This Row],[RN Hours Contract (excl. Admin, DON)]]/Contract[[#This Row],[RN Hours (excl. Admin, DON)]]</f>
        <v>0</v>
      </c>
      <c r="O192" s="2">
        <v>1.4725274725274726</v>
      </c>
      <c r="P192" s="2">
        <v>0.87912087912087911</v>
      </c>
      <c r="Q192" s="8">
        <f>Contract[[#This Row],[RN Admin Hours Contract]]/Contract[[#This Row],[RN Admin Hours]]</f>
        <v>0.59701492537313428</v>
      </c>
      <c r="R192" s="2">
        <v>5.6538461538461542</v>
      </c>
      <c r="S192" s="2">
        <v>0</v>
      </c>
      <c r="T192" s="8">
        <f>Contract[[#This Row],[RN DON Hours Contract]]/Contract[[#This Row],[RN DON Hours]]</f>
        <v>0</v>
      </c>
      <c r="U192" s="2">
        <v>49.417582417582416</v>
      </c>
      <c r="V192" s="2">
        <v>0</v>
      </c>
      <c r="W192" s="8">
        <f>Contract[[#This Row],[LPN Hours Contract (excl. Admin)]]/Contract[[#This Row],[LPN Hours (excl. Admin)]]</f>
        <v>0</v>
      </c>
      <c r="X192" s="2">
        <v>5.4780219780219781</v>
      </c>
      <c r="Y192" s="2">
        <v>0</v>
      </c>
      <c r="Z192" s="8">
        <f>Contract[[#This Row],[LPN Admin Hours Contract]]/Contract[[#This Row],[LPN Admin Hours]]</f>
        <v>0</v>
      </c>
      <c r="AA192" s="2">
        <v>133.69780219780219</v>
      </c>
      <c r="AB192" s="2">
        <v>0</v>
      </c>
      <c r="AC192" s="8">
        <f>Contract[[#This Row],[CNA Hours Contract]]/Contract[[#This Row],[CNA Hours]]</f>
        <v>0</v>
      </c>
      <c r="AD192" s="2">
        <v>0</v>
      </c>
      <c r="AE192" s="2">
        <v>0</v>
      </c>
      <c r="AF192" s="8" t="s">
        <v>2447</v>
      </c>
      <c r="AG192" s="2">
        <v>0</v>
      </c>
      <c r="AH192" s="2">
        <v>0</v>
      </c>
      <c r="AI192" s="8" t="s">
        <v>2447</v>
      </c>
      <c r="AJ192" t="s">
        <v>508</v>
      </c>
      <c r="AK192" s="6">
        <v>5</v>
      </c>
      <c r="AT192"/>
      <c r="AU192"/>
    </row>
    <row r="193" spans="1:47" x14ac:dyDescent="0.25">
      <c r="A193" t="s">
        <v>35</v>
      </c>
      <c r="B193" t="s">
        <v>1156</v>
      </c>
      <c r="C193" t="s">
        <v>2119</v>
      </c>
      <c r="D193" t="s">
        <v>2282</v>
      </c>
      <c r="E193" s="2">
        <v>79.901098901098905</v>
      </c>
      <c r="F193" s="2">
        <f>SUM(Contract[[#This Row],[RN Hours (excl. Admin, DON)]], Contract[[#This Row],[RN Admin Hours]], Contract[[#This Row],[RN DON Hours]], Contract[[#This Row],[LPN Hours (excl. Admin)]], Contract[[#This Row],[LPN Admin Hours]], Contract[[#This Row],[CNA Hours]], Contract[[#This Row],[NA TR Hours]], Contract[[#This Row],[Med Aide/Tech Hours]])</f>
        <v>261.66780219780219</v>
      </c>
      <c r="G1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93" s="8">
        <f>Contract[[#This Row],[Total Contract Hours]]/Contract[[#This Row],[Total Nurse Staff Hours]]</f>
        <v>0</v>
      </c>
      <c r="I193" s="2">
        <f>SUM(Contract[[#This Row],[RN Hours (excl. Admin, DON)]], Contract[[#This Row],[RN Admin Hours]], Contract[[#This Row],[RN DON Hours]])</f>
        <v>42.947472527472534</v>
      </c>
      <c r="J193" s="2">
        <f>SUM(Contract[[#This Row],[RN Hours Contract (excl. Admin, DON)]], Contract[[#This Row],[RN Admin Hours Contract]], Contract[[#This Row],[RN DON Hours Contract]])</f>
        <v>0</v>
      </c>
      <c r="K193" s="8">
        <f>Contract[[#This Row],[Total Contract RN Hours (w/ Admin, DON)]]/Contract[[#This Row],[Total RN Hours (w/ Admin, DON)]]</f>
        <v>0</v>
      </c>
      <c r="L193" s="2">
        <v>32.564725274725284</v>
      </c>
      <c r="M193" s="2">
        <v>0</v>
      </c>
      <c r="N193" s="8">
        <f>Contract[[#This Row],[RN Hours Contract (excl. Admin, DON)]]/Contract[[#This Row],[RN Hours (excl. Admin, DON)]]</f>
        <v>0</v>
      </c>
      <c r="O193" s="2">
        <v>10.382747252747253</v>
      </c>
      <c r="P193" s="2">
        <v>0</v>
      </c>
      <c r="Q193" s="8">
        <f>Contract[[#This Row],[RN Admin Hours Contract]]/Contract[[#This Row],[RN Admin Hours]]</f>
        <v>0</v>
      </c>
      <c r="R193" s="2">
        <v>0</v>
      </c>
      <c r="S193" s="2">
        <v>0</v>
      </c>
      <c r="T193" s="8" t="s">
        <v>2447</v>
      </c>
      <c r="U193" s="2">
        <v>59.137802197802188</v>
      </c>
      <c r="V193" s="2">
        <v>0</v>
      </c>
      <c r="W193" s="8">
        <f>Contract[[#This Row],[LPN Hours Contract (excl. Admin)]]/Contract[[#This Row],[LPN Hours (excl. Admin)]]</f>
        <v>0</v>
      </c>
      <c r="X193" s="2">
        <v>5.5785714285714292</v>
      </c>
      <c r="Y193" s="2">
        <v>0</v>
      </c>
      <c r="Z193" s="8">
        <f>Contract[[#This Row],[LPN Admin Hours Contract]]/Contract[[#This Row],[LPN Admin Hours]]</f>
        <v>0</v>
      </c>
      <c r="AA193" s="2">
        <v>154.00395604395601</v>
      </c>
      <c r="AB193" s="2">
        <v>0</v>
      </c>
      <c r="AC193" s="8">
        <f>Contract[[#This Row],[CNA Hours Contract]]/Contract[[#This Row],[CNA Hours]]</f>
        <v>0</v>
      </c>
      <c r="AD193" s="2">
        <v>0</v>
      </c>
      <c r="AE193" s="2">
        <v>0</v>
      </c>
      <c r="AF193" s="8" t="s">
        <v>2447</v>
      </c>
      <c r="AG193" s="2">
        <v>0</v>
      </c>
      <c r="AH193" s="2">
        <v>0</v>
      </c>
      <c r="AI193" s="8" t="s">
        <v>2447</v>
      </c>
      <c r="AJ193" t="s">
        <v>211</v>
      </c>
      <c r="AK193" s="6">
        <v>5</v>
      </c>
      <c r="AT193"/>
      <c r="AU193"/>
    </row>
    <row r="194" spans="1:47" x14ac:dyDescent="0.25">
      <c r="A194" t="s">
        <v>35</v>
      </c>
      <c r="B194" t="s">
        <v>1336</v>
      </c>
      <c r="C194" t="s">
        <v>1965</v>
      </c>
      <c r="D194" t="s">
        <v>2282</v>
      </c>
      <c r="E194" s="2">
        <v>92.35164835164835</v>
      </c>
      <c r="F194" s="2">
        <f>SUM(Contract[[#This Row],[RN Hours (excl. Admin, DON)]], Contract[[#This Row],[RN Admin Hours]], Contract[[#This Row],[RN DON Hours]], Contract[[#This Row],[LPN Hours (excl. Admin)]], Contract[[#This Row],[LPN Admin Hours]], Contract[[#This Row],[CNA Hours]], Contract[[#This Row],[NA TR Hours]], Contract[[#This Row],[Med Aide/Tech Hours]])</f>
        <v>271.14868131868133</v>
      </c>
      <c r="G1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94" s="8">
        <f>Contract[[#This Row],[Total Contract Hours]]/Contract[[#This Row],[Total Nurse Staff Hours]]</f>
        <v>0</v>
      </c>
      <c r="I194" s="2">
        <f>SUM(Contract[[#This Row],[RN Hours (excl. Admin, DON)]], Contract[[#This Row],[RN Admin Hours]], Contract[[#This Row],[RN DON Hours]])</f>
        <v>23.626373626373628</v>
      </c>
      <c r="J194" s="2">
        <f>SUM(Contract[[#This Row],[RN Hours Contract (excl. Admin, DON)]], Contract[[#This Row],[RN Admin Hours Contract]], Contract[[#This Row],[RN DON Hours Contract]])</f>
        <v>0</v>
      </c>
      <c r="K194" s="8">
        <f>Contract[[#This Row],[Total Contract RN Hours (w/ Admin, DON)]]/Contract[[#This Row],[Total RN Hours (w/ Admin, DON)]]</f>
        <v>0</v>
      </c>
      <c r="L194" s="2">
        <v>17.906593406593405</v>
      </c>
      <c r="M194" s="2">
        <v>0</v>
      </c>
      <c r="N194" s="8">
        <f>Contract[[#This Row],[RN Hours Contract (excl. Admin, DON)]]/Contract[[#This Row],[RN Hours (excl. Admin, DON)]]</f>
        <v>0</v>
      </c>
      <c r="O194" s="2">
        <v>1.0604395604395604</v>
      </c>
      <c r="P194" s="2">
        <v>0</v>
      </c>
      <c r="Q194" s="8">
        <f>Contract[[#This Row],[RN Admin Hours Contract]]/Contract[[#This Row],[RN Admin Hours]]</f>
        <v>0</v>
      </c>
      <c r="R194" s="2">
        <v>4.6593406593406597</v>
      </c>
      <c r="S194" s="2">
        <v>0</v>
      </c>
      <c r="T194" s="8">
        <f>Contract[[#This Row],[RN DON Hours Contract]]/Contract[[#This Row],[RN DON Hours]]</f>
        <v>0</v>
      </c>
      <c r="U194" s="2">
        <v>86.771978021978029</v>
      </c>
      <c r="V194" s="2">
        <v>0</v>
      </c>
      <c r="W194" s="8">
        <f>Contract[[#This Row],[LPN Hours Contract (excl. Admin)]]/Contract[[#This Row],[LPN Hours (excl. Admin)]]</f>
        <v>0</v>
      </c>
      <c r="X194" s="2">
        <v>18.266483516483518</v>
      </c>
      <c r="Y194" s="2">
        <v>0</v>
      </c>
      <c r="Z194" s="8">
        <f>Contract[[#This Row],[LPN Admin Hours Contract]]/Contract[[#This Row],[LPN Admin Hours]]</f>
        <v>0</v>
      </c>
      <c r="AA194" s="2">
        <v>142.48384615384617</v>
      </c>
      <c r="AB194" s="2">
        <v>0</v>
      </c>
      <c r="AC194" s="8">
        <f>Contract[[#This Row],[CNA Hours Contract]]/Contract[[#This Row],[CNA Hours]]</f>
        <v>0</v>
      </c>
      <c r="AD194" s="2">
        <v>0</v>
      </c>
      <c r="AE194" s="2">
        <v>0</v>
      </c>
      <c r="AF194" s="8" t="s">
        <v>2447</v>
      </c>
      <c r="AG194" s="2">
        <v>0</v>
      </c>
      <c r="AH194" s="2">
        <v>0</v>
      </c>
      <c r="AI194" s="8" t="s">
        <v>2447</v>
      </c>
      <c r="AJ194" t="s">
        <v>393</v>
      </c>
      <c r="AK194" s="6">
        <v>5</v>
      </c>
      <c r="AT194"/>
      <c r="AU194"/>
    </row>
    <row r="195" spans="1:47" x14ac:dyDescent="0.25">
      <c r="A195" t="s">
        <v>35</v>
      </c>
      <c r="B195" t="s">
        <v>1100</v>
      </c>
      <c r="C195" t="s">
        <v>1918</v>
      </c>
      <c r="D195" t="s">
        <v>2289</v>
      </c>
      <c r="E195" s="2">
        <v>79.329670329670336</v>
      </c>
      <c r="F195" s="2">
        <f>SUM(Contract[[#This Row],[RN Hours (excl. Admin, DON)]], Contract[[#This Row],[RN Admin Hours]], Contract[[#This Row],[RN DON Hours]], Contract[[#This Row],[LPN Hours (excl. Admin)]], Contract[[#This Row],[LPN Admin Hours]], Contract[[#This Row],[CNA Hours]], Contract[[#This Row],[NA TR Hours]], Contract[[#This Row],[Med Aide/Tech Hours]])</f>
        <v>244.2802197802198</v>
      </c>
      <c r="G1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0.97802197802197799</v>
      </c>
      <c r="H195" s="8">
        <f>Contract[[#This Row],[Total Contract Hours]]/Contract[[#This Row],[Total Nurse Staff Hours]]</f>
        <v>4.0036887919206454E-3</v>
      </c>
      <c r="I195" s="2">
        <f>SUM(Contract[[#This Row],[RN Hours (excl. Admin, DON)]], Contract[[#This Row],[RN Admin Hours]], Contract[[#This Row],[RN DON Hours]])</f>
        <v>42.175824175824175</v>
      </c>
      <c r="J195" s="2">
        <f>SUM(Contract[[#This Row],[RN Hours Contract (excl. Admin, DON)]], Contract[[#This Row],[RN Admin Hours Contract]], Contract[[#This Row],[RN DON Hours Contract]])</f>
        <v>0</v>
      </c>
      <c r="K195" s="8">
        <f>Contract[[#This Row],[Total Contract RN Hours (w/ Admin, DON)]]/Contract[[#This Row],[Total RN Hours (w/ Admin, DON)]]</f>
        <v>0</v>
      </c>
      <c r="L195" s="2">
        <v>27.093406593406595</v>
      </c>
      <c r="M195" s="2">
        <v>0</v>
      </c>
      <c r="N195" s="8">
        <f>Contract[[#This Row],[RN Hours Contract (excl. Admin, DON)]]/Contract[[#This Row],[RN Hours (excl. Admin, DON)]]</f>
        <v>0</v>
      </c>
      <c r="O195" s="2">
        <v>9.9835164835164836</v>
      </c>
      <c r="P195" s="2">
        <v>0</v>
      </c>
      <c r="Q195" s="8">
        <f>Contract[[#This Row],[RN Admin Hours Contract]]/Contract[[#This Row],[RN Admin Hours]]</f>
        <v>0</v>
      </c>
      <c r="R195" s="2">
        <v>5.0989010989010985</v>
      </c>
      <c r="S195" s="2">
        <v>0</v>
      </c>
      <c r="T195" s="8">
        <f>Contract[[#This Row],[RN DON Hours Contract]]/Contract[[#This Row],[RN DON Hours]]</f>
        <v>0</v>
      </c>
      <c r="U195" s="2">
        <v>59.785714285714285</v>
      </c>
      <c r="V195" s="2">
        <v>0</v>
      </c>
      <c r="W195" s="8">
        <f>Contract[[#This Row],[LPN Hours Contract (excl. Admin)]]/Contract[[#This Row],[LPN Hours (excl. Admin)]]</f>
        <v>0</v>
      </c>
      <c r="X195" s="2">
        <v>0</v>
      </c>
      <c r="Y195" s="2">
        <v>0</v>
      </c>
      <c r="Z195" s="8" t="s">
        <v>2447</v>
      </c>
      <c r="AA195" s="2">
        <v>104.86263736263736</v>
      </c>
      <c r="AB195" s="2">
        <v>0.97802197802197799</v>
      </c>
      <c r="AC195" s="8">
        <f>Contract[[#This Row],[CNA Hours Contract]]/Contract[[#This Row],[CNA Hours]]</f>
        <v>9.3266963583966463E-3</v>
      </c>
      <c r="AD195" s="2">
        <v>37.456043956043956</v>
      </c>
      <c r="AE195" s="2">
        <v>0</v>
      </c>
      <c r="AF195" s="8">
        <f>Contract[[#This Row],[NA TR Hours Contract]]/Contract[[#This Row],[NA TR Hours]]</f>
        <v>0</v>
      </c>
      <c r="AG195" s="2">
        <v>0</v>
      </c>
      <c r="AH195" s="2">
        <v>0</v>
      </c>
      <c r="AI195" s="8" t="s">
        <v>2447</v>
      </c>
      <c r="AJ195" t="s">
        <v>154</v>
      </c>
      <c r="AK195" s="6">
        <v>5</v>
      </c>
      <c r="AT195"/>
      <c r="AU195"/>
    </row>
    <row r="196" spans="1:47" x14ac:dyDescent="0.25">
      <c r="A196" t="s">
        <v>35</v>
      </c>
      <c r="B196" t="s">
        <v>985</v>
      </c>
      <c r="C196" t="s">
        <v>2059</v>
      </c>
      <c r="D196" t="s">
        <v>2316</v>
      </c>
      <c r="E196" s="2">
        <v>58.978021978021978</v>
      </c>
      <c r="F196" s="2">
        <f>SUM(Contract[[#This Row],[RN Hours (excl. Admin, DON)]], Contract[[#This Row],[RN Admin Hours]], Contract[[#This Row],[RN DON Hours]], Contract[[#This Row],[LPN Hours (excl. Admin)]], Contract[[#This Row],[LPN Admin Hours]], Contract[[#This Row],[CNA Hours]], Contract[[#This Row],[NA TR Hours]], Contract[[#This Row],[Med Aide/Tech Hours]])</f>
        <v>276.34208791208789</v>
      </c>
      <c r="G1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12.65</v>
      </c>
      <c r="H196" s="8">
        <f>Contract[[#This Row],[Total Contract Hours]]/Contract[[#This Row],[Total Nurse Staff Hours]]</f>
        <v>4.5776595579694386E-2</v>
      </c>
      <c r="I196" s="2">
        <f>SUM(Contract[[#This Row],[RN Hours (excl. Admin, DON)]], Contract[[#This Row],[RN Admin Hours]], Contract[[#This Row],[RN DON Hours]])</f>
        <v>72.368131868131869</v>
      </c>
      <c r="J196" s="2">
        <f>SUM(Contract[[#This Row],[RN Hours Contract (excl. Admin, DON)]], Contract[[#This Row],[RN Admin Hours Contract]], Contract[[#This Row],[RN DON Hours Contract]])</f>
        <v>3.1648351648351647</v>
      </c>
      <c r="K196" s="8">
        <f>Contract[[#This Row],[Total Contract RN Hours (w/ Admin, DON)]]/Contract[[#This Row],[Total RN Hours (w/ Admin, DON)]]</f>
        <v>4.3732442487282662E-2</v>
      </c>
      <c r="L196" s="2">
        <v>54.702197802197816</v>
      </c>
      <c r="M196" s="2">
        <v>3.1648351648351647</v>
      </c>
      <c r="N196" s="8">
        <f>Contract[[#This Row],[RN Hours Contract (excl. Admin, DON)]]/Contract[[#This Row],[RN Hours (excl. Admin, DON)]]</f>
        <v>5.7855722292532982E-2</v>
      </c>
      <c r="O196" s="2">
        <v>12.39120879120879</v>
      </c>
      <c r="P196" s="2">
        <v>0</v>
      </c>
      <c r="Q196" s="8">
        <f>Contract[[#This Row],[RN Admin Hours Contract]]/Contract[[#This Row],[RN Admin Hours]]</f>
        <v>0</v>
      </c>
      <c r="R196" s="2">
        <v>5.2747252747252746</v>
      </c>
      <c r="S196" s="2">
        <v>0</v>
      </c>
      <c r="T196" s="8">
        <f>Contract[[#This Row],[RN DON Hours Contract]]/Contract[[#This Row],[RN DON Hours]]</f>
        <v>0</v>
      </c>
      <c r="U196" s="2">
        <v>92.458241758241769</v>
      </c>
      <c r="V196" s="2">
        <v>5.7159340659340661</v>
      </c>
      <c r="W196" s="8">
        <f>Contract[[#This Row],[LPN Hours Contract (excl. Admin)]]/Contract[[#This Row],[LPN Hours (excl. Admin)]]</f>
        <v>6.1821790650962112E-2</v>
      </c>
      <c r="X196" s="2">
        <v>1.3714285714285714</v>
      </c>
      <c r="Y196" s="2">
        <v>0.26373626373626374</v>
      </c>
      <c r="Z196" s="8">
        <f>Contract[[#This Row],[LPN Admin Hours Contract]]/Contract[[#This Row],[LPN Admin Hours]]</f>
        <v>0.19230769230769232</v>
      </c>
      <c r="AA196" s="2">
        <v>108.43439560439558</v>
      </c>
      <c r="AB196" s="2">
        <v>3.2087912087912089</v>
      </c>
      <c r="AC196" s="8">
        <f>Contract[[#This Row],[CNA Hours Contract]]/Contract[[#This Row],[CNA Hours]]</f>
        <v>2.9592005294131366E-2</v>
      </c>
      <c r="AD196" s="2">
        <v>1.7098901098901098</v>
      </c>
      <c r="AE196" s="2">
        <v>0.2967032967032967</v>
      </c>
      <c r="AF196" s="8">
        <f>Contract[[#This Row],[NA TR Hours Contract]]/Contract[[#This Row],[NA TR Hours]]</f>
        <v>0.17352185089974295</v>
      </c>
      <c r="AG196" s="2">
        <v>0</v>
      </c>
      <c r="AH196" s="2">
        <v>0</v>
      </c>
      <c r="AI196" s="8" t="s">
        <v>2447</v>
      </c>
      <c r="AJ196" t="s">
        <v>466</v>
      </c>
      <c r="AK196" s="6">
        <v>5</v>
      </c>
      <c r="AT196"/>
      <c r="AU196"/>
    </row>
    <row r="197" spans="1:47" x14ac:dyDescent="0.25">
      <c r="A197" t="s">
        <v>35</v>
      </c>
      <c r="B197" t="s">
        <v>1152</v>
      </c>
      <c r="C197" t="s">
        <v>1932</v>
      </c>
      <c r="D197" t="s">
        <v>2346</v>
      </c>
      <c r="E197" s="2">
        <v>65</v>
      </c>
      <c r="F197" s="2">
        <f>SUM(Contract[[#This Row],[RN Hours (excl. Admin, DON)]], Contract[[#This Row],[RN Admin Hours]], Contract[[#This Row],[RN DON Hours]], Contract[[#This Row],[LPN Hours (excl. Admin)]], Contract[[#This Row],[LPN Admin Hours]], Contract[[#This Row],[CNA Hours]], Contract[[#This Row],[NA TR Hours]], Contract[[#This Row],[Med Aide/Tech Hours]])</f>
        <v>314.37912087912088</v>
      </c>
      <c r="G1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197" s="8">
        <f>Contract[[#This Row],[Total Contract Hours]]/Contract[[#This Row],[Total Nurse Staff Hours]]</f>
        <v>0</v>
      </c>
      <c r="I197" s="2">
        <f>SUM(Contract[[#This Row],[RN Hours (excl. Admin, DON)]], Contract[[#This Row],[RN Admin Hours]], Contract[[#This Row],[RN DON Hours]])</f>
        <v>47.027472527472533</v>
      </c>
      <c r="J197" s="2">
        <f>SUM(Contract[[#This Row],[RN Hours Contract (excl. Admin, DON)]], Contract[[#This Row],[RN Admin Hours Contract]], Contract[[#This Row],[RN DON Hours Contract]])</f>
        <v>0</v>
      </c>
      <c r="K197" s="8">
        <f>Contract[[#This Row],[Total Contract RN Hours (w/ Admin, DON)]]/Contract[[#This Row],[Total RN Hours (w/ Admin, DON)]]</f>
        <v>0</v>
      </c>
      <c r="L197" s="2">
        <v>36.653846153846153</v>
      </c>
      <c r="M197" s="2">
        <v>0</v>
      </c>
      <c r="N197" s="8">
        <f>Contract[[#This Row],[RN Hours Contract (excl. Admin, DON)]]/Contract[[#This Row],[RN Hours (excl. Admin, DON)]]</f>
        <v>0</v>
      </c>
      <c r="O197" s="2">
        <v>5.186813186813187</v>
      </c>
      <c r="P197" s="2">
        <v>0</v>
      </c>
      <c r="Q197" s="8">
        <f>Contract[[#This Row],[RN Admin Hours Contract]]/Contract[[#This Row],[RN Admin Hours]]</f>
        <v>0</v>
      </c>
      <c r="R197" s="2">
        <v>5.186813186813187</v>
      </c>
      <c r="S197" s="2">
        <v>0</v>
      </c>
      <c r="T197" s="8">
        <f>Contract[[#This Row],[RN DON Hours Contract]]/Contract[[#This Row],[RN DON Hours]]</f>
        <v>0</v>
      </c>
      <c r="U197" s="2">
        <v>76.90384615384616</v>
      </c>
      <c r="V197" s="2">
        <v>0</v>
      </c>
      <c r="W197" s="8">
        <f>Contract[[#This Row],[LPN Hours Contract (excl. Admin)]]/Contract[[#This Row],[LPN Hours (excl. Admin)]]</f>
        <v>0</v>
      </c>
      <c r="X197" s="2">
        <v>10.357142857142858</v>
      </c>
      <c r="Y197" s="2">
        <v>0</v>
      </c>
      <c r="Z197" s="8">
        <f>Contract[[#This Row],[LPN Admin Hours Contract]]/Contract[[#This Row],[LPN Admin Hours]]</f>
        <v>0</v>
      </c>
      <c r="AA197" s="2">
        <v>180.00824175824175</v>
      </c>
      <c r="AB197" s="2">
        <v>0</v>
      </c>
      <c r="AC197" s="8">
        <f>Contract[[#This Row],[CNA Hours Contract]]/Contract[[#This Row],[CNA Hours]]</f>
        <v>0</v>
      </c>
      <c r="AD197" s="2">
        <v>8.2417582417582416E-2</v>
      </c>
      <c r="AE197" s="2">
        <v>0</v>
      </c>
      <c r="AF197" s="8">
        <f>Contract[[#This Row],[NA TR Hours Contract]]/Contract[[#This Row],[NA TR Hours]]</f>
        <v>0</v>
      </c>
      <c r="AG197" s="2">
        <v>0</v>
      </c>
      <c r="AH197" s="2">
        <v>0</v>
      </c>
      <c r="AI197" s="8" t="s">
        <v>2447</v>
      </c>
      <c r="AJ197" t="s">
        <v>207</v>
      </c>
      <c r="AK197" s="6">
        <v>5</v>
      </c>
      <c r="AT197"/>
      <c r="AU197"/>
    </row>
    <row r="198" spans="1:47" x14ac:dyDescent="0.25">
      <c r="A198" t="s">
        <v>35</v>
      </c>
      <c r="B198" t="s">
        <v>1476</v>
      </c>
      <c r="C198" t="s">
        <v>2045</v>
      </c>
      <c r="D198" t="s">
        <v>2328</v>
      </c>
      <c r="E198" s="2">
        <v>38.92307692307692</v>
      </c>
      <c r="F198" s="2">
        <f>SUM(Contract[[#This Row],[RN Hours (excl. Admin, DON)]], Contract[[#This Row],[RN Admin Hours]], Contract[[#This Row],[RN DON Hours]], Contract[[#This Row],[LPN Hours (excl. Admin)]], Contract[[#This Row],[LPN Admin Hours]], Contract[[#This Row],[CNA Hours]], Contract[[#This Row],[NA TR Hours]], Contract[[#This Row],[Med Aide/Tech Hours]])</f>
        <v>111.84604395604399</v>
      </c>
      <c r="G1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6.7370329670329676</v>
      </c>
      <c r="H198" s="8">
        <f>Contract[[#This Row],[Total Contract Hours]]/Contract[[#This Row],[Total Nurse Staff Hours]]</f>
        <v>6.0234879381881871E-2</v>
      </c>
      <c r="I198" s="2">
        <f>SUM(Contract[[#This Row],[RN Hours (excl. Admin, DON)]], Contract[[#This Row],[RN Admin Hours]], Contract[[#This Row],[RN DON Hours]])</f>
        <v>25.303296703296702</v>
      </c>
      <c r="J198" s="2">
        <f>SUM(Contract[[#This Row],[RN Hours Contract (excl. Admin, DON)]], Contract[[#This Row],[RN Admin Hours Contract]], Contract[[#This Row],[RN DON Hours Contract]])</f>
        <v>0.26373626373626374</v>
      </c>
      <c r="K198" s="8">
        <f>Contract[[#This Row],[Total Contract RN Hours (w/ Admin, DON)]]/Contract[[#This Row],[Total RN Hours (w/ Admin, DON)]]</f>
        <v>1.0423000086858335E-2</v>
      </c>
      <c r="L198" s="2">
        <v>16.935384615384613</v>
      </c>
      <c r="M198" s="2">
        <v>0.26373626373626374</v>
      </c>
      <c r="N198" s="8">
        <f>Contract[[#This Row],[RN Hours Contract (excl. Admin, DON)]]/Contract[[#This Row],[RN Hours (excl. Admin, DON)]]</f>
        <v>1.5573089700996679E-2</v>
      </c>
      <c r="O198" s="2">
        <v>4.7107692307692313</v>
      </c>
      <c r="P198" s="2">
        <v>0</v>
      </c>
      <c r="Q198" s="8">
        <f>Contract[[#This Row],[RN Admin Hours Contract]]/Contract[[#This Row],[RN Admin Hours]]</f>
        <v>0</v>
      </c>
      <c r="R198" s="2">
        <v>3.6571428571428575</v>
      </c>
      <c r="S198" s="2">
        <v>0</v>
      </c>
      <c r="T198" s="8">
        <f>Contract[[#This Row],[RN DON Hours Contract]]/Contract[[#This Row],[RN DON Hours]]</f>
        <v>0</v>
      </c>
      <c r="U198" s="2">
        <v>25.069450549450551</v>
      </c>
      <c r="V198" s="2">
        <v>2.7040659340659348</v>
      </c>
      <c r="W198" s="8">
        <f>Contract[[#This Row],[LPN Hours Contract (excl. Admin)]]/Contract[[#This Row],[LPN Hours (excl. Admin)]]</f>
        <v>0.10786299160135362</v>
      </c>
      <c r="X198" s="2">
        <v>0.17582417582417584</v>
      </c>
      <c r="Y198" s="2">
        <v>0</v>
      </c>
      <c r="Z198" s="8">
        <f>Contract[[#This Row],[LPN Admin Hours Contract]]/Contract[[#This Row],[LPN Admin Hours]]</f>
        <v>0</v>
      </c>
      <c r="AA198" s="2">
        <v>61.250769230769251</v>
      </c>
      <c r="AB198" s="2">
        <v>3.7692307692307692</v>
      </c>
      <c r="AC198" s="8">
        <f>Contract[[#This Row],[CNA Hours Contract]]/Contract[[#This Row],[CNA Hours]]</f>
        <v>6.1537688694647458E-2</v>
      </c>
      <c r="AD198" s="2">
        <v>4.6703296703296704E-2</v>
      </c>
      <c r="AE198" s="2">
        <v>0</v>
      </c>
      <c r="AF198" s="8">
        <f>Contract[[#This Row],[NA TR Hours Contract]]/Contract[[#This Row],[NA TR Hours]]</f>
        <v>0</v>
      </c>
      <c r="AG198" s="2">
        <v>0</v>
      </c>
      <c r="AH198" s="2">
        <v>0</v>
      </c>
      <c r="AI198" s="8" t="s">
        <v>2447</v>
      </c>
      <c r="AJ198" t="s">
        <v>536</v>
      </c>
      <c r="AK198" s="6">
        <v>5</v>
      </c>
      <c r="AT198"/>
      <c r="AU198"/>
    </row>
    <row r="199" spans="1:47" x14ac:dyDescent="0.25">
      <c r="A199" t="s">
        <v>35</v>
      </c>
      <c r="B199" t="s">
        <v>1512</v>
      </c>
      <c r="C199" t="s">
        <v>2064</v>
      </c>
      <c r="D199" t="s">
        <v>2346</v>
      </c>
      <c r="E199" s="2">
        <v>26.087912087912088</v>
      </c>
      <c r="F199" s="2">
        <f>SUM(Contract[[#This Row],[RN Hours (excl. Admin, DON)]], Contract[[#This Row],[RN Admin Hours]], Contract[[#This Row],[RN DON Hours]], Contract[[#This Row],[LPN Hours (excl. Admin)]], Contract[[#This Row],[LPN Admin Hours]], Contract[[#This Row],[CNA Hours]], Contract[[#This Row],[NA TR Hours]], Contract[[#This Row],[Med Aide/Tech Hours]])</f>
        <v>72.541098901098891</v>
      </c>
      <c r="G1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7.645604395604396</v>
      </c>
      <c r="H199" s="8">
        <f>Contract[[#This Row],[Total Contract Hours]]/Contract[[#This Row],[Total Nurse Staff Hours]]</f>
        <v>0.10539686483145592</v>
      </c>
      <c r="I199" s="2">
        <f>SUM(Contract[[#This Row],[RN Hours (excl. Admin, DON)]], Contract[[#This Row],[RN Admin Hours]], Contract[[#This Row],[RN DON Hours]])</f>
        <v>20.609890109890109</v>
      </c>
      <c r="J199" s="2">
        <f>SUM(Contract[[#This Row],[RN Hours Contract (excl. Admin, DON)]], Contract[[#This Row],[RN Admin Hours Contract]], Contract[[#This Row],[RN DON Hours Contract]])</f>
        <v>0.27472527472527475</v>
      </c>
      <c r="K199" s="8">
        <f>Contract[[#This Row],[Total Contract RN Hours (w/ Admin, DON)]]/Contract[[#This Row],[Total RN Hours (w/ Admin, DON)]]</f>
        <v>1.3329778725673156E-2</v>
      </c>
      <c r="L199" s="2">
        <v>12.752747252747254</v>
      </c>
      <c r="M199" s="2">
        <v>0.27472527472527475</v>
      </c>
      <c r="N199" s="8">
        <f>Contract[[#This Row],[RN Hours Contract (excl. Admin, DON)]]/Contract[[#This Row],[RN Hours (excl. Admin, DON)]]</f>
        <v>2.1542438604049977E-2</v>
      </c>
      <c r="O199" s="2">
        <v>1.6923076923076923</v>
      </c>
      <c r="P199" s="2">
        <v>0</v>
      </c>
      <c r="Q199" s="8">
        <f>Contract[[#This Row],[RN Admin Hours Contract]]/Contract[[#This Row],[RN Admin Hours]]</f>
        <v>0</v>
      </c>
      <c r="R199" s="2">
        <v>6.1648351648351651</v>
      </c>
      <c r="S199" s="2">
        <v>0</v>
      </c>
      <c r="T199" s="8">
        <f>Contract[[#This Row],[RN DON Hours Contract]]/Contract[[#This Row],[RN DON Hours]]</f>
        <v>0</v>
      </c>
      <c r="U199" s="2">
        <v>21.005494505494507</v>
      </c>
      <c r="V199" s="2">
        <v>1.6785714285714286</v>
      </c>
      <c r="W199" s="8">
        <f>Contract[[#This Row],[LPN Hours Contract (excl. Admin)]]/Contract[[#This Row],[LPN Hours (excl. Admin)]]</f>
        <v>7.9911064608945842E-2</v>
      </c>
      <c r="X199" s="2">
        <v>0.40934065934065933</v>
      </c>
      <c r="Y199" s="2">
        <v>0</v>
      </c>
      <c r="Z199" s="8">
        <f>Contract[[#This Row],[LPN Admin Hours Contract]]/Contract[[#This Row],[LPN Admin Hours]]</f>
        <v>0</v>
      </c>
      <c r="AA199" s="2">
        <v>30.150989010989008</v>
      </c>
      <c r="AB199" s="2">
        <v>5.6923076923076925</v>
      </c>
      <c r="AC199" s="8">
        <f>Contract[[#This Row],[CNA Hours Contract]]/Contract[[#This Row],[CNA Hours]]</f>
        <v>0.1887933987914307</v>
      </c>
      <c r="AD199" s="2">
        <v>0.36538461538461536</v>
      </c>
      <c r="AE199" s="2">
        <v>0</v>
      </c>
      <c r="AF199" s="8">
        <f>Contract[[#This Row],[NA TR Hours Contract]]/Contract[[#This Row],[NA TR Hours]]</f>
        <v>0</v>
      </c>
      <c r="AG199" s="2">
        <v>0</v>
      </c>
      <c r="AH199" s="2">
        <v>0</v>
      </c>
      <c r="AI199" s="8" t="s">
        <v>2447</v>
      </c>
      <c r="AJ199" t="s">
        <v>574</v>
      </c>
      <c r="AK199" s="6">
        <v>5</v>
      </c>
      <c r="AT199"/>
      <c r="AU199"/>
    </row>
    <row r="200" spans="1:47" x14ac:dyDescent="0.25">
      <c r="A200" t="s">
        <v>35</v>
      </c>
      <c r="B200" t="s">
        <v>1005</v>
      </c>
      <c r="C200" t="s">
        <v>2016</v>
      </c>
      <c r="D200" t="s">
        <v>2325</v>
      </c>
      <c r="E200" s="2">
        <v>78.879120879120876</v>
      </c>
      <c r="F200" s="2">
        <f>SUM(Contract[[#This Row],[RN Hours (excl. Admin, DON)]], Contract[[#This Row],[RN Admin Hours]], Contract[[#This Row],[RN DON Hours]], Contract[[#This Row],[LPN Hours (excl. Admin)]], Contract[[#This Row],[LPN Admin Hours]], Contract[[#This Row],[CNA Hours]], Contract[[#This Row],[NA TR Hours]], Contract[[#This Row],[Med Aide/Tech Hours]])</f>
        <v>246.97714285714284</v>
      </c>
      <c r="G2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49.82032967032967</v>
      </c>
      <c r="H200" s="8">
        <f>Contract[[#This Row],[Total Contract Hours]]/Contract[[#This Row],[Total Nurse Staff Hours]]</f>
        <v>0.20172040656874421</v>
      </c>
      <c r="I200" s="2">
        <f>SUM(Contract[[#This Row],[RN Hours (excl. Admin, DON)]], Contract[[#This Row],[RN Admin Hours]], Contract[[#This Row],[RN DON Hours]])</f>
        <v>25.719780219780215</v>
      </c>
      <c r="J200" s="2">
        <f>SUM(Contract[[#This Row],[RN Hours Contract (excl. Admin, DON)]], Contract[[#This Row],[RN Admin Hours Contract]], Contract[[#This Row],[RN DON Hours Contract]])</f>
        <v>0.40659340659340659</v>
      </c>
      <c r="K200" s="8">
        <f>Contract[[#This Row],[Total Contract RN Hours (w/ Admin, DON)]]/Contract[[#This Row],[Total RN Hours (w/ Admin, DON)]]</f>
        <v>1.5808587908566547E-2</v>
      </c>
      <c r="L200" s="2">
        <v>17.895604395604394</v>
      </c>
      <c r="M200" s="2">
        <v>0.40659340659340659</v>
      </c>
      <c r="N200" s="8">
        <f>Contract[[#This Row],[RN Hours Contract (excl. Admin, DON)]]/Contract[[#This Row],[RN Hours (excl. Admin, DON)]]</f>
        <v>2.2720294749769727E-2</v>
      </c>
      <c r="O200" s="2">
        <v>2.5494505494505493</v>
      </c>
      <c r="P200" s="2">
        <v>0</v>
      </c>
      <c r="Q200" s="8">
        <f>Contract[[#This Row],[RN Admin Hours Contract]]/Contract[[#This Row],[RN Admin Hours]]</f>
        <v>0</v>
      </c>
      <c r="R200" s="2">
        <v>5.2747252747252746</v>
      </c>
      <c r="S200" s="2">
        <v>0</v>
      </c>
      <c r="T200" s="8">
        <f>Contract[[#This Row],[RN DON Hours Contract]]/Contract[[#This Row],[RN DON Hours]]</f>
        <v>0</v>
      </c>
      <c r="U200" s="2">
        <v>59.563076923076927</v>
      </c>
      <c r="V200" s="2">
        <v>14.303846153846155</v>
      </c>
      <c r="W200" s="8">
        <f>Contract[[#This Row],[LPN Hours Contract (excl. Admin)]]/Contract[[#This Row],[LPN Hours (excl. Admin)]]</f>
        <v>0.24014619278851121</v>
      </c>
      <c r="X200" s="2">
        <v>6.8736263736263732</v>
      </c>
      <c r="Y200" s="2">
        <v>0</v>
      </c>
      <c r="Z200" s="8">
        <f>Contract[[#This Row],[LPN Admin Hours Contract]]/Contract[[#This Row],[LPN Admin Hours]]</f>
        <v>0</v>
      </c>
      <c r="AA200" s="2">
        <v>147.57604395604395</v>
      </c>
      <c r="AB200" s="2">
        <v>35.109890109890109</v>
      </c>
      <c r="AC200" s="8">
        <f>Contract[[#This Row],[CNA Hours Contract]]/Contract[[#This Row],[CNA Hours]]</f>
        <v>0.23791049799619046</v>
      </c>
      <c r="AD200" s="2">
        <v>7.2446153846153845</v>
      </c>
      <c r="AE200" s="2">
        <v>0</v>
      </c>
      <c r="AF200" s="8">
        <f>Contract[[#This Row],[NA TR Hours Contract]]/Contract[[#This Row],[NA TR Hours]]</f>
        <v>0</v>
      </c>
      <c r="AG200" s="2">
        <v>0</v>
      </c>
      <c r="AH200" s="2">
        <v>0</v>
      </c>
      <c r="AI200" s="8" t="s">
        <v>2447</v>
      </c>
      <c r="AJ200" t="s">
        <v>58</v>
      </c>
      <c r="AK200" s="6">
        <v>5</v>
      </c>
      <c r="AT200"/>
      <c r="AU200"/>
    </row>
    <row r="201" spans="1:47" x14ac:dyDescent="0.25">
      <c r="A201" t="s">
        <v>35</v>
      </c>
      <c r="B201" t="s">
        <v>1827</v>
      </c>
      <c r="C201" t="s">
        <v>2115</v>
      </c>
      <c r="D201" t="s">
        <v>2347</v>
      </c>
      <c r="E201" s="2">
        <v>57.780219780219781</v>
      </c>
      <c r="F201" s="2">
        <f>SUM(Contract[[#This Row],[RN Hours (excl. Admin, DON)]], Contract[[#This Row],[RN Admin Hours]], Contract[[#This Row],[RN DON Hours]], Contract[[#This Row],[LPN Hours (excl. Admin)]], Contract[[#This Row],[LPN Admin Hours]], Contract[[#This Row],[CNA Hours]], Contract[[#This Row],[NA TR Hours]], Contract[[#This Row],[Med Aide/Tech Hours]])</f>
        <v>218.00879120879125</v>
      </c>
      <c r="G2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3.9560439560439562</v>
      </c>
      <c r="H201" s="8">
        <f>Contract[[#This Row],[Total Contract Hours]]/Contract[[#This Row],[Total Nurse Staff Hours]]</f>
        <v>1.8146258846301184E-2</v>
      </c>
      <c r="I201" s="2">
        <f>SUM(Contract[[#This Row],[RN Hours (excl. Admin, DON)]], Contract[[#This Row],[RN Admin Hours]], Contract[[#This Row],[RN DON Hours]])</f>
        <v>42.504395604395611</v>
      </c>
      <c r="J201" s="2">
        <f>SUM(Contract[[#This Row],[RN Hours Contract (excl. Admin, DON)]], Contract[[#This Row],[RN Admin Hours Contract]], Contract[[#This Row],[RN DON Hours Contract]])</f>
        <v>0.92307692307692313</v>
      </c>
      <c r="K201" s="8">
        <f>Contract[[#This Row],[Total Contract RN Hours (w/ Admin, DON)]]/Contract[[#This Row],[Total RN Hours (w/ Admin, DON)]]</f>
        <v>2.171721088963003E-2</v>
      </c>
      <c r="L201" s="2">
        <v>26.196703296703301</v>
      </c>
      <c r="M201" s="2">
        <v>0.92307692307692313</v>
      </c>
      <c r="N201" s="8">
        <f>Contract[[#This Row],[RN Hours Contract (excl. Admin, DON)]]/Contract[[#This Row],[RN Hours (excl. Admin, DON)]]</f>
        <v>3.5236377364822345E-2</v>
      </c>
      <c r="O201" s="2">
        <v>10.989010989010989</v>
      </c>
      <c r="P201" s="2">
        <v>0</v>
      </c>
      <c r="Q201" s="8">
        <f>Contract[[#This Row],[RN Admin Hours Contract]]/Contract[[#This Row],[RN Admin Hours]]</f>
        <v>0</v>
      </c>
      <c r="R201" s="2">
        <v>5.3186813186813184</v>
      </c>
      <c r="S201" s="2">
        <v>0</v>
      </c>
      <c r="T201" s="8">
        <f>Contract[[#This Row],[RN DON Hours Contract]]/Contract[[#This Row],[RN DON Hours]]</f>
        <v>0</v>
      </c>
      <c r="U201" s="2">
        <v>49.059340659340648</v>
      </c>
      <c r="V201" s="2">
        <v>0.52747252747252749</v>
      </c>
      <c r="W201" s="8">
        <f>Contract[[#This Row],[LPN Hours Contract (excl. Admin)]]/Contract[[#This Row],[LPN Hours (excl. Admin)]]</f>
        <v>1.0751724755846253E-2</v>
      </c>
      <c r="X201" s="2">
        <v>5.5384615384615383</v>
      </c>
      <c r="Y201" s="2">
        <v>0</v>
      </c>
      <c r="Z201" s="8">
        <f>Contract[[#This Row],[LPN Admin Hours Contract]]/Contract[[#This Row],[LPN Admin Hours]]</f>
        <v>0</v>
      </c>
      <c r="AA201" s="2">
        <v>120.90659340659344</v>
      </c>
      <c r="AB201" s="2">
        <v>2.5054945054945055</v>
      </c>
      <c r="AC201" s="8">
        <f>Contract[[#This Row],[CNA Hours Contract]]/Contract[[#This Row],[CNA Hours]]</f>
        <v>2.0722563053851391E-2</v>
      </c>
      <c r="AD201" s="2">
        <v>0</v>
      </c>
      <c r="AE201" s="2">
        <v>0</v>
      </c>
      <c r="AF201" s="8" t="s">
        <v>2447</v>
      </c>
      <c r="AG201" s="2">
        <v>0</v>
      </c>
      <c r="AH201" s="2">
        <v>0</v>
      </c>
      <c r="AI201" s="8" t="s">
        <v>2447</v>
      </c>
      <c r="AJ201" t="s">
        <v>894</v>
      </c>
      <c r="AK201" s="6">
        <v>5</v>
      </c>
      <c r="AT201"/>
      <c r="AU201"/>
    </row>
    <row r="202" spans="1:47" x14ac:dyDescent="0.25">
      <c r="A202" t="s">
        <v>35</v>
      </c>
      <c r="B202" t="s">
        <v>1888</v>
      </c>
      <c r="C202" t="s">
        <v>1936</v>
      </c>
      <c r="D202" t="s">
        <v>2302</v>
      </c>
      <c r="E202" s="2">
        <v>47.64835164835165</v>
      </c>
      <c r="F202" s="2">
        <f>SUM(Contract[[#This Row],[RN Hours (excl. Admin, DON)]], Contract[[#This Row],[RN Admin Hours]], Contract[[#This Row],[RN DON Hours]], Contract[[#This Row],[LPN Hours (excl. Admin)]], Contract[[#This Row],[LPN Admin Hours]], Contract[[#This Row],[CNA Hours]], Contract[[#This Row],[NA TR Hours]], Contract[[#This Row],[Med Aide/Tech Hours]])</f>
        <v>181.04395604395603</v>
      </c>
      <c r="G2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2" s="8">
        <f>Contract[[#This Row],[Total Contract Hours]]/Contract[[#This Row],[Total Nurse Staff Hours]]</f>
        <v>0</v>
      </c>
      <c r="I202" s="2">
        <f>SUM(Contract[[#This Row],[RN Hours (excl. Admin, DON)]], Contract[[#This Row],[RN Admin Hours]], Contract[[#This Row],[RN DON Hours]])</f>
        <v>44.42307692307692</v>
      </c>
      <c r="J202" s="2">
        <f>SUM(Contract[[#This Row],[RN Hours Contract (excl. Admin, DON)]], Contract[[#This Row],[RN Admin Hours Contract]], Contract[[#This Row],[RN DON Hours Contract]])</f>
        <v>0</v>
      </c>
      <c r="K202" s="8">
        <f>Contract[[#This Row],[Total Contract RN Hours (w/ Admin, DON)]]/Contract[[#This Row],[Total RN Hours (w/ Admin, DON)]]</f>
        <v>0</v>
      </c>
      <c r="L202" s="2">
        <v>22.697802197802197</v>
      </c>
      <c r="M202" s="2">
        <v>0</v>
      </c>
      <c r="N202" s="8">
        <f>Contract[[#This Row],[RN Hours Contract (excl. Admin, DON)]]/Contract[[#This Row],[RN Hours (excl. Admin, DON)]]</f>
        <v>0</v>
      </c>
      <c r="O202" s="2">
        <v>15.609890109890109</v>
      </c>
      <c r="P202" s="2">
        <v>0</v>
      </c>
      <c r="Q202" s="8">
        <f>Contract[[#This Row],[RN Admin Hours Contract]]/Contract[[#This Row],[RN Admin Hours]]</f>
        <v>0</v>
      </c>
      <c r="R202" s="2">
        <v>6.115384615384615</v>
      </c>
      <c r="S202" s="2">
        <v>0</v>
      </c>
      <c r="T202" s="8">
        <f>Contract[[#This Row],[RN DON Hours Contract]]/Contract[[#This Row],[RN DON Hours]]</f>
        <v>0</v>
      </c>
      <c r="U202" s="2">
        <v>42.387362637362635</v>
      </c>
      <c r="V202" s="2">
        <v>0</v>
      </c>
      <c r="W202" s="8">
        <f>Contract[[#This Row],[LPN Hours Contract (excl. Admin)]]/Contract[[#This Row],[LPN Hours (excl. Admin)]]</f>
        <v>0</v>
      </c>
      <c r="X202" s="2">
        <v>5.104395604395604</v>
      </c>
      <c r="Y202" s="2">
        <v>0</v>
      </c>
      <c r="Z202" s="8">
        <f>Contract[[#This Row],[LPN Admin Hours Contract]]/Contract[[#This Row],[LPN Admin Hours]]</f>
        <v>0</v>
      </c>
      <c r="AA202" s="2">
        <v>89.129120879120876</v>
      </c>
      <c r="AB202" s="2">
        <v>0</v>
      </c>
      <c r="AC202" s="8">
        <f>Contract[[#This Row],[CNA Hours Contract]]/Contract[[#This Row],[CNA Hours]]</f>
        <v>0</v>
      </c>
      <c r="AD202" s="2">
        <v>0</v>
      </c>
      <c r="AE202" s="2">
        <v>0</v>
      </c>
      <c r="AF202" s="8" t="s">
        <v>2447</v>
      </c>
      <c r="AG202" s="2">
        <v>0</v>
      </c>
      <c r="AH202" s="2">
        <v>0</v>
      </c>
      <c r="AI202" s="8" t="s">
        <v>2447</v>
      </c>
      <c r="AJ202" t="s">
        <v>955</v>
      </c>
      <c r="AK202" s="6">
        <v>5</v>
      </c>
      <c r="AT202"/>
      <c r="AU202"/>
    </row>
    <row r="203" spans="1:47" x14ac:dyDescent="0.25">
      <c r="A203" t="s">
        <v>35</v>
      </c>
      <c r="B203" t="s">
        <v>1754</v>
      </c>
      <c r="C203" t="s">
        <v>2192</v>
      </c>
      <c r="D203" t="s">
        <v>2333</v>
      </c>
      <c r="E203" s="2">
        <v>39.131868131868131</v>
      </c>
      <c r="F203" s="2">
        <f>SUM(Contract[[#This Row],[RN Hours (excl. Admin, DON)]], Contract[[#This Row],[RN Admin Hours]], Contract[[#This Row],[RN DON Hours]], Contract[[#This Row],[LPN Hours (excl. Admin)]], Contract[[#This Row],[LPN Admin Hours]], Contract[[#This Row],[CNA Hours]], Contract[[#This Row],[NA TR Hours]], Contract[[#This Row],[Med Aide/Tech Hours]])</f>
        <v>169.21835164835164</v>
      </c>
      <c r="G2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5.3387912087912088</v>
      </c>
      <c r="H203" s="8">
        <f>Contract[[#This Row],[Total Contract Hours]]/Contract[[#This Row],[Total Nurse Staff Hours]]</f>
        <v>3.1549717609149243E-2</v>
      </c>
      <c r="I203" s="2">
        <f>SUM(Contract[[#This Row],[RN Hours (excl. Admin, DON)]], Contract[[#This Row],[RN Admin Hours]], Contract[[#This Row],[RN DON Hours]])</f>
        <v>33.846153846153847</v>
      </c>
      <c r="J203" s="2">
        <f>SUM(Contract[[#This Row],[RN Hours Contract (excl. Admin, DON)]], Contract[[#This Row],[RN Admin Hours Contract]], Contract[[#This Row],[RN DON Hours Contract]])</f>
        <v>0</v>
      </c>
      <c r="K203" s="8">
        <f>Contract[[#This Row],[Total Contract RN Hours (w/ Admin, DON)]]/Contract[[#This Row],[Total RN Hours (w/ Admin, DON)]]</f>
        <v>0</v>
      </c>
      <c r="L203" s="2">
        <v>16.065934065934066</v>
      </c>
      <c r="M203" s="2">
        <v>0</v>
      </c>
      <c r="N203" s="8">
        <f>Contract[[#This Row],[RN Hours Contract (excl. Admin, DON)]]/Contract[[#This Row],[RN Hours (excl. Admin, DON)]]</f>
        <v>0</v>
      </c>
      <c r="O203" s="2">
        <v>12.428571428571429</v>
      </c>
      <c r="P203" s="2">
        <v>0</v>
      </c>
      <c r="Q203" s="8">
        <f>Contract[[#This Row],[RN Admin Hours Contract]]/Contract[[#This Row],[RN Admin Hours]]</f>
        <v>0</v>
      </c>
      <c r="R203" s="2">
        <v>5.3516483516483513</v>
      </c>
      <c r="S203" s="2">
        <v>0</v>
      </c>
      <c r="T203" s="8">
        <f>Contract[[#This Row],[RN DON Hours Contract]]/Contract[[#This Row],[RN DON Hours]]</f>
        <v>0</v>
      </c>
      <c r="U203" s="2">
        <v>38.71791208791209</v>
      </c>
      <c r="V203" s="2">
        <v>4.8332967032967034</v>
      </c>
      <c r="W203" s="8">
        <f>Contract[[#This Row],[LPN Hours Contract (excl. Admin)]]/Contract[[#This Row],[LPN Hours (excl. Admin)]]</f>
        <v>0.12483360911410511</v>
      </c>
      <c r="X203" s="2">
        <v>5.4807692307692308</v>
      </c>
      <c r="Y203" s="2">
        <v>0</v>
      </c>
      <c r="Z203" s="8">
        <f>Contract[[#This Row],[LPN Admin Hours Contract]]/Contract[[#This Row],[LPN Admin Hours]]</f>
        <v>0</v>
      </c>
      <c r="AA203" s="2">
        <v>91.173516483516494</v>
      </c>
      <c r="AB203" s="2">
        <v>0.50549450549450547</v>
      </c>
      <c r="AC203" s="8">
        <f>Contract[[#This Row],[CNA Hours Contract]]/Contract[[#This Row],[CNA Hours]]</f>
        <v>5.5443129210212619E-3</v>
      </c>
      <c r="AD203" s="2">
        <v>0</v>
      </c>
      <c r="AE203" s="2">
        <v>0</v>
      </c>
      <c r="AF203" s="8" t="s">
        <v>2447</v>
      </c>
      <c r="AG203" s="2">
        <v>0</v>
      </c>
      <c r="AH203" s="2">
        <v>0</v>
      </c>
      <c r="AI203" s="8" t="s">
        <v>2447</v>
      </c>
      <c r="AJ203" t="s">
        <v>820</v>
      </c>
      <c r="AK203" s="6">
        <v>5</v>
      </c>
      <c r="AT203"/>
      <c r="AU203"/>
    </row>
    <row r="204" spans="1:47" x14ac:dyDescent="0.25">
      <c r="A204" t="s">
        <v>35</v>
      </c>
      <c r="B204" t="s">
        <v>1270</v>
      </c>
      <c r="C204" t="s">
        <v>2141</v>
      </c>
      <c r="D204" t="s">
        <v>2315</v>
      </c>
      <c r="E204" s="2">
        <v>47.934065934065934</v>
      </c>
      <c r="F204" s="2">
        <f>SUM(Contract[[#This Row],[RN Hours (excl. Admin, DON)]], Contract[[#This Row],[RN Admin Hours]], Contract[[#This Row],[RN DON Hours]], Contract[[#This Row],[LPN Hours (excl. Admin)]], Contract[[#This Row],[LPN Admin Hours]], Contract[[#This Row],[CNA Hours]], Contract[[#This Row],[NA TR Hours]], Contract[[#This Row],[Med Aide/Tech Hours]])</f>
        <v>146.37384615384616</v>
      </c>
      <c r="G2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2.7376923076923076</v>
      </c>
      <c r="H204" s="8">
        <f>Contract[[#This Row],[Total Contract Hours]]/Contract[[#This Row],[Total Nurse Staff Hours]]</f>
        <v>1.8703425370232177E-2</v>
      </c>
      <c r="I204" s="2">
        <f>SUM(Contract[[#This Row],[RN Hours (excl. Admin, DON)]], Contract[[#This Row],[RN Admin Hours]], Contract[[#This Row],[RN DON Hours]])</f>
        <v>38.591648351648359</v>
      </c>
      <c r="J204" s="2">
        <f>SUM(Contract[[#This Row],[RN Hours Contract (excl. Admin, DON)]], Contract[[#This Row],[RN Admin Hours Contract]], Contract[[#This Row],[RN DON Hours Contract]])</f>
        <v>2.6043956043956045</v>
      </c>
      <c r="K204" s="8">
        <f>Contract[[#This Row],[Total Contract RN Hours (w/ Admin, DON)]]/Contract[[#This Row],[Total RN Hours (w/ Admin, DON)]]</f>
        <v>6.7485990250125277E-2</v>
      </c>
      <c r="L204" s="2">
        <v>36.218021978021987</v>
      </c>
      <c r="M204" s="2">
        <v>2.6043956043956045</v>
      </c>
      <c r="N204" s="8">
        <f>Contract[[#This Row],[RN Hours Contract (excl. Admin, DON)]]/Contract[[#This Row],[RN Hours (excl. Admin, DON)]]</f>
        <v>7.1908830525753656E-2</v>
      </c>
      <c r="O204" s="2">
        <v>0</v>
      </c>
      <c r="P204" s="2">
        <v>0</v>
      </c>
      <c r="Q204" s="8" t="s">
        <v>2447</v>
      </c>
      <c r="R204" s="2">
        <v>2.3736263736263736</v>
      </c>
      <c r="S204" s="2">
        <v>0</v>
      </c>
      <c r="T204" s="8">
        <f>Contract[[#This Row],[RN DON Hours Contract]]/Contract[[#This Row],[RN DON Hours]]</f>
        <v>0</v>
      </c>
      <c r="U204" s="2">
        <v>44.14769230769231</v>
      </c>
      <c r="V204" s="2">
        <v>0.13329670329670332</v>
      </c>
      <c r="W204" s="8">
        <f>Contract[[#This Row],[LPN Hours Contract (excl. Admin)]]/Contract[[#This Row],[LPN Hours (excl. Admin)]]</f>
        <v>3.0193356963638539E-3</v>
      </c>
      <c r="X204" s="2">
        <v>0</v>
      </c>
      <c r="Y204" s="2">
        <v>0</v>
      </c>
      <c r="Z204" s="8" t="s">
        <v>2447</v>
      </c>
      <c r="AA204" s="2">
        <v>63.634505494505504</v>
      </c>
      <c r="AB204" s="2">
        <v>0</v>
      </c>
      <c r="AC204" s="8">
        <f>Contract[[#This Row],[CNA Hours Contract]]/Contract[[#This Row],[CNA Hours]]</f>
        <v>0</v>
      </c>
      <c r="AD204" s="2">
        <v>0</v>
      </c>
      <c r="AE204" s="2">
        <v>0</v>
      </c>
      <c r="AF204" s="8" t="s">
        <v>2447</v>
      </c>
      <c r="AG204" s="2">
        <v>0</v>
      </c>
      <c r="AH204" s="2">
        <v>0</v>
      </c>
      <c r="AI204" s="8" t="s">
        <v>2447</v>
      </c>
      <c r="AJ204" t="s">
        <v>326</v>
      </c>
      <c r="AK204" s="6">
        <v>5</v>
      </c>
      <c r="AT204"/>
      <c r="AU204"/>
    </row>
    <row r="205" spans="1:47" x14ac:dyDescent="0.25">
      <c r="A205" t="s">
        <v>35</v>
      </c>
      <c r="B205" t="s">
        <v>1140</v>
      </c>
      <c r="C205" t="s">
        <v>2114</v>
      </c>
      <c r="D205" t="s">
        <v>2352</v>
      </c>
      <c r="E205" s="2">
        <v>89.703296703296701</v>
      </c>
      <c r="F205" s="2">
        <f>SUM(Contract[[#This Row],[RN Hours (excl. Admin, DON)]], Contract[[#This Row],[RN Admin Hours]], Contract[[#This Row],[RN DON Hours]], Contract[[#This Row],[LPN Hours (excl. Admin)]], Contract[[#This Row],[LPN Admin Hours]], Contract[[#This Row],[CNA Hours]], Contract[[#This Row],[NA TR Hours]], Contract[[#This Row],[Med Aide/Tech Hours]])</f>
        <v>277.78131868131874</v>
      </c>
      <c r="G2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5" s="8">
        <f>Contract[[#This Row],[Total Contract Hours]]/Contract[[#This Row],[Total Nurse Staff Hours]]</f>
        <v>0</v>
      </c>
      <c r="I205" s="2">
        <f>SUM(Contract[[#This Row],[RN Hours (excl. Admin, DON)]], Contract[[#This Row],[RN Admin Hours]], Contract[[#This Row],[RN DON Hours]])</f>
        <v>36.870000000000005</v>
      </c>
      <c r="J205" s="2">
        <f>SUM(Contract[[#This Row],[RN Hours Contract (excl. Admin, DON)]], Contract[[#This Row],[RN Admin Hours Contract]], Contract[[#This Row],[RN DON Hours Contract]])</f>
        <v>0</v>
      </c>
      <c r="K205" s="8">
        <f>Contract[[#This Row],[Total Contract RN Hours (w/ Admin, DON)]]/Contract[[#This Row],[Total RN Hours (w/ Admin, DON)]]</f>
        <v>0</v>
      </c>
      <c r="L205" s="2">
        <v>21.276593406593413</v>
      </c>
      <c r="M205" s="2">
        <v>0</v>
      </c>
      <c r="N205" s="8">
        <f>Contract[[#This Row],[RN Hours Contract (excl. Admin, DON)]]/Contract[[#This Row],[RN Hours (excl. Admin, DON)]]</f>
        <v>0</v>
      </c>
      <c r="O205" s="2">
        <v>10.675824175824175</v>
      </c>
      <c r="P205" s="2">
        <v>0</v>
      </c>
      <c r="Q205" s="8">
        <f>Contract[[#This Row],[RN Admin Hours Contract]]/Contract[[#This Row],[RN Admin Hours]]</f>
        <v>0</v>
      </c>
      <c r="R205" s="2">
        <v>4.9175824175824179</v>
      </c>
      <c r="S205" s="2">
        <v>0</v>
      </c>
      <c r="T205" s="8">
        <f>Contract[[#This Row],[RN DON Hours Contract]]/Contract[[#This Row],[RN DON Hours]]</f>
        <v>0</v>
      </c>
      <c r="U205" s="2">
        <v>83.299450549450512</v>
      </c>
      <c r="V205" s="2">
        <v>0</v>
      </c>
      <c r="W205" s="8">
        <f>Contract[[#This Row],[LPN Hours Contract (excl. Admin)]]/Contract[[#This Row],[LPN Hours (excl. Admin)]]</f>
        <v>0</v>
      </c>
      <c r="X205" s="2">
        <v>4.3473626373626368</v>
      </c>
      <c r="Y205" s="2">
        <v>0</v>
      </c>
      <c r="Z205" s="8">
        <f>Contract[[#This Row],[LPN Admin Hours Contract]]/Contract[[#This Row],[LPN Admin Hours]]</f>
        <v>0</v>
      </c>
      <c r="AA205" s="2">
        <v>142.92395604395611</v>
      </c>
      <c r="AB205" s="2">
        <v>0</v>
      </c>
      <c r="AC205" s="8">
        <f>Contract[[#This Row],[CNA Hours Contract]]/Contract[[#This Row],[CNA Hours]]</f>
        <v>0</v>
      </c>
      <c r="AD205" s="2">
        <v>10.340549450549451</v>
      </c>
      <c r="AE205" s="2">
        <v>0</v>
      </c>
      <c r="AF205" s="8">
        <f>Contract[[#This Row],[NA TR Hours Contract]]/Contract[[#This Row],[NA TR Hours]]</f>
        <v>0</v>
      </c>
      <c r="AG205" s="2">
        <v>0</v>
      </c>
      <c r="AH205" s="2">
        <v>0</v>
      </c>
      <c r="AI205" s="8" t="s">
        <v>2447</v>
      </c>
      <c r="AJ205" t="s">
        <v>195</v>
      </c>
      <c r="AK205" s="6">
        <v>5</v>
      </c>
      <c r="AT205"/>
      <c r="AU205"/>
    </row>
    <row r="206" spans="1:47" x14ac:dyDescent="0.25">
      <c r="A206" t="s">
        <v>35</v>
      </c>
      <c r="B206" t="s">
        <v>1661</v>
      </c>
      <c r="C206" t="s">
        <v>2237</v>
      </c>
      <c r="D206" t="s">
        <v>2352</v>
      </c>
      <c r="E206" s="2">
        <v>66.72527472527473</v>
      </c>
      <c r="F206" s="2">
        <f>SUM(Contract[[#This Row],[RN Hours (excl. Admin, DON)]], Contract[[#This Row],[RN Admin Hours]], Contract[[#This Row],[RN DON Hours]], Contract[[#This Row],[LPN Hours (excl. Admin)]], Contract[[#This Row],[LPN Admin Hours]], Contract[[#This Row],[CNA Hours]], Contract[[#This Row],[NA TR Hours]], Contract[[#This Row],[Med Aide/Tech Hours]])</f>
        <v>179.51879120879124</v>
      </c>
      <c r="G2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6" s="8">
        <f>Contract[[#This Row],[Total Contract Hours]]/Contract[[#This Row],[Total Nurse Staff Hours]]</f>
        <v>0</v>
      </c>
      <c r="I206" s="2">
        <f>SUM(Contract[[#This Row],[RN Hours (excl. Admin, DON)]], Contract[[#This Row],[RN Admin Hours]], Contract[[#This Row],[RN DON Hours]])</f>
        <v>26.255714285714291</v>
      </c>
      <c r="J206" s="2">
        <f>SUM(Contract[[#This Row],[RN Hours Contract (excl. Admin, DON)]], Contract[[#This Row],[RN Admin Hours Contract]], Contract[[#This Row],[RN DON Hours Contract]])</f>
        <v>0</v>
      </c>
      <c r="K206" s="8">
        <f>Contract[[#This Row],[Total Contract RN Hours (w/ Admin, DON)]]/Contract[[#This Row],[Total RN Hours (w/ Admin, DON)]]</f>
        <v>0</v>
      </c>
      <c r="L206" s="2">
        <v>18.167802197802203</v>
      </c>
      <c r="M206" s="2">
        <v>0</v>
      </c>
      <c r="N206" s="8">
        <f>Contract[[#This Row],[RN Hours Contract (excl. Admin, DON)]]/Contract[[#This Row],[RN Hours (excl. Admin, DON)]]</f>
        <v>0</v>
      </c>
      <c r="O206" s="2">
        <v>2.5494505494505493</v>
      </c>
      <c r="P206" s="2">
        <v>0</v>
      </c>
      <c r="Q206" s="8">
        <f>Contract[[#This Row],[RN Admin Hours Contract]]/Contract[[#This Row],[RN Admin Hours]]</f>
        <v>0</v>
      </c>
      <c r="R206" s="2">
        <v>5.5384615384615383</v>
      </c>
      <c r="S206" s="2">
        <v>0</v>
      </c>
      <c r="T206" s="8">
        <f>Contract[[#This Row],[RN DON Hours Contract]]/Contract[[#This Row],[RN DON Hours]]</f>
        <v>0</v>
      </c>
      <c r="U206" s="2">
        <v>46.698021978021984</v>
      </c>
      <c r="V206" s="2">
        <v>0</v>
      </c>
      <c r="W206" s="8">
        <f>Contract[[#This Row],[LPN Hours Contract (excl. Admin)]]/Contract[[#This Row],[LPN Hours (excl. Admin)]]</f>
        <v>0</v>
      </c>
      <c r="X206" s="2">
        <v>5.5384615384615383</v>
      </c>
      <c r="Y206" s="2">
        <v>0</v>
      </c>
      <c r="Z206" s="8">
        <f>Contract[[#This Row],[LPN Admin Hours Contract]]/Contract[[#This Row],[LPN Admin Hours]]</f>
        <v>0</v>
      </c>
      <c r="AA206" s="2">
        <v>93.882637362637382</v>
      </c>
      <c r="AB206" s="2">
        <v>0</v>
      </c>
      <c r="AC206" s="8">
        <f>Contract[[#This Row],[CNA Hours Contract]]/Contract[[#This Row],[CNA Hours]]</f>
        <v>0</v>
      </c>
      <c r="AD206" s="2">
        <v>7.1439560439560426</v>
      </c>
      <c r="AE206" s="2">
        <v>0</v>
      </c>
      <c r="AF206" s="8">
        <f>Contract[[#This Row],[NA TR Hours Contract]]/Contract[[#This Row],[NA TR Hours]]</f>
        <v>0</v>
      </c>
      <c r="AG206" s="2">
        <v>0</v>
      </c>
      <c r="AH206" s="2">
        <v>0</v>
      </c>
      <c r="AI206" s="8" t="s">
        <v>2447</v>
      </c>
      <c r="AJ206" t="s">
        <v>725</v>
      </c>
      <c r="AK206" s="6">
        <v>5</v>
      </c>
      <c r="AT206"/>
      <c r="AU206"/>
    </row>
    <row r="207" spans="1:47" x14ac:dyDescent="0.25">
      <c r="A207" t="s">
        <v>35</v>
      </c>
      <c r="B207" t="s">
        <v>1752</v>
      </c>
      <c r="C207" t="s">
        <v>2114</v>
      </c>
      <c r="D207" t="s">
        <v>2352</v>
      </c>
      <c r="E207" s="2">
        <v>74.043956043956044</v>
      </c>
      <c r="F207" s="2">
        <f>SUM(Contract[[#This Row],[RN Hours (excl. Admin, DON)]], Contract[[#This Row],[RN Admin Hours]], Contract[[#This Row],[RN DON Hours]], Contract[[#This Row],[LPN Hours (excl. Admin)]], Contract[[#This Row],[LPN Admin Hours]], Contract[[#This Row],[CNA Hours]], Contract[[#This Row],[NA TR Hours]], Contract[[#This Row],[Med Aide/Tech Hours]])</f>
        <v>223.45791208791215</v>
      </c>
      <c r="G2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7" s="8">
        <f>Contract[[#This Row],[Total Contract Hours]]/Contract[[#This Row],[Total Nurse Staff Hours]]</f>
        <v>0</v>
      </c>
      <c r="I207" s="2">
        <f>SUM(Contract[[#This Row],[RN Hours (excl. Admin, DON)]], Contract[[#This Row],[RN Admin Hours]], Contract[[#This Row],[RN DON Hours]])</f>
        <v>27.635824175824176</v>
      </c>
      <c r="J207" s="2">
        <f>SUM(Contract[[#This Row],[RN Hours Contract (excl. Admin, DON)]], Contract[[#This Row],[RN Admin Hours Contract]], Contract[[#This Row],[RN DON Hours Contract]])</f>
        <v>0</v>
      </c>
      <c r="K207" s="8">
        <f>Contract[[#This Row],[Total Contract RN Hours (w/ Admin, DON)]]/Contract[[#This Row],[Total RN Hours (w/ Admin, DON)]]</f>
        <v>0</v>
      </c>
      <c r="L207" s="2">
        <v>16.681648351648352</v>
      </c>
      <c r="M207" s="2">
        <v>0</v>
      </c>
      <c r="N207" s="8">
        <f>Contract[[#This Row],[RN Hours Contract (excl. Admin, DON)]]/Contract[[#This Row],[RN Hours (excl. Admin, DON)]]</f>
        <v>0</v>
      </c>
      <c r="O207" s="2">
        <v>5.3626373626373622</v>
      </c>
      <c r="P207" s="2">
        <v>0</v>
      </c>
      <c r="Q207" s="8">
        <f>Contract[[#This Row],[RN Admin Hours Contract]]/Contract[[#This Row],[RN Admin Hours]]</f>
        <v>0</v>
      </c>
      <c r="R207" s="2">
        <v>5.5915384615384616</v>
      </c>
      <c r="S207" s="2">
        <v>0</v>
      </c>
      <c r="T207" s="8">
        <f>Contract[[#This Row],[RN DON Hours Contract]]/Contract[[#This Row],[RN DON Hours]]</f>
        <v>0</v>
      </c>
      <c r="U207" s="2">
        <v>41.306703296703276</v>
      </c>
      <c r="V207" s="2">
        <v>0</v>
      </c>
      <c r="W207" s="8">
        <f>Contract[[#This Row],[LPN Hours Contract (excl. Admin)]]/Contract[[#This Row],[LPN Hours (excl. Admin)]]</f>
        <v>0</v>
      </c>
      <c r="X207" s="2">
        <v>10.906263736263737</v>
      </c>
      <c r="Y207" s="2">
        <v>0</v>
      </c>
      <c r="Z207" s="8">
        <f>Contract[[#This Row],[LPN Admin Hours Contract]]/Contract[[#This Row],[LPN Admin Hours]]</f>
        <v>0</v>
      </c>
      <c r="AA207" s="2">
        <v>139.24219780219786</v>
      </c>
      <c r="AB207" s="2">
        <v>0</v>
      </c>
      <c r="AC207" s="8">
        <f>Contract[[#This Row],[CNA Hours Contract]]/Contract[[#This Row],[CNA Hours]]</f>
        <v>0</v>
      </c>
      <c r="AD207" s="2">
        <v>4.3669230769230758</v>
      </c>
      <c r="AE207" s="2">
        <v>0</v>
      </c>
      <c r="AF207" s="8">
        <f>Contract[[#This Row],[NA TR Hours Contract]]/Contract[[#This Row],[NA TR Hours]]</f>
        <v>0</v>
      </c>
      <c r="AG207" s="2">
        <v>0</v>
      </c>
      <c r="AH207" s="2">
        <v>0</v>
      </c>
      <c r="AI207" s="8" t="s">
        <v>2447</v>
      </c>
      <c r="AJ207" t="s">
        <v>818</v>
      </c>
      <c r="AK207" s="6">
        <v>5</v>
      </c>
      <c r="AT207"/>
      <c r="AU207"/>
    </row>
    <row r="208" spans="1:47" x14ac:dyDescent="0.25">
      <c r="A208" t="s">
        <v>35</v>
      </c>
      <c r="B208" t="s">
        <v>1344</v>
      </c>
      <c r="C208" t="s">
        <v>2174</v>
      </c>
      <c r="D208" t="s">
        <v>2359</v>
      </c>
      <c r="E208" s="2">
        <v>62.153846153846153</v>
      </c>
      <c r="F208" s="2">
        <f>SUM(Contract[[#This Row],[RN Hours (excl. Admin, DON)]], Contract[[#This Row],[RN Admin Hours]], Contract[[#This Row],[RN DON Hours]], Contract[[#This Row],[LPN Hours (excl. Admin)]], Contract[[#This Row],[LPN Admin Hours]], Contract[[#This Row],[CNA Hours]], Contract[[#This Row],[NA TR Hours]], Contract[[#This Row],[Med Aide/Tech Hours]])</f>
        <v>187.44340659340662</v>
      </c>
      <c r="G2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8" s="8">
        <f>Contract[[#This Row],[Total Contract Hours]]/Contract[[#This Row],[Total Nurse Staff Hours]]</f>
        <v>0</v>
      </c>
      <c r="I208" s="2">
        <f>SUM(Contract[[#This Row],[RN Hours (excl. Admin, DON)]], Contract[[#This Row],[RN Admin Hours]], Contract[[#This Row],[RN DON Hours]])</f>
        <v>55.41164835164836</v>
      </c>
      <c r="J208" s="2">
        <f>SUM(Contract[[#This Row],[RN Hours Contract (excl. Admin, DON)]], Contract[[#This Row],[RN Admin Hours Contract]], Contract[[#This Row],[RN DON Hours Contract]])</f>
        <v>0</v>
      </c>
      <c r="K208" s="8">
        <f>Contract[[#This Row],[Total Contract RN Hours (w/ Admin, DON)]]/Contract[[#This Row],[Total RN Hours (w/ Admin, DON)]]</f>
        <v>0</v>
      </c>
      <c r="L208" s="2">
        <v>38.807252747252754</v>
      </c>
      <c r="M208" s="2">
        <v>0</v>
      </c>
      <c r="N208" s="8">
        <f>Contract[[#This Row],[RN Hours Contract (excl. Admin, DON)]]/Contract[[#This Row],[RN Hours (excl. Admin, DON)]]</f>
        <v>0</v>
      </c>
      <c r="O208" s="2">
        <v>10.978021978021978</v>
      </c>
      <c r="P208" s="2">
        <v>0</v>
      </c>
      <c r="Q208" s="8">
        <f>Contract[[#This Row],[RN Admin Hours Contract]]/Contract[[#This Row],[RN Admin Hours]]</f>
        <v>0</v>
      </c>
      <c r="R208" s="2">
        <v>5.6263736263736268</v>
      </c>
      <c r="S208" s="2">
        <v>0</v>
      </c>
      <c r="T208" s="8">
        <f>Contract[[#This Row],[RN DON Hours Contract]]/Contract[[#This Row],[RN DON Hours]]</f>
        <v>0</v>
      </c>
      <c r="U208" s="2">
        <v>40.420989010988997</v>
      </c>
      <c r="V208" s="2">
        <v>0</v>
      </c>
      <c r="W208" s="8">
        <f>Contract[[#This Row],[LPN Hours Contract (excl. Admin)]]/Contract[[#This Row],[LPN Hours (excl. Admin)]]</f>
        <v>0</v>
      </c>
      <c r="X208" s="2">
        <v>0</v>
      </c>
      <c r="Y208" s="2">
        <v>0</v>
      </c>
      <c r="Z208" s="8" t="s">
        <v>2447</v>
      </c>
      <c r="AA208" s="2">
        <v>81.171318681318695</v>
      </c>
      <c r="AB208" s="2">
        <v>0</v>
      </c>
      <c r="AC208" s="8">
        <f>Contract[[#This Row],[CNA Hours Contract]]/Contract[[#This Row],[CNA Hours]]</f>
        <v>0</v>
      </c>
      <c r="AD208" s="2">
        <v>10.439450549450552</v>
      </c>
      <c r="AE208" s="2">
        <v>0</v>
      </c>
      <c r="AF208" s="8">
        <f>Contract[[#This Row],[NA TR Hours Contract]]/Contract[[#This Row],[NA TR Hours]]</f>
        <v>0</v>
      </c>
      <c r="AG208" s="2">
        <v>0</v>
      </c>
      <c r="AH208" s="2">
        <v>0</v>
      </c>
      <c r="AI208" s="8" t="s">
        <v>2447</v>
      </c>
      <c r="AJ208" t="s">
        <v>401</v>
      </c>
      <c r="AK208" s="6">
        <v>5</v>
      </c>
      <c r="AT208"/>
      <c r="AU208"/>
    </row>
    <row r="209" spans="1:47" x14ac:dyDescent="0.25">
      <c r="A209" t="s">
        <v>35</v>
      </c>
      <c r="B209" t="s">
        <v>1842</v>
      </c>
      <c r="C209" t="s">
        <v>2114</v>
      </c>
      <c r="D209" t="s">
        <v>2352</v>
      </c>
      <c r="E209" s="2">
        <v>16.813186813186814</v>
      </c>
      <c r="F209" s="2">
        <f>SUM(Contract[[#This Row],[RN Hours (excl. Admin, DON)]], Contract[[#This Row],[RN Admin Hours]], Contract[[#This Row],[RN DON Hours]], Contract[[#This Row],[LPN Hours (excl. Admin)]], Contract[[#This Row],[LPN Admin Hours]], Contract[[#This Row],[CNA Hours]], Contract[[#This Row],[NA TR Hours]], Contract[[#This Row],[Med Aide/Tech Hours]])</f>
        <v>84.888021978021968</v>
      </c>
      <c r="G2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09" s="8">
        <f>Contract[[#This Row],[Total Contract Hours]]/Contract[[#This Row],[Total Nurse Staff Hours]]</f>
        <v>0</v>
      </c>
      <c r="I209" s="2">
        <f>SUM(Contract[[#This Row],[RN Hours (excl. Admin, DON)]], Contract[[#This Row],[RN Admin Hours]], Contract[[#This Row],[RN DON Hours]])</f>
        <v>13.582747252747254</v>
      </c>
      <c r="J209" s="2">
        <f>SUM(Contract[[#This Row],[RN Hours Contract (excl. Admin, DON)]], Contract[[#This Row],[RN Admin Hours Contract]], Contract[[#This Row],[RN DON Hours Contract]])</f>
        <v>0</v>
      </c>
      <c r="K209" s="8">
        <f>Contract[[#This Row],[Total Contract RN Hours (w/ Admin, DON)]]/Contract[[#This Row],[Total RN Hours (w/ Admin, DON)]]</f>
        <v>0</v>
      </c>
      <c r="L209" s="2">
        <v>7.9967032967032985</v>
      </c>
      <c r="M209" s="2">
        <v>0</v>
      </c>
      <c r="N209" s="8">
        <f>Contract[[#This Row],[RN Hours Contract (excl. Admin, DON)]]/Contract[[#This Row],[RN Hours (excl. Admin, DON)]]</f>
        <v>0</v>
      </c>
      <c r="O209" s="2">
        <v>0</v>
      </c>
      <c r="P209" s="2">
        <v>0</v>
      </c>
      <c r="Q209" s="8" t="s">
        <v>2447</v>
      </c>
      <c r="R209" s="2">
        <v>5.5860439560439561</v>
      </c>
      <c r="S209" s="2">
        <v>0</v>
      </c>
      <c r="T209" s="8">
        <f>Contract[[#This Row],[RN DON Hours Contract]]/Contract[[#This Row],[RN DON Hours]]</f>
        <v>0</v>
      </c>
      <c r="U209" s="2">
        <v>13.692637362637363</v>
      </c>
      <c r="V209" s="2">
        <v>0</v>
      </c>
      <c r="W209" s="8">
        <f>Contract[[#This Row],[LPN Hours Contract (excl. Admin)]]/Contract[[#This Row],[LPN Hours (excl. Admin)]]</f>
        <v>0</v>
      </c>
      <c r="X209" s="2">
        <v>12.720989010989012</v>
      </c>
      <c r="Y209" s="2">
        <v>0</v>
      </c>
      <c r="Z209" s="8">
        <f>Contract[[#This Row],[LPN Admin Hours Contract]]/Contract[[#This Row],[LPN Admin Hours]]</f>
        <v>0</v>
      </c>
      <c r="AA209" s="2">
        <v>44.891648351648342</v>
      </c>
      <c r="AB209" s="2">
        <v>0</v>
      </c>
      <c r="AC209" s="8">
        <f>Contract[[#This Row],[CNA Hours Contract]]/Contract[[#This Row],[CNA Hours]]</f>
        <v>0</v>
      </c>
      <c r="AD209" s="2">
        <v>0</v>
      </c>
      <c r="AE209" s="2">
        <v>0</v>
      </c>
      <c r="AF209" s="8" t="s">
        <v>2447</v>
      </c>
      <c r="AG209" s="2">
        <v>0</v>
      </c>
      <c r="AH209" s="2">
        <v>0</v>
      </c>
      <c r="AI209" s="8" t="s">
        <v>2447</v>
      </c>
      <c r="AJ209" t="s">
        <v>909</v>
      </c>
      <c r="AK209" s="6">
        <v>5</v>
      </c>
      <c r="AT209"/>
      <c r="AU209"/>
    </row>
    <row r="210" spans="1:47" x14ac:dyDescent="0.25">
      <c r="A210" t="s">
        <v>35</v>
      </c>
      <c r="B210" t="s">
        <v>1717</v>
      </c>
      <c r="C210" t="s">
        <v>2114</v>
      </c>
      <c r="D210" t="s">
        <v>2352</v>
      </c>
      <c r="E210" s="2">
        <v>65.516483516483518</v>
      </c>
      <c r="F210" s="2">
        <f>SUM(Contract[[#This Row],[RN Hours (excl. Admin, DON)]], Contract[[#This Row],[RN Admin Hours]], Contract[[#This Row],[RN DON Hours]], Contract[[#This Row],[LPN Hours (excl. Admin)]], Contract[[#This Row],[LPN Admin Hours]], Contract[[#This Row],[CNA Hours]], Contract[[#This Row],[NA TR Hours]], Contract[[#This Row],[Med Aide/Tech Hours]])</f>
        <v>161.49153846153848</v>
      </c>
      <c r="G2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0" s="8">
        <f>Contract[[#This Row],[Total Contract Hours]]/Contract[[#This Row],[Total Nurse Staff Hours]]</f>
        <v>0</v>
      </c>
      <c r="I210" s="2">
        <f>SUM(Contract[[#This Row],[RN Hours (excl. Admin, DON)]], Contract[[#This Row],[RN Admin Hours]], Contract[[#This Row],[RN DON Hours]])</f>
        <v>24.052307692307693</v>
      </c>
      <c r="J210" s="2">
        <f>SUM(Contract[[#This Row],[RN Hours Contract (excl. Admin, DON)]], Contract[[#This Row],[RN Admin Hours Contract]], Contract[[#This Row],[RN DON Hours Contract]])</f>
        <v>0</v>
      </c>
      <c r="K210" s="8">
        <f>Contract[[#This Row],[Total Contract RN Hours (w/ Admin, DON)]]/Contract[[#This Row],[Total RN Hours (w/ Admin, DON)]]</f>
        <v>0</v>
      </c>
      <c r="L210" s="2">
        <v>12.535824175824178</v>
      </c>
      <c r="M210" s="2">
        <v>0</v>
      </c>
      <c r="N210" s="8">
        <f>Contract[[#This Row],[RN Hours Contract (excl. Admin, DON)]]/Contract[[#This Row],[RN Hours (excl. Admin, DON)]]</f>
        <v>0</v>
      </c>
      <c r="O210" s="2">
        <v>5.3626373626373622</v>
      </c>
      <c r="P210" s="2">
        <v>0</v>
      </c>
      <c r="Q210" s="8">
        <f>Contract[[#This Row],[RN Admin Hours Contract]]/Contract[[#This Row],[RN Admin Hours]]</f>
        <v>0</v>
      </c>
      <c r="R210" s="2">
        <v>6.1538461538461542</v>
      </c>
      <c r="S210" s="2">
        <v>0</v>
      </c>
      <c r="T210" s="8">
        <f>Contract[[#This Row],[RN DON Hours Contract]]/Contract[[#This Row],[RN DON Hours]]</f>
        <v>0</v>
      </c>
      <c r="U210" s="2">
        <v>45.086483516483518</v>
      </c>
      <c r="V210" s="2">
        <v>0</v>
      </c>
      <c r="W210" s="8">
        <f>Contract[[#This Row],[LPN Hours Contract (excl. Admin)]]/Contract[[#This Row],[LPN Hours (excl. Admin)]]</f>
        <v>0</v>
      </c>
      <c r="X210" s="2">
        <v>11.005714285714287</v>
      </c>
      <c r="Y210" s="2">
        <v>0</v>
      </c>
      <c r="Z210" s="8">
        <f>Contract[[#This Row],[LPN Admin Hours Contract]]/Contract[[#This Row],[LPN Admin Hours]]</f>
        <v>0</v>
      </c>
      <c r="AA210" s="2">
        <v>72.871318681318698</v>
      </c>
      <c r="AB210" s="2">
        <v>0</v>
      </c>
      <c r="AC210" s="8">
        <f>Contract[[#This Row],[CNA Hours Contract]]/Contract[[#This Row],[CNA Hours]]</f>
        <v>0</v>
      </c>
      <c r="AD210" s="2">
        <v>8.4757142857142878</v>
      </c>
      <c r="AE210" s="2">
        <v>0</v>
      </c>
      <c r="AF210" s="8">
        <f>Contract[[#This Row],[NA TR Hours Contract]]/Contract[[#This Row],[NA TR Hours]]</f>
        <v>0</v>
      </c>
      <c r="AG210" s="2">
        <v>0</v>
      </c>
      <c r="AH210" s="2">
        <v>0</v>
      </c>
      <c r="AI210" s="8" t="s">
        <v>2447</v>
      </c>
      <c r="AJ210" t="s">
        <v>783</v>
      </c>
      <c r="AK210" s="6">
        <v>5</v>
      </c>
      <c r="AT210"/>
      <c r="AU210"/>
    </row>
    <row r="211" spans="1:47" x14ac:dyDescent="0.25">
      <c r="A211" t="s">
        <v>35</v>
      </c>
      <c r="B211" t="s">
        <v>1437</v>
      </c>
      <c r="C211" t="s">
        <v>2092</v>
      </c>
      <c r="D211" t="s">
        <v>2333</v>
      </c>
      <c r="E211" s="2">
        <v>72.604395604395606</v>
      </c>
      <c r="F211" s="2">
        <f>SUM(Contract[[#This Row],[RN Hours (excl. Admin, DON)]], Contract[[#This Row],[RN Admin Hours]], Contract[[#This Row],[RN DON Hours]], Contract[[#This Row],[LPN Hours (excl. Admin)]], Contract[[#This Row],[LPN Admin Hours]], Contract[[#This Row],[CNA Hours]], Contract[[#This Row],[NA TR Hours]], Contract[[#This Row],[Med Aide/Tech Hours]])</f>
        <v>212.66450549450548</v>
      </c>
      <c r="G2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1" s="8">
        <f>Contract[[#This Row],[Total Contract Hours]]/Contract[[#This Row],[Total Nurse Staff Hours]]</f>
        <v>0</v>
      </c>
      <c r="I211" s="2">
        <f>SUM(Contract[[#This Row],[RN Hours (excl. Admin, DON)]], Contract[[#This Row],[RN Admin Hours]], Contract[[#This Row],[RN DON Hours]])</f>
        <v>41.079560439560439</v>
      </c>
      <c r="J211" s="2">
        <f>SUM(Contract[[#This Row],[RN Hours Contract (excl. Admin, DON)]], Contract[[#This Row],[RN Admin Hours Contract]], Contract[[#This Row],[RN DON Hours Contract]])</f>
        <v>0</v>
      </c>
      <c r="K211" s="8">
        <f>Contract[[#This Row],[Total Contract RN Hours (w/ Admin, DON)]]/Contract[[#This Row],[Total RN Hours (w/ Admin, DON)]]</f>
        <v>0</v>
      </c>
      <c r="L211" s="2">
        <v>30.074065934065931</v>
      </c>
      <c r="M211" s="2">
        <v>0</v>
      </c>
      <c r="N211" s="8">
        <f>Contract[[#This Row],[RN Hours Contract (excl. Admin, DON)]]/Contract[[#This Row],[RN Hours (excl. Admin, DON)]]</f>
        <v>0</v>
      </c>
      <c r="O211" s="2">
        <v>2.1098901098901099</v>
      </c>
      <c r="P211" s="2">
        <v>0</v>
      </c>
      <c r="Q211" s="8">
        <f>Contract[[#This Row],[RN Admin Hours Contract]]/Contract[[#This Row],[RN Admin Hours]]</f>
        <v>0</v>
      </c>
      <c r="R211" s="2">
        <v>8.895604395604396</v>
      </c>
      <c r="S211" s="2">
        <v>0</v>
      </c>
      <c r="T211" s="8">
        <f>Contract[[#This Row],[RN DON Hours Contract]]/Contract[[#This Row],[RN DON Hours]]</f>
        <v>0</v>
      </c>
      <c r="U211" s="2">
        <v>43.345824175824163</v>
      </c>
      <c r="V211" s="2">
        <v>0</v>
      </c>
      <c r="W211" s="8">
        <f>Contract[[#This Row],[LPN Hours Contract (excl. Admin)]]/Contract[[#This Row],[LPN Hours (excl. Admin)]]</f>
        <v>0</v>
      </c>
      <c r="X211" s="2">
        <v>3.4013186813186813</v>
      </c>
      <c r="Y211" s="2">
        <v>0</v>
      </c>
      <c r="Z211" s="8">
        <f>Contract[[#This Row],[LPN Admin Hours Contract]]/Contract[[#This Row],[LPN Admin Hours]]</f>
        <v>0</v>
      </c>
      <c r="AA211" s="2">
        <v>110.33725274725273</v>
      </c>
      <c r="AB211" s="2">
        <v>0</v>
      </c>
      <c r="AC211" s="8">
        <f>Contract[[#This Row],[CNA Hours Contract]]/Contract[[#This Row],[CNA Hours]]</f>
        <v>0</v>
      </c>
      <c r="AD211" s="2">
        <v>14.500549450549444</v>
      </c>
      <c r="AE211" s="2">
        <v>0</v>
      </c>
      <c r="AF211" s="8">
        <f>Contract[[#This Row],[NA TR Hours Contract]]/Contract[[#This Row],[NA TR Hours]]</f>
        <v>0</v>
      </c>
      <c r="AG211" s="2">
        <v>0</v>
      </c>
      <c r="AH211" s="2">
        <v>0</v>
      </c>
      <c r="AI211" s="8" t="s">
        <v>2447</v>
      </c>
      <c r="AJ211" t="s">
        <v>496</v>
      </c>
      <c r="AK211" s="6">
        <v>5</v>
      </c>
      <c r="AT211"/>
      <c r="AU211"/>
    </row>
    <row r="212" spans="1:47" x14ac:dyDescent="0.25">
      <c r="A212" t="s">
        <v>35</v>
      </c>
      <c r="B212" t="s">
        <v>1607</v>
      </c>
      <c r="C212" t="s">
        <v>2230</v>
      </c>
      <c r="D212" t="s">
        <v>2282</v>
      </c>
      <c r="E212" s="2">
        <v>64.307692307692307</v>
      </c>
      <c r="F212" s="2">
        <f>SUM(Contract[[#This Row],[RN Hours (excl. Admin, DON)]], Contract[[#This Row],[RN Admin Hours]], Contract[[#This Row],[RN DON Hours]], Contract[[#This Row],[LPN Hours (excl. Admin)]], Contract[[#This Row],[LPN Admin Hours]], Contract[[#This Row],[CNA Hours]], Contract[[#This Row],[NA TR Hours]], Contract[[#This Row],[Med Aide/Tech Hours]])</f>
        <v>206.37978021978017</v>
      </c>
      <c r="G2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2" s="8">
        <f>Contract[[#This Row],[Total Contract Hours]]/Contract[[#This Row],[Total Nurse Staff Hours]]</f>
        <v>0</v>
      </c>
      <c r="I212" s="2">
        <f>SUM(Contract[[#This Row],[RN Hours (excl. Admin, DON)]], Contract[[#This Row],[RN Admin Hours]], Contract[[#This Row],[RN DON Hours]])</f>
        <v>22.463516483516486</v>
      </c>
      <c r="J212" s="2">
        <f>SUM(Contract[[#This Row],[RN Hours Contract (excl. Admin, DON)]], Contract[[#This Row],[RN Admin Hours Contract]], Contract[[#This Row],[RN DON Hours Contract]])</f>
        <v>0</v>
      </c>
      <c r="K212" s="8">
        <f>Contract[[#This Row],[Total Contract RN Hours (w/ Admin, DON)]]/Contract[[#This Row],[Total RN Hours (w/ Admin, DON)]]</f>
        <v>0</v>
      </c>
      <c r="L212" s="2">
        <v>16.837142857142858</v>
      </c>
      <c r="M212" s="2">
        <v>0</v>
      </c>
      <c r="N212" s="8">
        <f>Contract[[#This Row],[RN Hours Contract (excl. Admin, DON)]]/Contract[[#This Row],[RN Hours (excl. Admin, DON)]]</f>
        <v>0</v>
      </c>
      <c r="O212" s="2">
        <v>0</v>
      </c>
      <c r="P212" s="2">
        <v>0</v>
      </c>
      <c r="Q212" s="8" t="s">
        <v>2447</v>
      </c>
      <c r="R212" s="2">
        <v>5.6263736263736268</v>
      </c>
      <c r="S212" s="2">
        <v>0</v>
      </c>
      <c r="T212" s="8">
        <f>Contract[[#This Row],[RN DON Hours Contract]]/Contract[[#This Row],[RN DON Hours]]</f>
        <v>0</v>
      </c>
      <c r="U212" s="2">
        <v>60.573846153846134</v>
      </c>
      <c r="V212" s="2">
        <v>0</v>
      </c>
      <c r="W212" s="8">
        <f>Contract[[#This Row],[LPN Hours Contract (excl. Admin)]]/Contract[[#This Row],[LPN Hours (excl. Admin)]]</f>
        <v>0</v>
      </c>
      <c r="X212" s="2">
        <v>10.989010989010989</v>
      </c>
      <c r="Y212" s="2">
        <v>0</v>
      </c>
      <c r="Z212" s="8">
        <f>Contract[[#This Row],[LPN Admin Hours Contract]]/Contract[[#This Row],[LPN Admin Hours]]</f>
        <v>0</v>
      </c>
      <c r="AA212" s="2">
        <v>106.49824175824175</v>
      </c>
      <c r="AB212" s="2">
        <v>0</v>
      </c>
      <c r="AC212" s="8">
        <f>Contract[[#This Row],[CNA Hours Contract]]/Contract[[#This Row],[CNA Hours]]</f>
        <v>0</v>
      </c>
      <c r="AD212" s="2">
        <v>5.8551648351648344</v>
      </c>
      <c r="AE212" s="2">
        <v>0</v>
      </c>
      <c r="AF212" s="8">
        <f>Contract[[#This Row],[NA TR Hours Contract]]/Contract[[#This Row],[NA TR Hours]]</f>
        <v>0</v>
      </c>
      <c r="AG212" s="2">
        <v>0</v>
      </c>
      <c r="AH212" s="2">
        <v>0</v>
      </c>
      <c r="AI212" s="8" t="s">
        <v>2447</v>
      </c>
      <c r="AJ212" t="s">
        <v>670</v>
      </c>
      <c r="AK212" s="6">
        <v>5</v>
      </c>
      <c r="AT212"/>
      <c r="AU212"/>
    </row>
    <row r="213" spans="1:47" x14ac:dyDescent="0.25">
      <c r="A213" t="s">
        <v>35</v>
      </c>
      <c r="B213" t="s">
        <v>1751</v>
      </c>
      <c r="C213" t="s">
        <v>2253</v>
      </c>
      <c r="D213" t="s">
        <v>2359</v>
      </c>
      <c r="E213" s="2">
        <v>57.109890109890109</v>
      </c>
      <c r="F213" s="2">
        <f>SUM(Contract[[#This Row],[RN Hours (excl. Admin, DON)]], Contract[[#This Row],[RN Admin Hours]], Contract[[#This Row],[RN DON Hours]], Contract[[#This Row],[LPN Hours (excl. Admin)]], Contract[[#This Row],[LPN Admin Hours]], Contract[[#This Row],[CNA Hours]], Contract[[#This Row],[NA TR Hours]], Contract[[#This Row],[Med Aide/Tech Hours]])</f>
        <v>179.18230769230775</v>
      </c>
      <c r="G2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3" s="8">
        <f>Contract[[#This Row],[Total Contract Hours]]/Contract[[#This Row],[Total Nurse Staff Hours]]</f>
        <v>0</v>
      </c>
      <c r="I213" s="2">
        <f>SUM(Contract[[#This Row],[RN Hours (excl. Admin, DON)]], Contract[[#This Row],[RN Admin Hours]], Contract[[#This Row],[RN DON Hours]])</f>
        <v>48.482637362637369</v>
      </c>
      <c r="J213" s="2">
        <f>SUM(Contract[[#This Row],[RN Hours Contract (excl. Admin, DON)]], Contract[[#This Row],[RN Admin Hours Contract]], Contract[[#This Row],[RN DON Hours Contract]])</f>
        <v>0</v>
      </c>
      <c r="K213" s="8">
        <f>Contract[[#This Row],[Total Contract RN Hours (w/ Admin, DON)]]/Contract[[#This Row],[Total RN Hours (w/ Admin, DON)]]</f>
        <v>0</v>
      </c>
      <c r="L213" s="2">
        <v>38.493626373626377</v>
      </c>
      <c r="M213" s="2">
        <v>0</v>
      </c>
      <c r="N213" s="8">
        <f>Contract[[#This Row],[RN Hours Contract (excl. Admin, DON)]]/Contract[[#This Row],[RN Hours (excl. Admin, DON)]]</f>
        <v>0</v>
      </c>
      <c r="O213" s="2">
        <v>4.3626373626373622</v>
      </c>
      <c r="P213" s="2">
        <v>0</v>
      </c>
      <c r="Q213" s="8">
        <f>Contract[[#This Row],[RN Admin Hours Contract]]/Contract[[#This Row],[RN Admin Hours]]</f>
        <v>0</v>
      </c>
      <c r="R213" s="2">
        <v>5.6263736263736268</v>
      </c>
      <c r="S213" s="2">
        <v>0</v>
      </c>
      <c r="T213" s="8">
        <f>Contract[[#This Row],[RN DON Hours Contract]]/Contract[[#This Row],[RN DON Hours]]</f>
        <v>0</v>
      </c>
      <c r="U213" s="2">
        <v>26.540439560439562</v>
      </c>
      <c r="V213" s="2">
        <v>0</v>
      </c>
      <c r="W213" s="8">
        <f>Contract[[#This Row],[LPN Hours Contract (excl. Admin)]]/Contract[[#This Row],[LPN Hours (excl. Admin)]]</f>
        <v>0</v>
      </c>
      <c r="X213" s="2">
        <v>0</v>
      </c>
      <c r="Y213" s="2">
        <v>0</v>
      </c>
      <c r="Z213" s="8" t="s">
        <v>2447</v>
      </c>
      <c r="AA213" s="2">
        <v>103.83208791208797</v>
      </c>
      <c r="AB213" s="2">
        <v>0</v>
      </c>
      <c r="AC213" s="8">
        <f>Contract[[#This Row],[CNA Hours Contract]]/Contract[[#This Row],[CNA Hours]]</f>
        <v>0</v>
      </c>
      <c r="AD213" s="2">
        <v>0.32714285714285712</v>
      </c>
      <c r="AE213" s="2">
        <v>0</v>
      </c>
      <c r="AF213" s="8">
        <f>Contract[[#This Row],[NA TR Hours Contract]]/Contract[[#This Row],[NA TR Hours]]</f>
        <v>0</v>
      </c>
      <c r="AG213" s="2">
        <v>0</v>
      </c>
      <c r="AH213" s="2">
        <v>0</v>
      </c>
      <c r="AI213" s="8" t="s">
        <v>2447</v>
      </c>
      <c r="AJ213" t="s">
        <v>817</v>
      </c>
      <c r="AK213" s="6">
        <v>5</v>
      </c>
      <c r="AT213"/>
      <c r="AU213"/>
    </row>
    <row r="214" spans="1:47" x14ac:dyDescent="0.25">
      <c r="A214" t="s">
        <v>35</v>
      </c>
      <c r="B214" t="s">
        <v>1203</v>
      </c>
      <c r="C214" t="s">
        <v>2016</v>
      </c>
      <c r="D214" t="s">
        <v>2325</v>
      </c>
      <c r="E214" s="2">
        <v>58.516483516483518</v>
      </c>
      <c r="F214" s="2">
        <f>SUM(Contract[[#This Row],[RN Hours (excl. Admin, DON)]], Contract[[#This Row],[RN Admin Hours]], Contract[[#This Row],[RN DON Hours]], Contract[[#This Row],[LPN Hours (excl. Admin)]], Contract[[#This Row],[LPN Admin Hours]], Contract[[#This Row],[CNA Hours]], Contract[[#This Row],[NA TR Hours]], Contract[[#This Row],[Med Aide/Tech Hours]])</f>
        <v>161.07516483516486</v>
      </c>
      <c r="G2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4" s="8">
        <f>Contract[[#This Row],[Total Contract Hours]]/Contract[[#This Row],[Total Nurse Staff Hours]]</f>
        <v>0</v>
      </c>
      <c r="I214" s="2">
        <f>SUM(Contract[[#This Row],[RN Hours (excl. Admin, DON)]], Contract[[#This Row],[RN Admin Hours]], Contract[[#This Row],[RN DON Hours]])</f>
        <v>20.280219780219781</v>
      </c>
      <c r="J214" s="2">
        <f>SUM(Contract[[#This Row],[RN Hours Contract (excl. Admin, DON)]], Contract[[#This Row],[RN Admin Hours Contract]], Contract[[#This Row],[RN DON Hours Contract]])</f>
        <v>0</v>
      </c>
      <c r="K214" s="8">
        <f>Contract[[#This Row],[Total Contract RN Hours (w/ Admin, DON)]]/Contract[[#This Row],[Total RN Hours (w/ Admin, DON)]]</f>
        <v>0</v>
      </c>
      <c r="L214" s="2">
        <v>4.2802197802197801</v>
      </c>
      <c r="M214" s="2">
        <v>0</v>
      </c>
      <c r="N214" s="8">
        <f>Contract[[#This Row],[RN Hours Contract (excl. Admin, DON)]]/Contract[[#This Row],[RN Hours (excl. Admin, DON)]]</f>
        <v>0</v>
      </c>
      <c r="O214" s="2">
        <v>10.373626373626374</v>
      </c>
      <c r="P214" s="2">
        <v>0</v>
      </c>
      <c r="Q214" s="8">
        <f>Contract[[#This Row],[RN Admin Hours Contract]]/Contract[[#This Row],[RN Admin Hours]]</f>
        <v>0</v>
      </c>
      <c r="R214" s="2">
        <v>5.6263736263736268</v>
      </c>
      <c r="S214" s="2">
        <v>0</v>
      </c>
      <c r="T214" s="8">
        <f>Contract[[#This Row],[RN DON Hours Contract]]/Contract[[#This Row],[RN DON Hours]]</f>
        <v>0</v>
      </c>
      <c r="U214" s="2">
        <v>61.905714285714296</v>
      </c>
      <c r="V214" s="2">
        <v>0</v>
      </c>
      <c r="W214" s="8">
        <f>Contract[[#This Row],[LPN Hours Contract (excl. Admin)]]/Contract[[#This Row],[LPN Hours (excl. Admin)]]</f>
        <v>0</v>
      </c>
      <c r="X214" s="2">
        <v>0</v>
      </c>
      <c r="Y214" s="2">
        <v>0</v>
      </c>
      <c r="Z214" s="8" t="s">
        <v>2447</v>
      </c>
      <c r="AA214" s="2">
        <v>78.889230769230764</v>
      </c>
      <c r="AB214" s="2">
        <v>0</v>
      </c>
      <c r="AC214" s="8">
        <f>Contract[[#This Row],[CNA Hours Contract]]/Contract[[#This Row],[CNA Hours]]</f>
        <v>0</v>
      </c>
      <c r="AD214" s="2">
        <v>0</v>
      </c>
      <c r="AE214" s="2">
        <v>0</v>
      </c>
      <c r="AF214" s="8" t="s">
        <v>2447</v>
      </c>
      <c r="AG214" s="2">
        <v>0</v>
      </c>
      <c r="AH214" s="2">
        <v>0</v>
      </c>
      <c r="AI214" s="8" t="s">
        <v>2447</v>
      </c>
      <c r="AJ214" t="s">
        <v>258</v>
      </c>
      <c r="AK214" s="6">
        <v>5</v>
      </c>
      <c r="AT214"/>
      <c r="AU214"/>
    </row>
    <row r="215" spans="1:47" x14ac:dyDescent="0.25">
      <c r="A215" t="s">
        <v>35</v>
      </c>
      <c r="B215" t="s">
        <v>1358</v>
      </c>
      <c r="C215" t="s">
        <v>1970</v>
      </c>
      <c r="D215" t="s">
        <v>2282</v>
      </c>
      <c r="E215" s="2">
        <v>45.329670329670328</v>
      </c>
      <c r="F215" s="2">
        <f>SUM(Contract[[#This Row],[RN Hours (excl. Admin, DON)]], Contract[[#This Row],[RN Admin Hours]], Contract[[#This Row],[RN DON Hours]], Contract[[#This Row],[LPN Hours (excl. Admin)]], Contract[[#This Row],[LPN Admin Hours]], Contract[[#This Row],[CNA Hours]], Contract[[#This Row],[NA TR Hours]], Contract[[#This Row],[Med Aide/Tech Hours]])</f>
        <v>145.41670329670328</v>
      </c>
      <c r="G2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19.444395604395606</v>
      </c>
      <c r="H215" s="8">
        <f>Contract[[#This Row],[Total Contract Hours]]/Contract[[#This Row],[Total Nurse Staff Hours]]</f>
        <v>0.13371500772316317</v>
      </c>
      <c r="I215" s="2">
        <f>SUM(Contract[[#This Row],[RN Hours (excl. Admin, DON)]], Contract[[#This Row],[RN Admin Hours]], Contract[[#This Row],[RN DON Hours]])</f>
        <v>33.697252747252747</v>
      </c>
      <c r="J215" s="2">
        <f>SUM(Contract[[#This Row],[RN Hours Contract (excl. Admin, DON)]], Contract[[#This Row],[RN Admin Hours Contract]], Contract[[#This Row],[RN DON Hours Contract]])</f>
        <v>3.4615384615384617</v>
      </c>
      <c r="K215" s="8">
        <f>Contract[[#This Row],[Total Contract RN Hours (w/ Admin, DON)]]/Contract[[#This Row],[Total RN Hours (w/ Admin, DON)]]</f>
        <v>0.10272464902411584</v>
      </c>
      <c r="L215" s="2">
        <v>19.065384615384612</v>
      </c>
      <c r="M215" s="2">
        <v>0.67032967032967028</v>
      </c>
      <c r="N215" s="8">
        <f>Contract[[#This Row],[RN Hours Contract (excl. Admin, DON)]]/Contract[[#This Row],[RN Hours (excl. Admin, DON)]]</f>
        <v>3.5159514683420275E-2</v>
      </c>
      <c r="O215" s="2">
        <v>13.467032967032967</v>
      </c>
      <c r="P215" s="2">
        <v>2.5934065934065935</v>
      </c>
      <c r="Q215" s="8">
        <f>Contract[[#This Row],[RN Admin Hours Contract]]/Contract[[#This Row],[RN Admin Hours]]</f>
        <v>0.19257445940432477</v>
      </c>
      <c r="R215" s="2">
        <v>1.1648351648351649</v>
      </c>
      <c r="S215" s="2">
        <v>0.19780219780219779</v>
      </c>
      <c r="T215" s="8">
        <f>Contract[[#This Row],[RN DON Hours Contract]]/Contract[[#This Row],[RN DON Hours]]</f>
        <v>0.16981132075471697</v>
      </c>
      <c r="U215" s="2">
        <v>27.17241758241757</v>
      </c>
      <c r="V215" s="2">
        <v>4.9279120879120892</v>
      </c>
      <c r="W215" s="8">
        <f>Contract[[#This Row],[LPN Hours Contract (excl. Admin)]]/Contract[[#This Row],[LPN Hours (excl. Admin)]]</f>
        <v>0.1813571454569721</v>
      </c>
      <c r="X215" s="2">
        <v>0</v>
      </c>
      <c r="Y215" s="2">
        <v>0</v>
      </c>
      <c r="Z215" s="8" t="s">
        <v>2447</v>
      </c>
      <c r="AA215" s="2">
        <v>84.547032967032962</v>
      </c>
      <c r="AB215" s="2">
        <v>11.054945054945055</v>
      </c>
      <c r="AC215" s="8">
        <f>Contract[[#This Row],[CNA Hours Contract]]/Contract[[#This Row],[CNA Hours]]</f>
        <v>0.13075497349807247</v>
      </c>
      <c r="AD215" s="2">
        <v>0</v>
      </c>
      <c r="AE215" s="2">
        <v>0</v>
      </c>
      <c r="AF215" s="8" t="s">
        <v>2447</v>
      </c>
      <c r="AG215" s="2">
        <v>0</v>
      </c>
      <c r="AH215" s="2">
        <v>0</v>
      </c>
      <c r="AI215" s="8" t="s">
        <v>2447</v>
      </c>
      <c r="AJ215" t="s">
        <v>415</v>
      </c>
      <c r="AK215" s="6">
        <v>5</v>
      </c>
      <c r="AT215"/>
      <c r="AU215"/>
    </row>
    <row r="216" spans="1:47" x14ac:dyDescent="0.25">
      <c r="A216" t="s">
        <v>35</v>
      </c>
      <c r="B216" t="s">
        <v>1399</v>
      </c>
      <c r="C216" t="s">
        <v>2192</v>
      </c>
      <c r="D216" t="s">
        <v>2333</v>
      </c>
      <c r="E216" s="2">
        <v>94.758241758241752</v>
      </c>
      <c r="F216" s="2">
        <f>SUM(Contract[[#This Row],[RN Hours (excl. Admin, DON)]], Contract[[#This Row],[RN Admin Hours]], Contract[[#This Row],[RN DON Hours]], Contract[[#This Row],[LPN Hours (excl. Admin)]], Contract[[#This Row],[LPN Admin Hours]], Contract[[#This Row],[CNA Hours]], Contract[[#This Row],[NA TR Hours]], Contract[[#This Row],[Med Aide/Tech Hours]])</f>
        <v>276.83197802197799</v>
      </c>
      <c r="G2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7.7719780219780219</v>
      </c>
      <c r="H216" s="8">
        <f>Contract[[#This Row],[Total Contract Hours]]/Contract[[#This Row],[Total Nurse Staff Hours]]</f>
        <v>2.8074711879423831E-2</v>
      </c>
      <c r="I216" s="2">
        <f>SUM(Contract[[#This Row],[RN Hours (excl. Admin, DON)]], Contract[[#This Row],[RN Admin Hours]], Contract[[#This Row],[RN DON Hours]])</f>
        <v>48.727582417582411</v>
      </c>
      <c r="J216" s="2">
        <f>SUM(Contract[[#This Row],[RN Hours Contract (excl. Admin, DON)]], Contract[[#This Row],[RN Admin Hours Contract]], Contract[[#This Row],[RN DON Hours Contract]])</f>
        <v>2.3736263736263736</v>
      </c>
      <c r="K216" s="8">
        <f>Contract[[#This Row],[Total Contract RN Hours (w/ Admin, DON)]]/Contract[[#This Row],[Total RN Hours (w/ Admin, DON)]]</f>
        <v>4.8712171953967001E-2</v>
      </c>
      <c r="L216" s="2">
        <v>39.792087912087908</v>
      </c>
      <c r="M216" s="2">
        <v>2.3736263736263736</v>
      </c>
      <c r="N216" s="8">
        <f>Contract[[#This Row],[RN Hours Contract (excl. Admin, DON)]]/Contract[[#This Row],[RN Hours (excl. Admin, DON)]]</f>
        <v>5.9650711942293468E-2</v>
      </c>
      <c r="O216" s="2">
        <v>3.2431868131868131</v>
      </c>
      <c r="P216" s="2">
        <v>0</v>
      </c>
      <c r="Q216" s="8">
        <f>Contract[[#This Row],[RN Admin Hours Contract]]/Contract[[#This Row],[RN Admin Hours]]</f>
        <v>0</v>
      </c>
      <c r="R216" s="2">
        <v>5.6923076923076925</v>
      </c>
      <c r="S216" s="2">
        <v>0</v>
      </c>
      <c r="T216" s="8">
        <f>Contract[[#This Row],[RN DON Hours Contract]]/Contract[[#This Row],[RN DON Hours]]</f>
        <v>0</v>
      </c>
      <c r="U216" s="2">
        <v>63.6156043956044</v>
      </c>
      <c r="V216" s="2">
        <v>3.6840659340659339</v>
      </c>
      <c r="W216" s="8">
        <f>Contract[[#This Row],[LPN Hours Contract (excl. Admin)]]/Contract[[#This Row],[LPN Hours (excl. Admin)]]</f>
        <v>5.7911356326286655E-2</v>
      </c>
      <c r="X216" s="2">
        <v>10.367362637362637</v>
      </c>
      <c r="Y216" s="2">
        <v>0</v>
      </c>
      <c r="Z216" s="8">
        <f>Contract[[#This Row],[LPN Admin Hours Contract]]/Contract[[#This Row],[LPN Admin Hours]]</f>
        <v>0</v>
      </c>
      <c r="AA216" s="2">
        <v>154.12142857142857</v>
      </c>
      <c r="AB216" s="2">
        <v>1.7142857142857142</v>
      </c>
      <c r="AC216" s="8">
        <f>Contract[[#This Row],[CNA Hours Contract]]/Contract[[#This Row],[CNA Hours]]</f>
        <v>1.1122954998377902E-2</v>
      </c>
      <c r="AD216" s="2">
        <v>0</v>
      </c>
      <c r="AE216" s="2">
        <v>0</v>
      </c>
      <c r="AF216" s="8" t="s">
        <v>2447</v>
      </c>
      <c r="AG216" s="2">
        <v>0</v>
      </c>
      <c r="AH216" s="2">
        <v>0</v>
      </c>
      <c r="AI216" s="8" t="s">
        <v>2447</v>
      </c>
      <c r="AJ216" t="s">
        <v>457</v>
      </c>
      <c r="AK216" s="6">
        <v>5</v>
      </c>
      <c r="AT216"/>
      <c r="AU216"/>
    </row>
    <row r="217" spans="1:47" x14ac:dyDescent="0.25">
      <c r="A217" t="s">
        <v>35</v>
      </c>
      <c r="B217" t="s">
        <v>1429</v>
      </c>
      <c r="C217" t="s">
        <v>2064</v>
      </c>
      <c r="D217" t="s">
        <v>2346</v>
      </c>
      <c r="E217" s="2">
        <v>43.879120879120876</v>
      </c>
      <c r="F217" s="2">
        <f>SUM(Contract[[#This Row],[RN Hours (excl. Admin, DON)]], Contract[[#This Row],[RN Admin Hours]], Contract[[#This Row],[RN DON Hours]], Contract[[#This Row],[LPN Hours (excl. Admin)]], Contract[[#This Row],[LPN Admin Hours]], Contract[[#This Row],[CNA Hours]], Contract[[#This Row],[NA TR Hours]], Contract[[#This Row],[Med Aide/Tech Hours]])</f>
        <v>158.1868131868132</v>
      </c>
      <c r="G2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6.4725274725274726</v>
      </c>
      <c r="H217" s="8">
        <f>Contract[[#This Row],[Total Contract Hours]]/Contract[[#This Row],[Total Nurse Staff Hours]]</f>
        <v>4.0916985064258421E-2</v>
      </c>
      <c r="I217" s="2">
        <f>SUM(Contract[[#This Row],[RN Hours (excl. Admin, DON)]], Contract[[#This Row],[RN Admin Hours]], Contract[[#This Row],[RN DON Hours]])</f>
        <v>12.961538461538462</v>
      </c>
      <c r="J217" s="2">
        <f>SUM(Contract[[#This Row],[RN Hours Contract (excl. Admin, DON)]], Contract[[#This Row],[RN Admin Hours Contract]], Contract[[#This Row],[RN DON Hours Contract]])</f>
        <v>0</v>
      </c>
      <c r="K217" s="8">
        <f>Contract[[#This Row],[Total Contract RN Hours (w/ Admin, DON)]]/Contract[[#This Row],[Total RN Hours (w/ Admin, DON)]]</f>
        <v>0</v>
      </c>
      <c r="L217" s="2">
        <v>2.3241758241758244</v>
      </c>
      <c r="M217" s="2">
        <v>0</v>
      </c>
      <c r="N217" s="8">
        <f>Contract[[#This Row],[RN Hours Contract (excl. Admin, DON)]]/Contract[[#This Row],[RN Hours (excl. Admin, DON)]]</f>
        <v>0</v>
      </c>
      <c r="O217" s="2">
        <v>5.186813186813187</v>
      </c>
      <c r="P217" s="2">
        <v>0</v>
      </c>
      <c r="Q217" s="8">
        <f>Contract[[#This Row],[RN Admin Hours Contract]]/Contract[[#This Row],[RN Admin Hours]]</f>
        <v>0</v>
      </c>
      <c r="R217" s="2">
        <v>5.4505494505494507</v>
      </c>
      <c r="S217" s="2">
        <v>0</v>
      </c>
      <c r="T217" s="8">
        <f>Contract[[#This Row],[RN DON Hours Contract]]/Contract[[#This Row],[RN DON Hours]]</f>
        <v>0</v>
      </c>
      <c r="U217" s="2">
        <v>50.510989010989015</v>
      </c>
      <c r="V217" s="2">
        <v>0</v>
      </c>
      <c r="W217" s="8">
        <f>Contract[[#This Row],[LPN Hours Contract (excl. Admin)]]/Contract[[#This Row],[LPN Hours (excl. Admin)]]</f>
        <v>0</v>
      </c>
      <c r="X217" s="2">
        <v>4.1950549450549453</v>
      </c>
      <c r="Y217" s="2">
        <v>0</v>
      </c>
      <c r="Z217" s="8">
        <f>Contract[[#This Row],[LPN Admin Hours Contract]]/Contract[[#This Row],[LPN Admin Hours]]</f>
        <v>0</v>
      </c>
      <c r="AA217" s="2">
        <v>64.609890109890117</v>
      </c>
      <c r="AB217" s="2">
        <v>0</v>
      </c>
      <c r="AC217" s="8">
        <f>Contract[[#This Row],[CNA Hours Contract]]/Contract[[#This Row],[CNA Hours]]</f>
        <v>0</v>
      </c>
      <c r="AD217" s="2">
        <v>25.909340659340661</v>
      </c>
      <c r="AE217" s="2">
        <v>6.4725274725274726</v>
      </c>
      <c r="AF217" s="8">
        <f>Contract[[#This Row],[NA TR Hours Contract]]/Contract[[#This Row],[NA TR Hours]]</f>
        <v>0.24981444173470468</v>
      </c>
      <c r="AG217" s="2">
        <v>0</v>
      </c>
      <c r="AH217" s="2">
        <v>0</v>
      </c>
      <c r="AI217" s="8" t="s">
        <v>2447</v>
      </c>
      <c r="AJ217" t="s">
        <v>488</v>
      </c>
      <c r="AK217" s="6">
        <v>5</v>
      </c>
      <c r="AT217"/>
      <c r="AU217"/>
    </row>
    <row r="218" spans="1:47" x14ac:dyDescent="0.25">
      <c r="A218" t="s">
        <v>35</v>
      </c>
      <c r="B218" t="s">
        <v>1312</v>
      </c>
      <c r="C218" t="s">
        <v>2068</v>
      </c>
      <c r="D218" t="s">
        <v>2307</v>
      </c>
      <c r="E218" s="2">
        <v>48.769230769230766</v>
      </c>
      <c r="F218" s="2">
        <f>SUM(Contract[[#This Row],[RN Hours (excl. Admin, DON)]], Contract[[#This Row],[RN Admin Hours]], Contract[[#This Row],[RN DON Hours]], Contract[[#This Row],[LPN Hours (excl. Admin)]], Contract[[#This Row],[LPN Admin Hours]], Contract[[#This Row],[CNA Hours]], Contract[[#This Row],[NA TR Hours]], Contract[[#This Row],[Med Aide/Tech Hours]])</f>
        <v>161.23978021978022</v>
      </c>
      <c r="G2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2.7692307692307692</v>
      </c>
      <c r="H218" s="8">
        <f>Contract[[#This Row],[Total Contract Hours]]/Contract[[#This Row],[Total Nurse Staff Hours]]</f>
        <v>1.7174612651146816E-2</v>
      </c>
      <c r="I218" s="2">
        <f>SUM(Contract[[#This Row],[RN Hours (excl. Admin, DON)]], Contract[[#This Row],[RN Admin Hours]], Contract[[#This Row],[RN DON Hours]])</f>
        <v>19.314725274725276</v>
      </c>
      <c r="J218" s="2">
        <f>SUM(Contract[[#This Row],[RN Hours Contract (excl. Admin, DON)]], Contract[[#This Row],[RN Admin Hours Contract]], Contract[[#This Row],[RN DON Hours Contract]])</f>
        <v>0</v>
      </c>
      <c r="K218" s="8">
        <f>Contract[[#This Row],[Total Contract RN Hours (w/ Admin, DON)]]/Contract[[#This Row],[Total RN Hours (w/ Admin, DON)]]</f>
        <v>0</v>
      </c>
      <c r="L218" s="2">
        <v>4.0839560439560429</v>
      </c>
      <c r="M218" s="2">
        <v>0</v>
      </c>
      <c r="N218" s="8">
        <f>Contract[[#This Row],[RN Hours Contract (excl. Admin, DON)]]/Contract[[#This Row],[RN Hours (excl. Admin, DON)]]</f>
        <v>0</v>
      </c>
      <c r="O218" s="2">
        <v>10.263736263736265</v>
      </c>
      <c r="P218" s="2">
        <v>0</v>
      </c>
      <c r="Q218" s="8">
        <f>Contract[[#This Row],[RN Admin Hours Contract]]/Contract[[#This Row],[RN Admin Hours]]</f>
        <v>0</v>
      </c>
      <c r="R218" s="2">
        <v>4.9670329670329672</v>
      </c>
      <c r="S218" s="2">
        <v>0</v>
      </c>
      <c r="T218" s="8">
        <f>Contract[[#This Row],[RN DON Hours Contract]]/Contract[[#This Row],[RN DON Hours]]</f>
        <v>0</v>
      </c>
      <c r="U218" s="2">
        <v>54.554725274725271</v>
      </c>
      <c r="V218" s="2">
        <v>0.13186813186813187</v>
      </c>
      <c r="W218" s="8">
        <f>Contract[[#This Row],[LPN Hours Contract (excl. Admin)]]/Contract[[#This Row],[LPN Hours (excl. Admin)]]</f>
        <v>2.4171715869537196E-3</v>
      </c>
      <c r="X218" s="2">
        <v>0</v>
      </c>
      <c r="Y218" s="2">
        <v>0</v>
      </c>
      <c r="Z218" s="8" t="s">
        <v>2447</v>
      </c>
      <c r="AA218" s="2">
        <v>87.370329670329667</v>
      </c>
      <c r="AB218" s="2">
        <v>2.6373626373626373</v>
      </c>
      <c r="AC218" s="8">
        <f>Contract[[#This Row],[CNA Hours Contract]]/Contract[[#This Row],[CNA Hours]]</f>
        <v>3.018602135661011E-2</v>
      </c>
      <c r="AD218" s="2">
        <v>0</v>
      </c>
      <c r="AE218" s="2">
        <v>0</v>
      </c>
      <c r="AF218" s="8" t="s">
        <v>2447</v>
      </c>
      <c r="AG218" s="2">
        <v>0</v>
      </c>
      <c r="AH218" s="2">
        <v>0</v>
      </c>
      <c r="AI218" s="8" t="s">
        <v>2447</v>
      </c>
      <c r="AJ218" t="s">
        <v>369</v>
      </c>
      <c r="AK218" s="6">
        <v>5</v>
      </c>
      <c r="AT218"/>
      <c r="AU218"/>
    </row>
    <row r="219" spans="1:47" x14ac:dyDescent="0.25">
      <c r="A219" t="s">
        <v>35</v>
      </c>
      <c r="B219" t="s">
        <v>1154</v>
      </c>
      <c r="C219" t="s">
        <v>1957</v>
      </c>
      <c r="D219" t="s">
        <v>2339</v>
      </c>
      <c r="E219" s="2">
        <v>50.637362637362635</v>
      </c>
      <c r="F219" s="2">
        <f>SUM(Contract[[#This Row],[RN Hours (excl. Admin, DON)]], Contract[[#This Row],[RN Admin Hours]], Contract[[#This Row],[RN DON Hours]], Contract[[#This Row],[LPN Hours (excl. Admin)]], Contract[[#This Row],[LPN Admin Hours]], Contract[[#This Row],[CNA Hours]], Contract[[#This Row],[NA TR Hours]], Contract[[#This Row],[Med Aide/Tech Hours]])</f>
        <v>138.77912087912091</v>
      </c>
      <c r="G2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19" s="8">
        <f>Contract[[#This Row],[Total Contract Hours]]/Contract[[#This Row],[Total Nurse Staff Hours]]</f>
        <v>0</v>
      </c>
      <c r="I219" s="2">
        <f>SUM(Contract[[#This Row],[RN Hours (excl. Admin, DON)]], Contract[[#This Row],[RN Admin Hours]], Contract[[#This Row],[RN DON Hours]])</f>
        <v>28.628351648351646</v>
      </c>
      <c r="J219" s="2">
        <f>SUM(Contract[[#This Row],[RN Hours Contract (excl. Admin, DON)]], Contract[[#This Row],[RN Admin Hours Contract]], Contract[[#This Row],[RN DON Hours Contract]])</f>
        <v>0</v>
      </c>
      <c r="K219" s="8">
        <f>Contract[[#This Row],[Total Contract RN Hours (w/ Admin, DON)]]/Contract[[#This Row],[Total RN Hours (w/ Admin, DON)]]</f>
        <v>0</v>
      </c>
      <c r="L219" s="2">
        <v>20.528571428571425</v>
      </c>
      <c r="M219" s="2">
        <v>0</v>
      </c>
      <c r="N219" s="8">
        <f>Contract[[#This Row],[RN Hours Contract (excl. Admin, DON)]]/Contract[[#This Row],[RN Hours (excl. Admin, DON)]]</f>
        <v>0</v>
      </c>
      <c r="O219" s="2">
        <v>4.640659340659341</v>
      </c>
      <c r="P219" s="2">
        <v>0</v>
      </c>
      <c r="Q219" s="8">
        <f>Contract[[#This Row],[RN Admin Hours Contract]]/Contract[[#This Row],[RN Admin Hours]]</f>
        <v>0</v>
      </c>
      <c r="R219" s="2">
        <v>3.4591208791208796</v>
      </c>
      <c r="S219" s="2">
        <v>0</v>
      </c>
      <c r="T219" s="8">
        <f>Contract[[#This Row],[RN DON Hours Contract]]/Contract[[#This Row],[RN DON Hours]]</f>
        <v>0</v>
      </c>
      <c r="U219" s="2">
        <v>33.569780219780235</v>
      </c>
      <c r="V219" s="2">
        <v>0</v>
      </c>
      <c r="W219" s="8">
        <f>Contract[[#This Row],[LPN Hours Contract (excl. Admin)]]/Contract[[#This Row],[LPN Hours (excl. Admin)]]</f>
        <v>0</v>
      </c>
      <c r="X219" s="2">
        <v>4.8009890109890119</v>
      </c>
      <c r="Y219" s="2">
        <v>0</v>
      </c>
      <c r="Z219" s="8">
        <f>Contract[[#This Row],[LPN Admin Hours Contract]]/Contract[[#This Row],[LPN Admin Hours]]</f>
        <v>0</v>
      </c>
      <c r="AA219" s="2">
        <v>71.78</v>
      </c>
      <c r="AB219" s="2">
        <v>0</v>
      </c>
      <c r="AC219" s="8">
        <f>Contract[[#This Row],[CNA Hours Contract]]/Contract[[#This Row],[CNA Hours]]</f>
        <v>0</v>
      </c>
      <c r="AD219" s="2">
        <v>0</v>
      </c>
      <c r="AE219" s="2">
        <v>0</v>
      </c>
      <c r="AF219" s="8" t="s">
        <v>2447</v>
      </c>
      <c r="AG219" s="2">
        <v>0</v>
      </c>
      <c r="AH219" s="2">
        <v>0</v>
      </c>
      <c r="AI219" s="8" t="s">
        <v>2447</v>
      </c>
      <c r="AJ219" t="s">
        <v>209</v>
      </c>
      <c r="AK219" s="6">
        <v>5</v>
      </c>
      <c r="AT219"/>
      <c r="AU219"/>
    </row>
    <row r="220" spans="1:47" x14ac:dyDescent="0.25">
      <c r="A220" t="s">
        <v>35</v>
      </c>
      <c r="B220" t="s">
        <v>1562</v>
      </c>
      <c r="C220" t="s">
        <v>2118</v>
      </c>
      <c r="D220" t="s">
        <v>2320</v>
      </c>
      <c r="E220" s="2">
        <v>44.494505494505496</v>
      </c>
      <c r="F220" s="2">
        <f>SUM(Contract[[#This Row],[RN Hours (excl. Admin, DON)]], Contract[[#This Row],[RN Admin Hours]], Contract[[#This Row],[RN DON Hours]], Contract[[#This Row],[LPN Hours (excl. Admin)]], Contract[[#This Row],[LPN Admin Hours]], Contract[[#This Row],[CNA Hours]], Contract[[#This Row],[NA TR Hours]], Contract[[#This Row],[Med Aide/Tech Hours]])</f>
        <v>152.93824175824176</v>
      </c>
      <c r="G2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0" s="8">
        <f>Contract[[#This Row],[Total Contract Hours]]/Contract[[#This Row],[Total Nurse Staff Hours]]</f>
        <v>0</v>
      </c>
      <c r="I220" s="2">
        <f>SUM(Contract[[#This Row],[RN Hours (excl. Admin, DON)]], Contract[[#This Row],[RN Admin Hours]], Contract[[#This Row],[RN DON Hours]])</f>
        <v>23.435494505494503</v>
      </c>
      <c r="J220" s="2">
        <f>SUM(Contract[[#This Row],[RN Hours Contract (excl. Admin, DON)]], Contract[[#This Row],[RN Admin Hours Contract]], Contract[[#This Row],[RN DON Hours Contract]])</f>
        <v>0</v>
      </c>
      <c r="K220" s="8">
        <f>Contract[[#This Row],[Total Contract RN Hours (w/ Admin, DON)]]/Contract[[#This Row],[Total RN Hours (w/ Admin, DON)]]</f>
        <v>0</v>
      </c>
      <c r="L220" s="2">
        <v>11.340659340659341</v>
      </c>
      <c r="M220" s="2">
        <v>0</v>
      </c>
      <c r="N220" s="8">
        <f>Contract[[#This Row],[RN Hours Contract (excl. Admin, DON)]]/Contract[[#This Row],[RN Hours (excl. Admin, DON)]]</f>
        <v>0</v>
      </c>
      <c r="O220" s="2">
        <v>7.0992307692307675</v>
      </c>
      <c r="P220" s="2">
        <v>0</v>
      </c>
      <c r="Q220" s="8">
        <f>Contract[[#This Row],[RN Admin Hours Contract]]/Contract[[#This Row],[RN Admin Hours]]</f>
        <v>0</v>
      </c>
      <c r="R220" s="2">
        <v>4.9956043956043956</v>
      </c>
      <c r="S220" s="2">
        <v>0</v>
      </c>
      <c r="T220" s="8">
        <f>Contract[[#This Row],[RN DON Hours Contract]]/Contract[[#This Row],[RN DON Hours]]</f>
        <v>0</v>
      </c>
      <c r="U220" s="2">
        <v>43.291208791208788</v>
      </c>
      <c r="V220" s="2">
        <v>0</v>
      </c>
      <c r="W220" s="8">
        <f>Contract[[#This Row],[LPN Hours Contract (excl. Admin)]]/Contract[[#This Row],[LPN Hours (excl. Admin)]]</f>
        <v>0</v>
      </c>
      <c r="X220" s="2">
        <v>0</v>
      </c>
      <c r="Y220" s="2">
        <v>0</v>
      </c>
      <c r="Z220" s="8" t="s">
        <v>2447</v>
      </c>
      <c r="AA220" s="2">
        <v>86.211538461538467</v>
      </c>
      <c r="AB220" s="2">
        <v>0</v>
      </c>
      <c r="AC220" s="8">
        <f>Contract[[#This Row],[CNA Hours Contract]]/Contract[[#This Row],[CNA Hours]]</f>
        <v>0</v>
      </c>
      <c r="AD220" s="2">
        <v>0</v>
      </c>
      <c r="AE220" s="2">
        <v>0</v>
      </c>
      <c r="AF220" s="8" t="s">
        <v>2447</v>
      </c>
      <c r="AG220" s="2">
        <v>0</v>
      </c>
      <c r="AH220" s="2">
        <v>0</v>
      </c>
      <c r="AI220" s="8" t="s">
        <v>2447</v>
      </c>
      <c r="AJ220" t="s">
        <v>624</v>
      </c>
      <c r="AK220" s="6">
        <v>5</v>
      </c>
      <c r="AT220"/>
      <c r="AU220"/>
    </row>
    <row r="221" spans="1:47" x14ac:dyDescent="0.25">
      <c r="A221" t="s">
        <v>35</v>
      </c>
      <c r="B221" t="s">
        <v>1305</v>
      </c>
      <c r="C221" t="s">
        <v>2091</v>
      </c>
      <c r="D221" t="s">
        <v>2344</v>
      </c>
      <c r="E221" s="2">
        <v>62.010989010989015</v>
      </c>
      <c r="F221" s="2">
        <f>SUM(Contract[[#This Row],[RN Hours (excl. Admin, DON)]], Contract[[#This Row],[RN Admin Hours]], Contract[[#This Row],[RN DON Hours]], Contract[[#This Row],[LPN Hours (excl. Admin)]], Contract[[#This Row],[LPN Admin Hours]], Contract[[#This Row],[CNA Hours]], Contract[[#This Row],[NA TR Hours]], Contract[[#This Row],[Med Aide/Tech Hours]])</f>
        <v>192.21670329670329</v>
      </c>
      <c r="G2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1" s="8">
        <f>Contract[[#This Row],[Total Contract Hours]]/Contract[[#This Row],[Total Nurse Staff Hours]]</f>
        <v>0</v>
      </c>
      <c r="I221" s="2">
        <f>SUM(Contract[[#This Row],[RN Hours (excl. Admin, DON)]], Contract[[#This Row],[RN Admin Hours]], Contract[[#This Row],[RN DON Hours]])</f>
        <v>40.40307692307691</v>
      </c>
      <c r="J221" s="2">
        <f>SUM(Contract[[#This Row],[RN Hours Contract (excl. Admin, DON)]], Contract[[#This Row],[RN Admin Hours Contract]], Contract[[#This Row],[RN DON Hours Contract]])</f>
        <v>0</v>
      </c>
      <c r="K221" s="8">
        <f>Contract[[#This Row],[Total Contract RN Hours (w/ Admin, DON)]]/Contract[[#This Row],[Total RN Hours (w/ Admin, DON)]]</f>
        <v>0</v>
      </c>
      <c r="L221" s="2">
        <v>27.270109890109879</v>
      </c>
      <c r="M221" s="2">
        <v>0</v>
      </c>
      <c r="N221" s="8">
        <f>Contract[[#This Row],[RN Hours Contract (excl. Admin, DON)]]/Contract[[#This Row],[RN Hours (excl. Admin, DON)]]</f>
        <v>0</v>
      </c>
      <c r="O221" s="2">
        <v>8.161428571428571</v>
      </c>
      <c r="P221" s="2">
        <v>0</v>
      </c>
      <c r="Q221" s="8">
        <f>Contract[[#This Row],[RN Admin Hours Contract]]/Contract[[#This Row],[RN Admin Hours]]</f>
        <v>0</v>
      </c>
      <c r="R221" s="2">
        <v>4.9715384615384597</v>
      </c>
      <c r="S221" s="2">
        <v>0</v>
      </c>
      <c r="T221" s="8">
        <f>Contract[[#This Row],[RN DON Hours Contract]]/Contract[[#This Row],[RN DON Hours]]</f>
        <v>0</v>
      </c>
      <c r="U221" s="2">
        <v>23.266263736263742</v>
      </c>
      <c r="V221" s="2">
        <v>0</v>
      </c>
      <c r="W221" s="8">
        <f>Contract[[#This Row],[LPN Hours Contract (excl. Admin)]]/Contract[[#This Row],[LPN Hours (excl. Admin)]]</f>
        <v>0</v>
      </c>
      <c r="X221" s="2">
        <v>8.4971428571428547</v>
      </c>
      <c r="Y221" s="2">
        <v>0</v>
      </c>
      <c r="Z221" s="8">
        <f>Contract[[#This Row],[LPN Admin Hours Contract]]/Contract[[#This Row],[LPN Admin Hours]]</f>
        <v>0</v>
      </c>
      <c r="AA221" s="2">
        <v>120.05021978021978</v>
      </c>
      <c r="AB221" s="2">
        <v>0</v>
      </c>
      <c r="AC221" s="8">
        <f>Contract[[#This Row],[CNA Hours Contract]]/Contract[[#This Row],[CNA Hours]]</f>
        <v>0</v>
      </c>
      <c r="AD221" s="2">
        <v>0</v>
      </c>
      <c r="AE221" s="2">
        <v>0</v>
      </c>
      <c r="AF221" s="8" t="s">
        <v>2447</v>
      </c>
      <c r="AG221" s="2">
        <v>0</v>
      </c>
      <c r="AH221" s="2">
        <v>0</v>
      </c>
      <c r="AI221" s="8" t="s">
        <v>2447</v>
      </c>
      <c r="AJ221" t="s">
        <v>362</v>
      </c>
      <c r="AK221" s="6">
        <v>5</v>
      </c>
      <c r="AT221"/>
      <c r="AU221"/>
    </row>
    <row r="222" spans="1:47" x14ac:dyDescent="0.25">
      <c r="A222" t="s">
        <v>35</v>
      </c>
      <c r="B222" t="s">
        <v>1430</v>
      </c>
      <c r="C222" t="s">
        <v>1994</v>
      </c>
      <c r="D222" t="s">
        <v>2312</v>
      </c>
      <c r="E222" s="2">
        <v>61.989010989010985</v>
      </c>
      <c r="F222" s="2">
        <f>SUM(Contract[[#This Row],[RN Hours (excl. Admin, DON)]], Contract[[#This Row],[RN Admin Hours]], Contract[[#This Row],[RN DON Hours]], Contract[[#This Row],[LPN Hours (excl. Admin)]], Contract[[#This Row],[LPN Admin Hours]], Contract[[#This Row],[CNA Hours]], Contract[[#This Row],[NA TR Hours]], Contract[[#This Row],[Med Aide/Tech Hours]])</f>
        <v>218.60615384615386</v>
      </c>
      <c r="G2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1.1428571428571428</v>
      </c>
      <c r="H222" s="8">
        <f>Contract[[#This Row],[Total Contract Hours]]/Contract[[#This Row],[Total Nurse Staff Hours]]</f>
        <v>5.2279275891814062E-3</v>
      </c>
      <c r="I222" s="2">
        <f>SUM(Contract[[#This Row],[RN Hours (excl. Admin, DON)]], Contract[[#This Row],[RN Admin Hours]], Contract[[#This Row],[RN DON Hours]])</f>
        <v>46.933076923076918</v>
      </c>
      <c r="J222" s="2">
        <f>SUM(Contract[[#This Row],[RN Hours Contract (excl. Admin, DON)]], Contract[[#This Row],[RN Admin Hours Contract]], Contract[[#This Row],[RN DON Hours Contract]])</f>
        <v>1.1428571428571428</v>
      </c>
      <c r="K222" s="8">
        <f>Contract[[#This Row],[Total Contract RN Hours (w/ Admin, DON)]]/Contract[[#This Row],[Total RN Hours (w/ Admin, DON)]]</f>
        <v>2.4350782385955221E-2</v>
      </c>
      <c r="L222" s="2">
        <v>20.01208791208791</v>
      </c>
      <c r="M222" s="2">
        <v>0</v>
      </c>
      <c r="N222" s="8">
        <f>Contract[[#This Row],[RN Hours Contract (excl. Admin, DON)]]/Contract[[#This Row],[RN Hours (excl. Admin, DON)]]</f>
        <v>0</v>
      </c>
      <c r="O222" s="2">
        <v>20.139999999999993</v>
      </c>
      <c r="P222" s="2">
        <v>1.1428571428571428</v>
      </c>
      <c r="Q222" s="8">
        <f>Contract[[#This Row],[RN Admin Hours Contract]]/Contract[[#This Row],[RN Admin Hours]]</f>
        <v>5.6745637679103435E-2</v>
      </c>
      <c r="R222" s="2">
        <v>6.7809890109890114</v>
      </c>
      <c r="S222" s="2">
        <v>0</v>
      </c>
      <c r="T222" s="8">
        <f>Contract[[#This Row],[RN DON Hours Contract]]/Contract[[#This Row],[RN DON Hours]]</f>
        <v>0</v>
      </c>
      <c r="U222" s="2">
        <v>40.5</v>
      </c>
      <c r="V222" s="2">
        <v>0</v>
      </c>
      <c r="W222" s="8">
        <f>Contract[[#This Row],[LPN Hours Contract (excl. Admin)]]/Contract[[#This Row],[LPN Hours (excl. Admin)]]</f>
        <v>0</v>
      </c>
      <c r="X222" s="2">
        <v>0</v>
      </c>
      <c r="Y222" s="2">
        <v>0</v>
      </c>
      <c r="Z222" s="8" t="s">
        <v>2447</v>
      </c>
      <c r="AA222" s="2">
        <v>131.17307692307693</v>
      </c>
      <c r="AB222" s="2">
        <v>0</v>
      </c>
      <c r="AC222" s="8">
        <f>Contract[[#This Row],[CNA Hours Contract]]/Contract[[#This Row],[CNA Hours]]</f>
        <v>0</v>
      </c>
      <c r="AD222" s="2">
        <v>0</v>
      </c>
      <c r="AE222" s="2">
        <v>0</v>
      </c>
      <c r="AF222" s="8" t="s">
        <v>2447</v>
      </c>
      <c r="AG222" s="2">
        <v>0</v>
      </c>
      <c r="AH222" s="2">
        <v>0</v>
      </c>
      <c r="AI222" s="8" t="s">
        <v>2447</v>
      </c>
      <c r="AJ222" t="s">
        <v>489</v>
      </c>
      <c r="AK222" s="6">
        <v>5</v>
      </c>
      <c r="AT222"/>
      <c r="AU222"/>
    </row>
    <row r="223" spans="1:47" x14ac:dyDescent="0.25">
      <c r="A223" t="s">
        <v>35</v>
      </c>
      <c r="B223" t="s">
        <v>1345</v>
      </c>
      <c r="C223" t="s">
        <v>2042</v>
      </c>
      <c r="D223" t="s">
        <v>2359</v>
      </c>
      <c r="E223" s="2">
        <v>40.208791208791212</v>
      </c>
      <c r="F223" s="2">
        <f>SUM(Contract[[#This Row],[RN Hours (excl. Admin, DON)]], Contract[[#This Row],[RN Admin Hours]], Contract[[#This Row],[RN DON Hours]], Contract[[#This Row],[LPN Hours (excl. Admin)]], Contract[[#This Row],[LPN Admin Hours]], Contract[[#This Row],[CNA Hours]], Contract[[#This Row],[NA TR Hours]], Contract[[#This Row],[Med Aide/Tech Hours]])</f>
        <v>143.56527472527472</v>
      </c>
      <c r="G2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3" s="8">
        <f>Contract[[#This Row],[Total Contract Hours]]/Contract[[#This Row],[Total Nurse Staff Hours]]</f>
        <v>0</v>
      </c>
      <c r="I223" s="2">
        <f>SUM(Contract[[#This Row],[RN Hours (excl. Admin, DON)]], Contract[[#This Row],[RN Admin Hours]], Contract[[#This Row],[RN DON Hours]])</f>
        <v>51.376373626373635</v>
      </c>
      <c r="J223" s="2">
        <f>SUM(Contract[[#This Row],[RN Hours Contract (excl. Admin, DON)]], Contract[[#This Row],[RN Admin Hours Contract]], Contract[[#This Row],[RN DON Hours Contract]])</f>
        <v>0</v>
      </c>
      <c r="K223" s="8">
        <f>Contract[[#This Row],[Total Contract RN Hours (w/ Admin, DON)]]/Contract[[#This Row],[Total RN Hours (w/ Admin, DON)]]</f>
        <v>0</v>
      </c>
      <c r="L223" s="2">
        <v>42.639120879120881</v>
      </c>
      <c r="M223" s="2">
        <v>0</v>
      </c>
      <c r="N223" s="8">
        <f>Contract[[#This Row],[RN Hours Contract (excl. Admin, DON)]]/Contract[[#This Row],[RN Hours (excl. Admin, DON)]]</f>
        <v>0</v>
      </c>
      <c r="O223" s="2">
        <v>2.4845054945054947</v>
      </c>
      <c r="P223" s="2">
        <v>0</v>
      </c>
      <c r="Q223" s="8">
        <f>Contract[[#This Row],[RN Admin Hours Contract]]/Contract[[#This Row],[RN Admin Hours]]</f>
        <v>0</v>
      </c>
      <c r="R223" s="2">
        <v>6.2527472527472527</v>
      </c>
      <c r="S223" s="2">
        <v>0</v>
      </c>
      <c r="T223" s="8">
        <f>Contract[[#This Row],[RN DON Hours Contract]]/Contract[[#This Row],[RN DON Hours]]</f>
        <v>0</v>
      </c>
      <c r="U223" s="2">
        <v>8.1004395604395611</v>
      </c>
      <c r="V223" s="2">
        <v>0</v>
      </c>
      <c r="W223" s="8">
        <f>Contract[[#This Row],[LPN Hours Contract (excl. Admin)]]/Contract[[#This Row],[LPN Hours (excl. Admin)]]</f>
        <v>0</v>
      </c>
      <c r="X223" s="2">
        <v>8.7102197802197772</v>
      </c>
      <c r="Y223" s="2">
        <v>0</v>
      </c>
      <c r="Z223" s="8">
        <f>Contract[[#This Row],[LPN Admin Hours Contract]]/Contract[[#This Row],[LPN Admin Hours]]</f>
        <v>0</v>
      </c>
      <c r="AA223" s="2">
        <v>75.378241758241757</v>
      </c>
      <c r="AB223" s="2">
        <v>0</v>
      </c>
      <c r="AC223" s="8">
        <f>Contract[[#This Row],[CNA Hours Contract]]/Contract[[#This Row],[CNA Hours]]</f>
        <v>0</v>
      </c>
      <c r="AD223" s="2">
        <v>0</v>
      </c>
      <c r="AE223" s="2">
        <v>0</v>
      </c>
      <c r="AF223" s="8" t="s">
        <v>2447</v>
      </c>
      <c r="AG223" s="2">
        <v>0</v>
      </c>
      <c r="AH223" s="2">
        <v>0</v>
      </c>
      <c r="AI223" s="8" t="s">
        <v>2447</v>
      </c>
      <c r="AJ223" t="s">
        <v>402</v>
      </c>
      <c r="AK223" s="6">
        <v>5</v>
      </c>
      <c r="AT223"/>
      <c r="AU223"/>
    </row>
    <row r="224" spans="1:47" x14ac:dyDescent="0.25">
      <c r="A224" t="s">
        <v>35</v>
      </c>
      <c r="B224" t="s">
        <v>1065</v>
      </c>
      <c r="C224" t="s">
        <v>1994</v>
      </c>
      <c r="D224" t="s">
        <v>2312</v>
      </c>
      <c r="E224" s="2">
        <v>45.505494505494504</v>
      </c>
      <c r="F224" s="2">
        <f>SUM(Contract[[#This Row],[RN Hours (excl. Admin, DON)]], Contract[[#This Row],[RN Admin Hours]], Contract[[#This Row],[RN DON Hours]], Contract[[#This Row],[LPN Hours (excl. Admin)]], Contract[[#This Row],[LPN Admin Hours]], Contract[[#This Row],[CNA Hours]], Contract[[#This Row],[NA TR Hours]], Contract[[#This Row],[Med Aide/Tech Hours]])</f>
        <v>189.7335164835165</v>
      </c>
      <c r="G2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4" s="8">
        <f>Contract[[#This Row],[Total Contract Hours]]/Contract[[#This Row],[Total Nurse Staff Hours]]</f>
        <v>0</v>
      </c>
      <c r="I224" s="2">
        <f>SUM(Contract[[#This Row],[RN Hours (excl. Admin, DON)]], Contract[[#This Row],[RN Admin Hours]], Contract[[#This Row],[RN DON Hours]])</f>
        <v>33.978021978021978</v>
      </c>
      <c r="J224" s="2">
        <f>SUM(Contract[[#This Row],[RN Hours Contract (excl. Admin, DON)]], Contract[[#This Row],[RN Admin Hours Contract]], Contract[[#This Row],[RN DON Hours Contract]])</f>
        <v>0</v>
      </c>
      <c r="K224" s="8">
        <f>Contract[[#This Row],[Total Contract RN Hours (w/ Admin, DON)]]/Contract[[#This Row],[Total RN Hours (w/ Admin, DON)]]</f>
        <v>0</v>
      </c>
      <c r="L224" s="2">
        <v>24.799450549450551</v>
      </c>
      <c r="M224" s="2">
        <v>0</v>
      </c>
      <c r="N224" s="8">
        <f>Contract[[#This Row],[RN Hours Contract (excl. Admin, DON)]]/Contract[[#This Row],[RN Hours (excl. Admin, DON)]]</f>
        <v>0</v>
      </c>
      <c r="O224" s="2">
        <v>3.8159340659340661</v>
      </c>
      <c r="P224" s="2">
        <v>0</v>
      </c>
      <c r="Q224" s="8">
        <f>Contract[[#This Row],[RN Admin Hours Contract]]/Contract[[#This Row],[RN Admin Hours]]</f>
        <v>0</v>
      </c>
      <c r="R224" s="2">
        <v>5.3626373626373622</v>
      </c>
      <c r="S224" s="2">
        <v>0</v>
      </c>
      <c r="T224" s="8">
        <f>Contract[[#This Row],[RN DON Hours Contract]]/Contract[[#This Row],[RN DON Hours]]</f>
        <v>0</v>
      </c>
      <c r="U224" s="2">
        <v>39.032967032967036</v>
      </c>
      <c r="V224" s="2">
        <v>0</v>
      </c>
      <c r="W224" s="8">
        <f>Contract[[#This Row],[LPN Hours Contract (excl. Admin)]]/Contract[[#This Row],[LPN Hours (excl. Admin)]]</f>
        <v>0</v>
      </c>
      <c r="X224" s="2">
        <v>4.8928571428571432</v>
      </c>
      <c r="Y224" s="2">
        <v>0</v>
      </c>
      <c r="Z224" s="8">
        <f>Contract[[#This Row],[LPN Admin Hours Contract]]/Contract[[#This Row],[LPN Admin Hours]]</f>
        <v>0</v>
      </c>
      <c r="AA224" s="2">
        <v>111.82967032967034</v>
      </c>
      <c r="AB224" s="2">
        <v>0</v>
      </c>
      <c r="AC224" s="8">
        <f>Contract[[#This Row],[CNA Hours Contract]]/Contract[[#This Row],[CNA Hours]]</f>
        <v>0</v>
      </c>
      <c r="AD224" s="2">
        <v>0</v>
      </c>
      <c r="AE224" s="2">
        <v>0</v>
      </c>
      <c r="AF224" s="8" t="s">
        <v>2447</v>
      </c>
      <c r="AG224" s="2">
        <v>0</v>
      </c>
      <c r="AH224" s="2">
        <v>0</v>
      </c>
      <c r="AI224" s="8" t="s">
        <v>2447</v>
      </c>
      <c r="AJ224" t="s">
        <v>118</v>
      </c>
      <c r="AK224" s="6">
        <v>5</v>
      </c>
      <c r="AT224"/>
      <c r="AU224"/>
    </row>
    <row r="225" spans="1:47" x14ac:dyDescent="0.25">
      <c r="A225" t="s">
        <v>35</v>
      </c>
      <c r="B225" t="s">
        <v>1685</v>
      </c>
      <c r="C225" t="s">
        <v>2012</v>
      </c>
      <c r="D225" t="s">
        <v>2304</v>
      </c>
      <c r="E225" s="2">
        <v>80.835164835164832</v>
      </c>
      <c r="F225" s="2">
        <f>SUM(Contract[[#This Row],[RN Hours (excl. Admin, DON)]], Contract[[#This Row],[RN Admin Hours]], Contract[[#This Row],[RN DON Hours]], Contract[[#This Row],[LPN Hours (excl. Admin)]], Contract[[#This Row],[LPN Admin Hours]], Contract[[#This Row],[CNA Hours]], Contract[[#This Row],[NA TR Hours]], Contract[[#This Row],[Med Aide/Tech Hours]])</f>
        <v>247.93956043956047</v>
      </c>
      <c r="G2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65.10164835164835</v>
      </c>
      <c r="H225" s="8">
        <f>Contract[[#This Row],[Total Contract Hours]]/Contract[[#This Row],[Total Nurse Staff Hours]]</f>
        <v>0.26257063711911355</v>
      </c>
      <c r="I225" s="2">
        <f>SUM(Contract[[#This Row],[RN Hours (excl. Admin, DON)]], Contract[[#This Row],[RN Admin Hours]], Contract[[#This Row],[RN DON Hours]])</f>
        <v>21.868131868131869</v>
      </c>
      <c r="J225" s="2">
        <f>SUM(Contract[[#This Row],[RN Hours Contract (excl. Admin, DON)]], Contract[[#This Row],[RN Admin Hours Contract]], Contract[[#This Row],[RN DON Hours Contract]])</f>
        <v>2.2417582417582418</v>
      </c>
      <c r="K225" s="8">
        <f>Contract[[#This Row],[Total Contract RN Hours (w/ Admin, DON)]]/Contract[[#This Row],[Total RN Hours (w/ Admin, DON)]]</f>
        <v>0.10251256281407035</v>
      </c>
      <c r="L225" s="2">
        <v>13.293956043956044</v>
      </c>
      <c r="M225" s="2">
        <v>2</v>
      </c>
      <c r="N225" s="8">
        <f>Contract[[#This Row],[RN Hours Contract (excl. Admin, DON)]]/Contract[[#This Row],[RN Hours (excl. Admin, DON)]]</f>
        <v>0.15044430667493283</v>
      </c>
      <c r="O225" s="2">
        <v>4.384615384615385</v>
      </c>
      <c r="P225" s="2">
        <v>0</v>
      </c>
      <c r="Q225" s="8">
        <f>Contract[[#This Row],[RN Admin Hours Contract]]/Contract[[#This Row],[RN Admin Hours]]</f>
        <v>0</v>
      </c>
      <c r="R225" s="2">
        <v>4.1895604395604398</v>
      </c>
      <c r="S225" s="2">
        <v>0.24175824175824176</v>
      </c>
      <c r="T225" s="8">
        <f>Contract[[#This Row],[RN DON Hours Contract]]/Contract[[#This Row],[RN DON Hours]]</f>
        <v>5.7704918032786885E-2</v>
      </c>
      <c r="U225" s="2">
        <v>85.409340659340657</v>
      </c>
      <c r="V225" s="2">
        <v>25.717032967032967</v>
      </c>
      <c r="W225" s="8">
        <f>Contract[[#This Row],[LPN Hours Contract (excl. Admin)]]/Contract[[#This Row],[LPN Hours (excl. Admin)]]</f>
        <v>0.30110328411978515</v>
      </c>
      <c r="X225" s="2">
        <v>10.461538461538462</v>
      </c>
      <c r="Y225" s="2">
        <v>0</v>
      </c>
      <c r="Z225" s="8">
        <f>Contract[[#This Row],[LPN Admin Hours Contract]]/Contract[[#This Row],[LPN Admin Hours]]</f>
        <v>0</v>
      </c>
      <c r="AA225" s="2">
        <v>128.68131868131869</v>
      </c>
      <c r="AB225" s="2">
        <v>37.142857142857146</v>
      </c>
      <c r="AC225" s="8">
        <f>Contract[[#This Row],[CNA Hours Contract]]/Contract[[#This Row],[CNA Hours]]</f>
        <v>0.28864218616567039</v>
      </c>
      <c r="AD225" s="2">
        <v>1.5192307692307692</v>
      </c>
      <c r="AE225" s="2">
        <v>0</v>
      </c>
      <c r="AF225" s="8">
        <f>Contract[[#This Row],[NA TR Hours Contract]]/Contract[[#This Row],[NA TR Hours]]</f>
        <v>0</v>
      </c>
      <c r="AG225" s="2">
        <v>0</v>
      </c>
      <c r="AH225" s="2">
        <v>0</v>
      </c>
      <c r="AI225" s="8" t="s">
        <v>2447</v>
      </c>
      <c r="AJ225" t="s">
        <v>749</v>
      </c>
      <c r="AK225" s="6">
        <v>5</v>
      </c>
      <c r="AT225"/>
      <c r="AU225"/>
    </row>
    <row r="226" spans="1:47" x14ac:dyDescent="0.25">
      <c r="A226" t="s">
        <v>35</v>
      </c>
      <c r="B226" t="s">
        <v>1540</v>
      </c>
      <c r="C226" t="s">
        <v>2129</v>
      </c>
      <c r="D226" t="s">
        <v>2316</v>
      </c>
      <c r="E226" s="2">
        <v>69.714285714285708</v>
      </c>
      <c r="F226" s="2">
        <f>SUM(Contract[[#This Row],[RN Hours (excl. Admin, DON)]], Contract[[#This Row],[RN Admin Hours]], Contract[[#This Row],[RN DON Hours]], Contract[[#This Row],[LPN Hours (excl. Admin)]], Contract[[#This Row],[LPN Admin Hours]], Contract[[#This Row],[CNA Hours]], Contract[[#This Row],[NA TR Hours]], Contract[[#This Row],[Med Aide/Tech Hours]])</f>
        <v>240.22934065934064</v>
      </c>
      <c r="G2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6" s="8">
        <f>Contract[[#This Row],[Total Contract Hours]]/Contract[[#This Row],[Total Nurse Staff Hours]]</f>
        <v>0</v>
      </c>
      <c r="I226" s="2">
        <f>SUM(Contract[[#This Row],[RN Hours (excl. Admin, DON)]], Contract[[#This Row],[RN Admin Hours]], Contract[[#This Row],[RN DON Hours]])</f>
        <v>62.255494505494511</v>
      </c>
      <c r="J226" s="2">
        <f>SUM(Contract[[#This Row],[RN Hours Contract (excl. Admin, DON)]], Contract[[#This Row],[RN Admin Hours Contract]], Contract[[#This Row],[RN DON Hours Contract]])</f>
        <v>0</v>
      </c>
      <c r="K226" s="8">
        <f>Contract[[#This Row],[Total Contract RN Hours (w/ Admin, DON)]]/Contract[[#This Row],[Total RN Hours (w/ Admin, DON)]]</f>
        <v>0</v>
      </c>
      <c r="L226" s="2">
        <v>46.642857142857146</v>
      </c>
      <c r="M226" s="2">
        <v>0</v>
      </c>
      <c r="N226" s="8">
        <f>Contract[[#This Row],[RN Hours Contract (excl. Admin, DON)]]/Contract[[#This Row],[RN Hours (excl. Admin, DON)]]</f>
        <v>0</v>
      </c>
      <c r="O226" s="2">
        <v>10.425824175824175</v>
      </c>
      <c r="P226" s="2">
        <v>0</v>
      </c>
      <c r="Q226" s="8">
        <f>Contract[[#This Row],[RN Admin Hours Contract]]/Contract[[#This Row],[RN Admin Hours]]</f>
        <v>0</v>
      </c>
      <c r="R226" s="2">
        <v>5.186813186813187</v>
      </c>
      <c r="S226" s="2">
        <v>0</v>
      </c>
      <c r="T226" s="8">
        <f>Contract[[#This Row],[RN DON Hours Contract]]/Contract[[#This Row],[RN DON Hours]]</f>
        <v>0</v>
      </c>
      <c r="U226" s="2">
        <v>25.309010989010989</v>
      </c>
      <c r="V226" s="2">
        <v>0</v>
      </c>
      <c r="W226" s="8">
        <f>Contract[[#This Row],[LPN Hours Contract (excl. Admin)]]/Contract[[#This Row],[LPN Hours (excl. Admin)]]</f>
        <v>0</v>
      </c>
      <c r="X226" s="2">
        <v>0</v>
      </c>
      <c r="Y226" s="2">
        <v>0</v>
      </c>
      <c r="Z226" s="8" t="s">
        <v>2447</v>
      </c>
      <c r="AA226" s="2">
        <v>141.62362637362637</v>
      </c>
      <c r="AB226" s="2">
        <v>0</v>
      </c>
      <c r="AC226" s="8">
        <f>Contract[[#This Row],[CNA Hours Contract]]/Contract[[#This Row],[CNA Hours]]</f>
        <v>0</v>
      </c>
      <c r="AD226" s="2">
        <v>11.041208791208792</v>
      </c>
      <c r="AE226" s="2">
        <v>0</v>
      </c>
      <c r="AF226" s="8">
        <f>Contract[[#This Row],[NA TR Hours Contract]]/Contract[[#This Row],[NA TR Hours]]</f>
        <v>0</v>
      </c>
      <c r="AG226" s="2">
        <v>0</v>
      </c>
      <c r="AH226" s="2">
        <v>0</v>
      </c>
      <c r="AI226" s="8" t="s">
        <v>2447</v>
      </c>
      <c r="AJ226" t="s">
        <v>602</v>
      </c>
      <c r="AK226" s="6">
        <v>5</v>
      </c>
      <c r="AT226"/>
      <c r="AU226"/>
    </row>
    <row r="227" spans="1:47" x14ac:dyDescent="0.25">
      <c r="A227" t="s">
        <v>35</v>
      </c>
      <c r="B227" t="s">
        <v>1552</v>
      </c>
      <c r="C227" t="s">
        <v>2217</v>
      </c>
      <c r="D227" t="s">
        <v>2313</v>
      </c>
      <c r="E227" s="2">
        <v>33.516483516483518</v>
      </c>
      <c r="F227" s="2">
        <f>SUM(Contract[[#This Row],[RN Hours (excl. Admin, DON)]], Contract[[#This Row],[RN Admin Hours]], Contract[[#This Row],[RN DON Hours]], Contract[[#This Row],[LPN Hours (excl. Admin)]], Contract[[#This Row],[LPN Admin Hours]], Contract[[#This Row],[CNA Hours]], Contract[[#This Row],[NA TR Hours]], Contract[[#This Row],[Med Aide/Tech Hours]])</f>
        <v>123.37065934065933</v>
      </c>
      <c r="G2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19.576923076923077</v>
      </c>
      <c r="H227" s="8">
        <f>Contract[[#This Row],[Total Contract Hours]]/Contract[[#This Row],[Total Nurse Staff Hours]]</f>
        <v>0.15868378414729847</v>
      </c>
      <c r="I227" s="2">
        <f>SUM(Contract[[#This Row],[RN Hours (excl. Admin, DON)]], Contract[[#This Row],[RN Admin Hours]], Contract[[#This Row],[RN DON Hours]])</f>
        <v>19.035494505494505</v>
      </c>
      <c r="J227" s="2">
        <f>SUM(Contract[[#This Row],[RN Hours Contract (excl. Admin, DON)]], Contract[[#This Row],[RN Admin Hours Contract]], Contract[[#This Row],[RN DON Hours Contract]])</f>
        <v>0</v>
      </c>
      <c r="K227" s="8">
        <f>Contract[[#This Row],[Total Contract RN Hours (w/ Admin, DON)]]/Contract[[#This Row],[Total RN Hours (w/ Admin, DON)]]</f>
        <v>0</v>
      </c>
      <c r="L227" s="2">
        <v>7.7994505494505493</v>
      </c>
      <c r="M227" s="2">
        <v>0</v>
      </c>
      <c r="N227" s="8">
        <f>Contract[[#This Row],[RN Hours Contract (excl. Admin, DON)]]/Contract[[#This Row],[RN Hours (excl. Admin, DON)]]</f>
        <v>0</v>
      </c>
      <c r="O227" s="2">
        <v>5.5219780219780219</v>
      </c>
      <c r="P227" s="2">
        <v>0</v>
      </c>
      <c r="Q227" s="8">
        <f>Contract[[#This Row],[RN Admin Hours Contract]]/Contract[[#This Row],[RN Admin Hours]]</f>
        <v>0</v>
      </c>
      <c r="R227" s="2">
        <v>5.7140659340659345</v>
      </c>
      <c r="S227" s="2">
        <v>0</v>
      </c>
      <c r="T227" s="8">
        <f>Contract[[#This Row],[RN DON Hours Contract]]/Contract[[#This Row],[RN DON Hours]]</f>
        <v>0</v>
      </c>
      <c r="U227" s="2">
        <v>33.104395604395606</v>
      </c>
      <c r="V227" s="2">
        <v>6.9285714285714288</v>
      </c>
      <c r="W227" s="8">
        <f>Contract[[#This Row],[LPN Hours Contract (excl. Admin)]]/Contract[[#This Row],[LPN Hours (excl. Admin)]]</f>
        <v>0.20929460580912862</v>
      </c>
      <c r="X227" s="2">
        <v>5.2060439560439562</v>
      </c>
      <c r="Y227" s="2">
        <v>0</v>
      </c>
      <c r="Z227" s="8">
        <f>Contract[[#This Row],[LPN Admin Hours Contract]]/Contract[[#This Row],[LPN Admin Hours]]</f>
        <v>0</v>
      </c>
      <c r="AA227" s="2">
        <v>66.02472527472527</v>
      </c>
      <c r="AB227" s="2">
        <v>12.648351648351648</v>
      </c>
      <c r="AC227" s="8">
        <f>Contract[[#This Row],[CNA Hours Contract]]/Contract[[#This Row],[CNA Hours]]</f>
        <v>0.19156992468688885</v>
      </c>
      <c r="AD227" s="2">
        <v>0</v>
      </c>
      <c r="AE227" s="2">
        <v>0</v>
      </c>
      <c r="AF227" s="8" t="s">
        <v>2447</v>
      </c>
      <c r="AG227" s="2">
        <v>0</v>
      </c>
      <c r="AH227" s="2">
        <v>0</v>
      </c>
      <c r="AI227" s="8" t="s">
        <v>2447</v>
      </c>
      <c r="AJ227" t="s">
        <v>614</v>
      </c>
      <c r="AK227" s="6">
        <v>5</v>
      </c>
      <c r="AT227"/>
      <c r="AU227"/>
    </row>
    <row r="228" spans="1:47" x14ac:dyDescent="0.25">
      <c r="A228" t="s">
        <v>35</v>
      </c>
      <c r="B228" t="s">
        <v>1704</v>
      </c>
      <c r="C228" t="s">
        <v>2099</v>
      </c>
      <c r="D228" t="s">
        <v>2311</v>
      </c>
      <c r="E228" s="2">
        <v>41.780219780219781</v>
      </c>
      <c r="F228" s="2">
        <f>SUM(Contract[[#This Row],[RN Hours (excl. Admin, DON)]], Contract[[#This Row],[RN Admin Hours]], Contract[[#This Row],[RN DON Hours]], Contract[[#This Row],[LPN Hours (excl. Admin)]], Contract[[#This Row],[LPN Admin Hours]], Contract[[#This Row],[CNA Hours]], Contract[[#This Row],[NA TR Hours]], Contract[[#This Row],[Med Aide/Tech Hours]])</f>
        <v>117.43021978021977</v>
      </c>
      <c r="G2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8" s="8">
        <f>Contract[[#This Row],[Total Contract Hours]]/Contract[[#This Row],[Total Nurse Staff Hours]]</f>
        <v>0</v>
      </c>
      <c r="I228" s="2">
        <f>SUM(Contract[[#This Row],[RN Hours (excl. Admin, DON)]], Contract[[#This Row],[RN Admin Hours]], Contract[[#This Row],[RN DON Hours]])</f>
        <v>27.261318681318681</v>
      </c>
      <c r="J228" s="2">
        <f>SUM(Contract[[#This Row],[RN Hours Contract (excl. Admin, DON)]], Contract[[#This Row],[RN Admin Hours Contract]], Contract[[#This Row],[RN DON Hours Contract]])</f>
        <v>0</v>
      </c>
      <c r="K228" s="8">
        <f>Contract[[#This Row],[Total Contract RN Hours (w/ Admin, DON)]]/Contract[[#This Row],[Total RN Hours (w/ Admin, DON)]]</f>
        <v>0</v>
      </c>
      <c r="L228" s="2">
        <v>16.566263736263735</v>
      </c>
      <c r="M228" s="2">
        <v>0</v>
      </c>
      <c r="N228" s="8">
        <f>Contract[[#This Row],[RN Hours Contract (excl. Admin, DON)]]/Contract[[#This Row],[RN Hours (excl. Admin, DON)]]</f>
        <v>0</v>
      </c>
      <c r="O228" s="2">
        <v>5.0686813186813184</v>
      </c>
      <c r="P228" s="2">
        <v>0</v>
      </c>
      <c r="Q228" s="8">
        <f>Contract[[#This Row],[RN Admin Hours Contract]]/Contract[[#This Row],[RN Admin Hours]]</f>
        <v>0</v>
      </c>
      <c r="R228" s="2">
        <v>5.6263736263736268</v>
      </c>
      <c r="S228" s="2">
        <v>0</v>
      </c>
      <c r="T228" s="8">
        <f>Contract[[#This Row],[RN DON Hours Contract]]/Contract[[#This Row],[RN DON Hours]]</f>
        <v>0</v>
      </c>
      <c r="U228" s="2">
        <v>33.925054945054946</v>
      </c>
      <c r="V228" s="2">
        <v>0</v>
      </c>
      <c r="W228" s="8">
        <f>Contract[[#This Row],[LPN Hours Contract (excl. Admin)]]/Contract[[#This Row],[LPN Hours (excl. Admin)]]</f>
        <v>0</v>
      </c>
      <c r="X228" s="2">
        <v>0.86813186813186816</v>
      </c>
      <c r="Y228" s="2">
        <v>0</v>
      </c>
      <c r="Z228" s="8">
        <f>Contract[[#This Row],[LPN Admin Hours Contract]]/Contract[[#This Row],[LPN Admin Hours]]</f>
        <v>0</v>
      </c>
      <c r="AA228" s="2">
        <v>55.375714285714288</v>
      </c>
      <c r="AB228" s="2">
        <v>0</v>
      </c>
      <c r="AC228" s="8">
        <f>Contract[[#This Row],[CNA Hours Contract]]/Contract[[#This Row],[CNA Hours]]</f>
        <v>0</v>
      </c>
      <c r="AD228" s="2">
        <v>0</v>
      </c>
      <c r="AE228" s="2">
        <v>0</v>
      </c>
      <c r="AF228" s="8" t="s">
        <v>2447</v>
      </c>
      <c r="AG228" s="2">
        <v>0</v>
      </c>
      <c r="AH228" s="2">
        <v>0</v>
      </c>
      <c r="AI228" s="8" t="s">
        <v>2447</v>
      </c>
      <c r="AJ228" t="s">
        <v>770</v>
      </c>
      <c r="AK228" s="6">
        <v>5</v>
      </c>
      <c r="AT228"/>
      <c r="AU228"/>
    </row>
    <row r="229" spans="1:47" x14ac:dyDescent="0.25">
      <c r="A229" t="s">
        <v>35</v>
      </c>
      <c r="B229" t="s">
        <v>1404</v>
      </c>
      <c r="C229" t="s">
        <v>2193</v>
      </c>
      <c r="D229" t="s">
        <v>2320</v>
      </c>
      <c r="E229" s="2">
        <v>94.813186813186817</v>
      </c>
      <c r="F229" s="2">
        <f>SUM(Contract[[#This Row],[RN Hours (excl. Admin, DON)]], Contract[[#This Row],[RN Admin Hours]], Contract[[#This Row],[RN DON Hours]], Contract[[#This Row],[LPN Hours (excl. Admin)]], Contract[[#This Row],[LPN Admin Hours]], Contract[[#This Row],[CNA Hours]], Contract[[#This Row],[NA TR Hours]], Contract[[#This Row],[Med Aide/Tech Hours]])</f>
        <v>323.55373626373625</v>
      </c>
      <c r="G2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29" s="8">
        <f>Contract[[#This Row],[Total Contract Hours]]/Contract[[#This Row],[Total Nurse Staff Hours]]</f>
        <v>0</v>
      </c>
      <c r="I229" s="2">
        <f>SUM(Contract[[#This Row],[RN Hours (excl. Admin, DON)]], Contract[[#This Row],[RN Admin Hours]], Contract[[#This Row],[RN DON Hours]])</f>
        <v>57.459670329670331</v>
      </c>
      <c r="J229" s="2">
        <f>SUM(Contract[[#This Row],[RN Hours Contract (excl. Admin, DON)]], Contract[[#This Row],[RN Admin Hours Contract]], Contract[[#This Row],[RN DON Hours Contract]])</f>
        <v>0</v>
      </c>
      <c r="K229" s="8">
        <f>Contract[[#This Row],[Total Contract RN Hours (w/ Admin, DON)]]/Contract[[#This Row],[Total RN Hours (w/ Admin, DON)]]</f>
        <v>0</v>
      </c>
      <c r="L229" s="2">
        <v>31.042087912087911</v>
      </c>
      <c r="M229" s="2">
        <v>0</v>
      </c>
      <c r="N229" s="8">
        <f>Contract[[#This Row],[RN Hours Contract (excl. Admin, DON)]]/Contract[[#This Row],[RN Hours (excl. Admin, DON)]]</f>
        <v>0</v>
      </c>
      <c r="O229" s="2">
        <v>21.054945054945055</v>
      </c>
      <c r="P229" s="2">
        <v>0</v>
      </c>
      <c r="Q229" s="8">
        <f>Contract[[#This Row],[RN Admin Hours Contract]]/Contract[[#This Row],[RN Admin Hours]]</f>
        <v>0</v>
      </c>
      <c r="R229" s="2">
        <v>5.3626373626373622</v>
      </c>
      <c r="S229" s="2">
        <v>0</v>
      </c>
      <c r="T229" s="8">
        <f>Contract[[#This Row],[RN DON Hours Contract]]/Contract[[#This Row],[RN DON Hours]]</f>
        <v>0</v>
      </c>
      <c r="U229" s="2">
        <v>79.87065934065933</v>
      </c>
      <c r="V229" s="2">
        <v>0</v>
      </c>
      <c r="W229" s="8">
        <f>Contract[[#This Row],[LPN Hours Contract (excl. Admin)]]/Contract[[#This Row],[LPN Hours (excl. Admin)]]</f>
        <v>0</v>
      </c>
      <c r="X229" s="2">
        <v>0.26373626373626374</v>
      </c>
      <c r="Y229" s="2">
        <v>0</v>
      </c>
      <c r="Z229" s="8">
        <f>Contract[[#This Row],[LPN Admin Hours Contract]]/Contract[[#This Row],[LPN Admin Hours]]</f>
        <v>0</v>
      </c>
      <c r="AA229" s="2">
        <v>184.63274725274727</v>
      </c>
      <c r="AB229" s="2">
        <v>0</v>
      </c>
      <c r="AC229" s="8">
        <f>Contract[[#This Row],[CNA Hours Contract]]/Contract[[#This Row],[CNA Hours]]</f>
        <v>0</v>
      </c>
      <c r="AD229" s="2">
        <v>1.3269230769230769</v>
      </c>
      <c r="AE229" s="2">
        <v>0</v>
      </c>
      <c r="AF229" s="8">
        <f>Contract[[#This Row],[NA TR Hours Contract]]/Contract[[#This Row],[NA TR Hours]]</f>
        <v>0</v>
      </c>
      <c r="AG229" s="2">
        <v>0</v>
      </c>
      <c r="AH229" s="2">
        <v>0</v>
      </c>
      <c r="AI229" s="8" t="s">
        <v>2447</v>
      </c>
      <c r="AJ229" t="s">
        <v>462</v>
      </c>
      <c r="AK229" s="6">
        <v>5</v>
      </c>
      <c r="AT229"/>
      <c r="AU229"/>
    </row>
    <row r="230" spans="1:47" x14ac:dyDescent="0.25">
      <c r="A230" t="s">
        <v>35</v>
      </c>
      <c r="B230" t="s">
        <v>1155</v>
      </c>
      <c r="C230" t="s">
        <v>1937</v>
      </c>
      <c r="D230" t="s">
        <v>2337</v>
      </c>
      <c r="E230" s="2">
        <v>63.07692307692308</v>
      </c>
      <c r="F230" s="2">
        <f>SUM(Contract[[#This Row],[RN Hours (excl. Admin, DON)]], Contract[[#This Row],[RN Admin Hours]], Contract[[#This Row],[RN DON Hours]], Contract[[#This Row],[LPN Hours (excl. Admin)]], Contract[[#This Row],[LPN Admin Hours]], Contract[[#This Row],[CNA Hours]], Contract[[#This Row],[NA TR Hours]], Contract[[#This Row],[Med Aide/Tech Hours]])</f>
        <v>175.54428571428573</v>
      </c>
      <c r="G2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14.912087912087912</v>
      </c>
      <c r="H230" s="8">
        <f>Contract[[#This Row],[Total Contract Hours]]/Contract[[#This Row],[Total Nurse Staff Hours]]</f>
        <v>8.4947726161583456E-2</v>
      </c>
      <c r="I230" s="2">
        <f>SUM(Contract[[#This Row],[RN Hours (excl. Admin, DON)]], Contract[[#This Row],[RN Admin Hours]], Contract[[#This Row],[RN DON Hours]])</f>
        <v>26.892857142857142</v>
      </c>
      <c r="J230" s="2">
        <f>SUM(Contract[[#This Row],[RN Hours Contract (excl. Admin, DON)]], Contract[[#This Row],[RN Admin Hours Contract]], Contract[[#This Row],[RN DON Hours Contract]])</f>
        <v>3.2967032967032968E-2</v>
      </c>
      <c r="K230" s="8">
        <f>Contract[[#This Row],[Total Contract RN Hours (w/ Admin, DON)]]/Contract[[#This Row],[Total RN Hours (w/ Admin, DON)]]</f>
        <v>1.2258657676984372E-3</v>
      </c>
      <c r="L230" s="2">
        <v>17.793956043956044</v>
      </c>
      <c r="M230" s="2">
        <v>3.2967032967032968E-2</v>
      </c>
      <c r="N230" s="8">
        <f>Contract[[#This Row],[RN Hours Contract (excl. Admin, DON)]]/Contract[[#This Row],[RN Hours (excl. Admin, DON)]]</f>
        <v>1.8527095877721167E-3</v>
      </c>
      <c r="O230" s="2">
        <v>4.1318681318681323</v>
      </c>
      <c r="P230" s="2">
        <v>0</v>
      </c>
      <c r="Q230" s="8">
        <f>Contract[[#This Row],[RN Admin Hours Contract]]/Contract[[#This Row],[RN Admin Hours]]</f>
        <v>0</v>
      </c>
      <c r="R230" s="2">
        <v>4.9670329670329672</v>
      </c>
      <c r="S230" s="2">
        <v>0</v>
      </c>
      <c r="T230" s="8">
        <f>Contract[[#This Row],[RN DON Hours Contract]]/Contract[[#This Row],[RN DON Hours]]</f>
        <v>0</v>
      </c>
      <c r="U230" s="2">
        <v>47.967032967032964</v>
      </c>
      <c r="V230" s="2">
        <v>0</v>
      </c>
      <c r="W230" s="8">
        <f>Contract[[#This Row],[LPN Hours Contract (excl. Admin)]]/Contract[[#This Row],[LPN Hours (excl. Admin)]]</f>
        <v>0</v>
      </c>
      <c r="X230" s="2">
        <v>5.2747252747252746</v>
      </c>
      <c r="Y230" s="2">
        <v>0</v>
      </c>
      <c r="Z230" s="8">
        <f>Contract[[#This Row],[LPN Admin Hours Contract]]/Contract[[#This Row],[LPN Admin Hours]]</f>
        <v>0</v>
      </c>
      <c r="AA230" s="2">
        <v>89.884945054945064</v>
      </c>
      <c r="AB230" s="2">
        <v>14.87912087912088</v>
      </c>
      <c r="AC230" s="8">
        <f>Contract[[#This Row],[CNA Hours Contract]]/Contract[[#This Row],[CNA Hours]]</f>
        <v>0.16553518356189167</v>
      </c>
      <c r="AD230" s="2">
        <v>5.5247252747252746</v>
      </c>
      <c r="AE230" s="2">
        <v>0</v>
      </c>
      <c r="AF230" s="8">
        <f>Contract[[#This Row],[NA TR Hours Contract]]/Contract[[#This Row],[NA TR Hours]]</f>
        <v>0</v>
      </c>
      <c r="AG230" s="2">
        <v>0</v>
      </c>
      <c r="AH230" s="2">
        <v>0</v>
      </c>
      <c r="AI230" s="8" t="s">
        <v>2447</v>
      </c>
      <c r="AJ230" t="s">
        <v>210</v>
      </c>
      <c r="AK230" s="6">
        <v>5</v>
      </c>
      <c r="AT230"/>
      <c r="AU230"/>
    </row>
    <row r="231" spans="1:47" x14ac:dyDescent="0.25">
      <c r="A231" t="s">
        <v>35</v>
      </c>
      <c r="B231" t="s">
        <v>1499</v>
      </c>
      <c r="C231" t="s">
        <v>2100</v>
      </c>
      <c r="D231" t="s">
        <v>2290</v>
      </c>
      <c r="E231" s="2">
        <v>84.439560439560438</v>
      </c>
      <c r="F231" s="2">
        <f>SUM(Contract[[#This Row],[RN Hours (excl. Admin, DON)]], Contract[[#This Row],[RN Admin Hours]], Contract[[#This Row],[RN DON Hours]], Contract[[#This Row],[LPN Hours (excl. Admin)]], Contract[[#This Row],[LPN Admin Hours]], Contract[[#This Row],[CNA Hours]], Contract[[#This Row],[NA TR Hours]], Contract[[#This Row],[Med Aide/Tech Hours]])</f>
        <v>258.09120879120877</v>
      </c>
      <c r="G2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1.043956043956044</v>
      </c>
      <c r="H231" s="8">
        <f>Contract[[#This Row],[Total Contract Hours]]/Contract[[#This Row],[Total Nurse Staff Hours]]</f>
        <v>4.0449112887087375E-3</v>
      </c>
      <c r="I231" s="2">
        <f>SUM(Contract[[#This Row],[RN Hours (excl. Admin, DON)]], Contract[[#This Row],[RN Admin Hours]], Contract[[#This Row],[RN DON Hours]])</f>
        <v>45.445054945054949</v>
      </c>
      <c r="J231" s="2">
        <f>SUM(Contract[[#This Row],[RN Hours Contract (excl. Admin, DON)]], Contract[[#This Row],[RN Admin Hours Contract]], Contract[[#This Row],[RN DON Hours Contract]])</f>
        <v>1</v>
      </c>
      <c r="K231" s="8">
        <f>Contract[[#This Row],[Total Contract RN Hours (w/ Admin, DON)]]/Contract[[#This Row],[Total RN Hours (w/ Admin, DON)]]</f>
        <v>2.2004594365856604E-2</v>
      </c>
      <c r="L231" s="2">
        <v>17.604395604395606</v>
      </c>
      <c r="M231" s="2">
        <v>0</v>
      </c>
      <c r="N231" s="8">
        <f>Contract[[#This Row],[RN Hours Contract (excl. Admin, DON)]]/Contract[[#This Row],[RN Hours (excl. Admin, DON)]]</f>
        <v>0</v>
      </c>
      <c r="O231" s="2">
        <v>22.126373626373628</v>
      </c>
      <c r="P231" s="2">
        <v>1</v>
      </c>
      <c r="Q231" s="8">
        <f>Contract[[#This Row],[RN Admin Hours Contract]]/Contract[[#This Row],[RN Admin Hours]]</f>
        <v>4.5194934194189219E-2</v>
      </c>
      <c r="R231" s="2">
        <v>5.7142857142857144</v>
      </c>
      <c r="S231" s="2">
        <v>0</v>
      </c>
      <c r="T231" s="8">
        <f>Contract[[#This Row],[RN DON Hours Contract]]/Contract[[#This Row],[RN DON Hours]]</f>
        <v>0</v>
      </c>
      <c r="U231" s="2">
        <v>67.385714285714315</v>
      </c>
      <c r="V231" s="2">
        <v>0</v>
      </c>
      <c r="W231" s="8">
        <f>Contract[[#This Row],[LPN Hours Contract (excl. Admin)]]/Contract[[#This Row],[LPN Hours (excl. Admin)]]</f>
        <v>0</v>
      </c>
      <c r="X231" s="2">
        <v>0</v>
      </c>
      <c r="Y231" s="2">
        <v>0</v>
      </c>
      <c r="Z231" s="8" t="s">
        <v>2447</v>
      </c>
      <c r="AA231" s="2">
        <v>145.23186813186811</v>
      </c>
      <c r="AB231" s="2">
        <v>4.3956043956043959E-2</v>
      </c>
      <c r="AC231" s="8">
        <f>Contract[[#This Row],[CNA Hours Contract]]/Contract[[#This Row],[CNA Hours]]</f>
        <v>3.0266114814506557E-4</v>
      </c>
      <c r="AD231" s="2">
        <v>2.8571428571428574E-2</v>
      </c>
      <c r="AE231" s="2">
        <v>0</v>
      </c>
      <c r="AF231" s="8">
        <f>Contract[[#This Row],[NA TR Hours Contract]]/Contract[[#This Row],[NA TR Hours]]</f>
        <v>0</v>
      </c>
      <c r="AG231" s="2">
        <v>0</v>
      </c>
      <c r="AH231" s="2">
        <v>0</v>
      </c>
      <c r="AI231" s="8" t="s">
        <v>2447</v>
      </c>
      <c r="AJ231" t="s">
        <v>561</v>
      </c>
      <c r="AK231" s="6">
        <v>5</v>
      </c>
      <c r="AT231"/>
      <c r="AU231"/>
    </row>
    <row r="232" spans="1:47" x14ac:dyDescent="0.25">
      <c r="A232" t="s">
        <v>35</v>
      </c>
      <c r="B232" t="s">
        <v>1419</v>
      </c>
      <c r="C232" t="s">
        <v>2068</v>
      </c>
      <c r="D232" t="s">
        <v>2307</v>
      </c>
      <c r="E232" s="2">
        <v>32.384615384615387</v>
      </c>
      <c r="F232" s="2">
        <f>SUM(Contract[[#This Row],[RN Hours (excl. Admin, DON)]], Contract[[#This Row],[RN Admin Hours]], Contract[[#This Row],[RN DON Hours]], Contract[[#This Row],[LPN Hours (excl. Admin)]], Contract[[#This Row],[LPN Admin Hours]], Contract[[#This Row],[CNA Hours]], Contract[[#This Row],[NA TR Hours]], Contract[[#This Row],[Med Aide/Tech Hours]])</f>
        <v>127.66208791208791</v>
      </c>
      <c r="G2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1.8571428571428572</v>
      </c>
      <c r="H232" s="8">
        <f>Contract[[#This Row],[Total Contract Hours]]/Contract[[#This Row],[Total Nurse Staff Hours]]</f>
        <v>1.4547332630355722E-2</v>
      </c>
      <c r="I232" s="2">
        <f>SUM(Contract[[#This Row],[RN Hours (excl. Admin, DON)]], Contract[[#This Row],[RN Admin Hours]], Contract[[#This Row],[RN DON Hours]])</f>
        <v>42.837912087912088</v>
      </c>
      <c r="J232" s="2">
        <f>SUM(Contract[[#This Row],[RN Hours Contract (excl. Admin, DON)]], Contract[[#This Row],[RN Admin Hours Contract]], Contract[[#This Row],[RN DON Hours Contract]])</f>
        <v>0.34065934065934067</v>
      </c>
      <c r="K232" s="8">
        <f>Contract[[#This Row],[Total Contract RN Hours (w/ Admin, DON)]]/Contract[[#This Row],[Total RN Hours (w/ Admin, DON)]]</f>
        <v>7.9522862823061639E-3</v>
      </c>
      <c r="L232" s="2">
        <v>26.631868131868131</v>
      </c>
      <c r="M232" s="2">
        <v>0.34065934065934067</v>
      </c>
      <c r="N232" s="8">
        <f>Contract[[#This Row],[RN Hours Contract (excl. Admin, DON)]]/Contract[[#This Row],[RN Hours (excl. Admin, DON)]]</f>
        <v>1.2791417371570043E-2</v>
      </c>
      <c r="O232" s="2">
        <v>11.381868131868131</v>
      </c>
      <c r="P232" s="2">
        <v>0</v>
      </c>
      <c r="Q232" s="8">
        <f>Contract[[#This Row],[RN Admin Hours Contract]]/Contract[[#This Row],[RN Admin Hours]]</f>
        <v>0</v>
      </c>
      <c r="R232" s="2">
        <v>4.8241758241758239</v>
      </c>
      <c r="S232" s="2">
        <v>0</v>
      </c>
      <c r="T232" s="8">
        <f>Contract[[#This Row],[RN DON Hours Contract]]/Contract[[#This Row],[RN DON Hours]]</f>
        <v>0</v>
      </c>
      <c r="U232" s="2">
        <v>23.48076923076923</v>
      </c>
      <c r="V232" s="2">
        <v>0.25274725274725274</v>
      </c>
      <c r="W232" s="8">
        <f>Contract[[#This Row],[LPN Hours Contract (excl. Admin)]]/Contract[[#This Row],[LPN Hours (excl. Admin)]]</f>
        <v>1.0764010764010764E-2</v>
      </c>
      <c r="X232" s="2">
        <v>0</v>
      </c>
      <c r="Y232" s="2">
        <v>0</v>
      </c>
      <c r="Z232" s="8" t="s">
        <v>2447</v>
      </c>
      <c r="AA232" s="2">
        <v>61.343406593406591</v>
      </c>
      <c r="AB232" s="2">
        <v>1.2637362637362637</v>
      </c>
      <c r="AC232" s="8">
        <f>Contract[[#This Row],[CNA Hours Contract]]/Contract[[#This Row],[CNA Hours]]</f>
        <v>2.0601012136683236E-2</v>
      </c>
      <c r="AD232" s="2">
        <v>0</v>
      </c>
      <c r="AE232" s="2">
        <v>0</v>
      </c>
      <c r="AF232" s="8" t="s">
        <v>2447</v>
      </c>
      <c r="AG232" s="2">
        <v>0</v>
      </c>
      <c r="AH232" s="2">
        <v>0</v>
      </c>
      <c r="AI232" s="8" t="s">
        <v>2447</v>
      </c>
      <c r="AJ232" t="s">
        <v>478</v>
      </c>
      <c r="AK232" s="6">
        <v>5</v>
      </c>
      <c r="AT232"/>
      <c r="AU232"/>
    </row>
    <row r="233" spans="1:47" x14ac:dyDescent="0.25">
      <c r="A233" t="s">
        <v>35</v>
      </c>
      <c r="B233" t="s">
        <v>1843</v>
      </c>
      <c r="C233" t="s">
        <v>2068</v>
      </c>
      <c r="D233" t="s">
        <v>2307</v>
      </c>
      <c r="E233" s="2">
        <v>76.835164835164832</v>
      </c>
      <c r="F233" s="2">
        <f>SUM(Contract[[#This Row],[RN Hours (excl. Admin, DON)]], Contract[[#This Row],[RN Admin Hours]], Contract[[#This Row],[RN DON Hours]], Contract[[#This Row],[LPN Hours (excl. Admin)]], Contract[[#This Row],[LPN Admin Hours]], Contract[[#This Row],[CNA Hours]], Contract[[#This Row],[NA TR Hours]], Contract[[#This Row],[Med Aide/Tech Hours]])</f>
        <v>311.20802197802197</v>
      </c>
      <c r="G2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52.531208791208797</v>
      </c>
      <c r="H233" s="8">
        <f>Contract[[#This Row],[Total Contract Hours]]/Contract[[#This Row],[Total Nurse Staff Hours]]</f>
        <v>0.16879773361021727</v>
      </c>
      <c r="I233" s="2">
        <f>SUM(Contract[[#This Row],[RN Hours (excl. Admin, DON)]], Contract[[#This Row],[RN Admin Hours]], Contract[[#This Row],[RN DON Hours]])</f>
        <v>58.38351648351648</v>
      </c>
      <c r="J233" s="2">
        <f>SUM(Contract[[#This Row],[RN Hours Contract (excl. Admin, DON)]], Contract[[#This Row],[RN Admin Hours Contract]], Contract[[#This Row],[RN DON Hours Contract]])</f>
        <v>8.9230769230769234</v>
      </c>
      <c r="K233" s="8">
        <f>Contract[[#This Row],[Total Contract RN Hours (w/ Admin, DON)]]/Contract[[#This Row],[Total RN Hours (w/ Admin, DON)]]</f>
        <v>0.15283555120555631</v>
      </c>
      <c r="L233" s="2">
        <v>42.794725274725273</v>
      </c>
      <c r="M233" s="2">
        <v>8.9230769230769234</v>
      </c>
      <c r="N233" s="8">
        <f>Contract[[#This Row],[RN Hours Contract (excl. Admin, DON)]]/Contract[[#This Row],[RN Hours (excl. Admin, DON)]]</f>
        <v>0.20850880256373386</v>
      </c>
      <c r="O233" s="2">
        <v>11.105274725274725</v>
      </c>
      <c r="P233" s="2">
        <v>0</v>
      </c>
      <c r="Q233" s="8">
        <f>Contract[[#This Row],[RN Admin Hours Contract]]/Contract[[#This Row],[RN Admin Hours]]</f>
        <v>0</v>
      </c>
      <c r="R233" s="2">
        <v>4.4835164835164836</v>
      </c>
      <c r="S233" s="2">
        <v>0</v>
      </c>
      <c r="T233" s="8">
        <f>Contract[[#This Row],[RN DON Hours Contract]]/Contract[[#This Row],[RN DON Hours]]</f>
        <v>0</v>
      </c>
      <c r="U233" s="2">
        <v>89.940439560439543</v>
      </c>
      <c r="V233" s="2">
        <v>15.399340659340664</v>
      </c>
      <c r="W233" s="8">
        <f>Contract[[#This Row],[LPN Hours Contract (excl. Admin)]]/Contract[[#This Row],[LPN Hours (excl. Admin)]]</f>
        <v>0.1712170936077356</v>
      </c>
      <c r="X233" s="2">
        <v>0</v>
      </c>
      <c r="Y233" s="2">
        <v>0</v>
      </c>
      <c r="Z233" s="8" t="s">
        <v>2447</v>
      </c>
      <c r="AA233" s="2">
        <v>162.88406593406594</v>
      </c>
      <c r="AB233" s="2">
        <v>28.208791208791208</v>
      </c>
      <c r="AC233" s="8">
        <f>Contract[[#This Row],[CNA Hours Contract]]/Contract[[#This Row],[CNA Hours]]</f>
        <v>0.17318324568475521</v>
      </c>
      <c r="AD233" s="2">
        <v>0</v>
      </c>
      <c r="AE233" s="2">
        <v>0</v>
      </c>
      <c r="AF233" s="8" t="s">
        <v>2447</v>
      </c>
      <c r="AG233" s="2">
        <v>0</v>
      </c>
      <c r="AH233" s="2">
        <v>0</v>
      </c>
      <c r="AI233" s="8" t="s">
        <v>2447</v>
      </c>
      <c r="AJ233" t="s">
        <v>910</v>
      </c>
      <c r="AK233" s="6">
        <v>5</v>
      </c>
      <c r="AT233"/>
      <c r="AU233"/>
    </row>
    <row r="234" spans="1:47" x14ac:dyDescent="0.25">
      <c r="A234" t="s">
        <v>35</v>
      </c>
      <c r="B234" t="s">
        <v>1200</v>
      </c>
      <c r="C234" t="s">
        <v>1972</v>
      </c>
      <c r="D234" t="s">
        <v>2321</v>
      </c>
      <c r="E234" s="2">
        <v>58.505494505494504</v>
      </c>
      <c r="F234" s="2">
        <f>SUM(Contract[[#This Row],[RN Hours (excl. Admin, DON)]], Contract[[#This Row],[RN Admin Hours]], Contract[[#This Row],[RN DON Hours]], Contract[[#This Row],[LPN Hours (excl. Admin)]], Contract[[#This Row],[LPN Admin Hours]], Contract[[#This Row],[CNA Hours]], Contract[[#This Row],[NA TR Hours]], Contract[[#This Row],[Med Aide/Tech Hours]])</f>
        <v>163.18582417582417</v>
      </c>
      <c r="G2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34" s="8">
        <f>Contract[[#This Row],[Total Contract Hours]]/Contract[[#This Row],[Total Nurse Staff Hours]]</f>
        <v>0</v>
      </c>
      <c r="I234" s="2">
        <f>SUM(Contract[[#This Row],[RN Hours (excl. Admin, DON)]], Contract[[#This Row],[RN Admin Hours]], Contract[[#This Row],[RN DON Hours]])</f>
        <v>25.497252747252745</v>
      </c>
      <c r="J234" s="2">
        <f>SUM(Contract[[#This Row],[RN Hours Contract (excl. Admin, DON)]], Contract[[#This Row],[RN Admin Hours Contract]], Contract[[#This Row],[RN DON Hours Contract]])</f>
        <v>0</v>
      </c>
      <c r="K234" s="8">
        <f>Contract[[#This Row],[Total Contract RN Hours (w/ Admin, DON)]]/Contract[[#This Row],[Total RN Hours (w/ Admin, DON)]]</f>
        <v>0</v>
      </c>
      <c r="L234" s="2">
        <v>18.200549450549449</v>
      </c>
      <c r="M234" s="2">
        <v>0</v>
      </c>
      <c r="N234" s="8">
        <f>Contract[[#This Row],[RN Hours Contract (excl. Admin, DON)]]/Contract[[#This Row],[RN Hours (excl. Admin, DON)]]</f>
        <v>0</v>
      </c>
      <c r="O234" s="2">
        <v>5.0989010989010985</v>
      </c>
      <c r="P234" s="2">
        <v>0</v>
      </c>
      <c r="Q234" s="8">
        <f>Contract[[#This Row],[RN Admin Hours Contract]]/Contract[[#This Row],[RN Admin Hours]]</f>
        <v>0</v>
      </c>
      <c r="R234" s="2">
        <v>2.197802197802198</v>
      </c>
      <c r="S234" s="2">
        <v>0</v>
      </c>
      <c r="T234" s="8">
        <f>Contract[[#This Row],[RN DON Hours Contract]]/Contract[[#This Row],[RN DON Hours]]</f>
        <v>0</v>
      </c>
      <c r="U234" s="2">
        <v>41.966813186813184</v>
      </c>
      <c r="V234" s="2">
        <v>0</v>
      </c>
      <c r="W234" s="8">
        <f>Contract[[#This Row],[LPN Hours Contract (excl. Admin)]]/Contract[[#This Row],[LPN Hours (excl. Admin)]]</f>
        <v>0</v>
      </c>
      <c r="X234" s="2">
        <v>0</v>
      </c>
      <c r="Y234" s="2">
        <v>0</v>
      </c>
      <c r="Z234" s="8" t="s">
        <v>2447</v>
      </c>
      <c r="AA234" s="2">
        <v>95.721758241758252</v>
      </c>
      <c r="AB234" s="2">
        <v>0</v>
      </c>
      <c r="AC234" s="8">
        <f>Contract[[#This Row],[CNA Hours Contract]]/Contract[[#This Row],[CNA Hours]]</f>
        <v>0</v>
      </c>
      <c r="AD234" s="2">
        <v>0</v>
      </c>
      <c r="AE234" s="2">
        <v>0</v>
      </c>
      <c r="AF234" s="8" t="s">
        <v>2447</v>
      </c>
      <c r="AG234" s="2">
        <v>0</v>
      </c>
      <c r="AH234" s="2">
        <v>0</v>
      </c>
      <c r="AI234" s="8" t="s">
        <v>2447</v>
      </c>
      <c r="AJ234" t="s">
        <v>255</v>
      </c>
      <c r="AK234" s="6">
        <v>5</v>
      </c>
      <c r="AT234"/>
      <c r="AU234"/>
    </row>
    <row r="235" spans="1:47" x14ac:dyDescent="0.25">
      <c r="A235" t="s">
        <v>35</v>
      </c>
      <c r="B235" t="s">
        <v>1824</v>
      </c>
      <c r="C235" t="s">
        <v>2265</v>
      </c>
      <c r="D235" t="s">
        <v>2363</v>
      </c>
      <c r="E235" s="2">
        <v>50.18681318681319</v>
      </c>
      <c r="F235" s="2">
        <f>SUM(Contract[[#This Row],[RN Hours (excl. Admin, DON)]], Contract[[#This Row],[RN Admin Hours]], Contract[[#This Row],[RN DON Hours]], Contract[[#This Row],[LPN Hours (excl. Admin)]], Contract[[#This Row],[LPN Admin Hours]], Contract[[#This Row],[CNA Hours]], Contract[[#This Row],[NA TR Hours]], Contract[[#This Row],[Med Aide/Tech Hours]])</f>
        <v>101.37637362637363</v>
      </c>
      <c r="G2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3.4835164835164836</v>
      </c>
      <c r="H235" s="8">
        <f>Contract[[#This Row],[Total Contract Hours]]/Contract[[#This Row],[Total Nurse Staff Hours]]</f>
        <v>3.4362212406167852E-2</v>
      </c>
      <c r="I235" s="2">
        <f>SUM(Contract[[#This Row],[RN Hours (excl. Admin, DON)]], Contract[[#This Row],[RN Admin Hours]], Contract[[#This Row],[RN DON Hours]])</f>
        <v>17.777472527472529</v>
      </c>
      <c r="J235" s="2">
        <f>SUM(Contract[[#This Row],[RN Hours Contract (excl. Admin, DON)]], Contract[[#This Row],[RN Admin Hours Contract]], Contract[[#This Row],[RN DON Hours Contract]])</f>
        <v>1.8021978021978022</v>
      </c>
      <c r="K235" s="8">
        <f>Contract[[#This Row],[Total Contract RN Hours (w/ Admin, DON)]]/Contract[[#This Row],[Total RN Hours (w/ Admin, DON)]]</f>
        <v>0.10137536702209858</v>
      </c>
      <c r="L235" s="2">
        <v>10.612637362637363</v>
      </c>
      <c r="M235" s="2">
        <v>0</v>
      </c>
      <c r="N235" s="8">
        <f>Contract[[#This Row],[RN Hours Contract (excl. Admin, DON)]]/Contract[[#This Row],[RN Hours (excl. Admin, DON)]]</f>
        <v>0</v>
      </c>
      <c r="O235" s="2">
        <v>2.5</v>
      </c>
      <c r="P235" s="2">
        <v>1.8021978021978022</v>
      </c>
      <c r="Q235" s="8">
        <f>Contract[[#This Row],[RN Admin Hours Contract]]/Contract[[#This Row],[RN Admin Hours]]</f>
        <v>0.72087912087912087</v>
      </c>
      <c r="R235" s="2">
        <v>4.6648351648351651</v>
      </c>
      <c r="S235" s="2">
        <v>0</v>
      </c>
      <c r="T235" s="8">
        <f>Contract[[#This Row],[RN DON Hours Contract]]/Contract[[#This Row],[RN DON Hours]]</f>
        <v>0</v>
      </c>
      <c r="U235" s="2">
        <v>22.782967032967033</v>
      </c>
      <c r="V235" s="2">
        <v>0</v>
      </c>
      <c r="W235" s="8">
        <f>Contract[[#This Row],[LPN Hours Contract (excl. Admin)]]/Contract[[#This Row],[LPN Hours (excl. Admin)]]</f>
        <v>0</v>
      </c>
      <c r="X235" s="2">
        <v>3.3598901098901099</v>
      </c>
      <c r="Y235" s="2">
        <v>1.6813186813186813</v>
      </c>
      <c r="Z235" s="8">
        <f>Contract[[#This Row],[LPN Admin Hours Contract]]/Contract[[#This Row],[LPN Admin Hours]]</f>
        <v>0.50040883074407194</v>
      </c>
      <c r="AA235" s="2">
        <v>46.557692307692307</v>
      </c>
      <c r="AB235" s="2">
        <v>0</v>
      </c>
      <c r="AC235" s="8">
        <f>Contract[[#This Row],[CNA Hours Contract]]/Contract[[#This Row],[CNA Hours]]</f>
        <v>0</v>
      </c>
      <c r="AD235" s="2">
        <v>10.898351648351648</v>
      </c>
      <c r="AE235" s="2">
        <v>0</v>
      </c>
      <c r="AF235" s="8">
        <f>Contract[[#This Row],[NA TR Hours Contract]]/Contract[[#This Row],[NA TR Hours]]</f>
        <v>0</v>
      </c>
      <c r="AG235" s="2">
        <v>0</v>
      </c>
      <c r="AH235" s="2">
        <v>0</v>
      </c>
      <c r="AI235" s="8" t="s">
        <v>2447</v>
      </c>
      <c r="AJ235" t="s">
        <v>891</v>
      </c>
      <c r="AK235" s="6">
        <v>5</v>
      </c>
      <c r="AT235"/>
      <c r="AU235"/>
    </row>
    <row r="236" spans="1:47" x14ac:dyDescent="0.25">
      <c r="A236" t="s">
        <v>35</v>
      </c>
      <c r="B236" t="s">
        <v>1255</v>
      </c>
      <c r="C236" t="s">
        <v>1960</v>
      </c>
      <c r="D236" t="s">
        <v>2338</v>
      </c>
      <c r="E236" s="2">
        <v>115.39560439560439</v>
      </c>
      <c r="F236" s="2">
        <f>SUM(Contract[[#This Row],[RN Hours (excl. Admin, DON)]], Contract[[#This Row],[RN Admin Hours]], Contract[[#This Row],[RN DON Hours]], Contract[[#This Row],[LPN Hours (excl. Admin)]], Contract[[#This Row],[LPN Admin Hours]], Contract[[#This Row],[CNA Hours]], Contract[[#This Row],[NA TR Hours]], Contract[[#This Row],[Med Aide/Tech Hours]])</f>
        <v>448.42769230769227</v>
      </c>
      <c r="G2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36" s="8">
        <f>Contract[[#This Row],[Total Contract Hours]]/Contract[[#This Row],[Total Nurse Staff Hours]]</f>
        <v>0</v>
      </c>
      <c r="I236" s="2">
        <f>SUM(Contract[[#This Row],[RN Hours (excl. Admin, DON)]], Contract[[#This Row],[RN Admin Hours]], Contract[[#This Row],[RN DON Hours]])</f>
        <v>83.612967032967006</v>
      </c>
      <c r="J236" s="2">
        <f>SUM(Contract[[#This Row],[RN Hours Contract (excl. Admin, DON)]], Contract[[#This Row],[RN Admin Hours Contract]], Contract[[#This Row],[RN DON Hours Contract]])</f>
        <v>0</v>
      </c>
      <c r="K236" s="8">
        <f>Contract[[#This Row],[Total Contract RN Hours (w/ Admin, DON)]]/Contract[[#This Row],[Total RN Hours (w/ Admin, DON)]]</f>
        <v>0</v>
      </c>
      <c r="L236" s="2">
        <v>56.870219780219763</v>
      </c>
      <c r="M236" s="2">
        <v>0</v>
      </c>
      <c r="N236" s="8">
        <f>Contract[[#This Row],[RN Hours Contract (excl. Admin, DON)]]/Contract[[#This Row],[RN Hours (excl. Admin, DON)]]</f>
        <v>0</v>
      </c>
      <c r="O236" s="2">
        <v>21.555934065934064</v>
      </c>
      <c r="P236" s="2">
        <v>0</v>
      </c>
      <c r="Q236" s="8">
        <f>Contract[[#This Row],[RN Admin Hours Contract]]/Contract[[#This Row],[RN Admin Hours]]</f>
        <v>0</v>
      </c>
      <c r="R236" s="2">
        <v>5.186813186813187</v>
      </c>
      <c r="S236" s="2">
        <v>0</v>
      </c>
      <c r="T236" s="8">
        <f>Contract[[#This Row],[RN DON Hours Contract]]/Contract[[#This Row],[RN DON Hours]]</f>
        <v>0</v>
      </c>
      <c r="U236" s="2">
        <v>124.06626373626371</v>
      </c>
      <c r="V236" s="2">
        <v>0</v>
      </c>
      <c r="W236" s="8">
        <f>Contract[[#This Row],[LPN Hours Contract (excl. Admin)]]/Contract[[#This Row],[LPN Hours (excl. Admin)]]</f>
        <v>0</v>
      </c>
      <c r="X236" s="2">
        <v>29.849560439560445</v>
      </c>
      <c r="Y236" s="2">
        <v>0</v>
      </c>
      <c r="Z236" s="8">
        <f>Contract[[#This Row],[LPN Admin Hours Contract]]/Contract[[#This Row],[LPN Admin Hours]]</f>
        <v>0</v>
      </c>
      <c r="AA236" s="2">
        <v>210.89890109890109</v>
      </c>
      <c r="AB236" s="2">
        <v>0</v>
      </c>
      <c r="AC236" s="8">
        <f>Contract[[#This Row],[CNA Hours Contract]]/Contract[[#This Row],[CNA Hours]]</f>
        <v>0</v>
      </c>
      <c r="AD236" s="2">
        <v>0</v>
      </c>
      <c r="AE236" s="2">
        <v>0</v>
      </c>
      <c r="AF236" s="8" t="s">
        <v>2447</v>
      </c>
      <c r="AG236" s="2">
        <v>0</v>
      </c>
      <c r="AH236" s="2">
        <v>0</v>
      </c>
      <c r="AI236" s="8" t="s">
        <v>2447</v>
      </c>
      <c r="AJ236" t="s">
        <v>311</v>
      </c>
      <c r="AK236" s="6">
        <v>5</v>
      </c>
      <c r="AT236"/>
      <c r="AU236"/>
    </row>
    <row r="237" spans="1:47" x14ac:dyDescent="0.25">
      <c r="A237" t="s">
        <v>35</v>
      </c>
      <c r="B237" t="s">
        <v>1622</v>
      </c>
      <c r="C237" t="s">
        <v>1978</v>
      </c>
      <c r="D237" t="s">
        <v>2331</v>
      </c>
      <c r="E237" s="2">
        <v>33.92307692307692</v>
      </c>
      <c r="F237" s="2">
        <f>SUM(Contract[[#This Row],[RN Hours (excl. Admin, DON)]], Contract[[#This Row],[RN Admin Hours]], Contract[[#This Row],[RN DON Hours]], Contract[[#This Row],[LPN Hours (excl. Admin)]], Contract[[#This Row],[LPN Admin Hours]], Contract[[#This Row],[CNA Hours]], Contract[[#This Row],[NA TR Hours]], Contract[[#This Row],[Med Aide/Tech Hours]])</f>
        <v>111.48307692307692</v>
      </c>
      <c r="G2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5.7802197802197801</v>
      </c>
      <c r="H237" s="8">
        <f>Contract[[#This Row],[Total Contract Hours]]/Contract[[#This Row],[Total Nurse Staff Hours]]</f>
        <v>5.1848405513673784E-2</v>
      </c>
      <c r="I237" s="2">
        <f>SUM(Contract[[#This Row],[RN Hours (excl. Admin, DON)]], Contract[[#This Row],[RN Admin Hours]], Contract[[#This Row],[RN DON Hours]])</f>
        <v>24.208791208791208</v>
      </c>
      <c r="J237" s="2">
        <f>SUM(Contract[[#This Row],[RN Hours Contract (excl. Admin, DON)]], Contract[[#This Row],[RN Admin Hours Contract]], Contract[[#This Row],[RN DON Hours Contract]])</f>
        <v>2.1208791208791209</v>
      </c>
      <c r="K237" s="8">
        <f>Contract[[#This Row],[Total Contract RN Hours (w/ Admin, DON)]]/Contract[[#This Row],[Total RN Hours (w/ Admin, DON)]]</f>
        <v>8.76078075351793E-2</v>
      </c>
      <c r="L237" s="2">
        <v>19.403846153846153</v>
      </c>
      <c r="M237" s="2">
        <v>0</v>
      </c>
      <c r="N237" s="8">
        <f>Contract[[#This Row],[RN Hours Contract (excl. Admin, DON)]]/Contract[[#This Row],[RN Hours (excl. Admin, DON)]]</f>
        <v>0</v>
      </c>
      <c r="O237" s="2">
        <v>0</v>
      </c>
      <c r="P237" s="2">
        <v>0</v>
      </c>
      <c r="Q237" s="8" t="s">
        <v>2447</v>
      </c>
      <c r="R237" s="2">
        <v>4.8049450549450547</v>
      </c>
      <c r="S237" s="2">
        <v>2.1208791208791209</v>
      </c>
      <c r="T237" s="8">
        <f>Contract[[#This Row],[RN DON Hours Contract]]/Contract[[#This Row],[RN DON Hours]]</f>
        <v>0.4413950829045169</v>
      </c>
      <c r="U237" s="2">
        <v>22.016483516483518</v>
      </c>
      <c r="V237" s="2">
        <v>0</v>
      </c>
      <c r="W237" s="8">
        <f>Contract[[#This Row],[LPN Hours Contract (excl. Admin)]]/Contract[[#This Row],[LPN Hours (excl. Admin)]]</f>
        <v>0</v>
      </c>
      <c r="X237" s="2">
        <v>6.7032967032967035</v>
      </c>
      <c r="Y237" s="2">
        <v>0</v>
      </c>
      <c r="Z237" s="8">
        <f>Contract[[#This Row],[LPN Admin Hours Contract]]/Contract[[#This Row],[LPN Admin Hours]]</f>
        <v>0</v>
      </c>
      <c r="AA237" s="2">
        <v>40.790769230769229</v>
      </c>
      <c r="AB237" s="2">
        <v>3.6593406593406592</v>
      </c>
      <c r="AC237" s="8">
        <f>Contract[[#This Row],[CNA Hours Contract]]/Contract[[#This Row],[CNA Hours]]</f>
        <v>8.9710018426922708E-2</v>
      </c>
      <c r="AD237" s="2">
        <v>17.763736263736263</v>
      </c>
      <c r="AE237" s="2">
        <v>0</v>
      </c>
      <c r="AF237" s="8">
        <f>Contract[[#This Row],[NA TR Hours Contract]]/Contract[[#This Row],[NA TR Hours]]</f>
        <v>0</v>
      </c>
      <c r="AG237" s="2">
        <v>0</v>
      </c>
      <c r="AH237" s="2">
        <v>0</v>
      </c>
      <c r="AI237" s="8" t="s">
        <v>2447</v>
      </c>
      <c r="AJ237" t="s">
        <v>685</v>
      </c>
      <c r="AK237" s="6">
        <v>5</v>
      </c>
      <c r="AT237"/>
      <c r="AU237"/>
    </row>
    <row r="238" spans="1:47" x14ac:dyDescent="0.25">
      <c r="A238" t="s">
        <v>35</v>
      </c>
      <c r="B238" t="s">
        <v>1546</v>
      </c>
      <c r="C238" t="s">
        <v>2214</v>
      </c>
      <c r="D238" t="s">
        <v>2295</v>
      </c>
      <c r="E238" s="2">
        <v>21.054945054945055</v>
      </c>
      <c r="F238" s="2">
        <f>SUM(Contract[[#This Row],[RN Hours (excl. Admin, DON)]], Contract[[#This Row],[RN Admin Hours]], Contract[[#This Row],[RN DON Hours]], Contract[[#This Row],[LPN Hours (excl. Admin)]], Contract[[#This Row],[LPN Admin Hours]], Contract[[#This Row],[CNA Hours]], Contract[[#This Row],[NA TR Hours]], Contract[[#This Row],[Med Aide/Tech Hours]])</f>
        <v>81.315934065934073</v>
      </c>
      <c r="G2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7.5247252747252746</v>
      </c>
      <c r="H238" s="8">
        <f>Contract[[#This Row],[Total Contract Hours]]/Contract[[#This Row],[Total Nurse Staff Hours]]</f>
        <v>9.2536910030744268E-2</v>
      </c>
      <c r="I238" s="2">
        <f>SUM(Contract[[#This Row],[RN Hours (excl. Admin, DON)]], Contract[[#This Row],[RN Admin Hours]], Contract[[#This Row],[RN DON Hours]])</f>
        <v>17.530219780219781</v>
      </c>
      <c r="J238" s="2">
        <f>SUM(Contract[[#This Row],[RN Hours Contract (excl. Admin, DON)]], Contract[[#This Row],[RN Admin Hours Contract]], Contract[[#This Row],[RN DON Hours Contract]])</f>
        <v>0</v>
      </c>
      <c r="K238" s="8">
        <f>Contract[[#This Row],[Total Contract RN Hours (w/ Admin, DON)]]/Contract[[#This Row],[Total RN Hours (w/ Admin, DON)]]</f>
        <v>0</v>
      </c>
      <c r="L238" s="2">
        <v>8.8406593406593412</v>
      </c>
      <c r="M238" s="2">
        <v>0</v>
      </c>
      <c r="N238" s="8">
        <f>Contract[[#This Row],[RN Hours Contract (excl. Admin, DON)]]/Contract[[#This Row],[RN Hours (excl. Admin, DON)]]</f>
        <v>0</v>
      </c>
      <c r="O238" s="2">
        <v>4.8928571428571432</v>
      </c>
      <c r="P238" s="2">
        <v>0</v>
      </c>
      <c r="Q238" s="8">
        <f>Contract[[#This Row],[RN Admin Hours Contract]]/Contract[[#This Row],[RN Admin Hours]]</f>
        <v>0</v>
      </c>
      <c r="R238" s="2">
        <v>3.7967032967032965</v>
      </c>
      <c r="S238" s="2">
        <v>0</v>
      </c>
      <c r="T238" s="8">
        <f>Contract[[#This Row],[RN DON Hours Contract]]/Contract[[#This Row],[RN DON Hours]]</f>
        <v>0</v>
      </c>
      <c r="U238" s="2">
        <v>15.483516483516484</v>
      </c>
      <c r="V238" s="2">
        <v>7.2390109890109891</v>
      </c>
      <c r="W238" s="8">
        <f>Contract[[#This Row],[LPN Hours Contract (excl. Admin)]]/Contract[[#This Row],[LPN Hours (excl. Admin)]]</f>
        <v>0.46753016323633784</v>
      </c>
      <c r="X238" s="2">
        <v>0</v>
      </c>
      <c r="Y238" s="2">
        <v>0</v>
      </c>
      <c r="Z238" s="8" t="s">
        <v>2447</v>
      </c>
      <c r="AA238" s="2">
        <v>48.302197802197803</v>
      </c>
      <c r="AB238" s="2">
        <v>0.2857142857142857</v>
      </c>
      <c r="AC238" s="8">
        <f>Contract[[#This Row],[CNA Hours Contract]]/Contract[[#This Row],[CNA Hours]]</f>
        <v>5.9151404845865082E-3</v>
      </c>
      <c r="AD238" s="2">
        <v>0</v>
      </c>
      <c r="AE238" s="2">
        <v>0</v>
      </c>
      <c r="AF238" s="8" t="s">
        <v>2447</v>
      </c>
      <c r="AG238" s="2">
        <v>0</v>
      </c>
      <c r="AH238" s="2">
        <v>0</v>
      </c>
      <c r="AI238" s="8" t="s">
        <v>2447</v>
      </c>
      <c r="AJ238" t="s">
        <v>608</v>
      </c>
      <c r="AK238" s="6">
        <v>5</v>
      </c>
      <c r="AT238"/>
      <c r="AU238"/>
    </row>
    <row r="239" spans="1:47" x14ac:dyDescent="0.25">
      <c r="A239" t="s">
        <v>35</v>
      </c>
      <c r="B239" t="s">
        <v>1468</v>
      </c>
      <c r="C239" t="s">
        <v>1945</v>
      </c>
      <c r="D239" t="s">
        <v>2331</v>
      </c>
      <c r="E239" s="2">
        <v>60.021978021978022</v>
      </c>
      <c r="F239" s="2">
        <f>SUM(Contract[[#This Row],[RN Hours (excl. Admin, DON)]], Contract[[#This Row],[RN Admin Hours]], Contract[[#This Row],[RN DON Hours]], Contract[[#This Row],[LPN Hours (excl. Admin)]], Contract[[#This Row],[LPN Admin Hours]], Contract[[#This Row],[CNA Hours]], Contract[[#This Row],[NA TR Hours]], Contract[[#This Row],[Med Aide/Tech Hours]])</f>
        <v>155.30769230769229</v>
      </c>
      <c r="G2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39" s="8">
        <f>Contract[[#This Row],[Total Contract Hours]]/Contract[[#This Row],[Total Nurse Staff Hours]]</f>
        <v>0</v>
      </c>
      <c r="I239" s="2">
        <f>SUM(Contract[[#This Row],[RN Hours (excl. Admin, DON)]], Contract[[#This Row],[RN Admin Hours]], Contract[[#This Row],[RN DON Hours]])</f>
        <v>23.837912087912088</v>
      </c>
      <c r="J239" s="2">
        <f>SUM(Contract[[#This Row],[RN Hours Contract (excl. Admin, DON)]], Contract[[#This Row],[RN Admin Hours Contract]], Contract[[#This Row],[RN DON Hours Contract]])</f>
        <v>0</v>
      </c>
      <c r="K239" s="8">
        <f>Contract[[#This Row],[Total Contract RN Hours (w/ Admin, DON)]]/Contract[[#This Row],[Total RN Hours (w/ Admin, DON)]]</f>
        <v>0</v>
      </c>
      <c r="L239" s="2">
        <v>18.123626373626372</v>
      </c>
      <c r="M239" s="2">
        <v>0</v>
      </c>
      <c r="N239" s="8">
        <f>Contract[[#This Row],[RN Hours Contract (excl. Admin, DON)]]/Contract[[#This Row],[RN Hours (excl. Admin, DON)]]</f>
        <v>0</v>
      </c>
      <c r="O239" s="2">
        <v>0</v>
      </c>
      <c r="P239" s="2">
        <v>0</v>
      </c>
      <c r="Q239" s="8" t="s">
        <v>2447</v>
      </c>
      <c r="R239" s="2">
        <v>5.7142857142857144</v>
      </c>
      <c r="S239" s="2">
        <v>0</v>
      </c>
      <c r="T239" s="8">
        <f>Contract[[#This Row],[RN DON Hours Contract]]/Contract[[#This Row],[RN DON Hours]]</f>
        <v>0</v>
      </c>
      <c r="U239" s="2">
        <v>40.049450549450547</v>
      </c>
      <c r="V239" s="2">
        <v>0</v>
      </c>
      <c r="W239" s="8">
        <f>Contract[[#This Row],[LPN Hours Contract (excl. Admin)]]/Contract[[#This Row],[LPN Hours (excl. Admin)]]</f>
        <v>0</v>
      </c>
      <c r="X239" s="2">
        <v>5.7142857142857144</v>
      </c>
      <c r="Y239" s="2">
        <v>0</v>
      </c>
      <c r="Z239" s="8">
        <f>Contract[[#This Row],[LPN Admin Hours Contract]]/Contract[[#This Row],[LPN Admin Hours]]</f>
        <v>0</v>
      </c>
      <c r="AA239" s="2">
        <v>76.016483516483518</v>
      </c>
      <c r="AB239" s="2">
        <v>0</v>
      </c>
      <c r="AC239" s="8">
        <f>Contract[[#This Row],[CNA Hours Contract]]/Contract[[#This Row],[CNA Hours]]</f>
        <v>0</v>
      </c>
      <c r="AD239" s="2">
        <v>9.6895604395604398</v>
      </c>
      <c r="AE239" s="2">
        <v>0</v>
      </c>
      <c r="AF239" s="8">
        <f>Contract[[#This Row],[NA TR Hours Contract]]/Contract[[#This Row],[NA TR Hours]]</f>
        <v>0</v>
      </c>
      <c r="AG239" s="2">
        <v>0</v>
      </c>
      <c r="AH239" s="2">
        <v>0</v>
      </c>
      <c r="AI239" s="8" t="s">
        <v>2447</v>
      </c>
      <c r="AJ239" t="s">
        <v>527</v>
      </c>
      <c r="AK239" s="6">
        <v>5</v>
      </c>
      <c r="AT239"/>
      <c r="AU239"/>
    </row>
    <row r="240" spans="1:47" x14ac:dyDescent="0.25">
      <c r="A240" t="s">
        <v>35</v>
      </c>
      <c r="B240" t="s">
        <v>1111</v>
      </c>
      <c r="C240" t="s">
        <v>1939</v>
      </c>
      <c r="D240" t="s">
        <v>2304</v>
      </c>
      <c r="E240" s="2">
        <v>98.505494505494511</v>
      </c>
      <c r="F240" s="2">
        <f>SUM(Contract[[#This Row],[RN Hours (excl. Admin, DON)]], Contract[[#This Row],[RN Admin Hours]], Contract[[#This Row],[RN DON Hours]], Contract[[#This Row],[LPN Hours (excl. Admin)]], Contract[[#This Row],[LPN Admin Hours]], Contract[[#This Row],[CNA Hours]], Contract[[#This Row],[NA TR Hours]], Contract[[#This Row],[Med Aide/Tech Hours]])</f>
        <v>441.95054945054949</v>
      </c>
      <c r="G2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129.10714285714286</v>
      </c>
      <c r="H240" s="8">
        <f>Contract[[#This Row],[Total Contract Hours]]/Contract[[#This Row],[Total Nurse Staff Hours]]</f>
        <v>0.29213029153975256</v>
      </c>
      <c r="I240" s="2">
        <f>SUM(Contract[[#This Row],[RN Hours (excl. Admin, DON)]], Contract[[#This Row],[RN Admin Hours]], Contract[[#This Row],[RN DON Hours]])</f>
        <v>56.934065934065934</v>
      </c>
      <c r="J240" s="2">
        <f>SUM(Contract[[#This Row],[RN Hours Contract (excl. Admin, DON)]], Contract[[#This Row],[RN Admin Hours Contract]], Contract[[#This Row],[RN DON Hours Contract]])</f>
        <v>7.8351648351648349</v>
      </c>
      <c r="K240" s="8">
        <f>Contract[[#This Row],[Total Contract RN Hours (w/ Admin, DON)]]/Contract[[#This Row],[Total RN Hours (w/ Admin, DON)]]</f>
        <v>0.13761822042076818</v>
      </c>
      <c r="L240" s="2">
        <v>51.634615384615387</v>
      </c>
      <c r="M240" s="2">
        <v>7.8351648351648349</v>
      </c>
      <c r="N240" s="8">
        <f>Contract[[#This Row],[RN Hours Contract (excl. Admin, DON)]]/Contract[[#This Row],[RN Hours (excl. Admin, DON)]]</f>
        <v>0.15174248470337853</v>
      </c>
      <c r="O240" s="2">
        <v>0</v>
      </c>
      <c r="P240" s="2">
        <v>0</v>
      </c>
      <c r="Q240" s="8" t="s">
        <v>2447</v>
      </c>
      <c r="R240" s="2">
        <v>5.2994505494505493</v>
      </c>
      <c r="S240" s="2">
        <v>0</v>
      </c>
      <c r="T240" s="8">
        <f>Contract[[#This Row],[RN DON Hours Contract]]/Contract[[#This Row],[RN DON Hours]]</f>
        <v>0</v>
      </c>
      <c r="U240" s="2">
        <v>114.81868131868131</v>
      </c>
      <c r="V240" s="2">
        <v>45.392857142857146</v>
      </c>
      <c r="W240" s="8">
        <f>Contract[[#This Row],[LPN Hours Contract (excl. Admin)]]/Contract[[#This Row],[LPN Hours (excl. Admin)]]</f>
        <v>0.39534382925778822</v>
      </c>
      <c r="X240" s="2">
        <v>0</v>
      </c>
      <c r="Y240" s="2">
        <v>0</v>
      </c>
      <c r="Z240" s="8" t="s">
        <v>2447</v>
      </c>
      <c r="AA240" s="2">
        <v>270.19780219780222</v>
      </c>
      <c r="AB240" s="2">
        <v>75.879120879120876</v>
      </c>
      <c r="AC240" s="8">
        <f>Contract[[#This Row],[CNA Hours Contract]]/Contract[[#This Row],[CNA Hours]]</f>
        <v>0.28082804620139901</v>
      </c>
      <c r="AD240" s="2">
        <v>0</v>
      </c>
      <c r="AE240" s="2">
        <v>0</v>
      </c>
      <c r="AF240" s="8" t="s">
        <v>2447</v>
      </c>
      <c r="AG240" s="2">
        <v>0</v>
      </c>
      <c r="AH240" s="2">
        <v>0</v>
      </c>
      <c r="AI240" s="8" t="s">
        <v>2447</v>
      </c>
      <c r="AJ240" t="s">
        <v>165</v>
      </c>
      <c r="AK240" s="6">
        <v>5</v>
      </c>
      <c r="AT240"/>
      <c r="AU240"/>
    </row>
    <row r="241" spans="1:47" x14ac:dyDescent="0.25">
      <c r="A241" t="s">
        <v>35</v>
      </c>
      <c r="B241" t="s">
        <v>1072</v>
      </c>
      <c r="C241" t="s">
        <v>2054</v>
      </c>
      <c r="D241" t="s">
        <v>2313</v>
      </c>
      <c r="E241" s="2">
        <v>90.813186813186817</v>
      </c>
      <c r="F241" s="2">
        <f>SUM(Contract[[#This Row],[RN Hours (excl. Admin, DON)]], Contract[[#This Row],[RN Admin Hours]], Contract[[#This Row],[RN DON Hours]], Contract[[#This Row],[LPN Hours (excl. Admin)]], Contract[[#This Row],[LPN Admin Hours]], Contract[[#This Row],[CNA Hours]], Contract[[#This Row],[NA TR Hours]], Contract[[#This Row],[Med Aide/Tech Hours]])</f>
        <v>245.05021978021978</v>
      </c>
      <c r="G2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41" s="8">
        <f>Contract[[#This Row],[Total Contract Hours]]/Contract[[#This Row],[Total Nurse Staff Hours]]</f>
        <v>0</v>
      </c>
      <c r="I241" s="2">
        <f>SUM(Contract[[#This Row],[RN Hours (excl. Admin, DON)]], Contract[[#This Row],[RN Admin Hours]], Contract[[#This Row],[RN DON Hours]])</f>
        <v>35.277802197802195</v>
      </c>
      <c r="J241" s="2">
        <f>SUM(Contract[[#This Row],[RN Hours Contract (excl. Admin, DON)]], Contract[[#This Row],[RN Admin Hours Contract]], Contract[[#This Row],[RN DON Hours Contract]])</f>
        <v>0</v>
      </c>
      <c r="K241" s="8">
        <f>Contract[[#This Row],[Total Contract RN Hours (w/ Admin, DON)]]/Contract[[#This Row],[Total RN Hours (w/ Admin, DON)]]</f>
        <v>0</v>
      </c>
      <c r="L241" s="2">
        <v>25.596483516483513</v>
      </c>
      <c r="M241" s="2">
        <v>0</v>
      </c>
      <c r="N241" s="8">
        <f>Contract[[#This Row],[RN Hours Contract (excl. Admin, DON)]]/Contract[[#This Row],[RN Hours (excl. Admin, DON)]]</f>
        <v>0</v>
      </c>
      <c r="O241" s="2">
        <v>4.2692307692307692</v>
      </c>
      <c r="P241" s="2">
        <v>0</v>
      </c>
      <c r="Q241" s="8">
        <f>Contract[[#This Row],[RN Admin Hours Contract]]/Contract[[#This Row],[RN Admin Hours]]</f>
        <v>0</v>
      </c>
      <c r="R241" s="2">
        <v>5.4120879120879124</v>
      </c>
      <c r="S241" s="2">
        <v>0</v>
      </c>
      <c r="T241" s="8">
        <f>Contract[[#This Row],[RN DON Hours Contract]]/Contract[[#This Row],[RN DON Hours]]</f>
        <v>0</v>
      </c>
      <c r="U241" s="2">
        <v>43.864175824175824</v>
      </c>
      <c r="V241" s="2">
        <v>0</v>
      </c>
      <c r="W241" s="8">
        <f>Contract[[#This Row],[LPN Hours Contract (excl. Admin)]]/Contract[[#This Row],[LPN Hours (excl. Admin)]]</f>
        <v>0</v>
      </c>
      <c r="X241" s="2">
        <v>4.6291208791208796</v>
      </c>
      <c r="Y241" s="2">
        <v>0</v>
      </c>
      <c r="Z241" s="8">
        <f>Contract[[#This Row],[LPN Admin Hours Contract]]/Contract[[#This Row],[LPN Admin Hours]]</f>
        <v>0</v>
      </c>
      <c r="AA241" s="2">
        <v>161.27912087912088</v>
      </c>
      <c r="AB241" s="2">
        <v>0</v>
      </c>
      <c r="AC241" s="8">
        <f>Contract[[#This Row],[CNA Hours Contract]]/Contract[[#This Row],[CNA Hours]]</f>
        <v>0</v>
      </c>
      <c r="AD241" s="2">
        <v>0</v>
      </c>
      <c r="AE241" s="2">
        <v>0</v>
      </c>
      <c r="AF241" s="8" t="s">
        <v>2447</v>
      </c>
      <c r="AG241" s="2">
        <v>0</v>
      </c>
      <c r="AH241" s="2">
        <v>0</v>
      </c>
      <c r="AI241" s="8" t="s">
        <v>2447</v>
      </c>
      <c r="AJ241" t="s">
        <v>125</v>
      </c>
      <c r="AK241" s="6">
        <v>5</v>
      </c>
      <c r="AT241"/>
      <c r="AU241"/>
    </row>
    <row r="242" spans="1:47" x14ac:dyDescent="0.25">
      <c r="A242" t="s">
        <v>35</v>
      </c>
      <c r="B242" t="s">
        <v>1503</v>
      </c>
      <c r="C242" t="s">
        <v>1992</v>
      </c>
      <c r="D242" t="s">
        <v>2341</v>
      </c>
      <c r="E242" s="2">
        <v>27.043956043956044</v>
      </c>
      <c r="F242" s="2">
        <f>SUM(Contract[[#This Row],[RN Hours (excl. Admin, DON)]], Contract[[#This Row],[RN Admin Hours]], Contract[[#This Row],[RN DON Hours]], Contract[[#This Row],[LPN Hours (excl. Admin)]], Contract[[#This Row],[LPN Admin Hours]], Contract[[#This Row],[CNA Hours]], Contract[[#This Row],[NA TR Hours]], Contract[[#This Row],[Med Aide/Tech Hours]])</f>
        <v>89.179340659340625</v>
      </c>
      <c r="G2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42" s="8">
        <f>Contract[[#This Row],[Total Contract Hours]]/Contract[[#This Row],[Total Nurse Staff Hours]]</f>
        <v>0</v>
      </c>
      <c r="I242" s="2">
        <f>SUM(Contract[[#This Row],[RN Hours (excl. Admin, DON)]], Contract[[#This Row],[RN Admin Hours]], Contract[[#This Row],[RN DON Hours]])</f>
        <v>24.006373626373634</v>
      </c>
      <c r="J242" s="2">
        <f>SUM(Contract[[#This Row],[RN Hours Contract (excl. Admin, DON)]], Contract[[#This Row],[RN Admin Hours Contract]], Contract[[#This Row],[RN DON Hours Contract]])</f>
        <v>0</v>
      </c>
      <c r="K242" s="8">
        <f>Contract[[#This Row],[Total Contract RN Hours (w/ Admin, DON)]]/Contract[[#This Row],[Total RN Hours (w/ Admin, DON)]]</f>
        <v>0</v>
      </c>
      <c r="L242" s="2">
        <v>18.418681318681326</v>
      </c>
      <c r="M242" s="2">
        <v>0</v>
      </c>
      <c r="N242" s="8">
        <f>Contract[[#This Row],[RN Hours Contract (excl. Admin, DON)]]/Contract[[#This Row],[RN Hours (excl. Admin, DON)]]</f>
        <v>0</v>
      </c>
      <c r="O242" s="2">
        <v>0</v>
      </c>
      <c r="P242" s="2">
        <v>0</v>
      </c>
      <c r="Q242" s="8" t="s">
        <v>2447</v>
      </c>
      <c r="R242" s="2">
        <v>5.5876923076923068</v>
      </c>
      <c r="S242" s="2">
        <v>0</v>
      </c>
      <c r="T242" s="8">
        <f>Contract[[#This Row],[RN DON Hours Contract]]/Contract[[#This Row],[RN DON Hours]]</f>
        <v>0</v>
      </c>
      <c r="U242" s="2">
        <v>16.748571428571424</v>
      </c>
      <c r="V242" s="2">
        <v>0</v>
      </c>
      <c r="W242" s="8">
        <f>Contract[[#This Row],[LPN Hours Contract (excl. Admin)]]/Contract[[#This Row],[LPN Hours (excl. Admin)]]</f>
        <v>0</v>
      </c>
      <c r="X242" s="2">
        <v>1.1535164835164835</v>
      </c>
      <c r="Y242" s="2">
        <v>0</v>
      </c>
      <c r="Z242" s="8">
        <f>Contract[[#This Row],[LPN Admin Hours Contract]]/Contract[[#This Row],[LPN Admin Hours]]</f>
        <v>0</v>
      </c>
      <c r="AA242" s="2">
        <v>47.008791208791187</v>
      </c>
      <c r="AB242" s="2">
        <v>0</v>
      </c>
      <c r="AC242" s="8">
        <f>Contract[[#This Row],[CNA Hours Contract]]/Contract[[#This Row],[CNA Hours]]</f>
        <v>0</v>
      </c>
      <c r="AD242" s="2">
        <v>0.2620879120879121</v>
      </c>
      <c r="AE242" s="2">
        <v>0</v>
      </c>
      <c r="AF242" s="8">
        <f>Contract[[#This Row],[NA TR Hours Contract]]/Contract[[#This Row],[NA TR Hours]]</f>
        <v>0</v>
      </c>
      <c r="AG242" s="2">
        <v>0</v>
      </c>
      <c r="AH242" s="2">
        <v>0</v>
      </c>
      <c r="AI242" s="8" t="s">
        <v>2447</v>
      </c>
      <c r="AJ242" t="s">
        <v>565</v>
      </c>
      <c r="AK242" s="6">
        <v>5</v>
      </c>
      <c r="AT242"/>
      <c r="AU242"/>
    </row>
    <row r="243" spans="1:47" x14ac:dyDescent="0.25">
      <c r="A243" t="s">
        <v>35</v>
      </c>
      <c r="B243" t="s">
        <v>1660</v>
      </c>
      <c r="C243" t="s">
        <v>2224</v>
      </c>
      <c r="D243" t="s">
        <v>2342</v>
      </c>
      <c r="E243" s="2">
        <v>24.296703296703296</v>
      </c>
      <c r="F243" s="2">
        <f>SUM(Contract[[#This Row],[RN Hours (excl. Admin, DON)]], Contract[[#This Row],[RN Admin Hours]], Contract[[#This Row],[RN DON Hours]], Contract[[#This Row],[LPN Hours (excl. Admin)]], Contract[[#This Row],[LPN Admin Hours]], Contract[[#This Row],[CNA Hours]], Contract[[#This Row],[NA TR Hours]], Contract[[#This Row],[Med Aide/Tech Hours]])</f>
        <v>91.183076923076925</v>
      </c>
      <c r="G2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3.6964835164835166</v>
      </c>
      <c r="H243" s="8">
        <f>Contract[[#This Row],[Total Contract Hours]]/Contract[[#This Row],[Total Nurse Staff Hours]]</f>
        <v>4.0539139950299244E-2</v>
      </c>
      <c r="I243" s="2">
        <f>SUM(Contract[[#This Row],[RN Hours (excl. Admin, DON)]], Contract[[#This Row],[RN Admin Hours]], Contract[[#This Row],[RN DON Hours]])</f>
        <v>28.280219780219781</v>
      </c>
      <c r="J243" s="2">
        <f>SUM(Contract[[#This Row],[RN Hours Contract (excl. Admin, DON)]], Contract[[#This Row],[RN Admin Hours Contract]], Contract[[#This Row],[RN DON Hours Contract]])</f>
        <v>0.43956043956043955</v>
      </c>
      <c r="K243" s="8">
        <f>Contract[[#This Row],[Total Contract RN Hours (w/ Admin, DON)]]/Contract[[#This Row],[Total RN Hours (w/ Admin, DON)]]</f>
        <v>1.5543034777540314E-2</v>
      </c>
      <c r="L243" s="2">
        <v>15.862637362637363</v>
      </c>
      <c r="M243" s="2">
        <v>0</v>
      </c>
      <c r="N243" s="8">
        <f>Contract[[#This Row],[RN Hours Contract (excl. Admin, DON)]]/Contract[[#This Row],[RN Hours (excl. Admin, DON)]]</f>
        <v>0</v>
      </c>
      <c r="O243" s="2">
        <v>8.8324175824175821</v>
      </c>
      <c r="P243" s="2">
        <v>0.43956043956043955</v>
      </c>
      <c r="Q243" s="8">
        <f>Contract[[#This Row],[RN Admin Hours Contract]]/Contract[[#This Row],[RN Admin Hours]]</f>
        <v>4.9766718506998445E-2</v>
      </c>
      <c r="R243" s="2">
        <v>3.5851648351648353</v>
      </c>
      <c r="S243" s="2">
        <v>0</v>
      </c>
      <c r="T243" s="8">
        <f>Contract[[#This Row],[RN DON Hours Contract]]/Contract[[#This Row],[RN DON Hours]]</f>
        <v>0</v>
      </c>
      <c r="U243" s="2">
        <v>15.515164835164837</v>
      </c>
      <c r="V243" s="2">
        <v>0.39978021978021971</v>
      </c>
      <c r="W243" s="8">
        <f>Contract[[#This Row],[LPN Hours Contract (excl. Admin)]]/Contract[[#This Row],[LPN Hours (excl. Admin)]]</f>
        <v>2.5767062356574204E-2</v>
      </c>
      <c r="X243" s="2">
        <v>0</v>
      </c>
      <c r="Y243" s="2">
        <v>0</v>
      </c>
      <c r="Z243" s="8" t="s">
        <v>2447</v>
      </c>
      <c r="AA243" s="2">
        <v>47.387692307692312</v>
      </c>
      <c r="AB243" s="2">
        <v>2.8571428571428572</v>
      </c>
      <c r="AC243" s="8">
        <f>Contract[[#This Row],[CNA Hours Contract]]/Contract[[#This Row],[CNA Hours]]</f>
        <v>6.0292930885749531E-2</v>
      </c>
      <c r="AD243" s="2">
        <v>0</v>
      </c>
      <c r="AE243" s="2">
        <v>0</v>
      </c>
      <c r="AF243" s="8" t="s">
        <v>2447</v>
      </c>
      <c r="AG243" s="2">
        <v>0</v>
      </c>
      <c r="AH243" s="2">
        <v>0</v>
      </c>
      <c r="AI243" s="8" t="s">
        <v>2447</v>
      </c>
      <c r="AJ243" t="s">
        <v>724</v>
      </c>
      <c r="AK243" s="6">
        <v>5</v>
      </c>
      <c r="AT243"/>
      <c r="AU243"/>
    </row>
    <row r="244" spans="1:47" x14ac:dyDescent="0.25">
      <c r="A244" t="s">
        <v>35</v>
      </c>
      <c r="B244" t="s">
        <v>1568</v>
      </c>
      <c r="C244" t="s">
        <v>1993</v>
      </c>
      <c r="D244" t="s">
        <v>2281</v>
      </c>
      <c r="E244" s="2">
        <v>95.769230769230774</v>
      </c>
      <c r="F244" s="2">
        <f>SUM(Contract[[#This Row],[RN Hours (excl. Admin, DON)]], Contract[[#This Row],[RN Admin Hours]], Contract[[#This Row],[RN DON Hours]], Contract[[#This Row],[LPN Hours (excl. Admin)]], Contract[[#This Row],[LPN Admin Hours]], Contract[[#This Row],[CNA Hours]], Contract[[#This Row],[NA TR Hours]], Contract[[#This Row],[Med Aide/Tech Hours]])</f>
        <v>345.18956043956047</v>
      </c>
      <c r="G2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44" s="8">
        <f>Contract[[#This Row],[Total Contract Hours]]/Contract[[#This Row],[Total Nurse Staff Hours]]</f>
        <v>0</v>
      </c>
      <c r="I244" s="2">
        <f>SUM(Contract[[#This Row],[RN Hours (excl. Admin, DON)]], Contract[[#This Row],[RN Admin Hours]], Contract[[#This Row],[RN DON Hours]])</f>
        <v>51.706043956043956</v>
      </c>
      <c r="J244" s="2">
        <f>SUM(Contract[[#This Row],[RN Hours Contract (excl. Admin, DON)]], Contract[[#This Row],[RN Admin Hours Contract]], Contract[[#This Row],[RN DON Hours Contract]])</f>
        <v>0</v>
      </c>
      <c r="K244" s="8">
        <f>Contract[[#This Row],[Total Contract RN Hours (w/ Admin, DON)]]/Contract[[#This Row],[Total RN Hours (w/ Admin, DON)]]</f>
        <v>0</v>
      </c>
      <c r="L244" s="2">
        <v>37.925824175824175</v>
      </c>
      <c r="M244" s="2">
        <v>0</v>
      </c>
      <c r="N244" s="8">
        <f>Contract[[#This Row],[RN Hours Contract (excl. Admin, DON)]]/Contract[[#This Row],[RN Hours (excl. Admin, DON)]]</f>
        <v>0</v>
      </c>
      <c r="O244" s="2">
        <v>8.2417582417582409</v>
      </c>
      <c r="P244" s="2">
        <v>0</v>
      </c>
      <c r="Q244" s="8">
        <f>Contract[[#This Row],[RN Admin Hours Contract]]/Contract[[#This Row],[RN Admin Hours]]</f>
        <v>0</v>
      </c>
      <c r="R244" s="2">
        <v>5.5384615384615383</v>
      </c>
      <c r="S244" s="2">
        <v>0</v>
      </c>
      <c r="T244" s="8">
        <f>Contract[[#This Row],[RN DON Hours Contract]]/Contract[[#This Row],[RN DON Hours]]</f>
        <v>0</v>
      </c>
      <c r="U244" s="2">
        <v>93.870879120879124</v>
      </c>
      <c r="V244" s="2">
        <v>0</v>
      </c>
      <c r="W244" s="8">
        <f>Contract[[#This Row],[LPN Hours Contract (excl. Admin)]]/Contract[[#This Row],[LPN Hours (excl. Admin)]]</f>
        <v>0</v>
      </c>
      <c r="X244" s="2">
        <v>13.843406593406593</v>
      </c>
      <c r="Y244" s="2">
        <v>0</v>
      </c>
      <c r="Z244" s="8">
        <f>Contract[[#This Row],[LPN Admin Hours Contract]]/Contract[[#This Row],[LPN Admin Hours]]</f>
        <v>0</v>
      </c>
      <c r="AA244" s="2">
        <v>173.52197802197801</v>
      </c>
      <c r="AB244" s="2">
        <v>0</v>
      </c>
      <c r="AC244" s="8">
        <f>Contract[[#This Row],[CNA Hours Contract]]/Contract[[#This Row],[CNA Hours]]</f>
        <v>0</v>
      </c>
      <c r="AD244" s="2">
        <v>12.247252747252746</v>
      </c>
      <c r="AE244" s="2">
        <v>0</v>
      </c>
      <c r="AF244" s="8">
        <f>Contract[[#This Row],[NA TR Hours Contract]]/Contract[[#This Row],[NA TR Hours]]</f>
        <v>0</v>
      </c>
      <c r="AG244" s="2">
        <v>0</v>
      </c>
      <c r="AH244" s="2">
        <v>0</v>
      </c>
      <c r="AI244" s="8" t="s">
        <v>2447</v>
      </c>
      <c r="AJ244" t="s">
        <v>630</v>
      </c>
      <c r="AK244" s="6">
        <v>5</v>
      </c>
      <c r="AT244"/>
      <c r="AU244"/>
    </row>
    <row r="245" spans="1:47" x14ac:dyDescent="0.25">
      <c r="A245" t="s">
        <v>35</v>
      </c>
      <c r="B245" t="s">
        <v>1415</v>
      </c>
      <c r="C245" t="s">
        <v>1961</v>
      </c>
      <c r="D245" t="s">
        <v>2333</v>
      </c>
      <c r="E245" s="2">
        <v>61.07692307692308</v>
      </c>
      <c r="F245" s="2">
        <f>SUM(Contract[[#This Row],[RN Hours (excl. Admin, DON)]], Contract[[#This Row],[RN Admin Hours]], Contract[[#This Row],[RN DON Hours]], Contract[[#This Row],[LPN Hours (excl. Admin)]], Contract[[#This Row],[LPN Admin Hours]], Contract[[#This Row],[CNA Hours]], Contract[[#This Row],[NA TR Hours]], Contract[[#This Row],[Med Aide/Tech Hours]])</f>
        <v>195.56956043956046</v>
      </c>
      <c r="G2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104.68274725274725</v>
      </c>
      <c r="H245" s="8">
        <f>Contract[[#This Row],[Total Contract Hours]]/Contract[[#This Row],[Total Nurse Staff Hours]]</f>
        <v>0.53527116907898753</v>
      </c>
      <c r="I245" s="2">
        <f>SUM(Contract[[#This Row],[RN Hours (excl. Admin, DON)]], Contract[[#This Row],[RN Admin Hours]], Contract[[#This Row],[RN DON Hours]])</f>
        <v>20.53857142857143</v>
      </c>
      <c r="J245" s="2">
        <f>SUM(Contract[[#This Row],[RN Hours Contract (excl. Admin, DON)]], Contract[[#This Row],[RN Admin Hours Contract]], Contract[[#This Row],[RN DON Hours Contract]])</f>
        <v>0</v>
      </c>
      <c r="K245" s="8">
        <f>Contract[[#This Row],[Total Contract RN Hours (w/ Admin, DON)]]/Contract[[#This Row],[Total RN Hours (w/ Admin, DON)]]</f>
        <v>0</v>
      </c>
      <c r="L245" s="2">
        <v>15.351758241758242</v>
      </c>
      <c r="M245" s="2">
        <v>0</v>
      </c>
      <c r="N245" s="8">
        <f>Contract[[#This Row],[RN Hours Contract (excl. Admin, DON)]]/Contract[[#This Row],[RN Hours (excl. Admin, DON)]]</f>
        <v>0</v>
      </c>
      <c r="O245" s="2">
        <v>5.186813186813187</v>
      </c>
      <c r="P245" s="2">
        <v>0</v>
      </c>
      <c r="Q245" s="8">
        <f>Contract[[#This Row],[RN Admin Hours Contract]]/Contract[[#This Row],[RN Admin Hours]]</f>
        <v>0</v>
      </c>
      <c r="R245" s="2">
        <v>0</v>
      </c>
      <c r="S245" s="2">
        <v>0</v>
      </c>
      <c r="T245" s="8" t="s">
        <v>2447</v>
      </c>
      <c r="U245" s="2">
        <v>46.24923076923077</v>
      </c>
      <c r="V245" s="2">
        <v>10.375054945054947</v>
      </c>
      <c r="W245" s="8">
        <f>Contract[[#This Row],[LPN Hours Contract (excl. Admin)]]/Contract[[#This Row],[LPN Hours (excl. Admin)]]</f>
        <v>0.22432924337321919</v>
      </c>
      <c r="X245" s="2">
        <v>1.8241758241758241</v>
      </c>
      <c r="Y245" s="2">
        <v>1.7692307692307692</v>
      </c>
      <c r="Z245" s="8">
        <f>Contract[[#This Row],[LPN Admin Hours Contract]]/Contract[[#This Row],[LPN Admin Hours]]</f>
        <v>0.96987951807228912</v>
      </c>
      <c r="AA245" s="2">
        <v>126.95758241758243</v>
      </c>
      <c r="AB245" s="2">
        <v>92.538461538461533</v>
      </c>
      <c r="AC245" s="8">
        <f>Contract[[#This Row],[CNA Hours Contract]]/Contract[[#This Row],[CNA Hours]]</f>
        <v>0.72889275123472919</v>
      </c>
      <c r="AD245" s="2">
        <v>0</v>
      </c>
      <c r="AE245" s="2">
        <v>0</v>
      </c>
      <c r="AF245" s="8" t="s">
        <v>2447</v>
      </c>
      <c r="AG245" s="2">
        <v>0</v>
      </c>
      <c r="AH245" s="2">
        <v>0</v>
      </c>
      <c r="AI245" s="8" t="s">
        <v>2447</v>
      </c>
      <c r="AJ245" t="s">
        <v>474</v>
      </c>
      <c r="AK245" s="6">
        <v>5</v>
      </c>
      <c r="AT245"/>
      <c r="AU245"/>
    </row>
    <row r="246" spans="1:47" x14ac:dyDescent="0.25">
      <c r="A246" t="s">
        <v>35</v>
      </c>
      <c r="B246" t="s">
        <v>1500</v>
      </c>
      <c r="C246" t="s">
        <v>1965</v>
      </c>
      <c r="D246" t="s">
        <v>2282</v>
      </c>
      <c r="E246" s="2">
        <v>80.098901098901095</v>
      </c>
      <c r="F246" s="2">
        <f>SUM(Contract[[#This Row],[RN Hours (excl. Admin, DON)]], Contract[[#This Row],[RN Admin Hours]], Contract[[#This Row],[RN DON Hours]], Contract[[#This Row],[LPN Hours (excl. Admin)]], Contract[[#This Row],[LPN Admin Hours]], Contract[[#This Row],[CNA Hours]], Contract[[#This Row],[NA TR Hours]], Contract[[#This Row],[Med Aide/Tech Hours]])</f>
        <v>253.03934065934067</v>
      </c>
      <c r="G2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12.624835164835165</v>
      </c>
      <c r="H246" s="8">
        <f>Contract[[#This Row],[Total Contract Hours]]/Contract[[#This Row],[Total Nurse Staff Hours]]</f>
        <v>4.9892776087460664E-2</v>
      </c>
      <c r="I246" s="2">
        <f>SUM(Contract[[#This Row],[RN Hours (excl. Admin, DON)]], Contract[[#This Row],[RN Admin Hours]], Contract[[#This Row],[RN DON Hours]])</f>
        <v>66.49340659340659</v>
      </c>
      <c r="J246" s="2">
        <f>SUM(Contract[[#This Row],[RN Hours Contract (excl. Admin, DON)]], Contract[[#This Row],[RN Admin Hours Contract]], Contract[[#This Row],[RN DON Hours Contract]])</f>
        <v>0.65934065934065933</v>
      </c>
      <c r="K246" s="8">
        <f>Contract[[#This Row],[Total Contract RN Hours (w/ Admin, DON)]]/Contract[[#This Row],[Total RN Hours (w/ Admin, DON)]]</f>
        <v>9.9158802822720583E-3</v>
      </c>
      <c r="L246" s="2">
        <v>61.658241758241758</v>
      </c>
      <c r="M246" s="2">
        <v>0.65934065934065933</v>
      </c>
      <c r="N246" s="8">
        <f>Contract[[#This Row],[RN Hours Contract (excl. Admin, DON)]]/Contract[[#This Row],[RN Hours (excl. Admin, DON)]]</f>
        <v>1.0693471635566486E-2</v>
      </c>
      <c r="O246" s="2">
        <v>0</v>
      </c>
      <c r="P246" s="2">
        <v>0</v>
      </c>
      <c r="Q246" s="8" t="s">
        <v>2447</v>
      </c>
      <c r="R246" s="2">
        <v>4.8351648351648349</v>
      </c>
      <c r="S246" s="2">
        <v>0</v>
      </c>
      <c r="T246" s="8">
        <f>Contract[[#This Row],[RN DON Hours Contract]]/Contract[[#This Row],[RN DON Hours]]</f>
        <v>0</v>
      </c>
      <c r="U246" s="2">
        <v>32.383076923076921</v>
      </c>
      <c r="V246" s="2">
        <v>0.86659340659340656</v>
      </c>
      <c r="W246" s="8">
        <f>Contract[[#This Row],[LPN Hours Contract (excl. Admin)]]/Contract[[#This Row],[LPN Hours (excl. Admin)]]</f>
        <v>2.676068764719057E-2</v>
      </c>
      <c r="X246" s="2">
        <v>9.5824175824175821</v>
      </c>
      <c r="Y246" s="2">
        <v>0</v>
      </c>
      <c r="Z246" s="8">
        <f>Contract[[#This Row],[LPN Admin Hours Contract]]/Contract[[#This Row],[LPN Admin Hours]]</f>
        <v>0</v>
      </c>
      <c r="AA246" s="2">
        <v>144.58043956043957</v>
      </c>
      <c r="AB246" s="2">
        <v>11.098901098901099</v>
      </c>
      <c r="AC246" s="8">
        <f>Contract[[#This Row],[CNA Hours Contract]]/Contract[[#This Row],[CNA Hours]]</f>
        <v>7.6766270268955564E-2</v>
      </c>
      <c r="AD246" s="2">
        <v>0</v>
      </c>
      <c r="AE246" s="2">
        <v>0</v>
      </c>
      <c r="AF246" s="8" t="s">
        <v>2447</v>
      </c>
      <c r="AG246" s="2">
        <v>0</v>
      </c>
      <c r="AH246" s="2">
        <v>0</v>
      </c>
      <c r="AI246" s="8" t="s">
        <v>2447</v>
      </c>
      <c r="AJ246" t="s">
        <v>562</v>
      </c>
      <c r="AK246" s="6">
        <v>5</v>
      </c>
      <c r="AT246"/>
      <c r="AU246"/>
    </row>
    <row r="247" spans="1:47" x14ac:dyDescent="0.25">
      <c r="A247" t="s">
        <v>35</v>
      </c>
      <c r="B247" t="s">
        <v>1713</v>
      </c>
      <c r="C247" t="s">
        <v>1919</v>
      </c>
      <c r="D247" t="s">
        <v>2336</v>
      </c>
      <c r="E247" s="2">
        <v>53.934065934065934</v>
      </c>
      <c r="F247" s="2">
        <f>SUM(Contract[[#This Row],[RN Hours (excl. Admin, DON)]], Contract[[#This Row],[RN Admin Hours]], Contract[[#This Row],[RN DON Hours]], Contract[[#This Row],[LPN Hours (excl. Admin)]], Contract[[#This Row],[LPN Admin Hours]], Contract[[#This Row],[CNA Hours]], Contract[[#This Row],[NA TR Hours]], Contract[[#This Row],[Med Aide/Tech Hours]])</f>
        <v>152.62362637362637</v>
      </c>
      <c r="G2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47" s="8">
        <f>Contract[[#This Row],[Total Contract Hours]]/Contract[[#This Row],[Total Nurse Staff Hours]]</f>
        <v>0</v>
      </c>
      <c r="I247" s="2">
        <f>SUM(Contract[[#This Row],[RN Hours (excl. Admin, DON)]], Contract[[#This Row],[RN Admin Hours]], Contract[[#This Row],[RN DON Hours]])</f>
        <v>17.241758241758241</v>
      </c>
      <c r="J247" s="2">
        <f>SUM(Contract[[#This Row],[RN Hours Contract (excl. Admin, DON)]], Contract[[#This Row],[RN Admin Hours Contract]], Contract[[#This Row],[RN DON Hours Contract]])</f>
        <v>0</v>
      </c>
      <c r="K247" s="8">
        <f>Contract[[#This Row],[Total Contract RN Hours (w/ Admin, DON)]]/Contract[[#This Row],[Total RN Hours (w/ Admin, DON)]]</f>
        <v>0</v>
      </c>
      <c r="L247" s="2">
        <v>14.340659340659341</v>
      </c>
      <c r="M247" s="2">
        <v>0</v>
      </c>
      <c r="N247" s="8">
        <f>Contract[[#This Row],[RN Hours Contract (excl. Admin, DON)]]/Contract[[#This Row],[RN Hours (excl. Admin, DON)]]</f>
        <v>0</v>
      </c>
      <c r="O247" s="2">
        <v>8.7912087912087919E-2</v>
      </c>
      <c r="P247" s="2">
        <v>0</v>
      </c>
      <c r="Q247" s="8">
        <f>Contract[[#This Row],[RN Admin Hours Contract]]/Contract[[#This Row],[RN Admin Hours]]</f>
        <v>0</v>
      </c>
      <c r="R247" s="2">
        <v>2.8131868131868134</v>
      </c>
      <c r="S247" s="2">
        <v>0</v>
      </c>
      <c r="T247" s="8">
        <f>Contract[[#This Row],[RN DON Hours Contract]]/Contract[[#This Row],[RN DON Hours]]</f>
        <v>0</v>
      </c>
      <c r="U247" s="2">
        <v>40.395604395604394</v>
      </c>
      <c r="V247" s="2">
        <v>0</v>
      </c>
      <c r="W247" s="8">
        <f>Contract[[#This Row],[LPN Hours Contract (excl. Admin)]]/Contract[[#This Row],[LPN Hours (excl. Admin)]]</f>
        <v>0</v>
      </c>
      <c r="X247" s="2">
        <v>8.5989010989010985</v>
      </c>
      <c r="Y247" s="2">
        <v>0</v>
      </c>
      <c r="Z247" s="8">
        <f>Contract[[#This Row],[LPN Admin Hours Contract]]/Contract[[#This Row],[LPN Admin Hours]]</f>
        <v>0</v>
      </c>
      <c r="AA247" s="2">
        <v>85.436813186813168</v>
      </c>
      <c r="AB247" s="2">
        <v>0</v>
      </c>
      <c r="AC247" s="8">
        <f>Contract[[#This Row],[CNA Hours Contract]]/Contract[[#This Row],[CNA Hours]]</f>
        <v>0</v>
      </c>
      <c r="AD247" s="2">
        <v>0.9505494505494505</v>
      </c>
      <c r="AE247" s="2">
        <v>0</v>
      </c>
      <c r="AF247" s="8">
        <f>Contract[[#This Row],[NA TR Hours Contract]]/Contract[[#This Row],[NA TR Hours]]</f>
        <v>0</v>
      </c>
      <c r="AG247" s="2">
        <v>0</v>
      </c>
      <c r="AH247" s="2">
        <v>0</v>
      </c>
      <c r="AI247" s="8" t="s">
        <v>2447</v>
      </c>
      <c r="AJ247" t="s">
        <v>779</v>
      </c>
      <c r="AK247" s="6">
        <v>5</v>
      </c>
      <c r="AT247"/>
      <c r="AU247"/>
    </row>
    <row r="248" spans="1:47" x14ac:dyDescent="0.25">
      <c r="A248" t="s">
        <v>35</v>
      </c>
      <c r="B248" t="s">
        <v>1547</v>
      </c>
      <c r="C248" t="s">
        <v>2215</v>
      </c>
      <c r="D248" t="s">
        <v>2347</v>
      </c>
      <c r="E248" s="2">
        <v>25.835164835164836</v>
      </c>
      <c r="F248" s="2">
        <f>SUM(Contract[[#This Row],[RN Hours (excl. Admin, DON)]], Contract[[#This Row],[RN Admin Hours]], Contract[[#This Row],[RN DON Hours]], Contract[[#This Row],[LPN Hours (excl. Admin)]], Contract[[#This Row],[LPN Admin Hours]], Contract[[#This Row],[CNA Hours]], Contract[[#This Row],[NA TR Hours]], Contract[[#This Row],[Med Aide/Tech Hours]])</f>
        <v>76.655054945054943</v>
      </c>
      <c r="G2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1.087912087912088</v>
      </c>
      <c r="H248" s="8">
        <f>Contract[[#This Row],[Total Contract Hours]]/Contract[[#This Row],[Total Nurse Staff Hours]]</f>
        <v>1.4192307196073176E-2</v>
      </c>
      <c r="I248" s="2">
        <f>SUM(Contract[[#This Row],[RN Hours (excl. Admin, DON)]], Contract[[#This Row],[RN Admin Hours]], Contract[[#This Row],[RN DON Hours]])</f>
        <v>10.995934065934065</v>
      </c>
      <c r="J248" s="2">
        <f>SUM(Contract[[#This Row],[RN Hours Contract (excl. Admin, DON)]], Contract[[#This Row],[RN Admin Hours Contract]], Contract[[#This Row],[RN DON Hours Contract]])</f>
        <v>0.64835164835164838</v>
      </c>
      <c r="K248" s="8">
        <f>Contract[[#This Row],[Total Contract RN Hours (w/ Admin, DON)]]/Contract[[#This Row],[Total RN Hours (w/ Admin, DON)]]</f>
        <v>5.8962853402356519E-2</v>
      </c>
      <c r="L248" s="2">
        <v>4.2267032967032963</v>
      </c>
      <c r="M248" s="2">
        <v>0.64835164835164838</v>
      </c>
      <c r="N248" s="8">
        <f>Contract[[#This Row],[RN Hours Contract (excl. Admin, DON)]]/Contract[[#This Row],[RN Hours (excl. Admin, DON)]]</f>
        <v>0.15339417102150121</v>
      </c>
      <c r="O248" s="2">
        <v>1.1428571428571428</v>
      </c>
      <c r="P248" s="2">
        <v>0</v>
      </c>
      <c r="Q248" s="8">
        <f>Contract[[#This Row],[RN Admin Hours Contract]]/Contract[[#This Row],[RN Admin Hours]]</f>
        <v>0</v>
      </c>
      <c r="R248" s="2">
        <v>5.6263736263736268</v>
      </c>
      <c r="S248" s="2">
        <v>0</v>
      </c>
      <c r="T248" s="8">
        <f>Contract[[#This Row],[RN DON Hours Contract]]/Contract[[#This Row],[RN DON Hours]]</f>
        <v>0</v>
      </c>
      <c r="U248" s="2">
        <v>17.271428571428572</v>
      </c>
      <c r="V248" s="2">
        <v>0.18681318681318682</v>
      </c>
      <c r="W248" s="8">
        <f>Contract[[#This Row],[LPN Hours Contract (excl. Admin)]]/Contract[[#This Row],[LPN Hours (excl. Admin)]]</f>
        <v>1.0816313545842081E-2</v>
      </c>
      <c r="X248" s="2">
        <v>0</v>
      </c>
      <c r="Y248" s="2">
        <v>0</v>
      </c>
      <c r="Z248" s="8" t="s">
        <v>2447</v>
      </c>
      <c r="AA248" s="2">
        <v>48.387692307692305</v>
      </c>
      <c r="AB248" s="2">
        <v>0.25274725274725274</v>
      </c>
      <c r="AC248" s="8">
        <f>Contract[[#This Row],[CNA Hours Contract]]/Contract[[#This Row],[CNA Hours]]</f>
        <v>5.2233789357024763E-3</v>
      </c>
      <c r="AD248" s="2">
        <v>0</v>
      </c>
      <c r="AE248" s="2">
        <v>0</v>
      </c>
      <c r="AF248" s="8" t="s">
        <v>2447</v>
      </c>
      <c r="AG248" s="2">
        <v>0</v>
      </c>
      <c r="AH248" s="2">
        <v>0</v>
      </c>
      <c r="AI248" s="8" t="s">
        <v>2447</v>
      </c>
      <c r="AJ248" t="s">
        <v>609</v>
      </c>
      <c r="AK248" s="6">
        <v>5</v>
      </c>
      <c r="AT248"/>
      <c r="AU248"/>
    </row>
    <row r="249" spans="1:47" x14ac:dyDescent="0.25">
      <c r="A249" t="s">
        <v>35</v>
      </c>
      <c r="B249" t="s">
        <v>1509</v>
      </c>
      <c r="C249" t="s">
        <v>1955</v>
      </c>
      <c r="D249" t="s">
        <v>2313</v>
      </c>
      <c r="E249" s="2">
        <v>56.890109890109891</v>
      </c>
      <c r="F249" s="2">
        <f>SUM(Contract[[#This Row],[RN Hours (excl. Admin, DON)]], Contract[[#This Row],[RN Admin Hours]], Contract[[#This Row],[RN DON Hours]], Contract[[#This Row],[LPN Hours (excl. Admin)]], Contract[[#This Row],[LPN Admin Hours]], Contract[[#This Row],[CNA Hours]], Contract[[#This Row],[NA TR Hours]], Contract[[#This Row],[Med Aide/Tech Hours]])</f>
        <v>178.59615384615384</v>
      </c>
      <c r="G2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49" s="8">
        <f>Contract[[#This Row],[Total Contract Hours]]/Contract[[#This Row],[Total Nurse Staff Hours]]</f>
        <v>0</v>
      </c>
      <c r="I249" s="2">
        <f>SUM(Contract[[#This Row],[RN Hours (excl. Admin, DON)]], Contract[[#This Row],[RN Admin Hours]], Contract[[#This Row],[RN DON Hours]])</f>
        <v>35.802197802197803</v>
      </c>
      <c r="J249" s="2">
        <f>SUM(Contract[[#This Row],[RN Hours Contract (excl. Admin, DON)]], Contract[[#This Row],[RN Admin Hours Contract]], Contract[[#This Row],[RN DON Hours Contract]])</f>
        <v>0</v>
      </c>
      <c r="K249" s="8">
        <f>Contract[[#This Row],[Total Contract RN Hours (w/ Admin, DON)]]/Contract[[#This Row],[Total RN Hours (w/ Admin, DON)]]</f>
        <v>0</v>
      </c>
      <c r="L249" s="2">
        <v>30</v>
      </c>
      <c r="M249" s="2">
        <v>0</v>
      </c>
      <c r="N249" s="8">
        <f>Contract[[#This Row],[RN Hours Contract (excl. Admin, DON)]]/Contract[[#This Row],[RN Hours (excl. Admin, DON)]]</f>
        <v>0</v>
      </c>
      <c r="O249" s="2">
        <v>0</v>
      </c>
      <c r="P249" s="2">
        <v>0</v>
      </c>
      <c r="Q249" s="8" t="s">
        <v>2447</v>
      </c>
      <c r="R249" s="2">
        <v>5.802197802197802</v>
      </c>
      <c r="S249" s="2">
        <v>0</v>
      </c>
      <c r="T249" s="8">
        <f>Contract[[#This Row],[RN DON Hours Contract]]/Contract[[#This Row],[RN DON Hours]]</f>
        <v>0</v>
      </c>
      <c r="U249" s="2">
        <v>32.785714285714285</v>
      </c>
      <c r="V249" s="2">
        <v>0</v>
      </c>
      <c r="W249" s="8">
        <f>Contract[[#This Row],[LPN Hours Contract (excl. Admin)]]/Contract[[#This Row],[LPN Hours (excl. Admin)]]</f>
        <v>0</v>
      </c>
      <c r="X249" s="2">
        <v>1.1428571428571428</v>
      </c>
      <c r="Y249" s="2">
        <v>0</v>
      </c>
      <c r="Z249" s="8">
        <f>Contract[[#This Row],[LPN Admin Hours Contract]]/Contract[[#This Row],[LPN Admin Hours]]</f>
        <v>0</v>
      </c>
      <c r="AA249" s="2">
        <v>108.86538461538461</v>
      </c>
      <c r="AB249" s="2">
        <v>0</v>
      </c>
      <c r="AC249" s="8">
        <f>Contract[[#This Row],[CNA Hours Contract]]/Contract[[#This Row],[CNA Hours]]</f>
        <v>0</v>
      </c>
      <c r="AD249" s="2">
        <v>0</v>
      </c>
      <c r="AE249" s="2">
        <v>0</v>
      </c>
      <c r="AF249" s="8" t="s">
        <v>2447</v>
      </c>
      <c r="AG249" s="2">
        <v>0</v>
      </c>
      <c r="AH249" s="2">
        <v>0</v>
      </c>
      <c r="AI249" s="8" t="s">
        <v>2447</v>
      </c>
      <c r="AJ249" t="s">
        <v>571</v>
      </c>
      <c r="AK249" s="6">
        <v>5</v>
      </c>
      <c r="AT249"/>
      <c r="AU249"/>
    </row>
    <row r="250" spans="1:47" x14ac:dyDescent="0.25">
      <c r="A250" t="s">
        <v>35</v>
      </c>
      <c r="B250" t="s">
        <v>1465</v>
      </c>
      <c r="C250" t="s">
        <v>2062</v>
      </c>
      <c r="D250" t="s">
        <v>2347</v>
      </c>
      <c r="E250" s="2">
        <v>17.615384615384617</v>
      </c>
      <c r="F250" s="2">
        <f>SUM(Contract[[#This Row],[RN Hours (excl. Admin, DON)]], Contract[[#This Row],[RN Admin Hours]], Contract[[#This Row],[RN DON Hours]], Contract[[#This Row],[LPN Hours (excl. Admin)]], Contract[[#This Row],[LPN Admin Hours]], Contract[[#This Row],[CNA Hours]], Contract[[#This Row],[NA TR Hours]], Contract[[#This Row],[Med Aide/Tech Hours]])</f>
        <v>68.667582417582452</v>
      </c>
      <c r="G2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0.63736263736263743</v>
      </c>
      <c r="H250" s="8">
        <f>Contract[[#This Row],[Total Contract Hours]]/Contract[[#This Row],[Total Nurse Staff Hours]]</f>
        <v>9.2818563712742507E-3</v>
      </c>
      <c r="I250" s="2">
        <f>SUM(Contract[[#This Row],[RN Hours (excl. Admin, DON)]], Contract[[#This Row],[RN Admin Hours]], Contract[[#This Row],[RN DON Hours]])</f>
        <v>16.82802197802198</v>
      </c>
      <c r="J250" s="2">
        <f>SUM(Contract[[#This Row],[RN Hours Contract (excl. Admin, DON)]], Contract[[#This Row],[RN Admin Hours Contract]], Contract[[#This Row],[RN DON Hours Contract]])</f>
        <v>8.7912087912087919E-2</v>
      </c>
      <c r="K250" s="8">
        <f>Contract[[#This Row],[Total Contract RN Hours (w/ Admin, DON)]]/Contract[[#This Row],[Total RN Hours (w/ Admin, DON)]]</f>
        <v>5.2241486270284392E-3</v>
      </c>
      <c r="L250" s="2">
        <v>10.454395604395605</v>
      </c>
      <c r="M250" s="2">
        <v>8.7912087912087919E-2</v>
      </c>
      <c r="N250" s="8">
        <f>Contract[[#This Row],[RN Hours Contract (excl. Admin, DON)]]/Contract[[#This Row],[RN Hours (excl. Admin, DON)]]</f>
        <v>8.4091028538392804E-3</v>
      </c>
      <c r="O250" s="2">
        <v>1.1428571428571428</v>
      </c>
      <c r="P250" s="2">
        <v>0</v>
      </c>
      <c r="Q250" s="8">
        <f>Contract[[#This Row],[RN Admin Hours Contract]]/Contract[[#This Row],[RN Admin Hours]]</f>
        <v>0</v>
      </c>
      <c r="R250" s="2">
        <v>5.2307692307692308</v>
      </c>
      <c r="S250" s="2">
        <v>0</v>
      </c>
      <c r="T250" s="8">
        <f>Contract[[#This Row],[RN DON Hours Contract]]/Contract[[#This Row],[RN DON Hours]]</f>
        <v>0</v>
      </c>
      <c r="U250" s="2">
        <v>14.431758241758244</v>
      </c>
      <c r="V250" s="2">
        <v>0</v>
      </c>
      <c r="W250" s="8">
        <f>Contract[[#This Row],[LPN Hours Contract (excl. Admin)]]/Contract[[#This Row],[LPN Hours (excl. Admin)]]</f>
        <v>0</v>
      </c>
      <c r="X250" s="2">
        <v>0</v>
      </c>
      <c r="Y250" s="2">
        <v>0</v>
      </c>
      <c r="Z250" s="8" t="s">
        <v>2447</v>
      </c>
      <c r="AA250" s="2">
        <v>37.407802197802226</v>
      </c>
      <c r="AB250" s="2">
        <v>0.5494505494505495</v>
      </c>
      <c r="AC250" s="8">
        <f>Contract[[#This Row],[CNA Hours Contract]]/Contract[[#This Row],[CNA Hours]]</f>
        <v>1.4688126999421278E-2</v>
      </c>
      <c r="AD250" s="2">
        <v>0</v>
      </c>
      <c r="AE250" s="2">
        <v>0</v>
      </c>
      <c r="AF250" s="8" t="s">
        <v>2447</v>
      </c>
      <c r="AG250" s="2">
        <v>0</v>
      </c>
      <c r="AH250" s="2">
        <v>0</v>
      </c>
      <c r="AI250" s="8" t="s">
        <v>2447</v>
      </c>
      <c r="AJ250" t="s">
        <v>524</v>
      </c>
      <c r="AK250" s="6">
        <v>5</v>
      </c>
      <c r="AT250"/>
      <c r="AU250"/>
    </row>
    <row r="251" spans="1:47" x14ac:dyDescent="0.25">
      <c r="A251" t="s">
        <v>35</v>
      </c>
      <c r="B251" t="s">
        <v>1688</v>
      </c>
      <c r="C251" t="s">
        <v>2242</v>
      </c>
      <c r="D251" t="s">
        <v>2287</v>
      </c>
      <c r="E251" s="2">
        <v>41.384615384615387</v>
      </c>
      <c r="F251" s="2">
        <f>SUM(Contract[[#This Row],[RN Hours (excl. Admin, DON)]], Contract[[#This Row],[RN Admin Hours]], Contract[[#This Row],[RN DON Hours]], Contract[[#This Row],[LPN Hours (excl. Admin)]], Contract[[#This Row],[LPN Admin Hours]], Contract[[#This Row],[CNA Hours]], Contract[[#This Row],[NA TR Hours]], Contract[[#This Row],[Med Aide/Tech Hours]])</f>
        <v>148.0454945054945</v>
      </c>
      <c r="G2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11.31043956043956</v>
      </c>
      <c r="H251" s="8">
        <f>Contract[[#This Row],[Total Contract Hours]]/Contract[[#This Row],[Total Nurse Staff Hours]]</f>
        <v>7.6398404410880527E-2</v>
      </c>
      <c r="I251" s="2">
        <f>SUM(Contract[[#This Row],[RN Hours (excl. Admin, DON)]], Contract[[#This Row],[RN Admin Hours]], Contract[[#This Row],[RN DON Hours]])</f>
        <v>23.619230769230768</v>
      </c>
      <c r="J251" s="2">
        <f>SUM(Contract[[#This Row],[RN Hours Contract (excl. Admin, DON)]], Contract[[#This Row],[RN Admin Hours Contract]], Contract[[#This Row],[RN DON Hours Contract]])</f>
        <v>1.0109890109890109</v>
      </c>
      <c r="K251" s="8">
        <f>Contract[[#This Row],[Total Contract RN Hours (w/ Admin, DON)]]/Contract[[#This Row],[Total RN Hours (w/ Admin, DON)]]</f>
        <v>4.2803638309256285E-2</v>
      </c>
      <c r="L251" s="2">
        <v>10.828021978021978</v>
      </c>
      <c r="M251" s="2">
        <v>1.0109890109890109</v>
      </c>
      <c r="N251" s="8">
        <f>Contract[[#This Row],[RN Hours Contract (excl. Admin, DON)]]/Contract[[#This Row],[RN Hours (excl. Admin, DON)]]</f>
        <v>9.3367838838991218E-2</v>
      </c>
      <c r="O251" s="2">
        <v>3.2527472527472527</v>
      </c>
      <c r="P251" s="2">
        <v>0</v>
      </c>
      <c r="Q251" s="8">
        <f>Contract[[#This Row],[RN Admin Hours Contract]]/Contract[[#This Row],[RN Admin Hours]]</f>
        <v>0</v>
      </c>
      <c r="R251" s="2">
        <v>9.5384615384615383</v>
      </c>
      <c r="S251" s="2">
        <v>0</v>
      </c>
      <c r="T251" s="8">
        <f>Contract[[#This Row],[RN DON Hours Contract]]/Contract[[#This Row],[RN DON Hours]]</f>
        <v>0</v>
      </c>
      <c r="U251" s="2">
        <v>38.970109890109896</v>
      </c>
      <c r="V251" s="2">
        <v>4.2664835164835164</v>
      </c>
      <c r="W251" s="8">
        <f>Contract[[#This Row],[LPN Hours Contract (excl. Admin)]]/Contract[[#This Row],[LPN Hours (excl. Admin)]]</f>
        <v>0.10948092085227334</v>
      </c>
      <c r="X251" s="2">
        <v>3.2527472527472527</v>
      </c>
      <c r="Y251" s="2">
        <v>0</v>
      </c>
      <c r="Z251" s="8">
        <f>Contract[[#This Row],[LPN Admin Hours Contract]]/Contract[[#This Row],[LPN Admin Hours]]</f>
        <v>0</v>
      </c>
      <c r="AA251" s="2">
        <v>82.203406593406598</v>
      </c>
      <c r="AB251" s="2">
        <v>6.0329670329670328</v>
      </c>
      <c r="AC251" s="8">
        <f>Contract[[#This Row],[CNA Hours Contract]]/Contract[[#This Row],[CNA Hours]]</f>
        <v>7.339071801254192E-2</v>
      </c>
      <c r="AD251" s="2">
        <v>0</v>
      </c>
      <c r="AE251" s="2">
        <v>0</v>
      </c>
      <c r="AF251" s="8" t="s">
        <v>2447</v>
      </c>
      <c r="AG251" s="2">
        <v>0</v>
      </c>
      <c r="AH251" s="2">
        <v>0</v>
      </c>
      <c r="AI251" s="8" t="s">
        <v>2447</v>
      </c>
      <c r="AJ251" t="s">
        <v>752</v>
      </c>
      <c r="AK251" s="6">
        <v>5</v>
      </c>
      <c r="AT251"/>
      <c r="AU251"/>
    </row>
    <row r="252" spans="1:47" x14ac:dyDescent="0.25">
      <c r="A252" t="s">
        <v>35</v>
      </c>
      <c r="B252" t="s">
        <v>1664</v>
      </c>
      <c r="C252" t="s">
        <v>2174</v>
      </c>
      <c r="D252" t="s">
        <v>2359</v>
      </c>
      <c r="E252" s="2">
        <v>65.868131868131869</v>
      </c>
      <c r="F252" s="2">
        <f>SUM(Contract[[#This Row],[RN Hours (excl. Admin, DON)]], Contract[[#This Row],[RN Admin Hours]], Contract[[#This Row],[RN DON Hours]], Contract[[#This Row],[LPN Hours (excl. Admin)]], Contract[[#This Row],[LPN Admin Hours]], Contract[[#This Row],[CNA Hours]], Contract[[#This Row],[NA TR Hours]], Contract[[#This Row],[Med Aide/Tech Hours]])</f>
        <v>219.98516483516485</v>
      </c>
      <c r="G2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52" s="8">
        <f>Contract[[#This Row],[Total Contract Hours]]/Contract[[#This Row],[Total Nurse Staff Hours]]</f>
        <v>0</v>
      </c>
      <c r="I252" s="2">
        <f>SUM(Contract[[#This Row],[RN Hours (excl. Admin, DON)]], Contract[[#This Row],[RN Admin Hours]], Contract[[#This Row],[RN DON Hours]])</f>
        <v>62.045054945054957</v>
      </c>
      <c r="J252" s="2">
        <f>SUM(Contract[[#This Row],[RN Hours Contract (excl. Admin, DON)]], Contract[[#This Row],[RN Admin Hours Contract]], Contract[[#This Row],[RN DON Hours Contract]])</f>
        <v>0</v>
      </c>
      <c r="K252" s="8">
        <f>Contract[[#This Row],[Total Contract RN Hours (w/ Admin, DON)]]/Contract[[#This Row],[Total RN Hours (w/ Admin, DON)]]</f>
        <v>0</v>
      </c>
      <c r="L252" s="2">
        <v>48.578021978021994</v>
      </c>
      <c r="M252" s="2">
        <v>0</v>
      </c>
      <c r="N252" s="8">
        <f>Contract[[#This Row],[RN Hours Contract (excl. Admin, DON)]]/Contract[[#This Row],[RN Hours (excl. Admin, DON)]]</f>
        <v>0</v>
      </c>
      <c r="O252" s="2">
        <v>8.1813186813186807</v>
      </c>
      <c r="P252" s="2">
        <v>0</v>
      </c>
      <c r="Q252" s="8">
        <f>Contract[[#This Row],[RN Admin Hours Contract]]/Contract[[#This Row],[RN Admin Hours]]</f>
        <v>0</v>
      </c>
      <c r="R252" s="2">
        <v>5.2857142857142856</v>
      </c>
      <c r="S252" s="2">
        <v>0</v>
      </c>
      <c r="T252" s="8">
        <f>Contract[[#This Row],[RN DON Hours Contract]]/Contract[[#This Row],[RN DON Hours]]</f>
        <v>0</v>
      </c>
      <c r="U252" s="2">
        <v>27.498351648351647</v>
      </c>
      <c r="V252" s="2">
        <v>0</v>
      </c>
      <c r="W252" s="8">
        <f>Contract[[#This Row],[LPN Hours Contract (excl. Admin)]]/Contract[[#This Row],[LPN Hours (excl. Admin)]]</f>
        <v>0</v>
      </c>
      <c r="X252" s="2">
        <v>2.197802197802198E-2</v>
      </c>
      <c r="Y252" s="2">
        <v>0</v>
      </c>
      <c r="Z252" s="8">
        <f>Contract[[#This Row],[LPN Admin Hours Contract]]/Contract[[#This Row],[LPN Admin Hours]]</f>
        <v>0</v>
      </c>
      <c r="AA252" s="2">
        <v>115.02967032967032</v>
      </c>
      <c r="AB252" s="2">
        <v>0</v>
      </c>
      <c r="AC252" s="8">
        <f>Contract[[#This Row],[CNA Hours Contract]]/Contract[[#This Row],[CNA Hours]]</f>
        <v>0</v>
      </c>
      <c r="AD252" s="2">
        <v>15.390109890109887</v>
      </c>
      <c r="AE252" s="2">
        <v>0</v>
      </c>
      <c r="AF252" s="8">
        <f>Contract[[#This Row],[NA TR Hours Contract]]/Contract[[#This Row],[NA TR Hours]]</f>
        <v>0</v>
      </c>
      <c r="AG252" s="2">
        <v>0</v>
      </c>
      <c r="AH252" s="2">
        <v>0</v>
      </c>
      <c r="AI252" s="8" t="s">
        <v>2447</v>
      </c>
      <c r="AJ252" t="s">
        <v>728</v>
      </c>
      <c r="AK252" s="6">
        <v>5</v>
      </c>
      <c r="AT252"/>
      <c r="AU252"/>
    </row>
    <row r="253" spans="1:47" x14ac:dyDescent="0.25">
      <c r="A253" t="s">
        <v>35</v>
      </c>
      <c r="B253" t="s">
        <v>1830</v>
      </c>
      <c r="C253" t="s">
        <v>1944</v>
      </c>
      <c r="D253" t="s">
        <v>2281</v>
      </c>
      <c r="E253" s="2">
        <v>61.439560439560438</v>
      </c>
      <c r="F253" s="2">
        <f>SUM(Contract[[#This Row],[RN Hours (excl. Admin, DON)]], Contract[[#This Row],[RN Admin Hours]], Contract[[#This Row],[RN DON Hours]], Contract[[#This Row],[LPN Hours (excl. Admin)]], Contract[[#This Row],[LPN Admin Hours]], Contract[[#This Row],[CNA Hours]], Contract[[#This Row],[NA TR Hours]], Contract[[#This Row],[Med Aide/Tech Hours]])</f>
        <v>219.77494505494508</v>
      </c>
      <c r="G2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53" s="8">
        <f>Contract[[#This Row],[Total Contract Hours]]/Contract[[#This Row],[Total Nurse Staff Hours]]</f>
        <v>0</v>
      </c>
      <c r="I253" s="2">
        <f>SUM(Contract[[#This Row],[RN Hours (excl. Admin, DON)]], Contract[[#This Row],[RN Admin Hours]], Contract[[#This Row],[RN DON Hours]])</f>
        <v>56.372527472527473</v>
      </c>
      <c r="J253" s="2">
        <f>SUM(Contract[[#This Row],[RN Hours Contract (excl. Admin, DON)]], Contract[[#This Row],[RN Admin Hours Contract]], Contract[[#This Row],[RN DON Hours Contract]])</f>
        <v>0</v>
      </c>
      <c r="K253" s="8">
        <f>Contract[[#This Row],[Total Contract RN Hours (w/ Admin, DON)]]/Contract[[#This Row],[Total RN Hours (w/ Admin, DON)]]</f>
        <v>0</v>
      </c>
      <c r="L253" s="2">
        <v>32.02098901098902</v>
      </c>
      <c r="M253" s="2">
        <v>0</v>
      </c>
      <c r="N253" s="8">
        <f>Contract[[#This Row],[RN Hours Contract (excl. Admin, DON)]]/Contract[[#This Row],[RN Hours (excl. Admin, DON)]]</f>
        <v>0</v>
      </c>
      <c r="O253" s="2">
        <v>20.065824175824172</v>
      </c>
      <c r="P253" s="2">
        <v>0</v>
      </c>
      <c r="Q253" s="8">
        <f>Contract[[#This Row],[RN Admin Hours Contract]]/Contract[[#This Row],[RN Admin Hours]]</f>
        <v>0</v>
      </c>
      <c r="R253" s="2">
        <v>4.2857142857142856</v>
      </c>
      <c r="S253" s="2">
        <v>0</v>
      </c>
      <c r="T253" s="8">
        <f>Contract[[#This Row],[RN DON Hours Contract]]/Contract[[#This Row],[RN DON Hours]]</f>
        <v>0</v>
      </c>
      <c r="U253" s="2">
        <v>44.57648351648352</v>
      </c>
      <c r="V253" s="2">
        <v>0</v>
      </c>
      <c r="W253" s="8">
        <f>Contract[[#This Row],[LPN Hours Contract (excl. Admin)]]/Contract[[#This Row],[LPN Hours (excl. Admin)]]</f>
        <v>0</v>
      </c>
      <c r="X253" s="2">
        <v>4.3629670329670329</v>
      </c>
      <c r="Y253" s="2">
        <v>0</v>
      </c>
      <c r="Z253" s="8">
        <f>Contract[[#This Row],[LPN Admin Hours Contract]]/Contract[[#This Row],[LPN Admin Hours]]</f>
        <v>0</v>
      </c>
      <c r="AA253" s="2">
        <v>111.3515384615385</v>
      </c>
      <c r="AB253" s="2">
        <v>0</v>
      </c>
      <c r="AC253" s="8">
        <f>Contract[[#This Row],[CNA Hours Contract]]/Contract[[#This Row],[CNA Hours]]</f>
        <v>0</v>
      </c>
      <c r="AD253" s="2">
        <v>3.1114285714285721</v>
      </c>
      <c r="AE253" s="2">
        <v>0</v>
      </c>
      <c r="AF253" s="8">
        <f>Contract[[#This Row],[NA TR Hours Contract]]/Contract[[#This Row],[NA TR Hours]]</f>
        <v>0</v>
      </c>
      <c r="AG253" s="2">
        <v>0</v>
      </c>
      <c r="AH253" s="2">
        <v>0</v>
      </c>
      <c r="AI253" s="8" t="s">
        <v>2447</v>
      </c>
      <c r="AJ253" t="s">
        <v>897</v>
      </c>
      <c r="AK253" s="6">
        <v>5</v>
      </c>
      <c r="AT253"/>
      <c r="AU253"/>
    </row>
    <row r="254" spans="1:47" x14ac:dyDescent="0.25">
      <c r="A254" t="s">
        <v>35</v>
      </c>
      <c r="B254" t="s">
        <v>1441</v>
      </c>
      <c r="C254" t="s">
        <v>2077</v>
      </c>
      <c r="D254" t="s">
        <v>2338</v>
      </c>
      <c r="E254" s="2">
        <v>44.945054945054942</v>
      </c>
      <c r="F254" s="2">
        <f>SUM(Contract[[#This Row],[RN Hours (excl. Admin, DON)]], Contract[[#This Row],[RN Admin Hours]], Contract[[#This Row],[RN DON Hours]], Contract[[#This Row],[LPN Hours (excl. Admin)]], Contract[[#This Row],[LPN Admin Hours]], Contract[[#This Row],[CNA Hours]], Contract[[#This Row],[NA TR Hours]], Contract[[#This Row],[Med Aide/Tech Hours]])</f>
        <v>121.21428571428572</v>
      </c>
      <c r="G2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3.9560439560439562</v>
      </c>
      <c r="H254" s="8">
        <f>Contract[[#This Row],[Total Contract Hours]]/Contract[[#This Row],[Total Nurse Staff Hours]]</f>
        <v>3.2636779837722681E-2</v>
      </c>
      <c r="I254" s="2">
        <f>SUM(Contract[[#This Row],[RN Hours (excl. Admin, DON)]], Contract[[#This Row],[RN Admin Hours]], Contract[[#This Row],[RN DON Hours]])</f>
        <v>35.32032967032967</v>
      </c>
      <c r="J254" s="2">
        <f>SUM(Contract[[#This Row],[RN Hours Contract (excl. Admin, DON)]], Contract[[#This Row],[RN Admin Hours Contract]], Contract[[#This Row],[RN DON Hours Contract]])</f>
        <v>3.8241758241758244</v>
      </c>
      <c r="K254" s="8">
        <f>Contract[[#This Row],[Total Contract RN Hours (w/ Admin, DON)]]/Contract[[#This Row],[Total RN Hours (w/ Admin, DON)]]</f>
        <v>0.10827123811894281</v>
      </c>
      <c r="L254" s="2">
        <v>26.001648351648353</v>
      </c>
      <c r="M254" s="2">
        <v>0.13186813186813187</v>
      </c>
      <c r="N254" s="8">
        <f>Contract[[#This Row],[RN Hours Contract (excl. Admin, DON)]]/Contract[[#This Row],[RN Hours (excl. Admin, DON)]]</f>
        <v>5.0715297001458068E-3</v>
      </c>
      <c r="O254" s="2">
        <v>3.6923076923076925</v>
      </c>
      <c r="P254" s="2">
        <v>3.6923076923076925</v>
      </c>
      <c r="Q254" s="8">
        <f>Contract[[#This Row],[RN Admin Hours Contract]]/Contract[[#This Row],[RN Admin Hours]]</f>
        <v>1</v>
      </c>
      <c r="R254" s="2">
        <v>5.6263736263736268</v>
      </c>
      <c r="S254" s="2">
        <v>0</v>
      </c>
      <c r="T254" s="8">
        <f>Contract[[#This Row],[RN DON Hours Contract]]/Contract[[#This Row],[RN DON Hours]]</f>
        <v>0</v>
      </c>
      <c r="U254" s="2">
        <v>12.87098901098901</v>
      </c>
      <c r="V254" s="2">
        <v>0</v>
      </c>
      <c r="W254" s="8">
        <f>Contract[[#This Row],[LPN Hours Contract (excl. Admin)]]/Contract[[#This Row],[LPN Hours (excl. Admin)]]</f>
        <v>0</v>
      </c>
      <c r="X254" s="2">
        <v>3.6536263736263739</v>
      </c>
      <c r="Y254" s="2">
        <v>0</v>
      </c>
      <c r="Z254" s="8">
        <f>Contract[[#This Row],[LPN Admin Hours Contract]]/Contract[[#This Row],[LPN Admin Hours]]</f>
        <v>0</v>
      </c>
      <c r="AA254" s="2">
        <v>69.369340659340679</v>
      </c>
      <c r="AB254" s="2">
        <v>0.13186813186813187</v>
      </c>
      <c r="AC254" s="8">
        <f>Contract[[#This Row],[CNA Hours Contract]]/Contract[[#This Row],[CNA Hours]]</f>
        <v>1.9009569734230369E-3</v>
      </c>
      <c r="AD254" s="2">
        <v>0</v>
      </c>
      <c r="AE254" s="2">
        <v>0</v>
      </c>
      <c r="AF254" s="8" t="s">
        <v>2447</v>
      </c>
      <c r="AG254" s="2">
        <v>0</v>
      </c>
      <c r="AH254" s="2">
        <v>0</v>
      </c>
      <c r="AI254" s="8" t="s">
        <v>2447</v>
      </c>
      <c r="AJ254" t="s">
        <v>500</v>
      </c>
      <c r="AK254" s="6">
        <v>5</v>
      </c>
      <c r="AT254"/>
      <c r="AU254"/>
    </row>
    <row r="255" spans="1:47" x14ac:dyDescent="0.25">
      <c r="A255" t="s">
        <v>35</v>
      </c>
      <c r="B255" t="s">
        <v>1832</v>
      </c>
      <c r="C255" t="s">
        <v>1962</v>
      </c>
      <c r="D255" t="s">
        <v>2282</v>
      </c>
      <c r="E255" s="2">
        <v>93.824175824175825</v>
      </c>
      <c r="F255" s="2">
        <f>SUM(Contract[[#This Row],[RN Hours (excl. Admin, DON)]], Contract[[#This Row],[RN Admin Hours]], Contract[[#This Row],[RN DON Hours]], Contract[[#This Row],[LPN Hours (excl. Admin)]], Contract[[#This Row],[LPN Admin Hours]], Contract[[#This Row],[CNA Hours]], Contract[[#This Row],[NA TR Hours]], Contract[[#This Row],[Med Aide/Tech Hours]])</f>
        <v>309.84065934065939</v>
      </c>
      <c r="G2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55" s="8">
        <f>Contract[[#This Row],[Total Contract Hours]]/Contract[[#This Row],[Total Nurse Staff Hours]]</f>
        <v>0</v>
      </c>
      <c r="I255" s="2">
        <f>SUM(Contract[[#This Row],[RN Hours (excl. Admin, DON)]], Contract[[#This Row],[RN Admin Hours]], Contract[[#This Row],[RN DON Hours]])</f>
        <v>42.25</v>
      </c>
      <c r="J255" s="2">
        <f>SUM(Contract[[#This Row],[RN Hours Contract (excl. Admin, DON)]], Contract[[#This Row],[RN Admin Hours Contract]], Contract[[#This Row],[RN DON Hours Contract]])</f>
        <v>0</v>
      </c>
      <c r="K255" s="8">
        <f>Contract[[#This Row],[Total Contract RN Hours (w/ Admin, DON)]]/Contract[[#This Row],[Total RN Hours (w/ Admin, DON)]]</f>
        <v>0</v>
      </c>
      <c r="L255" s="2">
        <v>32.214285714285715</v>
      </c>
      <c r="M255" s="2">
        <v>0</v>
      </c>
      <c r="N255" s="8">
        <f>Contract[[#This Row],[RN Hours Contract (excl. Admin, DON)]]/Contract[[#This Row],[RN Hours (excl. Admin, DON)]]</f>
        <v>0</v>
      </c>
      <c r="O255" s="2">
        <v>6.2554945054945055</v>
      </c>
      <c r="P255" s="2">
        <v>0</v>
      </c>
      <c r="Q255" s="8">
        <f>Contract[[#This Row],[RN Admin Hours Contract]]/Contract[[#This Row],[RN Admin Hours]]</f>
        <v>0</v>
      </c>
      <c r="R255" s="2">
        <v>3.7802197802197801</v>
      </c>
      <c r="S255" s="2">
        <v>0</v>
      </c>
      <c r="T255" s="8">
        <f>Contract[[#This Row],[RN DON Hours Contract]]/Contract[[#This Row],[RN DON Hours]]</f>
        <v>0</v>
      </c>
      <c r="U255" s="2">
        <v>77.247252747252745</v>
      </c>
      <c r="V255" s="2">
        <v>0</v>
      </c>
      <c r="W255" s="8">
        <f>Contract[[#This Row],[LPN Hours Contract (excl. Admin)]]/Contract[[#This Row],[LPN Hours (excl. Admin)]]</f>
        <v>0</v>
      </c>
      <c r="X255" s="2">
        <v>12.087912087912088</v>
      </c>
      <c r="Y255" s="2">
        <v>0</v>
      </c>
      <c r="Z255" s="8">
        <f>Contract[[#This Row],[LPN Admin Hours Contract]]/Contract[[#This Row],[LPN Admin Hours]]</f>
        <v>0</v>
      </c>
      <c r="AA255" s="2">
        <v>172.67857142857142</v>
      </c>
      <c r="AB255" s="2">
        <v>0</v>
      </c>
      <c r="AC255" s="8">
        <f>Contract[[#This Row],[CNA Hours Contract]]/Contract[[#This Row],[CNA Hours]]</f>
        <v>0</v>
      </c>
      <c r="AD255" s="2">
        <v>5.5769230769230766</v>
      </c>
      <c r="AE255" s="2">
        <v>0</v>
      </c>
      <c r="AF255" s="8">
        <f>Contract[[#This Row],[NA TR Hours Contract]]/Contract[[#This Row],[NA TR Hours]]</f>
        <v>0</v>
      </c>
      <c r="AG255" s="2">
        <v>0</v>
      </c>
      <c r="AH255" s="2">
        <v>0</v>
      </c>
      <c r="AI255" s="8" t="s">
        <v>2447</v>
      </c>
      <c r="AJ255" t="s">
        <v>899</v>
      </c>
      <c r="AK255" s="6">
        <v>5</v>
      </c>
      <c r="AT255"/>
      <c r="AU255"/>
    </row>
    <row r="256" spans="1:47" x14ac:dyDescent="0.25">
      <c r="A256" t="s">
        <v>35</v>
      </c>
      <c r="B256" t="s">
        <v>1648</v>
      </c>
      <c r="C256" t="s">
        <v>2184</v>
      </c>
      <c r="D256" t="s">
        <v>2298</v>
      </c>
      <c r="E256" s="2">
        <v>97.791208791208788</v>
      </c>
      <c r="F256" s="2">
        <f>SUM(Contract[[#This Row],[RN Hours (excl. Admin, DON)]], Contract[[#This Row],[RN Admin Hours]], Contract[[#This Row],[RN DON Hours]], Contract[[#This Row],[LPN Hours (excl. Admin)]], Contract[[#This Row],[LPN Admin Hours]], Contract[[#This Row],[CNA Hours]], Contract[[#This Row],[NA TR Hours]], Contract[[#This Row],[Med Aide/Tech Hours]])</f>
        <v>381.22835164835169</v>
      </c>
      <c r="G2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0.8571428571428571</v>
      </c>
      <c r="H256" s="8">
        <f>Contract[[#This Row],[Total Contract Hours]]/Contract[[#This Row],[Total Nurse Staff Hours]]</f>
        <v>2.2483712279969489E-3</v>
      </c>
      <c r="I256" s="2">
        <f>SUM(Contract[[#This Row],[RN Hours (excl. Admin, DON)]], Contract[[#This Row],[RN Admin Hours]], Contract[[#This Row],[RN DON Hours]])</f>
        <v>58.849340659340648</v>
      </c>
      <c r="J256" s="2">
        <f>SUM(Contract[[#This Row],[RN Hours Contract (excl. Admin, DON)]], Contract[[#This Row],[RN Admin Hours Contract]], Contract[[#This Row],[RN DON Hours Contract]])</f>
        <v>0</v>
      </c>
      <c r="K256" s="8">
        <f>Contract[[#This Row],[Total Contract RN Hours (w/ Admin, DON)]]/Contract[[#This Row],[Total RN Hours (w/ Admin, DON)]]</f>
        <v>0</v>
      </c>
      <c r="L256" s="2">
        <v>20.661318681318683</v>
      </c>
      <c r="M256" s="2">
        <v>0</v>
      </c>
      <c r="N256" s="8">
        <f>Contract[[#This Row],[RN Hours Contract (excl. Admin, DON)]]/Contract[[#This Row],[RN Hours (excl. Admin, DON)]]</f>
        <v>0</v>
      </c>
      <c r="O256" s="2">
        <v>32.620109890109873</v>
      </c>
      <c r="P256" s="2">
        <v>0</v>
      </c>
      <c r="Q256" s="8">
        <f>Contract[[#This Row],[RN Admin Hours Contract]]/Contract[[#This Row],[RN Admin Hours]]</f>
        <v>0</v>
      </c>
      <c r="R256" s="2">
        <v>5.5679120879120898</v>
      </c>
      <c r="S256" s="2">
        <v>0</v>
      </c>
      <c r="T256" s="8">
        <f>Contract[[#This Row],[RN DON Hours Contract]]/Contract[[#This Row],[RN DON Hours]]</f>
        <v>0</v>
      </c>
      <c r="U256" s="2">
        <v>94.713076923076912</v>
      </c>
      <c r="V256" s="2">
        <v>4.3956043956043959E-2</v>
      </c>
      <c r="W256" s="8">
        <f>Contract[[#This Row],[LPN Hours Contract (excl. Admin)]]/Contract[[#This Row],[LPN Hours (excl. Admin)]]</f>
        <v>4.6409688486568463E-4</v>
      </c>
      <c r="X256" s="2">
        <v>21.340769230769229</v>
      </c>
      <c r="Y256" s="2">
        <v>0</v>
      </c>
      <c r="Z256" s="8">
        <f>Contract[[#This Row],[LPN Admin Hours Contract]]/Contract[[#This Row],[LPN Admin Hours]]</f>
        <v>0</v>
      </c>
      <c r="AA256" s="2">
        <v>203.10615384615389</v>
      </c>
      <c r="AB256" s="2">
        <v>0.81318681318681318</v>
      </c>
      <c r="AC256" s="8">
        <f>Contract[[#This Row],[CNA Hours Contract]]/Contract[[#This Row],[CNA Hours]]</f>
        <v>4.0037527065909335E-3</v>
      </c>
      <c r="AD256" s="2">
        <v>3.2190109890109899</v>
      </c>
      <c r="AE256" s="2">
        <v>0</v>
      </c>
      <c r="AF256" s="8">
        <f>Contract[[#This Row],[NA TR Hours Contract]]/Contract[[#This Row],[NA TR Hours]]</f>
        <v>0</v>
      </c>
      <c r="AG256" s="2">
        <v>0</v>
      </c>
      <c r="AH256" s="2">
        <v>0</v>
      </c>
      <c r="AI256" s="8" t="s">
        <v>2447</v>
      </c>
      <c r="AJ256" t="s">
        <v>711</v>
      </c>
      <c r="AK256" s="6">
        <v>5</v>
      </c>
      <c r="AT256"/>
      <c r="AU256"/>
    </row>
    <row r="257" spans="1:47" x14ac:dyDescent="0.25">
      <c r="A257" t="s">
        <v>35</v>
      </c>
      <c r="B257" t="s">
        <v>1620</v>
      </c>
      <c r="C257" t="s">
        <v>2004</v>
      </c>
      <c r="D257" t="s">
        <v>2298</v>
      </c>
      <c r="E257" s="2">
        <v>54.582417582417584</v>
      </c>
      <c r="F257" s="2">
        <f>SUM(Contract[[#This Row],[RN Hours (excl. Admin, DON)]], Contract[[#This Row],[RN Admin Hours]], Contract[[#This Row],[RN DON Hours]], Contract[[#This Row],[LPN Hours (excl. Admin)]], Contract[[#This Row],[LPN Admin Hours]], Contract[[#This Row],[CNA Hours]], Contract[[#This Row],[NA TR Hours]], Contract[[#This Row],[Med Aide/Tech Hours]])</f>
        <v>194.72417582417583</v>
      </c>
      <c r="G2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57" s="8">
        <f>Contract[[#This Row],[Total Contract Hours]]/Contract[[#This Row],[Total Nurse Staff Hours]]</f>
        <v>0</v>
      </c>
      <c r="I257" s="2">
        <f>SUM(Contract[[#This Row],[RN Hours (excl. Admin, DON)]], Contract[[#This Row],[RN Admin Hours]], Contract[[#This Row],[RN DON Hours]])</f>
        <v>32.096263736263737</v>
      </c>
      <c r="J257" s="2">
        <f>SUM(Contract[[#This Row],[RN Hours Contract (excl. Admin, DON)]], Contract[[#This Row],[RN Admin Hours Contract]], Contract[[#This Row],[RN DON Hours Contract]])</f>
        <v>0</v>
      </c>
      <c r="K257" s="8">
        <f>Contract[[#This Row],[Total Contract RN Hours (w/ Admin, DON)]]/Contract[[#This Row],[Total RN Hours (w/ Admin, DON)]]</f>
        <v>0</v>
      </c>
      <c r="L257" s="2">
        <v>26.387472527472525</v>
      </c>
      <c r="M257" s="2">
        <v>0</v>
      </c>
      <c r="N257" s="8">
        <f>Contract[[#This Row],[RN Hours Contract (excl. Admin, DON)]]/Contract[[#This Row],[RN Hours (excl. Admin, DON)]]</f>
        <v>0</v>
      </c>
      <c r="O257" s="2">
        <v>0.26923076923076922</v>
      </c>
      <c r="P257" s="2">
        <v>0</v>
      </c>
      <c r="Q257" s="8">
        <f>Contract[[#This Row],[RN Admin Hours Contract]]/Contract[[#This Row],[RN Admin Hours]]</f>
        <v>0</v>
      </c>
      <c r="R257" s="2">
        <v>5.4395604395604398</v>
      </c>
      <c r="S257" s="2">
        <v>0</v>
      </c>
      <c r="T257" s="8">
        <f>Contract[[#This Row],[RN DON Hours Contract]]/Contract[[#This Row],[RN DON Hours]]</f>
        <v>0</v>
      </c>
      <c r="U257" s="2">
        <v>53.551648351648346</v>
      </c>
      <c r="V257" s="2">
        <v>0</v>
      </c>
      <c r="W257" s="8">
        <f>Contract[[#This Row],[LPN Hours Contract (excl. Admin)]]/Contract[[#This Row],[LPN Hours (excl. Admin)]]</f>
        <v>0</v>
      </c>
      <c r="X257" s="2">
        <v>0</v>
      </c>
      <c r="Y257" s="2">
        <v>0</v>
      </c>
      <c r="Z257" s="8" t="s">
        <v>2447</v>
      </c>
      <c r="AA257" s="2">
        <v>109.07626373626374</v>
      </c>
      <c r="AB257" s="2">
        <v>0</v>
      </c>
      <c r="AC257" s="8">
        <f>Contract[[#This Row],[CNA Hours Contract]]/Contract[[#This Row],[CNA Hours]]</f>
        <v>0</v>
      </c>
      <c r="AD257" s="2">
        <v>0</v>
      </c>
      <c r="AE257" s="2">
        <v>0</v>
      </c>
      <c r="AF257" s="8" t="s">
        <v>2447</v>
      </c>
      <c r="AG257" s="2">
        <v>0</v>
      </c>
      <c r="AH257" s="2">
        <v>0</v>
      </c>
      <c r="AI257" s="8" t="s">
        <v>2447</v>
      </c>
      <c r="AJ257" t="s">
        <v>683</v>
      </c>
      <c r="AK257" s="6">
        <v>5</v>
      </c>
      <c r="AT257"/>
      <c r="AU257"/>
    </row>
    <row r="258" spans="1:47" x14ac:dyDescent="0.25">
      <c r="A258" t="s">
        <v>35</v>
      </c>
      <c r="B258" t="s">
        <v>1330</v>
      </c>
      <c r="C258" t="s">
        <v>2118</v>
      </c>
      <c r="D258" t="s">
        <v>2320</v>
      </c>
      <c r="E258" s="2">
        <v>42.81318681318681</v>
      </c>
      <c r="F258" s="2">
        <f>SUM(Contract[[#This Row],[RN Hours (excl. Admin, DON)]], Contract[[#This Row],[RN Admin Hours]], Contract[[#This Row],[RN DON Hours]], Contract[[#This Row],[LPN Hours (excl. Admin)]], Contract[[#This Row],[LPN Admin Hours]], Contract[[#This Row],[CNA Hours]], Contract[[#This Row],[NA TR Hours]], Contract[[#This Row],[Med Aide/Tech Hours]])</f>
        <v>160.62912087912088</v>
      </c>
      <c r="G2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58" s="8">
        <f>Contract[[#This Row],[Total Contract Hours]]/Contract[[#This Row],[Total Nurse Staff Hours]]</f>
        <v>0</v>
      </c>
      <c r="I258" s="2">
        <f>SUM(Contract[[#This Row],[RN Hours (excl. Admin, DON)]], Contract[[#This Row],[RN Admin Hours]], Contract[[#This Row],[RN DON Hours]])</f>
        <v>24.903846153846153</v>
      </c>
      <c r="J258" s="2">
        <f>SUM(Contract[[#This Row],[RN Hours Contract (excl. Admin, DON)]], Contract[[#This Row],[RN Admin Hours Contract]], Contract[[#This Row],[RN DON Hours Contract]])</f>
        <v>0</v>
      </c>
      <c r="K258" s="8">
        <f>Contract[[#This Row],[Total Contract RN Hours (w/ Admin, DON)]]/Contract[[#This Row],[Total RN Hours (w/ Admin, DON)]]</f>
        <v>0</v>
      </c>
      <c r="L258" s="2">
        <v>14.898351648351648</v>
      </c>
      <c r="M258" s="2">
        <v>0</v>
      </c>
      <c r="N258" s="8">
        <f>Contract[[#This Row],[RN Hours Contract (excl. Admin, DON)]]/Contract[[#This Row],[RN Hours (excl. Admin, DON)]]</f>
        <v>0</v>
      </c>
      <c r="O258" s="2">
        <v>4.5989010989010985</v>
      </c>
      <c r="P258" s="2">
        <v>0</v>
      </c>
      <c r="Q258" s="8">
        <f>Contract[[#This Row],[RN Admin Hours Contract]]/Contract[[#This Row],[RN Admin Hours]]</f>
        <v>0</v>
      </c>
      <c r="R258" s="2">
        <v>5.4065934065934069</v>
      </c>
      <c r="S258" s="2">
        <v>0</v>
      </c>
      <c r="T258" s="8">
        <f>Contract[[#This Row],[RN DON Hours Contract]]/Contract[[#This Row],[RN DON Hours]]</f>
        <v>0</v>
      </c>
      <c r="U258" s="2">
        <v>40.082417582417584</v>
      </c>
      <c r="V258" s="2">
        <v>0</v>
      </c>
      <c r="W258" s="8">
        <f>Contract[[#This Row],[LPN Hours Contract (excl. Admin)]]/Contract[[#This Row],[LPN Hours (excl. Admin)]]</f>
        <v>0</v>
      </c>
      <c r="X258" s="2">
        <v>0</v>
      </c>
      <c r="Y258" s="2">
        <v>0</v>
      </c>
      <c r="Z258" s="8" t="s">
        <v>2447</v>
      </c>
      <c r="AA258" s="2">
        <v>95.642857142857139</v>
      </c>
      <c r="AB258" s="2">
        <v>0</v>
      </c>
      <c r="AC258" s="8">
        <f>Contract[[#This Row],[CNA Hours Contract]]/Contract[[#This Row],[CNA Hours]]</f>
        <v>0</v>
      </c>
      <c r="AD258" s="2">
        <v>0</v>
      </c>
      <c r="AE258" s="2">
        <v>0</v>
      </c>
      <c r="AF258" s="8" t="s">
        <v>2447</v>
      </c>
      <c r="AG258" s="2">
        <v>0</v>
      </c>
      <c r="AH258" s="2">
        <v>0</v>
      </c>
      <c r="AI258" s="8" t="s">
        <v>2447</v>
      </c>
      <c r="AJ258" t="s">
        <v>387</v>
      </c>
      <c r="AK258" s="6">
        <v>5</v>
      </c>
      <c r="AT258"/>
      <c r="AU258"/>
    </row>
    <row r="259" spans="1:47" x14ac:dyDescent="0.25">
      <c r="A259" t="s">
        <v>35</v>
      </c>
      <c r="B259" t="s">
        <v>1228</v>
      </c>
      <c r="C259" t="s">
        <v>2068</v>
      </c>
      <c r="D259" t="s">
        <v>2307</v>
      </c>
      <c r="E259" s="2">
        <v>62.450549450549453</v>
      </c>
      <c r="F259" s="2">
        <f>SUM(Contract[[#This Row],[RN Hours (excl. Admin, DON)]], Contract[[#This Row],[RN Admin Hours]], Contract[[#This Row],[RN DON Hours]], Contract[[#This Row],[LPN Hours (excl. Admin)]], Contract[[#This Row],[LPN Admin Hours]], Contract[[#This Row],[CNA Hours]], Contract[[#This Row],[NA TR Hours]], Contract[[#This Row],[Med Aide/Tech Hours]])</f>
        <v>206.82736263736257</v>
      </c>
      <c r="G2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43.417582417582423</v>
      </c>
      <c r="H259" s="8">
        <f>Contract[[#This Row],[Total Contract Hours]]/Contract[[#This Row],[Total Nurse Staff Hours]]</f>
        <v>0.20992184913998996</v>
      </c>
      <c r="I259" s="2">
        <f>SUM(Contract[[#This Row],[RN Hours (excl. Admin, DON)]], Contract[[#This Row],[RN Admin Hours]], Contract[[#This Row],[RN DON Hours]])</f>
        <v>22.747472527472528</v>
      </c>
      <c r="J259" s="2">
        <f>SUM(Contract[[#This Row],[RN Hours Contract (excl. Admin, DON)]], Contract[[#This Row],[RN Admin Hours Contract]], Contract[[#This Row],[RN DON Hours Contract]])</f>
        <v>6.7032967032967035</v>
      </c>
      <c r="K259" s="8">
        <f>Contract[[#This Row],[Total Contract RN Hours (w/ Admin, DON)]]/Contract[[#This Row],[Total RN Hours (w/ Admin, DON)]]</f>
        <v>0.29468314315803712</v>
      </c>
      <c r="L259" s="2">
        <v>17.472747252747254</v>
      </c>
      <c r="M259" s="2">
        <v>6.7032967032967035</v>
      </c>
      <c r="N259" s="8">
        <f>Contract[[#This Row],[RN Hours Contract (excl. Admin, DON)]]/Contract[[#This Row],[RN Hours (excl. Admin, DON)]]</f>
        <v>0.38364297304436418</v>
      </c>
      <c r="O259" s="2">
        <v>0</v>
      </c>
      <c r="P259" s="2">
        <v>0</v>
      </c>
      <c r="Q259" s="8" t="s">
        <v>2447</v>
      </c>
      <c r="R259" s="2">
        <v>5.2747252747252746</v>
      </c>
      <c r="S259" s="2">
        <v>0</v>
      </c>
      <c r="T259" s="8">
        <f>Contract[[#This Row],[RN DON Hours Contract]]/Contract[[#This Row],[RN DON Hours]]</f>
        <v>0</v>
      </c>
      <c r="U259" s="2">
        <v>58.137802197802209</v>
      </c>
      <c r="V259" s="2">
        <v>15.318681318681323</v>
      </c>
      <c r="W259" s="8">
        <f>Contract[[#This Row],[LPN Hours Contract (excl. Admin)]]/Contract[[#This Row],[LPN Hours (excl. Admin)]]</f>
        <v>0.26348917123771864</v>
      </c>
      <c r="X259" s="2">
        <v>7.7423076923076914</v>
      </c>
      <c r="Y259" s="2">
        <v>0</v>
      </c>
      <c r="Z259" s="8">
        <f>Contract[[#This Row],[LPN Admin Hours Contract]]/Contract[[#This Row],[LPN Admin Hours]]</f>
        <v>0</v>
      </c>
      <c r="AA259" s="2">
        <v>118.19978021978014</v>
      </c>
      <c r="AB259" s="2">
        <v>21.395604395604394</v>
      </c>
      <c r="AC259" s="8">
        <f>Contract[[#This Row],[CNA Hours Contract]]/Contract[[#This Row],[CNA Hours]]</f>
        <v>0.18101221809229681</v>
      </c>
      <c r="AD259" s="2">
        <v>0</v>
      </c>
      <c r="AE259" s="2">
        <v>0</v>
      </c>
      <c r="AF259" s="8" t="s">
        <v>2447</v>
      </c>
      <c r="AG259" s="2">
        <v>0</v>
      </c>
      <c r="AH259" s="2">
        <v>0</v>
      </c>
      <c r="AI259" s="8" t="s">
        <v>2447</v>
      </c>
      <c r="AJ259" t="s">
        <v>284</v>
      </c>
      <c r="AK259" s="6">
        <v>5</v>
      </c>
      <c r="AT259"/>
      <c r="AU259"/>
    </row>
    <row r="260" spans="1:47" x14ac:dyDescent="0.25">
      <c r="A260" t="s">
        <v>35</v>
      </c>
      <c r="B260" t="s">
        <v>1166</v>
      </c>
      <c r="C260" t="s">
        <v>2123</v>
      </c>
      <c r="D260" t="s">
        <v>2331</v>
      </c>
      <c r="E260" s="2">
        <v>110.84615384615384</v>
      </c>
      <c r="F260" s="2">
        <f>SUM(Contract[[#This Row],[RN Hours (excl. Admin, DON)]], Contract[[#This Row],[RN Admin Hours]], Contract[[#This Row],[RN DON Hours]], Contract[[#This Row],[LPN Hours (excl. Admin)]], Contract[[#This Row],[LPN Admin Hours]], Contract[[#This Row],[CNA Hours]], Contract[[#This Row],[NA TR Hours]], Contract[[#This Row],[Med Aide/Tech Hours]])</f>
        <v>340.98439560439567</v>
      </c>
      <c r="G2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15.67032967032967</v>
      </c>
      <c r="H260" s="8">
        <f>Contract[[#This Row],[Total Contract Hours]]/Contract[[#This Row],[Total Nurse Staff Hours]]</f>
        <v>4.5956148939173512E-2</v>
      </c>
      <c r="I260" s="2">
        <f>SUM(Contract[[#This Row],[RN Hours (excl. Admin, DON)]], Contract[[#This Row],[RN Admin Hours]], Contract[[#This Row],[RN DON Hours]])</f>
        <v>68.664835164835168</v>
      </c>
      <c r="J260" s="2">
        <f>SUM(Contract[[#This Row],[RN Hours Contract (excl. Admin, DON)]], Contract[[#This Row],[RN Admin Hours Contract]], Contract[[#This Row],[RN DON Hours Contract]])</f>
        <v>0</v>
      </c>
      <c r="K260" s="8">
        <f>Contract[[#This Row],[Total Contract RN Hours (w/ Admin, DON)]]/Contract[[#This Row],[Total RN Hours (w/ Admin, DON)]]</f>
        <v>0</v>
      </c>
      <c r="L260" s="2">
        <v>62.989010989010985</v>
      </c>
      <c r="M260" s="2">
        <v>0</v>
      </c>
      <c r="N260" s="8">
        <f>Contract[[#This Row],[RN Hours Contract (excl. Admin, DON)]]/Contract[[#This Row],[RN Hours (excl. Admin, DON)]]</f>
        <v>0</v>
      </c>
      <c r="O260" s="2">
        <v>0.75274725274725274</v>
      </c>
      <c r="P260" s="2">
        <v>0</v>
      </c>
      <c r="Q260" s="8">
        <f>Contract[[#This Row],[RN Admin Hours Contract]]/Contract[[#This Row],[RN Admin Hours]]</f>
        <v>0</v>
      </c>
      <c r="R260" s="2">
        <v>4.9230769230769234</v>
      </c>
      <c r="S260" s="2">
        <v>0</v>
      </c>
      <c r="T260" s="8">
        <f>Contract[[#This Row],[RN DON Hours Contract]]/Contract[[#This Row],[RN DON Hours]]</f>
        <v>0</v>
      </c>
      <c r="U260" s="2">
        <v>51.008241758241759</v>
      </c>
      <c r="V260" s="2">
        <v>7.604395604395604</v>
      </c>
      <c r="W260" s="8">
        <f>Contract[[#This Row],[LPN Hours Contract (excl. Admin)]]/Contract[[#This Row],[LPN Hours (excl. Admin)]]</f>
        <v>0.14908170409866967</v>
      </c>
      <c r="X260" s="2">
        <v>10.145604395604396</v>
      </c>
      <c r="Y260" s="2">
        <v>0</v>
      </c>
      <c r="Z260" s="8">
        <f>Contract[[#This Row],[LPN Admin Hours Contract]]/Contract[[#This Row],[LPN Admin Hours]]</f>
        <v>0</v>
      </c>
      <c r="AA260" s="2">
        <v>200.75087912087915</v>
      </c>
      <c r="AB260" s="2">
        <v>5.4725274725274726</v>
      </c>
      <c r="AC260" s="8">
        <f>Contract[[#This Row],[CNA Hours Contract]]/Contract[[#This Row],[CNA Hours]]</f>
        <v>2.7260291444264471E-2</v>
      </c>
      <c r="AD260" s="2">
        <v>10.414835164835164</v>
      </c>
      <c r="AE260" s="2">
        <v>2.5934065934065935</v>
      </c>
      <c r="AF260" s="8">
        <f>Contract[[#This Row],[NA TR Hours Contract]]/Contract[[#This Row],[NA TR Hours]]</f>
        <v>0.2490108150883672</v>
      </c>
      <c r="AG260" s="2">
        <v>0</v>
      </c>
      <c r="AH260" s="2">
        <v>0</v>
      </c>
      <c r="AI260" s="8" t="s">
        <v>2447</v>
      </c>
      <c r="AJ260" t="s">
        <v>221</v>
      </c>
      <c r="AK260" s="6">
        <v>5</v>
      </c>
      <c r="AT260"/>
      <c r="AU260"/>
    </row>
    <row r="261" spans="1:47" x14ac:dyDescent="0.25">
      <c r="A261" t="s">
        <v>35</v>
      </c>
      <c r="B261" t="s">
        <v>1069</v>
      </c>
      <c r="C261" t="s">
        <v>1922</v>
      </c>
      <c r="D261" t="s">
        <v>2291</v>
      </c>
      <c r="E261" s="2">
        <v>52.901098901098898</v>
      </c>
      <c r="F261" s="2">
        <f>SUM(Contract[[#This Row],[RN Hours (excl. Admin, DON)]], Contract[[#This Row],[RN Admin Hours]], Contract[[#This Row],[RN DON Hours]], Contract[[#This Row],[LPN Hours (excl. Admin)]], Contract[[#This Row],[LPN Admin Hours]], Contract[[#This Row],[CNA Hours]], Contract[[#This Row],[NA TR Hours]], Contract[[#This Row],[Med Aide/Tech Hours]])</f>
        <v>220.49593406593405</v>
      </c>
      <c r="G2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55.873626373626372</v>
      </c>
      <c r="H261" s="8">
        <f>Contract[[#This Row],[Total Contract Hours]]/Contract[[#This Row],[Total Nurse Staff Hours]]</f>
        <v>0.25339980353977276</v>
      </c>
      <c r="I261" s="2">
        <f>SUM(Contract[[#This Row],[RN Hours (excl. Admin, DON)]], Contract[[#This Row],[RN Admin Hours]], Contract[[#This Row],[RN DON Hours]])</f>
        <v>49.807582417582417</v>
      </c>
      <c r="J261" s="2">
        <f>SUM(Contract[[#This Row],[RN Hours Contract (excl. Admin, DON)]], Contract[[#This Row],[RN Admin Hours Contract]], Contract[[#This Row],[RN DON Hours Contract]])</f>
        <v>2.7802197802197801</v>
      </c>
      <c r="K261" s="8">
        <f>Contract[[#This Row],[Total Contract RN Hours (w/ Admin, DON)]]/Contract[[#This Row],[Total RN Hours (w/ Admin, DON)]]</f>
        <v>5.58192075437563E-2</v>
      </c>
      <c r="L261" s="2">
        <v>27.598571428571436</v>
      </c>
      <c r="M261" s="2">
        <v>0.13186813186813187</v>
      </c>
      <c r="N261" s="8">
        <f>Contract[[#This Row],[RN Hours Contract (excl. Admin, DON)]]/Contract[[#This Row],[RN Hours (excl. Admin, DON)]]</f>
        <v>4.7780781773224439E-3</v>
      </c>
      <c r="O261" s="2">
        <v>16.582637362637357</v>
      </c>
      <c r="P261" s="2">
        <v>2.6483516483516483</v>
      </c>
      <c r="Q261" s="8">
        <f>Contract[[#This Row],[RN Admin Hours Contract]]/Contract[[#This Row],[RN Admin Hours]]</f>
        <v>0.15970629945262493</v>
      </c>
      <c r="R261" s="2">
        <v>5.6263736263736268</v>
      </c>
      <c r="S261" s="2">
        <v>0</v>
      </c>
      <c r="T261" s="8">
        <f>Contract[[#This Row],[RN DON Hours Contract]]/Contract[[#This Row],[RN DON Hours]]</f>
        <v>0</v>
      </c>
      <c r="U261" s="2">
        <v>50.144835164835158</v>
      </c>
      <c r="V261" s="2">
        <v>13.225274725274724</v>
      </c>
      <c r="W261" s="8">
        <f>Contract[[#This Row],[LPN Hours Contract (excl. Admin)]]/Contract[[#This Row],[LPN Hours (excl. Admin)]]</f>
        <v>0.26374151359359044</v>
      </c>
      <c r="X261" s="2">
        <v>0</v>
      </c>
      <c r="Y261" s="2">
        <v>0</v>
      </c>
      <c r="Z261" s="8" t="s">
        <v>2447</v>
      </c>
      <c r="AA261" s="2">
        <v>117.76637362637362</v>
      </c>
      <c r="AB261" s="2">
        <v>39.868131868131869</v>
      </c>
      <c r="AC261" s="8">
        <f>Contract[[#This Row],[CNA Hours Contract]]/Contract[[#This Row],[CNA Hours]]</f>
        <v>0.33853578606927109</v>
      </c>
      <c r="AD261" s="2">
        <v>2.7771428571428567</v>
      </c>
      <c r="AE261" s="2">
        <v>0</v>
      </c>
      <c r="AF261" s="8">
        <f>Contract[[#This Row],[NA TR Hours Contract]]/Contract[[#This Row],[NA TR Hours]]</f>
        <v>0</v>
      </c>
      <c r="AG261" s="2">
        <v>0</v>
      </c>
      <c r="AH261" s="2">
        <v>0</v>
      </c>
      <c r="AI261" s="8" t="s">
        <v>2447</v>
      </c>
      <c r="AJ261" t="s">
        <v>122</v>
      </c>
      <c r="AK261" s="6">
        <v>5</v>
      </c>
      <c r="AT261"/>
      <c r="AU261"/>
    </row>
    <row r="262" spans="1:47" x14ac:dyDescent="0.25">
      <c r="A262" t="s">
        <v>35</v>
      </c>
      <c r="B262" t="s">
        <v>1433</v>
      </c>
      <c r="C262" t="s">
        <v>2008</v>
      </c>
      <c r="D262" t="s">
        <v>2281</v>
      </c>
      <c r="E262" s="2">
        <v>78.890109890109883</v>
      </c>
      <c r="F262" s="2">
        <f>SUM(Contract[[#This Row],[RN Hours (excl. Admin, DON)]], Contract[[#This Row],[RN Admin Hours]], Contract[[#This Row],[RN DON Hours]], Contract[[#This Row],[LPN Hours (excl. Admin)]], Contract[[#This Row],[LPN Admin Hours]], Contract[[#This Row],[CNA Hours]], Contract[[#This Row],[NA TR Hours]], Contract[[#This Row],[Med Aide/Tech Hours]])</f>
        <v>357.72637362637363</v>
      </c>
      <c r="G2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1.5384615384615385</v>
      </c>
      <c r="H262" s="8">
        <f>Contract[[#This Row],[Total Contract Hours]]/Contract[[#This Row],[Total Nurse Staff Hours]]</f>
        <v>4.3006656816094325E-3</v>
      </c>
      <c r="I262" s="2">
        <f>SUM(Contract[[#This Row],[RN Hours (excl. Admin, DON)]], Contract[[#This Row],[RN Admin Hours]], Contract[[#This Row],[RN DON Hours]])</f>
        <v>69.011538461538464</v>
      </c>
      <c r="J262" s="2">
        <f>SUM(Contract[[#This Row],[RN Hours Contract (excl. Admin, DON)]], Contract[[#This Row],[RN Admin Hours Contract]], Contract[[#This Row],[RN DON Hours Contract]])</f>
        <v>1.5384615384615385</v>
      </c>
      <c r="K262" s="8">
        <f>Contract[[#This Row],[Total Contract RN Hours (w/ Admin, DON)]]/Contract[[#This Row],[Total RN Hours (w/ Admin, DON)]]</f>
        <v>2.2292816139998884E-2</v>
      </c>
      <c r="L262" s="2">
        <v>35.867362637362639</v>
      </c>
      <c r="M262" s="2">
        <v>0</v>
      </c>
      <c r="N262" s="8">
        <f>Contract[[#This Row],[RN Hours Contract (excl. Admin, DON)]]/Contract[[#This Row],[RN Hours (excl. Admin, DON)]]</f>
        <v>0</v>
      </c>
      <c r="O262" s="2">
        <v>27.517802197802201</v>
      </c>
      <c r="P262" s="2">
        <v>1.5384615384615385</v>
      </c>
      <c r="Q262" s="8">
        <f>Contract[[#This Row],[RN Admin Hours Contract]]/Contract[[#This Row],[RN Admin Hours]]</f>
        <v>5.590786384039103E-2</v>
      </c>
      <c r="R262" s="2">
        <v>5.6263736263736268</v>
      </c>
      <c r="S262" s="2">
        <v>0</v>
      </c>
      <c r="T262" s="8">
        <f>Contract[[#This Row],[RN DON Hours Contract]]/Contract[[#This Row],[RN DON Hours]]</f>
        <v>0</v>
      </c>
      <c r="U262" s="2">
        <v>84.90648351648349</v>
      </c>
      <c r="V262" s="2">
        <v>0</v>
      </c>
      <c r="W262" s="8">
        <f>Contract[[#This Row],[LPN Hours Contract (excl. Admin)]]/Contract[[#This Row],[LPN Hours (excl. Admin)]]</f>
        <v>0</v>
      </c>
      <c r="X262" s="2">
        <v>6.2301098901098904</v>
      </c>
      <c r="Y262" s="2">
        <v>0</v>
      </c>
      <c r="Z262" s="8">
        <f>Contract[[#This Row],[LPN Admin Hours Contract]]/Contract[[#This Row],[LPN Admin Hours]]</f>
        <v>0</v>
      </c>
      <c r="AA262" s="2">
        <v>197.57824175824177</v>
      </c>
      <c r="AB262" s="2">
        <v>0</v>
      </c>
      <c r="AC262" s="8">
        <f>Contract[[#This Row],[CNA Hours Contract]]/Contract[[#This Row],[CNA Hours]]</f>
        <v>0</v>
      </c>
      <c r="AD262" s="2">
        <v>0</v>
      </c>
      <c r="AE262" s="2">
        <v>0</v>
      </c>
      <c r="AF262" s="8" t="s">
        <v>2447</v>
      </c>
      <c r="AG262" s="2">
        <v>0</v>
      </c>
      <c r="AH262" s="2">
        <v>0</v>
      </c>
      <c r="AI262" s="8" t="s">
        <v>2447</v>
      </c>
      <c r="AJ262" t="s">
        <v>492</v>
      </c>
      <c r="AK262" s="6">
        <v>5</v>
      </c>
      <c r="AT262"/>
      <c r="AU262"/>
    </row>
    <row r="263" spans="1:47" x14ac:dyDescent="0.25">
      <c r="A263" t="s">
        <v>35</v>
      </c>
      <c r="B263" t="s">
        <v>1510</v>
      </c>
      <c r="C263" t="s">
        <v>2068</v>
      </c>
      <c r="D263" t="s">
        <v>2307</v>
      </c>
      <c r="E263" s="2">
        <v>61.868131868131869</v>
      </c>
      <c r="F263" s="2">
        <f>SUM(Contract[[#This Row],[RN Hours (excl. Admin, DON)]], Contract[[#This Row],[RN Admin Hours]], Contract[[#This Row],[RN DON Hours]], Contract[[#This Row],[LPN Hours (excl. Admin)]], Contract[[#This Row],[LPN Admin Hours]], Contract[[#This Row],[CNA Hours]], Contract[[#This Row],[NA TR Hours]], Contract[[#This Row],[Med Aide/Tech Hours]])</f>
        <v>213.65054945054942</v>
      </c>
      <c r="G2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56.722087912087908</v>
      </c>
      <c r="H263" s="8">
        <f>Contract[[#This Row],[Total Contract Hours]]/Contract[[#This Row],[Total Nurse Staff Hours]]</f>
        <v>0.26549001656191173</v>
      </c>
      <c r="I263" s="2">
        <f>SUM(Contract[[#This Row],[RN Hours (excl. Admin, DON)]], Contract[[#This Row],[RN Admin Hours]], Contract[[#This Row],[RN DON Hours]])</f>
        <v>39.958571428571432</v>
      </c>
      <c r="J263" s="2">
        <f>SUM(Contract[[#This Row],[RN Hours Contract (excl. Admin, DON)]], Contract[[#This Row],[RN Admin Hours Contract]], Contract[[#This Row],[RN DON Hours Contract]])</f>
        <v>2.5384615384615383</v>
      </c>
      <c r="K263" s="8">
        <f>Contract[[#This Row],[Total Contract RN Hours (w/ Admin, DON)]]/Contract[[#This Row],[Total RN Hours (w/ Admin, DON)]]</f>
        <v>6.3527334629547627E-2</v>
      </c>
      <c r="L263" s="2">
        <v>22.031648351648357</v>
      </c>
      <c r="M263" s="2">
        <v>0</v>
      </c>
      <c r="N263" s="8">
        <f>Contract[[#This Row],[RN Hours Contract (excl. Admin, DON)]]/Contract[[#This Row],[RN Hours (excl. Admin, DON)]]</f>
        <v>0</v>
      </c>
      <c r="O263" s="2">
        <v>14.058791208791208</v>
      </c>
      <c r="P263" s="2">
        <v>2.5384615384615383</v>
      </c>
      <c r="Q263" s="8">
        <f>Contract[[#This Row],[RN Admin Hours Contract]]/Contract[[#This Row],[RN Admin Hours]]</f>
        <v>0.18056044084886858</v>
      </c>
      <c r="R263" s="2">
        <v>3.8681318681318682</v>
      </c>
      <c r="S263" s="2">
        <v>0</v>
      </c>
      <c r="T263" s="8">
        <f>Contract[[#This Row],[RN DON Hours Contract]]/Contract[[#This Row],[RN DON Hours]]</f>
        <v>0</v>
      </c>
      <c r="U263" s="2">
        <v>65.880879120879115</v>
      </c>
      <c r="V263" s="2">
        <v>18.161648351648346</v>
      </c>
      <c r="W263" s="8">
        <f>Contract[[#This Row],[LPN Hours Contract (excl. Admin)]]/Contract[[#This Row],[LPN Hours (excl. Admin)]]</f>
        <v>0.27567404372860765</v>
      </c>
      <c r="X263" s="2">
        <v>1.8967032967032966</v>
      </c>
      <c r="Y263" s="2">
        <v>0</v>
      </c>
      <c r="Z263" s="8">
        <f>Contract[[#This Row],[LPN Admin Hours Contract]]/Contract[[#This Row],[LPN Admin Hours]]</f>
        <v>0</v>
      </c>
      <c r="AA263" s="2">
        <v>89.631318681318675</v>
      </c>
      <c r="AB263" s="2">
        <v>36.021978021978022</v>
      </c>
      <c r="AC263" s="8">
        <f>Contract[[#This Row],[CNA Hours Contract]]/Contract[[#This Row],[CNA Hours]]</f>
        <v>0.40189052835486028</v>
      </c>
      <c r="AD263" s="2">
        <v>16.28307692307693</v>
      </c>
      <c r="AE263" s="2">
        <v>0</v>
      </c>
      <c r="AF263" s="8">
        <f>Contract[[#This Row],[NA TR Hours Contract]]/Contract[[#This Row],[NA TR Hours]]</f>
        <v>0</v>
      </c>
      <c r="AG263" s="2">
        <v>0</v>
      </c>
      <c r="AH263" s="2">
        <v>0</v>
      </c>
      <c r="AI263" s="8" t="s">
        <v>2447</v>
      </c>
      <c r="AJ263" t="s">
        <v>572</v>
      </c>
      <c r="AK263" s="6">
        <v>5</v>
      </c>
      <c r="AT263"/>
      <c r="AU263"/>
    </row>
    <row r="264" spans="1:47" x14ac:dyDescent="0.25">
      <c r="A264" t="s">
        <v>35</v>
      </c>
      <c r="B264" t="s">
        <v>1060</v>
      </c>
      <c r="C264" t="s">
        <v>1947</v>
      </c>
      <c r="D264" t="s">
        <v>2333</v>
      </c>
      <c r="E264" s="2">
        <v>93.637362637362642</v>
      </c>
      <c r="F264" s="2">
        <f>SUM(Contract[[#This Row],[RN Hours (excl. Admin, DON)]], Contract[[#This Row],[RN Admin Hours]], Contract[[#This Row],[RN DON Hours]], Contract[[#This Row],[LPN Hours (excl. Admin)]], Contract[[#This Row],[LPN Admin Hours]], Contract[[#This Row],[CNA Hours]], Contract[[#This Row],[NA TR Hours]], Contract[[#This Row],[Med Aide/Tech Hours]])</f>
        <v>256.1313186813187</v>
      </c>
      <c r="G2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2.9780219780219781</v>
      </c>
      <c r="H264" s="8">
        <f>Contract[[#This Row],[Total Contract Hours]]/Contract[[#This Row],[Total Nurse Staff Hours]]</f>
        <v>1.1626934157658652E-2</v>
      </c>
      <c r="I264" s="2">
        <f>SUM(Contract[[#This Row],[RN Hours (excl. Admin, DON)]], Contract[[#This Row],[RN Admin Hours]], Contract[[#This Row],[RN DON Hours]])</f>
        <v>36.464285714285715</v>
      </c>
      <c r="J264" s="2">
        <f>SUM(Contract[[#This Row],[RN Hours Contract (excl. Admin, DON)]], Contract[[#This Row],[RN Admin Hours Contract]], Contract[[#This Row],[RN DON Hours Contract]])</f>
        <v>2.9780219780219781</v>
      </c>
      <c r="K264" s="8">
        <f>Contract[[#This Row],[Total Contract RN Hours (w/ Admin, DON)]]/Contract[[#This Row],[Total RN Hours (w/ Admin, DON)]]</f>
        <v>8.1669554735176675E-2</v>
      </c>
      <c r="L264" s="2">
        <v>24.123626373626372</v>
      </c>
      <c r="M264" s="2">
        <v>2.9780219780219781</v>
      </c>
      <c r="N264" s="8">
        <f>Contract[[#This Row],[RN Hours Contract (excl. Admin, DON)]]/Contract[[#This Row],[RN Hours (excl. Admin, DON)]]</f>
        <v>0.1234483544015488</v>
      </c>
      <c r="O264" s="2">
        <v>9.2747252747252755</v>
      </c>
      <c r="P264" s="2">
        <v>0</v>
      </c>
      <c r="Q264" s="8">
        <f>Contract[[#This Row],[RN Admin Hours Contract]]/Contract[[#This Row],[RN Admin Hours]]</f>
        <v>0</v>
      </c>
      <c r="R264" s="2">
        <v>3.0659340659340661</v>
      </c>
      <c r="S264" s="2">
        <v>0</v>
      </c>
      <c r="T264" s="8">
        <f>Contract[[#This Row],[RN DON Hours Contract]]/Contract[[#This Row],[RN DON Hours]]</f>
        <v>0</v>
      </c>
      <c r="U264" s="2">
        <v>51.505824175824173</v>
      </c>
      <c r="V264" s="2">
        <v>0</v>
      </c>
      <c r="W264" s="8">
        <f>Contract[[#This Row],[LPN Hours Contract (excl. Admin)]]/Contract[[#This Row],[LPN Hours (excl. Admin)]]</f>
        <v>0</v>
      </c>
      <c r="X264" s="2">
        <v>22.837912087912088</v>
      </c>
      <c r="Y264" s="2">
        <v>0</v>
      </c>
      <c r="Z264" s="8">
        <f>Contract[[#This Row],[LPN Admin Hours Contract]]/Contract[[#This Row],[LPN Admin Hours]]</f>
        <v>0</v>
      </c>
      <c r="AA264" s="2">
        <v>132.09252747252748</v>
      </c>
      <c r="AB264" s="2">
        <v>0</v>
      </c>
      <c r="AC264" s="8">
        <f>Contract[[#This Row],[CNA Hours Contract]]/Contract[[#This Row],[CNA Hours]]</f>
        <v>0</v>
      </c>
      <c r="AD264" s="2">
        <v>13.23076923076923</v>
      </c>
      <c r="AE264" s="2">
        <v>0</v>
      </c>
      <c r="AF264" s="8">
        <f>Contract[[#This Row],[NA TR Hours Contract]]/Contract[[#This Row],[NA TR Hours]]</f>
        <v>0</v>
      </c>
      <c r="AG264" s="2">
        <v>0</v>
      </c>
      <c r="AH264" s="2">
        <v>0</v>
      </c>
      <c r="AI264" s="8" t="s">
        <v>2447</v>
      </c>
      <c r="AJ264" t="s">
        <v>113</v>
      </c>
      <c r="AK264" s="6">
        <v>5</v>
      </c>
      <c r="AT264"/>
      <c r="AU264"/>
    </row>
    <row r="265" spans="1:47" x14ac:dyDescent="0.25">
      <c r="A265" t="s">
        <v>35</v>
      </c>
      <c r="B265" t="s">
        <v>1633</v>
      </c>
      <c r="C265" t="s">
        <v>1986</v>
      </c>
      <c r="D265" t="s">
        <v>2319</v>
      </c>
      <c r="E265" s="2">
        <v>43.692307692307693</v>
      </c>
      <c r="F265" s="2">
        <f>SUM(Contract[[#This Row],[RN Hours (excl. Admin, DON)]], Contract[[#This Row],[RN Admin Hours]], Contract[[#This Row],[RN DON Hours]], Contract[[#This Row],[LPN Hours (excl. Admin)]], Contract[[#This Row],[LPN Admin Hours]], Contract[[#This Row],[CNA Hours]], Contract[[#This Row],[NA TR Hours]], Contract[[#This Row],[Med Aide/Tech Hours]])</f>
        <v>161.51824175824174</v>
      </c>
      <c r="G2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65" s="8">
        <f>Contract[[#This Row],[Total Contract Hours]]/Contract[[#This Row],[Total Nurse Staff Hours]]</f>
        <v>0</v>
      </c>
      <c r="I265" s="2">
        <f>SUM(Contract[[#This Row],[RN Hours (excl. Admin, DON)]], Contract[[#This Row],[RN Admin Hours]], Contract[[#This Row],[RN DON Hours]])</f>
        <v>25.545714285714286</v>
      </c>
      <c r="J265" s="2">
        <f>SUM(Contract[[#This Row],[RN Hours Contract (excl. Admin, DON)]], Contract[[#This Row],[RN Admin Hours Contract]], Contract[[#This Row],[RN DON Hours Contract]])</f>
        <v>0</v>
      </c>
      <c r="K265" s="8">
        <f>Contract[[#This Row],[Total Contract RN Hours (w/ Admin, DON)]]/Contract[[#This Row],[Total RN Hours (w/ Admin, DON)]]</f>
        <v>0</v>
      </c>
      <c r="L265" s="2">
        <v>15.895604395604396</v>
      </c>
      <c r="M265" s="2">
        <v>0</v>
      </c>
      <c r="N265" s="8">
        <f>Contract[[#This Row],[RN Hours Contract (excl. Admin, DON)]]/Contract[[#This Row],[RN Hours (excl. Admin, DON)]]</f>
        <v>0</v>
      </c>
      <c r="O265" s="2">
        <v>9.6501098901098903</v>
      </c>
      <c r="P265" s="2">
        <v>0</v>
      </c>
      <c r="Q265" s="8">
        <f>Contract[[#This Row],[RN Admin Hours Contract]]/Contract[[#This Row],[RN Admin Hours]]</f>
        <v>0</v>
      </c>
      <c r="R265" s="2">
        <v>0</v>
      </c>
      <c r="S265" s="2">
        <v>0</v>
      </c>
      <c r="T265" s="8" t="s">
        <v>2447</v>
      </c>
      <c r="U265" s="2">
        <v>19.296703296703296</v>
      </c>
      <c r="V265" s="2">
        <v>0</v>
      </c>
      <c r="W265" s="8">
        <f>Contract[[#This Row],[LPN Hours Contract (excl. Admin)]]/Contract[[#This Row],[LPN Hours (excl. Admin)]]</f>
        <v>0</v>
      </c>
      <c r="X265" s="2">
        <v>15.87087912087912</v>
      </c>
      <c r="Y265" s="2">
        <v>0</v>
      </c>
      <c r="Z265" s="8">
        <f>Contract[[#This Row],[LPN Admin Hours Contract]]/Contract[[#This Row],[LPN Admin Hours]]</f>
        <v>0</v>
      </c>
      <c r="AA265" s="2">
        <v>100.80494505494505</v>
      </c>
      <c r="AB265" s="2">
        <v>0</v>
      </c>
      <c r="AC265" s="8">
        <f>Contract[[#This Row],[CNA Hours Contract]]/Contract[[#This Row],[CNA Hours]]</f>
        <v>0</v>
      </c>
      <c r="AD265" s="2">
        <v>0</v>
      </c>
      <c r="AE265" s="2">
        <v>0</v>
      </c>
      <c r="AF265" s="8" t="s">
        <v>2447</v>
      </c>
      <c r="AG265" s="2">
        <v>0</v>
      </c>
      <c r="AH265" s="2">
        <v>0</v>
      </c>
      <c r="AI265" s="8" t="s">
        <v>2447</v>
      </c>
      <c r="AJ265" t="s">
        <v>696</v>
      </c>
      <c r="AK265" s="6">
        <v>5</v>
      </c>
      <c r="AT265"/>
      <c r="AU265"/>
    </row>
    <row r="266" spans="1:47" x14ac:dyDescent="0.25">
      <c r="A266" t="s">
        <v>35</v>
      </c>
      <c r="B266" t="s">
        <v>1486</v>
      </c>
      <c r="C266" t="s">
        <v>1977</v>
      </c>
      <c r="D266" t="s">
        <v>2325</v>
      </c>
      <c r="E266" s="2">
        <v>87.64835164835165</v>
      </c>
      <c r="F266" s="2">
        <f>SUM(Contract[[#This Row],[RN Hours (excl. Admin, DON)]], Contract[[#This Row],[RN Admin Hours]], Contract[[#This Row],[RN DON Hours]], Contract[[#This Row],[LPN Hours (excl. Admin)]], Contract[[#This Row],[LPN Admin Hours]], Contract[[#This Row],[CNA Hours]], Contract[[#This Row],[NA TR Hours]], Contract[[#This Row],[Med Aide/Tech Hours]])</f>
        <v>261.5479120879121</v>
      </c>
      <c r="G2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66" s="8">
        <f>Contract[[#This Row],[Total Contract Hours]]/Contract[[#This Row],[Total Nurse Staff Hours]]</f>
        <v>0</v>
      </c>
      <c r="I266" s="2">
        <f>SUM(Contract[[#This Row],[RN Hours (excl. Admin, DON)]], Contract[[#This Row],[RN Admin Hours]], Contract[[#This Row],[RN DON Hours]])</f>
        <v>54.671978021978006</v>
      </c>
      <c r="J266" s="2">
        <f>SUM(Contract[[#This Row],[RN Hours Contract (excl. Admin, DON)]], Contract[[#This Row],[RN Admin Hours Contract]], Contract[[#This Row],[RN DON Hours Contract]])</f>
        <v>0</v>
      </c>
      <c r="K266" s="8">
        <f>Contract[[#This Row],[Total Contract RN Hours (w/ Admin, DON)]]/Contract[[#This Row],[Total RN Hours (w/ Admin, DON)]]</f>
        <v>0</v>
      </c>
      <c r="L266" s="2">
        <v>32.234945054945044</v>
      </c>
      <c r="M266" s="2">
        <v>0</v>
      </c>
      <c r="N266" s="8">
        <f>Contract[[#This Row],[RN Hours Contract (excl. Admin, DON)]]/Contract[[#This Row],[RN Hours (excl. Admin, DON)]]</f>
        <v>0</v>
      </c>
      <c r="O266" s="2">
        <v>16.35164835164835</v>
      </c>
      <c r="P266" s="2">
        <v>0</v>
      </c>
      <c r="Q266" s="8">
        <f>Contract[[#This Row],[RN Admin Hours Contract]]/Contract[[#This Row],[RN Admin Hours]]</f>
        <v>0</v>
      </c>
      <c r="R266" s="2">
        <v>6.0853846153846156</v>
      </c>
      <c r="S266" s="2">
        <v>0</v>
      </c>
      <c r="T266" s="8">
        <f>Contract[[#This Row],[RN DON Hours Contract]]/Contract[[#This Row],[RN DON Hours]]</f>
        <v>0</v>
      </c>
      <c r="U266" s="2">
        <v>87.406043956044002</v>
      </c>
      <c r="V266" s="2">
        <v>0</v>
      </c>
      <c r="W266" s="8">
        <f>Contract[[#This Row],[LPN Hours Contract (excl. Admin)]]/Contract[[#This Row],[LPN Hours (excl. Admin)]]</f>
        <v>0</v>
      </c>
      <c r="X266" s="2">
        <v>12.60956043956044</v>
      </c>
      <c r="Y266" s="2">
        <v>0</v>
      </c>
      <c r="Z266" s="8">
        <f>Contract[[#This Row],[LPN Admin Hours Contract]]/Contract[[#This Row],[LPN Admin Hours]]</f>
        <v>0</v>
      </c>
      <c r="AA266" s="2">
        <v>106.66978021978019</v>
      </c>
      <c r="AB266" s="2">
        <v>0</v>
      </c>
      <c r="AC266" s="8">
        <f>Contract[[#This Row],[CNA Hours Contract]]/Contract[[#This Row],[CNA Hours]]</f>
        <v>0</v>
      </c>
      <c r="AD266" s="2">
        <v>0.19054945054945055</v>
      </c>
      <c r="AE266" s="2">
        <v>0</v>
      </c>
      <c r="AF266" s="8">
        <f>Contract[[#This Row],[NA TR Hours Contract]]/Contract[[#This Row],[NA TR Hours]]</f>
        <v>0</v>
      </c>
      <c r="AG266" s="2">
        <v>0</v>
      </c>
      <c r="AH266" s="2">
        <v>0</v>
      </c>
      <c r="AI266" s="8" t="s">
        <v>2447</v>
      </c>
      <c r="AJ266" t="s">
        <v>546</v>
      </c>
      <c r="AK266" s="6">
        <v>5</v>
      </c>
      <c r="AT266"/>
      <c r="AU266"/>
    </row>
    <row r="267" spans="1:47" x14ac:dyDescent="0.25">
      <c r="A267" t="s">
        <v>35</v>
      </c>
      <c r="B267" t="s">
        <v>1784</v>
      </c>
      <c r="C267" t="s">
        <v>2016</v>
      </c>
      <c r="D267" t="s">
        <v>2325</v>
      </c>
      <c r="E267" s="2">
        <v>65.714285714285708</v>
      </c>
      <c r="F267" s="2">
        <f>SUM(Contract[[#This Row],[RN Hours (excl. Admin, DON)]], Contract[[#This Row],[RN Admin Hours]], Contract[[#This Row],[RN DON Hours]], Contract[[#This Row],[LPN Hours (excl. Admin)]], Contract[[#This Row],[LPN Admin Hours]], Contract[[#This Row],[CNA Hours]], Contract[[#This Row],[NA TR Hours]], Contract[[#This Row],[Med Aide/Tech Hours]])</f>
        <v>195.58032967032969</v>
      </c>
      <c r="G2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8.9571428571428573</v>
      </c>
      <c r="H267" s="8">
        <f>Contract[[#This Row],[Total Contract Hours]]/Contract[[#This Row],[Total Nurse Staff Hours]]</f>
        <v>4.5797769500854311E-2</v>
      </c>
      <c r="I267" s="2">
        <f>SUM(Contract[[#This Row],[RN Hours (excl. Admin, DON)]], Contract[[#This Row],[RN Admin Hours]], Contract[[#This Row],[RN DON Hours]])</f>
        <v>42.132637362637361</v>
      </c>
      <c r="J267" s="2">
        <f>SUM(Contract[[#This Row],[RN Hours Contract (excl. Admin, DON)]], Contract[[#This Row],[RN Admin Hours Contract]], Contract[[#This Row],[RN DON Hours Contract]])</f>
        <v>0</v>
      </c>
      <c r="K267" s="8">
        <f>Contract[[#This Row],[Total Contract RN Hours (w/ Admin, DON)]]/Contract[[#This Row],[Total RN Hours (w/ Admin, DON)]]</f>
        <v>0</v>
      </c>
      <c r="L267" s="2">
        <v>23.410109890109887</v>
      </c>
      <c r="M267" s="2">
        <v>0</v>
      </c>
      <c r="N267" s="8">
        <f>Contract[[#This Row],[RN Hours Contract (excl. Admin, DON)]]/Contract[[#This Row],[RN Hours (excl. Admin, DON)]]</f>
        <v>0</v>
      </c>
      <c r="O267" s="2">
        <v>13.530219780219781</v>
      </c>
      <c r="P267" s="2">
        <v>0</v>
      </c>
      <c r="Q267" s="8">
        <f>Contract[[#This Row],[RN Admin Hours Contract]]/Contract[[#This Row],[RN Admin Hours]]</f>
        <v>0</v>
      </c>
      <c r="R267" s="2">
        <v>5.1923076923076925</v>
      </c>
      <c r="S267" s="2">
        <v>0</v>
      </c>
      <c r="T267" s="8">
        <f>Contract[[#This Row],[RN DON Hours Contract]]/Contract[[#This Row],[RN DON Hours]]</f>
        <v>0</v>
      </c>
      <c r="U267" s="2">
        <v>55.385054945054954</v>
      </c>
      <c r="V267" s="2">
        <v>1.9021978021978021</v>
      </c>
      <c r="W267" s="8">
        <f>Contract[[#This Row],[LPN Hours Contract (excl. Admin)]]/Contract[[#This Row],[LPN Hours (excl. Admin)]]</f>
        <v>3.4344965516146693E-2</v>
      </c>
      <c r="X267" s="2">
        <v>7.8076923076923075</v>
      </c>
      <c r="Y267" s="2">
        <v>0</v>
      </c>
      <c r="Z267" s="8">
        <f>Contract[[#This Row],[LPN Admin Hours Contract]]/Contract[[#This Row],[LPN Admin Hours]]</f>
        <v>0</v>
      </c>
      <c r="AA267" s="2">
        <v>90.254945054945068</v>
      </c>
      <c r="AB267" s="2">
        <v>7.0549450549450547</v>
      </c>
      <c r="AC267" s="8">
        <f>Contract[[#This Row],[CNA Hours Contract]]/Contract[[#This Row],[CNA Hours]]</f>
        <v>7.8166853358009047E-2</v>
      </c>
      <c r="AD267" s="2">
        <v>0</v>
      </c>
      <c r="AE267" s="2">
        <v>0</v>
      </c>
      <c r="AF267" s="8" t="s">
        <v>2447</v>
      </c>
      <c r="AG267" s="2">
        <v>0</v>
      </c>
      <c r="AH267" s="2">
        <v>0</v>
      </c>
      <c r="AI267" s="8" t="s">
        <v>2447</v>
      </c>
      <c r="AJ267" t="s">
        <v>850</v>
      </c>
      <c r="AK267" s="6">
        <v>5</v>
      </c>
      <c r="AT267"/>
      <c r="AU267"/>
    </row>
    <row r="268" spans="1:47" x14ac:dyDescent="0.25">
      <c r="A268" t="s">
        <v>35</v>
      </c>
      <c r="B268" t="s">
        <v>1298</v>
      </c>
      <c r="C268" t="s">
        <v>2159</v>
      </c>
      <c r="D268" t="s">
        <v>2280</v>
      </c>
      <c r="E268" s="2">
        <v>52.032967032967036</v>
      </c>
      <c r="F268" s="2">
        <f>SUM(Contract[[#This Row],[RN Hours (excl. Admin, DON)]], Contract[[#This Row],[RN Admin Hours]], Contract[[#This Row],[RN DON Hours]], Contract[[#This Row],[LPN Hours (excl. Admin)]], Contract[[#This Row],[LPN Admin Hours]], Contract[[#This Row],[CNA Hours]], Contract[[#This Row],[NA TR Hours]], Contract[[#This Row],[Med Aide/Tech Hours]])</f>
        <v>154.88142857142856</v>
      </c>
      <c r="G2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68" s="8">
        <f>Contract[[#This Row],[Total Contract Hours]]/Contract[[#This Row],[Total Nurse Staff Hours]]</f>
        <v>0</v>
      </c>
      <c r="I268" s="2">
        <f>SUM(Contract[[#This Row],[RN Hours (excl. Admin, DON)]], Contract[[#This Row],[RN Admin Hours]], Contract[[#This Row],[RN DON Hours]])</f>
        <v>43.928571428571431</v>
      </c>
      <c r="J268" s="2">
        <f>SUM(Contract[[#This Row],[RN Hours Contract (excl. Admin, DON)]], Contract[[#This Row],[RN Admin Hours Contract]], Contract[[#This Row],[RN DON Hours Contract]])</f>
        <v>0</v>
      </c>
      <c r="K268" s="8">
        <f>Contract[[#This Row],[Total Contract RN Hours (w/ Admin, DON)]]/Contract[[#This Row],[Total RN Hours (w/ Admin, DON)]]</f>
        <v>0</v>
      </c>
      <c r="L268" s="2">
        <v>37.642857142857146</v>
      </c>
      <c r="M268" s="2">
        <v>0</v>
      </c>
      <c r="N268" s="8">
        <f>Contract[[#This Row],[RN Hours Contract (excl. Admin, DON)]]/Contract[[#This Row],[RN Hours (excl. Admin, DON)]]</f>
        <v>0</v>
      </c>
      <c r="O268" s="2">
        <v>0.26373626373626374</v>
      </c>
      <c r="P268" s="2">
        <v>0</v>
      </c>
      <c r="Q268" s="8">
        <f>Contract[[#This Row],[RN Admin Hours Contract]]/Contract[[#This Row],[RN Admin Hours]]</f>
        <v>0</v>
      </c>
      <c r="R268" s="2">
        <v>6.0219780219780219</v>
      </c>
      <c r="S268" s="2">
        <v>0</v>
      </c>
      <c r="T268" s="8">
        <f>Contract[[#This Row],[RN DON Hours Contract]]/Contract[[#This Row],[RN DON Hours]]</f>
        <v>0</v>
      </c>
      <c r="U268" s="2">
        <v>45.64835164835165</v>
      </c>
      <c r="V268" s="2">
        <v>0</v>
      </c>
      <c r="W268" s="8">
        <f>Contract[[#This Row],[LPN Hours Contract (excl. Admin)]]/Contract[[#This Row],[LPN Hours (excl. Admin)]]</f>
        <v>0</v>
      </c>
      <c r="X268" s="2">
        <v>6.2692307692307692</v>
      </c>
      <c r="Y268" s="2">
        <v>0</v>
      </c>
      <c r="Z268" s="8">
        <f>Contract[[#This Row],[LPN Admin Hours Contract]]/Contract[[#This Row],[LPN Admin Hours]]</f>
        <v>0</v>
      </c>
      <c r="AA268" s="2">
        <v>59.035274725274718</v>
      </c>
      <c r="AB268" s="2">
        <v>0</v>
      </c>
      <c r="AC268" s="8">
        <f>Contract[[#This Row],[CNA Hours Contract]]/Contract[[#This Row],[CNA Hours]]</f>
        <v>0</v>
      </c>
      <c r="AD268" s="2">
        <v>0</v>
      </c>
      <c r="AE268" s="2">
        <v>0</v>
      </c>
      <c r="AF268" s="8" t="s">
        <v>2447</v>
      </c>
      <c r="AG268" s="2">
        <v>0</v>
      </c>
      <c r="AH268" s="2">
        <v>0</v>
      </c>
      <c r="AI268" s="8" t="s">
        <v>2447</v>
      </c>
      <c r="AJ268" t="s">
        <v>354</v>
      </c>
      <c r="AK268" s="6">
        <v>5</v>
      </c>
      <c r="AT268"/>
      <c r="AU268"/>
    </row>
    <row r="269" spans="1:47" x14ac:dyDescent="0.25">
      <c r="A269" t="s">
        <v>35</v>
      </c>
      <c r="B269" t="s">
        <v>1343</v>
      </c>
      <c r="C269" t="s">
        <v>2173</v>
      </c>
      <c r="D269" t="s">
        <v>2311</v>
      </c>
      <c r="E269" s="2">
        <v>46.384615384615387</v>
      </c>
      <c r="F269" s="2">
        <f>SUM(Contract[[#This Row],[RN Hours (excl. Admin, DON)]], Contract[[#This Row],[RN Admin Hours]], Contract[[#This Row],[RN DON Hours]], Contract[[#This Row],[LPN Hours (excl. Admin)]], Contract[[#This Row],[LPN Admin Hours]], Contract[[#This Row],[CNA Hours]], Contract[[#This Row],[NA TR Hours]], Contract[[#This Row],[Med Aide/Tech Hours]])</f>
        <v>154.28296703296701</v>
      </c>
      <c r="G2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2.0549450549450547</v>
      </c>
      <c r="H269" s="8">
        <f>Contract[[#This Row],[Total Contract Hours]]/Contract[[#This Row],[Total Nurse Staff Hours]]</f>
        <v>1.3319325486564932E-2</v>
      </c>
      <c r="I269" s="2">
        <f>SUM(Contract[[#This Row],[RN Hours (excl. Admin, DON)]], Contract[[#This Row],[RN Admin Hours]], Contract[[#This Row],[RN DON Hours]])</f>
        <v>20.489010989010989</v>
      </c>
      <c r="J269" s="2">
        <f>SUM(Contract[[#This Row],[RN Hours Contract (excl. Admin, DON)]], Contract[[#This Row],[RN Admin Hours Contract]], Contract[[#This Row],[RN DON Hours Contract]])</f>
        <v>0</v>
      </c>
      <c r="K269" s="8">
        <f>Contract[[#This Row],[Total Contract RN Hours (w/ Admin, DON)]]/Contract[[#This Row],[Total RN Hours (w/ Admin, DON)]]</f>
        <v>0</v>
      </c>
      <c r="L269" s="2">
        <v>5.9725274725274726</v>
      </c>
      <c r="M269" s="2">
        <v>0</v>
      </c>
      <c r="N269" s="8">
        <f>Contract[[#This Row],[RN Hours Contract (excl. Admin, DON)]]/Contract[[#This Row],[RN Hours (excl. Admin, DON)]]</f>
        <v>0</v>
      </c>
      <c r="O269" s="2">
        <v>9.3296703296703303</v>
      </c>
      <c r="P269" s="2">
        <v>0</v>
      </c>
      <c r="Q269" s="8">
        <f>Contract[[#This Row],[RN Admin Hours Contract]]/Contract[[#This Row],[RN Admin Hours]]</f>
        <v>0</v>
      </c>
      <c r="R269" s="2">
        <v>5.186813186813187</v>
      </c>
      <c r="S269" s="2">
        <v>0</v>
      </c>
      <c r="T269" s="8">
        <f>Contract[[#This Row],[RN DON Hours Contract]]/Contract[[#This Row],[RN DON Hours]]</f>
        <v>0</v>
      </c>
      <c r="U269" s="2">
        <v>43.21153846153846</v>
      </c>
      <c r="V269" s="2">
        <v>0</v>
      </c>
      <c r="W269" s="8">
        <f>Contract[[#This Row],[LPN Hours Contract (excl. Admin)]]/Contract[[#This Row],[LPN Hours (excl. Admin)]]</f>
        <v>0</v>
      </c>
      <c r="X269" s="2">
        <v>3.6923076923076925</v>
      </c>
      <c r="Y269" s="2">
        <v>0</v>
      </c>
      <c r="Z269" s="8">
        <f>Contract[[#This Row],[LPN Admin Hours Contract]]/Contract[[#This Row],[LPN Admin Hours]]</f>
        <v>0</v>
      </c>
      <c r="AA269" s="2">
        <v>86.714285714285708</v>
      </c>
      <c r="AB269" s="2">
        <v>2.0549450549450547</v>
      </c>
      <c r="AC269" s="8">
        <f>Contract[[#This Row],[CNA Hours Contract]]/Contract[[#This Row],[CNA Hours]]</f>
        <v>2.3697883664934735E-2</v>
      </c>
      <c r="AD269" s="2">
        <v>0.17582417582417584</v>
      </c>
      <c r="AE269" s="2">
        <v>0</v>
      </c>
      <c r="AF269" s="8">
        <f>Contract[[#This Row],[NA TR Hours Contract]]/Contract[[#This Row],[NA TR Hours]]</f>
        <v>0</v>
      </c>
      <c r="AG269" s="2">
        <v>0</v>
      </c>
      <c r="AH269" s="2">
        <v>0</v>
      </c>
      <c r="AI269" s="8" t="s">
        <v>2447</v>
      </c>
      <c r="AJ269" t="s">
        <v>400</v>
      </c>
      <c r="AK269" s="6">
        <v>5</v>
      </c>
      <c r="AT269"/>
      <c r="AU269"/>
    </row>
    <row r="270" spans="1:47" x14ac:dyDescent="0.25">
      <c r="A270" t="s">
        <v>35</v>
      </c>
      <c r="B270" t="s">
        <v>1363</v>
      </c>
      <c r="C270" t="s">
        <v>2068</v>
      </c>
      <c r="D270" t="s">
        <v>2307</v>
      </c>
      <c r="E270" s="2">
        <v>47.571428571428569</v>
      </c>
      <c r="F270" s="2">
        <f>SUM(Contract[[#This Row],[RN Hours (excl. Admin, DON)]], Contract[[#This Row],[RN Admin Hours]], Contract[[#This Row],[RN DON Hours]], Contract[[#This Row],[LPN Hours (excl. Admin)]], Contract[[#This Row],[LPN Admin Hours]], Contract[[#This Row],[CNA Hours]], Contract[[#This Row],[NA TR Hours]], Contract[[#This Row],[Med Aide/Tech Hours]])</f>
        <v>318.8225274725275</v>
      </c>
      <c r="G2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70" s="8">
        <f>Contract[[#This Row],[Total Contract Hours]]/Contract[[#This Row],[Total Nurse Staff Hours]]</f>
        <v>0</v>
      </c>
      <c r="I270" s="2">
        <f>SUM(Contract[[#This Row],[RN Hours (excl. Admin, DON)]], Contract[[#This Row],[RN Admin Hours]], Contract[[#This Row],[RN DON Hours]])</f>
        <v>97.065494505494485</v>
      </c>
      <c r="J270" s="2">
        <f>SUM(Contract[[#This Row],[RN Hours Contract (excl. Admin, DON)]], Contract[[#This Row],[RN Admin Hours Contract]], Contract[[#This Row],[RN DON Hours Contract]])</f>
        <v>0</v>
      </c>
      <c r="K270" s="8">
        <f>Contract[[#This Row],[Total Contract RN Hours (w/ Admin, DON)]]/Contract[[#This Row],[Total RN Hours (w/ Admin, DON)]]</f>
        <v>0</v>
      </c>
      <c r="L270" s="2">
        <v>70.128681318681302</v>
      </c>
      <c r="M270" s="2">
        <v>0</v>
      </c>
      <c r="N270" s="8">
        <f>Contract[[#This Row],[RN Hours Contract (excl. Admin, DON)]]/Contract[[#This Row],[RN Hours (excl. Admin, DON)]]</f>
        <v>0</v>
      </c>
      <c r="O270" s="2">
        <v>26.936813186813186</v>
      </c>
      <c r="P270" s="2">
        <v>0</v>
      </c>
      <c r="Q270" s="8">
        <f>Contract[[#This Row],[RN Admin Hours Contract]]/Contract[[#This Row],[RN Admin Hours]]</f>
        <v>0</v>
      </c>
      <c r="R270" s="2">
        <v>0</v>
      </c>
      <c r="S270" s="2">
        <v>0</v>
      </c>
      <c r="T270" s="8" t="s">
        <v>2447</v>
      </c>
      <c r="U270" s="2">
        <v>105.66054945054945</v>
      </c>
      <c r="V270" s="2">
        <v>0</v>
      </c>
      <c r="W270" s="8">
        <f>Contract[[#This Row],[LPN Hours Contract (excl. Admin)]]/Contract[[#This Row],[LPN Hours (excl. Admin)]]</f>
        <v>0</v>
      </c>
      <c r="X270" s="2">
        <v>0</v>
      </c>
      <c r="Y270" s="2">
        <v>0</v>
      </c>
      <c r="Z270" s="8" t="s">
        <v>2447</v>
      </c>
      <c r="AA270" s="2">
        <v>116.09648351648353</v>
      </c>
      <c r="AB270" s="2">
        <v>0</v>
      </c>
      <c r="AC270" s="8">
        <f>Contract[[#This Row],[CNA Hours Contract]]/Contract[[#This Row],[CNA Hours]]</f>
        <v>0</v>
      </c>
      <c r="AD270" s="2">
        <v>0</v>
      </c>
      <c r="AE270" s="2">
        <v>0</v>
      </c>
      <c r="AF270" s="8" t="s">
        <v>2447</v>
      </c>
      <c r="AG270" s="2">
        <v>0</v>
      </c>
      <c r="AH270" s="2">
        <v>0</v>
      </c>
      <c r="AI270" s="8" t="s">
        <v>2447</v>
      </c>
      <c r="AJ270" t="s">
        <v>420</v>
      </c>
      <c r="AK270" s="6">
        <v>5</v>
      </c>
      <c r="AT270"/>
      <c r="AU270"/>
    </row>
    <row r="271" spans="1:47" x14ac:dyDescent="0.25">
      <c r="A271" t="s">
        <v>35</v>
      </c>
      <c r="B271" t="s">
        <v>1653</v>
      </c>
      <c r="C271" t="s">
        <v>2008</v>
      </c>
      <c r="D271" t="s">
        <v>2281</v>
      </c>
      <c r="E271" s="2">
        <v>37.725274725274723</v>
      </c>
      <c r="F271" s="2">
        <f>SUM(Contract[[#This Row],[RN Hours (excl. Admin, DON)]], Contract[[#This Row],[RN Admin Hours]], Contract[[#This Row],[RN DON Hours]], Contract[[#This Row],[LPN Hours (excl. Admin)]], Contract[[#This Row],[LPN Admin Hours]], Contract[[#This Row],[CNA Hours]], Contract[[#This Row],[NA TR Hours]], Contract[[#This Row],[Med Aide/Tech Hours]])</f>
        <v>175.93670329670329</v>
      </c>
      <c r="G2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35.125164835164831</v>
      </c>
      <c r="H271" s="8">
        <f>Contract[[#This Row],[Total Contract Hours]]/Contract[[#This Row],[Total Nurse Staff Hours]]</f>
        <v>0.19964660117524782</v>
      </c>
      <c r="I271" s="2">
        <f>SUM(Contract[[#This Row],[RN Hours (excl. Admin, DON)]], Contract[[#This Row],[RN Admin Hours]], Contract[[#This Row],[RN DON Hours]])</f>
        <v>20.22219780219779</v>
      </c>
      <c r="J271" s="2">
        <f>SUM(Contract[[#This Row],[RN Hours Contract (excl. Admin, DON)]], Contract[[#This Row],[RN Admin Hours Contract]], Contract[[#This Row],[RN DON Hours Contract]])</f>
        <v>13.626373626373626</v>
      </c>
      <c r="K271" s="8">
        <f>Contract[[#This Row],[Total Contract RN Hours (w/ Admin, DON)]]/Contract[[#This Row],[Total RN Hours (w/ Admin, DON)]]</f>
        <v>0.67383247655171696</v>
      </c>
      <c r="L271" s="2">
        <v>14.277142857142847</v>
      </c>
      <c r="M271" s="2">
        <v>13.626373626373626</v>
      </c>
      <c r="N271" s="8">
        <f>Contract[[#This Row],[RN Hours Contract (excl. Admin, DON)]]/Contract[[#This Row],[RN Hours (excl. Admin, DON)]]</f>
        <v>0.95441880512923205</v>
      </c>
      <c r="O271" s="2">
        <v>0.40659340659340659</v>
      </c>
      <c r="P271" s="2">
        <v>0</v>
      </c>
      <c r="Q271" s="8">
        <f>Contract[[#This Row],[RN Admin Hours Contract]]/Contract[[#This Row],[RN Admin Hours]]</f>
        <v>0</v>
      </c>
      <c r="R271" s="2">
        <v>5.5384615384615383</v>
      </c>
      <c r="S271" s="2">
        <v>0</v>
      </c>
      <c r="T271" s="8">
        <f>Contract[[#This Row],[RN DON Hours Contract]]/Contract[[#This Row],[RN DON Hours]]</f>
        <v>0</v>
      </c>
      <c r="U271" s="2">
        <v>41.353186813186824</v>
      </c>
      <c r="V271" s="2">
        <v>11.476813186813185</v>
      </c>
      <c r="W271" s="8">
        <f>Contract[[#This Row],[LPN Hours Contract (excl. Admin)]]/Contract[[#This Row],[LPN Hours (excl. Admin)]]</f>
        <v>0.27753152952055987</v>
      </c>
      <c r="X271" s="2">
        <v>8.9642857142857135</v>
      </c>
      <c r="Y271" s="2">
        <v>0</v>
      </c>
      <c r="Z271" s="8">
        <f>Contract[[#This Row],[LPN Admin Hours Contract]]/Contract[[#This Row],[LPN Admin Hours]]</f>
        <v>0</v>
      </c>
      <c r="AA271" s="2">
        <v>100.38604395604395</v>
      </c>
      <c r="AB271" s="2">
        <v>7.9340659340659343</v>
      </c>
      <c r="AC271" s="8">
        <f>Contract[[#This Row],[CNA Hours Contract]]/Contract[[#This Row],[CNA Hours]]</f>
        <v>7.9035547386846178E-2</v>
      </c>
      <c r="AD271" s="2">
        <v>5.0109890109890109</v>
      </c>
      <c r="AE271" s="2">
        <v>2.087912087912088</v>
      </c>
      <c r="AF271" s="8">
        <f>Contract[[#This Row],[NA TR Hours Contract]]/Contract[[#This Row],[NA TR Hours]]</f>
        <v>0.41666666666666669</v>
      </c>
      <c r="AG271" s="2">
        <v>0</v>
      </c>
      <c r="AH271" s="2">
        <v>0</v>
      </c>
      <c r="AI271" s="8" t="s">
        <v>2447</v>
      </c>
      <c r="AJ271" t="s">
        <v>716</v>
      </c>
      <c r="AK271" s="6">
        <v>5</v>
      </c>
      <c r="AT271"/>
      <c r="AU271"/>
    </row>
    <row r="272" spans="1:47" x14ac:dyDescent="0.25">
      <c r="A272" t="s">
        <v>35</v>
      </c>
      <c r="B272" t="s">
        <v>1265</v>
      </c>
      <c r="C272" t="s">
        <v>2007</v>
      </c>
      <c r="D272" t="s">
        <v>2303</v>
      </c>
      <c r="E272" s="2">
        <v>59.967032967032964</v>
      </c>
      <c r="F272" s="2">
        <f>SUM(Contract[[#This Row],[RN Hours (excl. Admin, DON)]], Contract[[#This Row],[RN Admin Hours]], Contract[[#This Row],[RN DON Hours]], Contract[[#This Row],[LPN Hours (excl. Admin)]], Contract[[#This Row],[LPN Admin Hours]], Contract[[#This Row],[CNA Hours]], Contract[[#This Row],[NA TR Hours]], Contract[[#This Row],[Med Aide/Tech Hours]])</f>
        <v>190.90109890109889</v>
      </c>
      <c r="G2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4.615384615384615</v>
      </c>
      <c r="H272" s="8">
        <f>Contract[[#This Row],[Total Contract Hours]]/Contract[[#This Row],[Total Nurse Staff Hours]]</f>
        <v>2.417683628827999E-2</v>
      </c>
      <c r="I272" s="2">
        <f>SUM(Contract[[#This Row],[RN Hours (excl. Admin, DON)]], Contract[[#This Row],[RN Admin Hours]], Contract[[#This Row],[RN DON Hours]])</f>
        <v>13.51923076923077</v>
      </c>
      <c r="J272" s="2">
        <f>SUM(Contract[[#This Row],[RN Hours Contract (excl. Admin, DON)]], Contract[[#This Row],[RN Admin Hours Contract]], Contract[[#This Row],[RN DON Hours Contract]])</f>
        <v>4.615384615384615</v>
      </c>
      <c r="K272" s="8">
        <f>Contract[[#This Row],[Total Contract RN Hours (w/ Admin, DON)]]/Contract[[#This Row],[Total RN Hours (w/ Admin, DON)]]</f>
        <v>0.34139402560455184</v>
      </c>
      <c r="L272" s="2">
        <v>6.2390109890109891</v>
      </c>
      <c r="M272" s="2">
        <v>4.615384615384615</v>
      </c>
      <c r="N272" s="8">
        <f>Contract[[#This Row],[RN Hours Contract (excl. Admin, DON)]]/Contract[[#This Row],[RN Hours (excl. Admin, DON)]]</f>
        <v>0.73976221928665775</v>
      </c>
      <c r="O272" s="2">
        <v>1.9175824175824177</v>
      </c>
      <c r="P272" s="2">
        <v>0</v>
      </c>
      <c r="Q272" s="8">
        <f>Contract[[#This Row],[RN Admin Hours Contract]]/Contract[[#This Row],[RN Admin Hours]]</f>
        <v>0</v>
      </c>
      <c r="R272" s="2">
        <v>5.3626373626373622</v>
      </c>
      <c r="S272" s="2">
        <v>0</v>
      </c>
      <c r="T272" s="8">
        <f>Contract[[#This Row],[RN DON Hours Contract]]/Contract[[#This Row],[RN DON Hours]]</f>
        <v>0</v>
      </c>
      <c r="U272" s="2">
        <v>56.651098901098898</v>
      </c>
      <c r="V272" s="2">
        <v>0</v>
      </c>
      <c r="W272" s="8">
        <f>Contract[[#This Row],[LPN Hours Contract (excl. Admin)]]/Contract[[#This Row],[LPN Hours (excl. Admin)]]</f>
        <v>0</v>
      </c>
      <c r="X272" s="2">
        <v>5.0137362637362637</v>
      </c>
      <c r="Y272" s="2">
        <v>0</v>
      </c>
      <c r="Z272" s="8">
        <f>Contract[[#This Row],[LPN Admin Hours Contract]]/Contract[[#This Row],[LPN Admin Hours]]</f>
        <v>0</v>
      </c>
      <c r="AA272" s="2">
        <v>94.793956043956044</v>
      </c>
      <c r="AB272" s="2">
        <v>0</v>
      </c>
      <c r="AC272" s="8">
        <f>Contract[[#This Row],[CNA Hours Contract]]/Contract[[#This Row],[CNA Hours]]</f>
        <v>0</v>
      </c>
      <c r="AD272" s="2">
        <v>20.923076923076923</v>
      </c>
      <c r="AE272" s="2">
        <v>0</v>
      </c>
      <c r="AF272" s="8">
        <f>Contract[[#This Row],[NA TR Hours Contract]]/Contract[[#This Row],[NA TR Hours]]</f>
        <v>0</v>
      </c>
      <c r="AG272" s="2">
        <v>0</v>
      </c>
      <c r="AH272" s="2">
        <v>0</v>
      </c>
      <c r="AI272" s="8" t="s">
        <v>2447</v>
      </c>
      <c r="AJ272" t="s">
        <v>321</v>
      </c>
      <c r="AK272" s="6">
        <v>5</v>
      </c>
      <c r="AT272"/>
      <c r="AU272"/>
    </row>
    <row r="273" spans="1:47" x14ac:dyDescent="0.25">
      <c r="A273" t="s">
        <v>35</v>
      </c>
      <c r="B273" t="s">
        <v>1739</v>
      </c>
      <c r="C273" t="s">
        <v>2250</v>
      </c>
      <c r="D273" t="s">
        <v>2344</v>
      </c>
      <c r="E273" s="2">
        <v>45.197802197802197</v>
      </c>
      <c r="F273" s="2">
        <f>SUM(Contract[[#This Row],[RN Hours (excl. Admin, DON)]], Contract[[#This Row],[RN Admin Hours]], Contract[[#This Row],[RN DON Hours]], Contract[[#This Row],[LPN Hours (excl. Admin)]], Contract[[#This Row],[LPN Admin Hours]], Contract[[#This Row],[CNA Hours]], Contract[[#This Row],[NA TR Hours]], Contract[[#This Row],[Med Aide/Tech Hours]])</f>
        <v>150.07417582417585</v>
      </c>
      <c r="G2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73" s="8">
        <f>Contract[[#This Row],[Total Contract Hours]]/Contract[[#This Row],[Total Nurse Staff Hours]]</f>
        <v>0</v>
      </c>
      <c r="I273" s="2">
        <f>SUM(Contract[[#This Row],[RN Hours (excl. Admin, DON)]], Contract[[#This Row],[RN Admin Hours]], Contract[[#This Row],[RN DON Hours]])</f>
        <v>18.565934065934066</v>
      </c>
      <c r="J273" s="2">
        <f>SUM(Contract[[#This Row],[RN Hours Contract (excl. Admin, DON)]], Contract[[#This Row],[RN Admin Hours Contract]], Contract[[#This Row],[RN DON Hours Contract]])</f>
        <v>0</v>
      </c>
      <c r="K273" s="8">
        <f>Contract[[#This Row],[Total Contract RN Hours (w/ Admin, DON)]]/Contract[[#This Row],[Total RN Hours (w/ Admin, DON)]]</f>
        <v>0</v>
      </c>
      <c r="L273" s="2">
        <v>13.37912087912088</v>
      </c>
      <c r="M273" s="2">
        <v>0</v>
      </c>
      <c r="N273" s="8">
        <f>Contract[[#This Row],[RN Hours Contract (excl. Admin, DON)]]/Contract[[#This Row],[RN Hours (excl. Admin, DON)]]</f>
        <v>0</v>
      </c>
      <c r="O273" s="2">
        <v>0</v>
      </c>
      <c r="P273" s="2">
        <v>0</v>
      </c>
      <c r="Q273" s="8" t="s">
        <v>2447</v>
      </c>
      <c r="R273" s="2">
        <v>5.186813186813187</v>
      </c>
      <c r="S273" s="2">
        <v>0</v>
      </c>
      <c r="T273" s="8">
        <f>Contract[[#This Row],[RN DON Hours Contract]]/Contract[[#This Row],[RN DON Hours]]</f>
        <v>0</v>
      </c>
      <c r="U273" s="2">
        <v>34.359890109890109</v>
      </c>
      <c r="V273" s="2">
        <v>0</v>
      </c>
      <c r="W273" s="8">
        <f>Contract[[#This Row],[LPN Hours Contract (excl. Admin)]]/Contract[[#This Row],[LPN Hours (excl. Admin)]]</f>
        <v>0</v>
      </c>
      <c r="X273" s="2">
        <v>0</v>
      </c>
      <c r="Y273" s="2">
        <v>0</v>
      </c>
      <c r="Z273" s="8" t="s">
        <v>2447</v>
      </c>
      <c r="AA273" s="2">
        <v>90.049450549450555</v>
      </c>
      <c r="AB273" s="2">
        <v>0</v>
      </c>
      <c r="AC273" s="8">
        <f>Contract[[#This Row],[CNA Hours Contract]]/Contract[[#This Row],[CNA Hours]]</f>
        <v>0</v>
      </c>
      <c r="AD273" s="2">
        <v>7.0989010989010985</v>
      </c>
      <c r="AE273" s="2">
        <v>0</v>
      </c>
      <c r="AF273" s="8">
        <f>Contract[[#This Row],[NA TR Hours Contract]]/Contract[[#This Row],[NA TR Hours]]</f>
        <v>0</v>
      </c>
      <c r="AG273" s="2">
        <v>0</v>
      </c>
      <c r="AH273" s="2">
        <v>0</v>
      </c>
      <c r="AI273" s="8" t="s">
        <v>2447</v>
      </c>
      <c r="AJ273" t="s">
        <v>805</v>
      </c>
      <c r="AK273" s="6">
        <v>5</v>
      </c>
      <c r="AT273"/>
      <c r="AU273"/>
    </row>
    <row r="274" spans="1:47" x14ac:dyDescent="0.25">
      <c r="A274" t="s">
        <v>35</v>
      </c>
      <c r="B274" t="s">
        <v>1334</v>
      </c>
      <c r="C274" t="s">
        <v>1949</v>
      </c>
      <c r="D274" t="s">
        <v>2298</v>
      </c>
      <c r="E274" s="2">
        <v>50.692307692307693</v>
      </c>
      <c r="F274" s="2">
        <f>SUM(Contract[[#This Row],[RN Hours (excl. Admin, DON)]], Contract[[#This Row],[RN Admin Hours]], Contract[[#This Row],[RN DON Hours]], Contract[[#This Row],[LPN Hours (excl. Admin)]], Contract[[#This Row],[LPN Admin Hours]], Contract[[#This Row],[CNA Hours]], Contract[[#This Row],[NA TR Hours]], Contract[[#This Row],[Med Aide/Tech Hours]])</f>
        <v>166.63736263736263</v>
      </c>
      <c r="G2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74" s="8">
        <f>Contract[[#This Row],[Total Contract Hours]]/Contract[[#This Row],[Total Nurse Staff Hours]]</f>
        <v>0</v>
      </c>
      <c r="I274" s="2">
        <f>SUM(Contract[[#This Row],[RN Hours (excl. Admin, DON)]], Contract[[#This Row],[RN Admin Hours]], Contract[[#This Row],[RN DON Hours]])</f>
        <v>30.931318681318686</v>
      </c>
      <c r="J274" s="2">
        <f>SUM(Contract[[#This Row],[RN Hours Contract (excl. Admin, DON)]], Contract[[#This Row],[RN Admin Hours Contract]], Contract[[#This Row],[RN DON Hours Contract]])</f>
        <v>0</v>
      </c>
      <c r="K274" s="8">
        <f>Contract[[#This Row],[Total Contract RN Hours (w/ Admin, DON)]]/Contract[[#This Row],[Total RN Hours (w/ Admin, DON)]]</f>
        <v>0</v>
      </c>
      <c r="L274" s="2">
        <v>19.854395604395606</v>
      </c>
      <c r="M274" s="2">
        <v>0</v>
      </c>
      <c r="N274" s="8">
        <f>Contract[[#This Row],[RN Hours Contract (excl. Admin, DON)]]/Contract[[#This Row],[RN Hours (excl. Admin, DON)]]</f>
        <v>0</v>
      </c>
      <c r="O274" s="2">
        <v>5.5384615384615383</v>
      </c>
      <c r="P274" s="2">
        <v>0</v>
      </c>
      <c r="Q274" s="8">
        <f>Contract[[#This Row],[RN Admin Hours Contract]]/Contract[[#This Row],[RN Admin Hours]]</f>
        <v>0</v>
      </c>
      <c r="R274" s="2">
        <v>5.5384615384615383</v>
      </c>
      <c r="S274" s="2">
        <v>0</v>
      </c>
      <c r="T274" s="8">
        <f>Contract[[#This Row],[RN DON Hours Contract]]/Contract[[#This Row],[RN DON Hours]]</f>
        <v>0</v>
      </c>
      <c r="U274" s="2">
        <v>36.384615384615387</v>
      </c>
      <c r="V274" s="2">
        <v>0</v>
      </c>
      <c r="W274" s="8">
        <f>Contract[[#This Row],[LPN Hours Contract (excl. Admin)]]/Contract[[#This Row],[LPN Hours (excl. Admin)]]</f>
        <v>0</v>
      </c>
      <c r="X274" s="2">
        <v>5.7142857142857144</v>
      </c>
      <c r="Y274" s="2">
        <v>0</v>
      </c>
      <c r="Z274" s="8">
        <f>Contract[[#This Row],[LPN Admin Hours Contract]]/Contract[[#This Row],[LPN Admin Hours]]</f>
        <v>0</v>
      </c>
      <c r="AA274" s="2">
        <v>93.607142857142861</v>
      </c>
      <c r="AB274" s="2">
        <v>0</v>
      </c>
      <c r="AC274" s="8">
        <f>Contract[[#This Row],[CNA Hours Contract]]/Contract[[#This Row],[CNA Hours]]</f>
        <v>0</v>
      </c>
      <c r="AD274" s="2">
        <v>0</v>
      </c>
      <c r="AE274" s="2">
        <v>0</v>
      </c>
      <c r="AF274" s="8" t="s">
        <v>2447</v>
      </c>
      <c r="AG274" s="2">
        <v>0</v>
      </c>
      <c r="AH274" s="2">
        <v>0</v>
      </c>
      <c r="AI274" s="8" t="s">
        <v>2447</v>
      </c>
      <c r="AJ274" t="s">
        <v>391</v>
      </c>
      <c r="AK274" s="6">
        <v>5</v>
      </c>
      <c r="AT274"/>
      <c r="AU274"/>
    </row>
    <row r="275" spans="1:47" x14ac:dyDescent="0.25">
      <c r="A275" t="s">
        <v>35</v>
      </c>
      <c r="B275" t="s">
        <v>1367</v>
      </c>
      <c r="C275" t="s">
        <v>2182</v>
      </c>
      <c r="D275" t="s">
        <v>2331</v>
      </c>
      <c r="E275" s="2">
        <v>37.92307692307692</v>
      </c>
      <c r="F275" s="2">
        <f>SUM(Contract[[#This Row],[RN Hours (excl. Admin, DON)]], Contract[[#This Row],[RN Admin Hours]], Contract[[#This Row],[RN DON Hours]], Contract[[#This Row],[LPN Hours (excl. Admin)]], Contract[[#This Row],[LPN Admin Hours]], Contract[[#This Row],[CNA Hours]], Contract[[#This Row],[NA TR Hours]], Contract[[#This Row],[Med Aide/Tech Hours]])</f>
        <v>116.46186813186816</v>
      </c>
      <c r="G2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75" s="8">
        <f>Contract[[#This Row],[Total Contract Hours]]/Contract[[#This Row],[Total Nurse Staff Hours]]</f>
        <v>0</v>
      </c>
      <c r="I275" s="2">
        <f>SUM(Contract[[#This Row],[RN Hours (excl. Admin, DON)]], Contract[[#This Row],[RN Admin Hours]], Contract[[#This Row],[RN DON Hours]])</f>
        <v>12.413736263736265</v>
      </c>
      <c r="J275" s="2">
        <f>SUM(Contract[[#This Row],[RN Hours Contract (excl. Admin, DON)]], Contract[[#This Row],[RN Admin Hours Contract]], Contract[[#This Row],[RN DON Hours Contract]])</f>
        <v>0</v>
      </c>
      <c r="K275" s="8">
        <f>Contract[[#This Row],[Total Contract RN Hours (w/ Admin, DON)]]/Contract[[#This Row],[Total RN Hours (w/ Admin, DON)]]</f>
        <v>0</v>
      </c>
      <c r="L275" s="2">
        <v>2.8943956043956041</v>
      </c>
      <c r="M275" s="2">
        <v>0</v>
      </c>
      <c r="N275" s="8">
        <f>Contract[[#This Row],[RN Hours Contract (excl. Admin, DON)]]/Contract[[#This Row],[RN Hours (excl. Admin, DON)]]</f>
        <v>0</v>
      </c>
      <c r="O275" s="2">
        <v>3.8050549450549451</v>
      </c>
      <c r="P275" s="2">
        <v>0</v>
      </c>
      <c r="Q275" s="8">
        <f>Contract[[#This Row],[RN Admin Hours Contract]]/Contract[[#This Row],[RN Admin Hours]]</f>
        <v>0</v>
      </c>
      <c r="R275" s="2">
        <v>5.7142857142857144</v>
      </c>
      <c r="S275" s="2">
        <v>0</v>
      </c>
      <c r="T275" s="8">
        <f>Contract[[#This Row],[RN DON Hours Contract]]/Contract[[#This Row],[RN DON Hours]]</f>
        <v>0</v>
      </c>
      <c r="U275" s="2">
        <v>31.601978021978031</v>
      </c>
      <c r="V275" s="2">
        <v>0</v>
      </c>
      <c r="W275" s="8">
        <f>Contract[[#This Row],[LPN Hours Contract (excl. Admin)]]/Contract[[#This Row],[LPN Hours (excl. Admin)]]</f>
        <v>0</v>
      </c>
      <c r="X275" s="2">
        <v>10.31065934065934</v>
      </c>
      <c r="Y275" s="2">
        <v>0</v>
      </c>
      <c r="Z275" s="8">
        <f>Contract[[#This Row],[LPN Admin Hours Contract]]/Contract[[#This Row],[LPN Admin Hours]]</f>
        <v>0</v>
      </c>
      <c r="AA275" s="2">
        <v>62.135494505494513</v>
      </c>
      <c r="AB275" s="2">
        <v>0</v>
      </c>
      <c r="AC275" s="8">
        <f>Contract[[#This Row],[CNA Hours Contract]]/Contract[[#This Row],[CNA Hours]]</f>
        <v>0</v>
      </c>
      <c r="AD275" s="2">
        <v>0</v>
      </c>
      <c r="AE275" s="2">
        <v>0</v>
      </c>
      <c r="AF275" s="8" t="s">
        <v>2447</v>
      </c>
      <c r="AG275" s="2">
        <v>0</v>
      </c>
      <c r="AH275" s="2">
        <v>0</v>
      </c>
      <c r="AI275" s="8" t="s">
        <v>2447</v>
      </c>
      <c r="AJ275" t="s">
        <v>424</v>
      </c>
      <c r="AK275" s="6">
        <v>5</v>
      </c>
      <c r="AT275"/>
      <c r="AU275"/>
    </row>
    <row r="276" spans="1:47" x14ac:dyDescent="0.25">
      <c r="A276" t="s">
        <v>35</v>
      </c>
      <c r="B276" t="s">
        <v>1028</v>
      </c>
      <c r="C276" t="s">
        <v>1978</v>
      </c>
      <c r="D276" t="s">
        <v>2331</v>
      </c>
      <c r="E276" s="2">
        <v>84.560439560439562</v>
      </c>
      <c r="F276" s="2">
        <f>SUM(Contract[[#This Row],[RN Hours (excl. Admin, DON)]], Contract[[#This Row],[RN Admin Hours]], Contract[[#This Row],[RN DON Hours]], Contract[[#This Row],[LPN Hours (excl. Admin)]], Contract[[#This Row],[LPN Admin Hours]], Contract[[#This Row],[CNA Hours]], Contract[[#This Row],[NA TR Hours]], Contract[[#This Row],[Med Aide/Tech Hours]])</f>
        <v>238.96351648351651</v>
      </c>
      <c r="G2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56.599780219780214</v>
      </c>
      <c r="H276" s="8">
        <f>Contract[[#This Row],[Total Contract Hours]]/Contract[[#This Row],[Total Nurse Staff Hours]]</f>
        <v>0.23685532022912131</v>
      </c>
      <c r="I276" s="2">
        <f>SUM(Contract[[#This Row],[RN Hours (excl. Admin, DON)]], Contract[[#This Row],[RN Admin Hours]], Contract[[#This Row],[RN DON Hours]])</f>
        <v>27.259450549450548</v>
      </c>
      <c r="J276" s="2">
        <f>SUM(Contract[[#This Row],[RN Hours Contract (excl. Admin, DON)]], Contract[[#This Row],[RN Admin Hours Contract]], Contract[[#This Row],[RN DON Hours Contract]])</f>
        <v>8.8571428571428577</v>
      </c>
      <c r="K276" s="8">
        <f>Contract[[#This Row],[Total Contract RN Hours (w/ Admin, DON)]]/Contract[[#This Row],[Total RN Hours (w/ Admin, DON)]]</f>
        <v>0.32492008014157814</v>
      </c>
      <c r="L276" s="2">
        <v>20.126043956043954</v>
      </c>
      <c r="M276" s="2">
        <v>8.8571428571428577</v>
      </c>
      <c r="N276" s="8">
        <f>Contract[[#This Row],[RN Hours Contract (excl. Admin, DON)]]/Contract[[#This Row],[RN Hours (excl. Admin, DON)]]</f>
        <v>0.44008364865381366</v>
      </c>
      <c r="O276" s="2">
        <v>4.166373626373626</v>
      </c>
      <c r="P276" s="2">
        <v>0</v>
      </c>
      <c r="Q276" s="8">
        <f>Contract[[#This Row],[RN Admin Hours Contract]]/Contract[[#This Row],[RN Admin Hours]]</f>
        <v>0</v>
      </c>
      <c r="R276" s="2">
        <v>2.9670329670329672</v>
      </c>
      <c r="S276" s="2">
        <v>0</v>
      </c>
      <c r="T276" s="8">
        <f>Contract[[#This Row],[RN DON Hours Contract]]/Contract[[#This Row],[RN DON Hours]]</f>
        <v>0</v>
      </c>
      <c r="U276" s="2">
        <v>63.277032967032966</v>
      </c>
      <c r="V276" s="2">
        <v>21.358021978021977</v>
      </c>
      <c r="W276" s="8">
        <f>Contract[[#This Row],[LPN Hours Contract (excl. Admin)]]/Contract[[#This Row],[LPN Hours (excl. Admin)]]</f>
        <v>0.33753197608284519</v>
      </c>
      <c r="X276" s="2">
        <v>0</v>
      </c>
      <c r="Y276" s="2">
        <v>0</v>
      </c>
      <c r="Z276" s="8" t="s">
        <v>2447</v>
      </c>
      <c r="AA276" s="2">
        <v>148.427032967033</v>
      </c>
      <c r="AB276" s="2">
        <v>26.384615384615383</v>
      </c>
      <c r="AC276" s="8">
        <f>Contract[[#This Row],[CNA Hours Contract]]/Contract[[#This Row],[CNA Hours]]</f>
        <v>0.17776152266329845</v>
      </c>
      <c r="AD276" s="2">
        <v>0</v>
      </c>
      <c r="AE276" s="2">
        <v>0</v>
      </c>
      <c r="AF276" s="8" t="s">
        <v>2447</v>
      </c>
      <c r="AG276" s="2">
        <v>0</v>
      </c>
      <c r="AH276" s="2">
        <v>0</v>
      </c>
      <c r="AI276" s="8" t="s">
        <v>2447</v>
      </c>
      <c r="AJ276" t="s">
        <v>81</v>
      </c>
      <c r="AK276" s="6">
        <v>5</v>
      </c>
      <c r="AT276"/>
      <c r="AU276"/>
    </row>
    <row r="277" spans="1:47" x14ac:dyDescent="0.25">
      <c r="A277" t="s">
        <v>35</v>
      </c>
      <c r="B277" t="s">
        <v>1400</v>
      </c>
      <c r="C277" t="s">
        <v>2068</v>
      </c>
      <c r="D277" t="s">
        <v>2355</v>
      </c>
      <c r="E277" s="2">
        <v>140.34065934065933</v>
      </c>
      <c r="F277" s="2">
        <f>SUM(Contract[[#This Row],[RN Hours (excl. Admin, DON)]], Contract[[#This Row],[RN Admin Hours]], Contract[[#This Row],[RN DON Hours]], Contract[[#This Row],[LPN Hours (excl. Admin)]], Contract[[#This Row],[LPN Admin Hours]], Contract[[#This Row],[CNA Hours]], Contract[[#This Row],[NA TR Hours]], Contract[[#This Row],[Med Aide/Tech Hours]])</f>
        <v>468.24615384615396</v>
      </c>
      <c r="G2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77" s="8">
        <f>Contract[[#This Row],[Total Contract Hours]]/Contract[[#This Row],[Total Nurse Staff Hours]]</f>
        <v>0</v>
      </c>
      <c r="I277" s="2">
        <f>SUM(Contract[[#This Row],[RN Hours (excl. Admin, DON)]], Contract[[#This Row],[RN Admin Hours]], Contract[[#This Row],[RN DON Hours]])</f>
        <v>127.87791208791211</v>
      </c>
      <c r="J277" s="2">
        <f>SUM(Contract[[#This Row],[RN Hours Contract (excl. Admin, DON)]], Contract[[#This Row],[RN Admin Hours Contract]], Contract[[#This Row],[RN DON Hours Contract]])</f>
        <v>0</v>
      </c>
      <c r="K277" s="8">
        <f>Contract[[#This Row],[Total Contract RN Hours (w/ Admin, DON)]]/Contract[[#This Row],[Total RN Hours (w/ Admin, DON)]]</f>
        <v>0</v>
      </c>
      <c r="L277" s="2">
        <v>84.073846153846148</v>
      </c>
      <c r="M277" s="2">
        <v>0</v>
      </c>
      <c r="N277" s="8">
        <f>Contract[[#This Row],[RN Hours Contract (excl. Admin, DON)]]/Contract[[#This Row],[RN Hours (excl. Admin, DON)]]</f>
        <v>0</v>
      </c>
      <c r="O277" s="2">
        <v>38.511208791208816</v>
      </c>
      <c r="P277" s="2">
        <v>0</v>
      </c>
      <c r="Q277" s="8">
        <f>Contract[[#This Row],[RN Admin Hours Contract]]/Contract[[#This Row],[RN Admin Hours]]</f>
        <v>0</v>
      </c>
      <c r="R277" s="2">
        <v>5.2928571428571427</v>
      </c>
      <c r="S277" s="2">
        <v>0</v>
      </c>
      <c r="T277" s="8">
        <f>Contract[[#This Row],[RN DON Hours Contract]]/Contract[[#This Row],[RN DON Hours]]</f>
        <v>0</v>
      </c>
      <c r="U277" s="2">
        <v>79.241758241758262</v>
      </c>
      <c r="V277" s="2">
        <v>0</v>
      </c>
      <c r="W277" s="8">
        <f>Contract[[#This Row],[LPN Hours Contract (excl. Admin)]]/Contract[[#This Row],[LPN Hours (excl. Admin)]]</f>
        <v>0</v>
      </c>
      <c r="X277" s="2">
        <v>9.5840659340659347</v>
      </c>
      <c r="Y277" s="2">
        <v>0</v>
      </c>
      <c r="Z277" s="8">
        <f>Contract[[#This Row],[LPN Admin Hours Contract]]/Contract[[#This Row],[LPN Admin Hours]]</f>
        <v>0</v>
      </c>
      <c r="AA277" s="2">
        <v>234.41494505494506</v>
      </c>
      <c r="AB277" s="2">
        <v>0</v>
      </c>
      <c r="AC277" s="8">
        <f>Contract[[#This Row],[CNA Hours Contract]]/Contract[[#This Row],[CNA Hours]]</f>
        <v>0</v>
      </c>
      <c r="AD277" s="2">
        <v>17.127472527472538</v>
      </c>
      <c r="AE277" s="2">
        <v>0</v>
      </c>
      <c r="AF277" s="8">
        <f>Contract[[#This Row],[NA TR Hours Contract]]/Contract[[#This Row],[NA TR Hours]]</f>
        <v>0</v>
      </c>
      <c r="AG277" s="2">
        <v>0</v>
      </c>
      <c r="AH277" s="2">
        <v>0</v>
      </c>
      <c r="AI277" s="8" t="s">
        <v>2447</v>
      </c>
      <c r="AJ277" t="s">
        <v>458</v>
      </c>
      <c r="AK277" s="6">
        <v>5</v>
      </c>
      <c r="AT277"/>
      <c r="AU277"/>
    </row>
    <row r="278" spans="1:47" x14ac:dyDescent="0.25">
      <c r="A278" t="s">
        <v>35</v>
      </c>
      <c r="B278" t="s">
        <v>1254</v>
      </c>
      <c r="C278" t="s">
        <v>1965</v>
      </c>
      <c r="D278" t="s">
        <v>2282</v>
      </c>
      <c r="E278" s="2">
        <v>85.219780219780219</v>
      </c>
      <c r="F278" s="2">
        <f>SUM(Contract[[#This Row],[RN Hours (excl. Admin, DON)]], Contract[[#This Row],[RN Admin Hours]], Contract[[#This Row],[RN DON Hours]], Contract[[#This Row],[LPN Hours (excl. Admin)]], Contract[[#This Row],[LPN Admin Hours]], Contract[[#This Row],[CNA Hours]], Contract[[#This Row],[NA TR Hours]], Contract[[#This Row],[Med Aide/Tech Hours]])</f>
        <v>237.54912087912089</v>
      </c>
      <c r="G2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1.5769230769230771</v>
      </c>
      <c r="H278" s="8">
        <f>Contract[[#This Row],[Total Contract Hours]]/Contract[[#This Row],[Total Nurse Staff Hours]]</f>
        <v>6.6383031479434907E-3</v>
      </c>
      <c r="I278" s="2">
        <f>SUM(Contract[[#This Row],[RN Hours (excl. Admin, DON)]], Contract[[#This Row],[RN Admin Hours]], Contract[[#This Row],[RN DON Hours]])</f>
        <v>34.180989010989009</v>
      </c>
      <c r="J278" s="2">
        <f>SUM(Contract[[#This Row],[RN Hours Contract (excl. Admin, DON)]], Contract[[#This Row],[RN Admin Hours Contract]], Contract[[#This Row],[RN DON Hours Contract]])</f>
        <v>0.35164835164835168</v>
      </c>
      <c r="K278" s="8">
        <f>Contract[[#This Row],[Total Contract RN Hours (w/ Admin, DON)]]/Contract[[#This Row],[Total RN Hours (w/ Admin, DON)]]</f>
        <v>1.0287834314428368E-2</v>
      </c>
      <c r="L278" s="2">
        <v>20.645604395604394</v>
      </c>
      <c r="M278" s="2">
        <v>0.35164835164835168</v>
      </c>
      <c r="N278" s="8">
        <f>Contract[[#This Row],[RN Hours Contract (excl. Admin, DON)]]/Contract[[#This Row],[RN Hours (excl. Admin, DON)]]</f>
        <v>1.7032601463739191E-2</v>
      </c>
      <c r="O278" s="2">
        <v>8.7386813186813193</v>
      </c>
      <c r="P278" s="2">
        <v>0</v>
      </c>
      <c r="Q278" s="8">
        <f>Contract[[#This Row],[RN Admin Hours Contract]]/Contract[[#This Row],[RN Admin Hours]]</f>
        <v>0</v>
      </c>
      <c r="R278" s="2">
        <v>4.7967032967032965</v>
      </c>
      <c r="S278" s="2">
        <v>0</v>
      </c>
      <c r="T278" s="8">
        <f>Contract[[#This Row],[RN DON Hours Contract]]/Contract[[#This Row],[RN DON Hours]]</f>
        <v>0</v>
      </c>
      <c r="U278" s="2">
        <v>57.057692307692307</v>
      </c>
      <c r="V278" s="2">
        <v>0.36813186813186816</v>
      </c>
      <c r="W278" s="8">
        <f>Contract[[#This Row],[LPN Hours Contract (excl. Admin)]]/Contract[[#This Row],[LPN Hours (excl. Admin)]]</f>
        <v>6.4519235398911847E-3</v>
      </c>
      <c r="X278" s="2">
        <v>0</v>
      </c>
      <c r="Y278" s="2">
        <v>0</v>
      </c>
      <c r="Z278" s="8" t="s">
        <v>2447</v>
      </c>
      <c r="AA278" s="2">
        <v>146.31043956043956</v>
      </c>
      <c r="AB278" s="2">
        <v>0.8571428571428571</v>
      </c>
      <c r="AC278" s="8">
        <f>Contract[[#This Row],[CNA Hours Contract]]/Contract[[#This Row],[CNA Hours]]</f>
        <v>5.8583848132639834E-3</v>
      </c>
      <c r="AD278" s="2">
        <v>0</v>
      </c>
      <c r="AE278" s="2">
        <v>0</v>
      </c>
      <c r="AF278" s="8" t="s">
        <v>2447</v>
      </c>
      <c r="AG278" s="2">
        <v>0</v>
      </c>
      <c r="AH278" s="2">
        <v>0</v>
      </c>
      <c r="AI278" s="8" t="s">
        <v>2447</v>
      </c>
      <c r="AJ278" t="s">
        <v>310</v>
      </c>
      <c r="AK278" s="6">
        <v>5</v>
      </c>
      <c r="AT278"/>
      <c r="AU278"/>
    </row>
    <row r="279" spans="1:47" x14ac:dyDescent="0.25">
      <c r="A279" t="s">
        <v>35</v>
      </c>
      <c r="B279" t="s">
        <v>1473</v>
      </c>
      <c r="C279" t="s">
        <v>2162</v>
      </c>
      <c r="D279" t="s">
        <v>2304</v>
      </c>
      <c r="E279" s="2">
        <v>79.087912087912088</v>
      </c>
      <c r="F279" s="2">
        <f>SUM(Contract[[#This Row],[RN Hours (excl. Admin, DON)]], Contract[[#This Row],[RN Admin Hours]], Contract[[#This Row],[RN DON Hours]], Contract[[#This Row],[LPN Hours (excl. Admin)]], Contract[[#This Row],[LPN Admin Hours]], Contract[[#This Row],[CNA Hours]], Contract[[#This Row],[NA TR Hours]], Contract[[#This Row],[Med Aide/Tech Hours]])</f>
        <v>253.20054945054943</v>
      </c>
      <c r="G2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0.21978021978021978</v>
      </c>
      <c r="H279" s="8">
        <f>Contract[[#This Row],[Total Contract Hours]]/Contract[[#This Row],[Total Nurse Staff Hours]]</f>
        <v>8.6800846308251513E-4</v>
      </c>
      <c r="I279" s="2">
        <f>SUM(Contract[[#This Row],[RN Hours (excl. Admin, DON)]], Contract[[#This Row],[RN Admin Hours]], Contract[[#This Row],[RN DON Hours]])</f>
        <v>30.824175824175825</v>
      </c>
      <c r="J279" s="2">
        <f>SUM(Contract[[#This Row],[RN Hours Contract (excl. Admin, DON)]], Contract[[#This Row],[RN Admin Hours Contract]], Contract[[#This Row],[RN DON Hours Contract]])</f>
        <v>0</v>
      </c>
      <c r="K279" s="8">
        <f>Contract[[#This Row],[Total Contract RN Hours (w/ Admin, DON)]]/Contract[[#This Row],[Total RN Hours (w/ Admin, DON)]]</f>
        <v>0</v>
      </c>
      <c r="L279" s="2">
        <v>21.923076923076923</v>
      </c>
      <c r="M279" s="2">
        <v>0</v>
      </c>
      <c r="N279" s="8">
        <f>Contract[[#This Row],[RN Hours Contract (excl. Admin, DON)]]/Contract[[#This Row],[RN Hours (excl. Admin, DON)]]</f>
        <v>0</v>
      </c>
      <c r="O279" s="2">
        <v>3.5439560439560438</v>
      </c>
      <c r="P279" s="2">
        <v>0</v>
      </c>
      <c r="Q279" s="8">
        <f>Contract[[#This Row],[RN Admin Hours Contract]]/Contract[[#This Row],[RN Admin Hours]]</f>
        <v>0</v>
      </c>
      <c r="R279" s="2">
        <v>5.3571428571428568</v>
      </c>
      <c r="S279" s="2">
        <v>0</v>
      </c>
      <c r="T279" s="8">
        <f>Contract[[#This Row],[RN DON Hours Contract]]/Contract[[#This Row],[RN DON Hours]]</f>
        <v>0</v>
      </c>
      <c r="U279" s="2">
        <v>72.744505494505489</v>
      </c>
      <c r="V279" s="2">
        <v>0</v>
      </c>
      <c r="W279" s="8">
        <f>Contract[[#This Row],[LPN Hours Contract (excl. Admin)]]/Contract[[#This Row],[LPN Hours (excl. Admin)]]</f>
        <v>0</v>
      </c>
      <c r="X279" s="2">
        <v>13.541208791208792</v>
      </c>
      <c r="Y279" s="2">
        <v>0</v>
      </c>
      <c r="Z279" s="8">
        <f>Contract[[#This Row],[LPN Admin Hours Contract]]/Contract[[#This Row],[LPN Admin Hours]]</f>
        <v>0</v>
      </c>
      <c r="AA279" s="2">
        <v>133.45604395604394</v>
      </c>
      <c r="AB279" s="2">
        <v>0.21978021978021978</v>
      </c>
      <c r="AC279" s="8">
        <f>Contract[[#This Row],[CNA Hours Contract]]/Contract[[#This Row],[CNA Hours]]</f>
        <v>1.6468360163036768E-3</v>
      </c>
      <c r="AD279" s="2">
        <v>2.6346153846153846</v>
      </c>
      <c r="AE279" s="2">
        <v>0</v>
      </c>
      <c r="AF279" s="8">
        <f>Contract[[#This Row],[NA TR Hours Contract]]/Contract[[#This Row],[NA TR Hours]]</f>
        <v>0</v>
      </c>
      <c r="AG279" s="2">
        <v>0</v>
      </c>
      <c r="AH279" s="2">
        <v>0</v>
      </c>
      <c r="AI279" s="8" t="s">
        <v>2447</v>
      </c>
      <c r="AJ279" t="s">
        <v>533</v>
      </c>
      <c r="AK279" s="6">
        <v>5</v>
      </c>
      <c r="AT279"/>
      <c r="AU279"/>
    </row>
    <row r="280" spans="1:47" x14ac:dyDescent="0.25">
      <c r="A280" t="s">
        <v>35</v>
      </c>
      <c r="B280" t="s">
        <v>1048</v>
      </c>
      <c r="C280" t="s">
        <v>1999</v>
      </c>
      <c r="D280" t="s">
        <v>2341</v>
      </c>
      <c r="E280" s="2">
        <v>47.681318681318679</v>
      </c>
      <c r="F280" s="2">
        <f>SUM(Contract[[#This Row],[RN Hours (excl. Admin, DON)]], Contract[[#This Row],[RN Admin Hours]], Contract[[#This Row],[RN DON Hours]], Contract[[#This Row],[LPN Hours (excl. Admin)]], Contract[[#This Row],[LPN Admin Hours]], Contract[[#This Row],[CNA Hours]], Contract[[#This Row],[NA TR Hours]], Contract[[#This Row],[Med Aide/Tech Hours]])</f>
        <v>147.56219780219777</v>
      </c>
      <c r="G2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4.9450549450549453</v>
      </c>
      <c r="H280" s="8">
        <f>Contract[[#This Row],[Total Contract Hours]]/Contract[[#This Row],[Total Nurse Staff Hours]]</f>
        <v>3.3511665038247991E-2</v>
      </c>
      <c r="I280" s="2">
        <f>SUM(Contract[[#This Row],[RN Hours (excl. Admin, DON)]], Contract[[#This Row],[RN Admin Hours]], Contract[[#This Row],[RN DON Hours]])</f>
        <v>31.997362637362638</v>
      </c>
      <c r="J280" s="2">
        <f>SUM(Contract[[#This Row],[RN Hours Contract (excl. Admin, DON)]], Contract[[#This Row],[RN Admin Hours Contract]], Contract[[#This Row],[RN DON Hours Contract]])</f>
        <v>0.65934065934065933</v>
      </c>
      <c r="K280" s="8">
        <f>Contract[[#This Row],[Total Contract RN Hours (w/ Admin, DON)]]/Contract[[#This Row],[Total RN Hours (w/ Admin, DON)]]</f>
        <v>2.0606093908838639E-2</v>
      </c>
      <c r="L280" s="2">
        <v>27.404395604395607</v>
      </c>
      <c r="M280" s="2">
        <v>0.65934065934065933</v>
      </c>
      <c r="N280" s="8">
        <f>Contract[[#This Row],[RN Hours Contract (excl. Admin, DON)]]/Contract[[#This Row],[RN Hours (excl. Admin, DON)]]</f>
        <v>2.4059667976581919E-2</v>
      </c>
      <c r="O280" s="2">
        <v>0.17582417582417584</v>
      </c>
      <c r="P280" s="2">
        <v>0</v>
      </c>
      <c r="Q280" s="8">
        <f>Contract[[#This Row],[RN Admin Hours Contract]]/Contract[[#This Row],[RN Admin Hours]]</f>
        <v>0</v>
      </c>
      <c r="R280" s="2">
        <v>4.4171428571428573</v>
      </c>
      <c r="S280" s="2">
        <v>0</v>
      </c>
      <c r="T280" s="8">
        <f>Contract[[#This Row],[RN DON Hours Contract]]/Contract[[#This Row],[RN DON Hours]]</f>
        <v>0</v>
      </c>
      <c r="U280" s="2">
        <v>27.944725274725272</v>
      </c>
      <c r="V280" s="2">
        <v>0.2087912087912088</v>
      </c>
      <c r="W280" s="8">
        <f>Contract[[#This Row],[LPN Hours Contract (excl. Admin)]]/Contract[[#This Row],[LPN Hours (excl. Admin)]]</f>
        <v>7.4715785085942826E-3</v>
      </c>
      <c r="X280" s="2">
        <v>5.8626373626373622</v>
      </c>
      <c r="Y280" s="2">
        <v>0</v>
      </c>
      <c r="Z280" s="8">
        <f>Contract[[#This Row],[LPN Admin Hours Contract]]/Contract[[#This Row],[LPN Admin Hours]]</f>
        <v>0</v>
      </c>
      <c r="AA280" s="2">
        <v>81.729999999999976</v>
      </c>
      <c r="AB280" s="2">
        <v>4.0769230769230766</v>
      </c>
      <c r="AC280" s="8">
        <f>Contract[[#This Row],[CNA Hours Contract]]/Contract[[#This Row],[CNA Hours]]</f>
        <v>4.9882822426564027E-2</v>
      </c>
      <c r="AD280" s="2">
        <v>2.7472527472527472E-2</v>
      </c>
      <c r="AE280" s="2">
        <v>0</v>
      </c>
      <c r="AF280" s="8">
        <f>Contract[[#This Row],[NA TR Hours Contract]]/Contract[[#This Row],[NA TR Hours]]</f>
        <v>0</v>
      </c>
      <c r="AG280" s="2">
        <v>0</v>
      </c>
      <c r="AH280" s="2">
        <v>0</v>
      </c>
      <c r="AI280" s="8" t="s">
        <v>2447</v>
      </c>
      <c r="AJ280" t="s">
        <v>101</v>
      </c>
      <c r="AK280" s="6">
        <v>5</v>
      </c>
      <c r="AT280"/>
      <c r="AU280"/>
    </row>
    <row r="281" spans="1:47" x14ac:dyDescent="0.25">
      <c r="A281" t="s">
        <v>35</v>
      </c>
      <c r="B281" t="s">
        <v>1264</v>
      </c>
      <c r="C281" t="s">
        <v>2150</v>
      </c>
      <c r="D281" t="s">
        <v>2347</v>
      </c>
      <c r="E281" s="2">
        <v>77.505494505494511</v>
      </c>
      <c r="F281" s="2">
        <f>SUM(Contract[[#This Row],[RN Hours (excl. Admin, DON)]], Contract[[#This Row],[RN Admin Hours]], Contract[[#This Row],[RN DON Hours]], Contract[[#This Row],[LPN Hours (excl. Admin)]], Contract[[#This Row],[LPN Admin Hours]], Contract[[#This Row],[CNA Hours]], Contract[[#This Row],[NA TR Hours]], Contract[[#This Row],[Med Aide/Tech Hours]])</f>
        <v>235.31890109890111</v>
      </c>
      <c r="G2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3.2967032967032968E-2</v>
      </c>
      <c r="H281" s="8">
        <f>Contract[[#This Row],[Total Contract Hours]]/Contract[[#This Row],[Total Nurse Staff Hours]]</f>
        <v>1.4009513393561788E-4</v>
      </c>
      <c r="I281" s="2">
        <f>SUM(Contract[[#This Row],[RN Hours (excl. Admin, DON)]], Contract[[#This Row],[RN Admin Hours]], Contract[[#This Row],[RN DON Hours]])</f>
        <v>25.508241758241759</v>
      </c>
      <c r="J281" s="2">
        <f>SUM(Contract[[#This Row],[RN Hours Contract (excl. Admin, DON)]], Contract[[#This Row],[RN Admin Hours Contract]], Contract[[#This Row],[RN DON Hours Contract]])</f>
        <v>0</v>
      </c>
      <c r="K281" s="8">
        <f>Contract[[#This Row],[Total Contract RN Hours (w/ Admin, DON)]]/Contract[[#This Row],[Total RN Hours (w/ Admin, DON)]]</f>
        <v>0</v>
      </c>
      <c r="L281" s="2">
        <v>19.618131868131869</v>
      </c>
      <c r="M281" s="2">
        <v>0</v>
      </c>
      <c r="N281" s="8">
        <f>Contract[[#This Row],[RN Hours Contract (excl. Admin, DON)]]/Contract[[#This Row],[RN Hours (excl. Admin, DON)]]</f>
        <v>0</v>
      </c>
      <c r="O281" s="2">
        <v>0.35164835164835168</v>
      </c>
      <c r="P281" s="2">
        <v>0</v>
      </c>
      <c r="Q281" s="8">
        <f>Contract[[#This Row],[RN Admin Hours Contract]]/Contract[[#This Row],[RN Admin Hours]]</f>
        <v>0</v>
      </c>
      <c r="R281" s="2">
        <v>5.5384615384615383</v>
      </c>
      <c r="S281" s="2">
        <v>0</v>
      </c>
      <c r="T281" s="8">
        <f>Contract[[#This Row],[RN DON Hours Contract]]/Contract[[#This Row],[RN DON Hours]]</f>
        <v>0</v>
      </c>
      <c r="U281" s="2">
        <v>61.090989010989027</v>
      </c>
      <c r="V281" s="2">
        <v>0</v>
      </c>
      <c r="W281" s="8">
        <f>Contract[[#This Row],[LPN Hours Contract (excl. Admin)]]/Contract[[#This Row],[LPN Hours (excl. Admin)]]</f>
        <v>0</v>
      </c>
      <c r="X281" s="2">
        <v>10.615384615384615</v>
      </c>
      <c r="Y281" s="2">
        <v>0</v>
      </c>
      <c r="Z281" s="8">
        <f>Contract[[#This Row],[LPN Admin Hours Contract]]/Contract[[#This Row],[LPN Admin Hours]]</f>
        <v>0</v>
      </c>
      <c r="AA281" s="2">
        <v>127.67999999999999</v>
      </c>
      <c r="AB281" s="2">
        <v>3.2967032967032968E-2</v>
      </c>
      <c r="AC281" s="8">
        <f>Contract[[#This Row],[CNA Hours Contract]]/Contract[[#This Row],[CNA Hours]]</f>
        <v>2.5820044617037098E-4</v>
      </c>
      <c r="AD281" s="2">
        <v>10.424285714285713</v>
      </c>
      <c r="AE281" s="2">
        <v>0</v>
      </c>
      <c r="AF281" s="8">
        <f>Contract[[#This Row],[NA TR Hours Contract]]/Contract[[#This Row],[NA TR Hours]]</f>
        <v>0</v>
      </c>
      <c r="AG281" s="2">
        <v>0</v>
      </c>
      <c r="AH281" s="2">
        <v>0</v>
      </c>
      <c r="AI281" s="8" t="s">
        <v>2447</v>
      </c>
      <c r="AJ281" t="s">
        <v>320</v>
      </c>
      <c r="AK281" s="6">
        <v>5</v>
      </c>
      <c r="AT281"/>
      <c r="AU281"/>
    </row>
    <row r="282" spans="1:47" x14ac:dyDescent="0.25">
      <c r="A282" t="s">
        <v>35</v>
      </c>
      <c r="B282" t="s">
        <v>1501</v>
      </c>
      <c r="C282" t="s">
        <v>2150</v>
      </c>
      <c r="D282" t="s">
        <v>2347</v>
      </c>
      <c r="E282" s="2">
        <v>65.098901098901095</v>
      </c>
      <c r="F282" s="2">
        <f>SUM(Contract[[#This Row],[RN Hours (excl. Admin, DON)]], Contract[[#This Row],[RN Admin Hours]], Contract[[#This Row],[RN DON Hours]], Contract[[#This Row],[LPN Hours (excl. Admin)]], Contract[[#This Row],[LPN Admin Hours]], Contract[[#This Row],[CNA Hours]], Contract[[#This Row],[NA TR Hours]], Contract[[#This Row],[Med Aide/Tech Hours]])</f>
        <v>195.62175824175819</v>
      </c>
      <c r="G2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23.909340659340661</v>
      </c>
      <c r="H282" s="8">
        <f>Contract[[#This Row],[Total Contract Hours]]/Contract[[#This Row],[Total Nurse Staff Hours]]</f>
        <v>0.1222222971219409</v>
      </c>
      <c r="I282" s="2">
        <f>SUM(Contract[[#This Row],[RN Hours (excl. Admin, DON)]], Contract[[#This Row],[RN Admin Hours]], Contract[[#This Row],[RN DON Hours]])</f>
        <v>18.895604395604398</v>
      </c>
      <c r="J282" s="2">
        <f>SUM(Contract[[#This Row],[RN Hours Contract (excl. Admin, DON)]], Contract[[#This Row],[RN Admin Hours Contract]], Contract[[#This Row],[RN DON Hours Contract]])</f>
        <v>0.13186813186813187</v>
      </c>
      <c r="K282" s="8">
        <f>Contract[[#This Row],[Total Contract RN Hours (w/ Admin, DON)]]/Contract[[#This Row],[Total RN Hours (w/ Admin, DON)]]</f>
        <v>6.9787728990985745E-3</v>
      </c>
      <c r="L282" s="2">
        <v>8.0164835164835182</v>
      </c>
      <c r="M282" s="2">
        <v>0.13186813186813187</v>
      </c>
      <c r="N282" s="8">
        <f>Contract[[#This Row],[RN Hours Contract (excl. Admin, DON)]]/Contract[[#This Row],[RN Hours (excl. Admin, DON)]]</f>
        <v>1.6449623029472237E-2</v>
      </c>
      <c r="O282" s="2">
        <v>5.7802197802197801</v>
      </c>
      <c r="P282" s="2">
        <v>0</v>
      </c>
      <c r="Q282" s="8">
        <f>Contract[[#This Row],[RN Admin Hours Contract]]/Contract[[#This Row],[RN Admin Hours]]</f>
        <v>0</v>
      </c>
      <c r="R282" s="2">
        <v>5.0989010989010985</v>
      </c>
      <c r="S282" s="2">
        <v>0</v>
      </c>
      <c r="T282" s="8">
        <f>Contract[[#This Row],[RN DON Hours Contract]]/Contract[[#This Row],[RN DON Hours]]</f>
        <v>0</v>
      </c>
      <c r="U282" s="2">
        <v>47.910219780219776</v>
      </c>
      <c r="V282" s="2">
        <v>1.1730769230769231</v>
      </c>
      <c r="W282" s="8">
        <f>Contract[[#This Row],[LPN Hours Contract (excl. Admin)]]/Contract[[#This Row],[LPN Hours (excl. Admin)]]</f>
        <v>2.4484899640582321E-2</v>
      </c>
      <c r="X282" s="2">
        <v>4.7637362637362637</v>
      </c>
      <c r="Y282" s="2">
        <v>0</v>
      </c>
      <c r="Z282" s="8">
        <f>Contract[[#This Row],[LPN Admin Hours Contract]]/Contract[[#This Row],[LPN Admin Hours]]</f>
        <v>0</v>
      </c>
      <c r="AA282" s="2">
        <v>107.08241758241756</v>
      </c>
      <c r="AB282" s="2">
        <v>22.604395604395606</v>
      </c>
      <c r="AC282" s="8">
        <f>Contract[[#This Row],[CNA Hours Contract]]/Contract[[#This Row],[CNA Hours]]</f>
        <v>0.21109343732361852</v>
      </c>
      <c r="AD282" s="2">
        <v>16.969780219780219</v>
      </c>
      <c r="AE282" s="2">
        <v>0</v>
      </c>
      <c r="AF282" s="8">
        <f>Contract[[#This Row],[NA TR Hours Contract]]/Contract[[#This Row],[NA TR Hours]]</f>
        <v>0</v>
      </c>
      <c r="AG282" s="2">
        <v>0</v>
      </c>
      <c r="AH282" s="2">
        <v>0</v>
      </c>
      <c r="AI282" s="8" t="s">
        <v>2447</v>
      </c>
      <c r="AJ282" t="s">
        <v>563</v>
      </c>
      <c r="AK282" s="6">
        <v>5</v>
      </c>
      <c r="AT282"/>
      <c r="AU282"/>
    </row>
    <row r="283" spans="1:47" x14ac:dyDescent="0.25">
      <c r="A283" t="s">
        <v>35</v>
      </c>
      <c r="B283" t="s">
        <v>1506</v>
      </c>
      <c r="C283" t="s">
        <v>2122</v>
      </c>
      <c r="D283" t="s">
        <v>2279</v>
      </c>
      <c r="E283" s="2">
        <v>37.285714285714285</v>
      </c>
      <c r="F283" s="2">
        <f>SUM(Contract[[#This Row],[RN Hours (excl. Admin, DON)]], Contract[[#This Row],[RN Admin Hours]], Contract[[#This Row],[RN DON Hours]], Contract[[#This Row],[LPN Hours (excl. Admin)]], Contract[[#This Row],[LPN Admin Hours]], Contract[[#This Row],[CNA Hours]], Contract[[#This Row],[NA TR Hours]], Contract[[#This Row],[Med Aide/Tech Hours]])</f>
        <v>116.93549450549452</v>
      </c>
      <c r="G2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6.4835164835164836</v>
      </c>
      <c r="H283" s="8">
        <f>Contract[[#This Row],[Total Contract Hours]]/Contract[[#This Row],[Total Nurse Staff Hours]]</f>
        <v>5.5445239368375344E-2</v>
      </c>
      <c r="I283" s="2">
        <f>SUM(Contract[[#This Row],[RN Hours (excl. Admin, DON)]], Contract[[#This Row],[RN Admin Hours]], Contract[[#This Row],[RN DON Hours]])</f>
        <v>29.260989010989011</v>
      </c>
      <c r="J283" s="2">
        <f>SUM(Contract[[#This Row],[RN Hours Contract (excl. Admin, DON)]], Contract[[#This Row],[RN Admin Hours Contract]], Contract[[#This Row],[RN DON Hours Contract]])</f>
        <v>2.9560439560439562</v>
      </c>
      <c r="K283" s="8">
        <f>Contract[[#This Row],[Total Contract RN Hours (w/ Admin, DON)]]/Contract[[#This Row],[Total RN Hours (w/ Admin, DON)]]</f>
        <v>0.10102337808656464</v>
      </c>
      <c r="L283" s="2">
        <v>23.634615384615383</v>
      </c>
      <c r="M283" s="2">
        <v>2.9560439560439562</v>
      </c>
      <c r="N283" s="8">
        <f>Contract[[#This Row],[RN Hours Contract (excl. Admin, DON)]]/Contract[[#This Row],[RN Hours (excl. Admin, DON)]]</f>
        <v>0.12507264907590376</v>
      </c>
      <c r="O283" s="2">
        <v>0</v>
      </c>
      <c r="P283" s="2">
        <v>0</v>
      </c>
      <c r="Q283" s="8" t="s">
        <v>2447</v>
      </c>
      <c r="R283" s="2">
        <v>5.6263736263736268</v>
      </c>
      <c r="S283" s="2">
        <v>0</v>
      </c>
      <c r="T283" s="8">
        <f>Contract[[#This Row],[RN DON Hours Contract]]/Contract[[#This Row],[RN DON Hours]]</f>
        <v>0</v>
      </c>
      <c r="U283" s="2">
        <v>20.059890109890112</v>
      </c>
      <c r="V283" s="2">
        <v>3.4175824175824174</v>
      </c>
      <c r="W283" s="8">
        <f>Contract[[#This Row],[LPN Hours Contract (excl. Admin)]]/Contract[[#This Row],[LPN Hours (excl. Admin)]]</f>
        <v>0.17036895012188771</v>
      </c>
      <c r="X283" s="2">
        <v>4.8434065934065931</v>
      </c>
      <c r="Y283" s="2">
        <v>0</v>
      </c>
      <c r="Z283" s="8">
        <f>Contract[[#This Row],[LPN Admin Hours Contract]]/Contract[[#This Row],[LPN Admin Hours]]</f>
        <v>0</v>
      </c>
      <c r="AA283" s="2">
        <v>57.719010989010982</v>
      </c>
      <c r="AB283" s="2">
        <v>0.10989010989010989</v>
      </c>
      <c r="AC283" s="8">
        <f>Contract[[#This Row],[CNA Hours Contract]]/Contract[[#This Row],[CNA Hours]]</f>
        <v>1.9038806799900239E-3</v>
      </c>
      <c r="AD283" s="2">
        <v>5.0521978021978029</v>
      </c>
      <c r="AE283" s="2">
        <v>0</v>
      </c>
      <c r="AF283" s="8">
        <f>Contract[[#This Row],[NA TR Hours Contract]]/Contract[[#This Row],[NA TR Hours]]</f>
        <v>0</v>
      </c>
      <c r="AG283" s="2">
        <v>0</v>
      </c>
      <c r="AH283" s="2">
        <v>0</v>
      </c>
      <c r="AI283" s="8" t="s">
        <v>2447</v>
      </c>
      <c r="AJ283" t="s">
        <v>568</v>
      </c>
      <c r="AK283" s="6">
        <v>5</v>
      </c>
      <c r="AT283"/>
      <c r="AU283"/>
    </row>
    <row r="284" spans="1:47" x14ac:dyDescent="0.25">
      <c r="A284" t="s">
        <v>35</v>
      </c>
      <c r="B284" t="s">
        <v>1204</v>
      </c>
      <c r="C284" t="s">
        <v>2131</v>
      </c>
      <c r="D284" t="s">
        <v>2326</v>
      </c>
      <c r="E284" s="2">
        <v>37.725274725274723</v>
      </c>
      <c r="F284" s="2">
        <f>SUM(Contract[[#This Row],[RN Hours (excl. Admin, DON)]], Contract[[#This Row],[RN Admin Hours]], Contract[[#This Row],[RN DON Hours]], Contract[[#This Row],[LPN Hours (excl. Admin)]], Contract[[#This Row],[LPN Admin Hours]], Contract[[#This Row],[CNA Hours]], Contract[[#This Row],[NA TR Hours]], Contract[[#This Row],[Med Aide/Tech Hours]])</f>
        <v>129.92384615384617</v>
      </c>
      <c r="G2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10.71879120879121</v>
      </c>
      <c r="H284" s="8">
        <f>Contract[[#This Row],[Total Contract Hours]]/Contract[[#This Row],[Total Nurse Staff Hours]]</f>
        <v>8.2500568803195784E-2</v>
      </c>
      <c r="I284" s="2">
        <f>SUM(Contract[[#This Row],[RN Hours (excl. Admin, DON)]], Contract[[#This Row],[RN Admin Hours]], Contract[[#This Row],[RN DON Hours]])</f>
        <v>23.942197802197803</v>
      </c>
      <c r="J284" s="2">
        <f>SUM(Contract[[#This Row],[RN Hours Contract (excl. Admin, DON)]], Contract[[#This Row],[RN Admin Hours Contract]], Contract[[#This Row],[RN DON Hours Contract]])</f>
        <v>1.3626373626373627</v>
      </c>
      <c r="K284" s="8">
        <f>Contract[[#This Row],[Total Contract RN Hours (w/ Admin, DON)]]/Contract[[#This Row],[Total RN Hours (w/ Admin, DON)]]</f>
        <v>5.6913628978216765E-2</v>
      </c>
      <c r="L284" s="2">
        <v>14.323076923076922</v>
      </c>
      <c r="M284" s="2">
        <v>1.3626373626373627</v>
      </c>
      <c r="N284" s="8">
        <f>Contract[[#This Row],[RN Hours Contract (excl. Admin, DON)]]/Contract[[#This Row],[RN Hours (excl. Admin, DON)]]</f>
        <v>9.5135798680374417E-2</v>
      </c>
      <c r="O284" s="2">
        <v>3.8307692307692305</v>
      </c>
      <c r="P284" s="2">
        <v>0</v>
      </c>
      <c r="Q284" s="8">
        <f>Contract[[#This Row],[RN Admin Hours Contract]]/Contract[[#This Row],[RN Admin Hours]]</f>
        <v>0</v>
      </c>
      <c r="R284" s="2">
        <v>5.7883516483516484</v>
      </c>
      <c r="S284" s="2">
        <v>0</v>
      </c>
      <c r="T284" s="8">
        <f>Contract[[#This Row],[RN DON Hours Contract]]/Contract[[#This Row],[RN DON Hours]]</f>
        <v>0</v>
      </c>
      <c r="U284" s="2">
        <v>42.502967032967021</v>
      </c>
      <c r="V284" s="2">
        <v>4.1473626373626367</v>
      </c>
      <c r="W284" s="8">
        <f>Contract[[#This Row],[LPN Hours Contract (excl. Admin)]]/Contract[[#This Row],[LPN Hours (excl. Admin)]]</f>
        <v>9.7578191050657112E-2</v>
      </c>
      <c r="X284" s="2">
        <v>0</v>
      </c>
      <c r="Y284" s="2">
        <v>0</v>
      </c>
      <c r="Z284" s="8" t="s">
        <v>2447</v>
      </c>
      <c r="AA284" s="2">
        <v>63.478681318681353</v>
      </c>
      <c r="AB284" s="2">
        <v>5.2087912087912089</v>
      </c>
      <c r="AC284" s="8">
        <f>Contract[[#This Row],[CNA Hours Contract]]/Contract[[#This Row],[CNA Hours]]</f>
        <v>8.2055756367111182E-2</v>
      </c>
      <c r="AD284" s="2">
        <v>0</v>
      </c>
      <c r="AE284" s="2">
        <v>0</v>
      </c>
      <c r="AF284" s="8" t="s">
        <v>2447</v>
      </c>
      <c r="AG284" s="2">
        <v>0</v>
      </c>
      <c r="AH284" s="2">
        <v>0</v>
      </c>
      <c r="AI284" s="8" t="s">
        <v>2447</v>
      </c>
      <c r="AJ284" t="s">
        <v>259</v>
      </c>
      <c r="AK284" s="6">
        <v>5</v>
      </c>
      <c r="AT284"/>
      <c r="AU284"/>
    </row>
    <row r="285" spans="1:47" x14ac:dyDescent="0.25">
      <c r="A285" t="s">
        <v>35</v>
      </c>
      <c r="B285" t="s">
        <v>1412</v>
      </c>
      <c r="C285" t="s">
        <v>1978</v>
      </c>
      <c r="D285" t="s">
        <v>2331</v>
      </c>
      <c r="E285" s="2">
        <v>6.6813186813186816</v>
      </c>
      <c r="F285" s="2">
        <f>SUM(Contract[[#This Row],[RN Hours (excl. Admin, DON)]], Contract[[#This Row],[RN Admin Hours]], Contract[[#This Row],[RN DON Hours]], Contract[[#This Row],[LPN Hours (excl. Admin)]], Contract[[#This Row],[LPN Admin Hours]], Contract[[#This Row],[CNA Hours]], Contract[[#This Row],[NA TR Hours]], Contract[[#This Row],[Med Aide/Tech Hours]])</f>
        <v>64.995604395604403</v>
      </c>
      <c r="G2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85" s="8">
        <f>Contract[[#This Row],[Total Contract Hours]]/Contract[[#This Row],[Total Nurse Staff Hours]]</f>
        <v>0</v>
      </c>
      <c r="I285" s="2">
        <f>SUM(Contract[[#This Row],[RN Hours (excl. Admin, DON)]], Contract[[#This Row],[RN Admin Hours]], Contract[[#This Row],[RN DON Hours]])</f>
        <v>24.314285714285717</v>
      </c>
      <c r="J285" s="2">
        <f>SUM(Contract[[#This Row],[RN Hours Contract (excl. Admin, DON)]], Contract[[#This Row],[RN Admin Hours Contract]], Contract[[#This Row],[RN DON Hours Contract]])</f>
        <v>0</v>
      </c>
      <c r="K285" s="8">
        <f>Contract[[#This Row],[Total Contract RN Hours (w/ Admin, DON)]]/Contract[[#This Row],[Total RN Hours (w/ Admin, DON)]]</f>
        <v>0</v>
      </c>
      <c r="L285" s="2">
        <v>6.4494505494505505</v>
      </c>
      <c r="M285" s="2">
        <v>0</v>
      </c>
      <c r="N285" s="8">
        <f>Contract[[#This Row],[RN Hours Contract (excl. Admin, DON)]]/Contract[[#This Row],[RN Hours (excl. Admin, DON)]]</f>
        <v>0</v>
      </c>
      <c r="O285" s="2">
        <v>17.864835164835167</v>
      </c>
      <c r="P285" s="2">
        <v>0</v>
      </c>
      <c r="Q285" s="8">
        <f>Contract[[#This Row],[RN Admin Hours Contract]]/Contract[[#This Row],[RN Admin Hours]]</f>
        <v>0</v>
      </c>
      <c r="R285" s="2">
        <v>0</v>
      </c>
      <c r="S285" s="2">
        <v>0</v>
      </c>
      <c r="T285" s="8" t="s">
        <v>2447</v>
      </c>
      <c r="U285" s="2">
        <v>14.754945054945056</v>
      </c>
      <c r="V285" s="2">
        <v>0</v>
      </c>
      <c r="W285" s="8">
        <f>Contract[[#This Row],[LPN Hours Contract (excl. Admin)]]/Contract[[#This Row],[LPN Hours (excl. Admin)]]</f>
        <v>0</v>
      </c>
      <c r="X285" s="2">
        <v>0</v>
      </c>
      <c r="Y285" s="2">
        <v>0</v>
      </c>
      <c r="Z285" s="8" t="s">
        <v>2447</v>
      </c>
      <c r="AA285" s="2">
        <v>25.926373626373625</v>
      </c>
      <c r="AB285" s="2">
        <v>0</v>
      </c>
      <c r="AC285" s="8">
        <f>Contract[[#This Row],[CNA Hours Contract]]/Contract[[#This Row],[CNA Hours]]</f>
        <v>0</v>
      </c>
      <c r="AD285" s="2">
        <v>0</v>
      </c>
      <c r="AE285" s="2">
        <v>0</v>
      </c>
      <c r="AF285" s="8" t="s">
        <v>2447</v>
      </c>
      <c r="AG285" s="2">
        <v>0</v>
      </c>
      <c r="AH285" s="2">
        <v>0</v>
      </c>
      <c r="AI285" s="8" t="s">
        <v>2447</v>
      </c>
      <c r="AJ285" t="s">
        <v>471</v>
      </c>
      <c r="AK285" s="6">
        <v>5</v>
      </c>
      <c r="AT285"/>
      <c r="AU285"/>
    </row>
    <row r="286" spans="1:47" x14ac:dyDescent="0.25">
      <c r="A286" t="s">
        <v>35</v>
      </c>
      <c r="B286" t="s">
        <v>1614</v>
      </c>
      <c r="C286" t="s">
        <v>1978</v>
      </c>
      <c r="D286" t="s">
        <v>2331</v>
      </c>
      <c r="E286" s="2">
        <v>77.505494505494511</v>
      </c>
      <c r="F286" s="2">
        <f>SUM(Contract[[#This Row],[RN Hours (excl. Admin, DON)]], Contract[[#This Row],[RN Admin Hours]], Contract[[#This Row],[RN DON Hours]], Contract[[#This Row],[LPN Hours (excl. Admin)]], Contract[[#This Row],[LPN Admin Hours]], Contract[[#This Row],[CNA Hours]], Contract[[#This Row],[NA TR Hours]], Contract[[#This Row],[Med Aide/Tech Hours]])</f>
        <v>306.21692307692308</v>
      </c>
      <c r="G2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49.252197802197799</v>
      </c>
      <c r="H286" s="8">
        <f>Contract[[#This Row],[Total Contract Hours]]/Contract[[#This Row],[Total Nurse Staff Hours]]</f>
        <v>0.16084087485205847</v>
      </c>
      <c r="I286" s="2">
        <f>SUM(Contract[[#This Row],[RN Hours (excl. Admin, DON)]], Contract[[#This Row],[RN Admin Hours]], Contract[[#This Row],[RN DON Hours]])</f>
        <v>36.560439560439562</v>
      </c>
      <c r="J286" s="2">
        <f>SUM(Contract[[#This Row],[RN Hours Contract (excl. Admin, DON)]], Contract[[#This Row],[RN Admin Hours Contract]], Contract[[#This Row],[RN DON Hours Contract]])</f>
        <v>0.69230769230769229</v>
      </c>
      <c r="K286" s="8">
        <f>Contract[[#This Row],[Total Contract RN Hours (w/ Admin, DON)]]/Contract[[#This Row],[Total RN Hours (w/ Admin, DON)]]</f>
        <v>1.8935978358881875E-2</v>
      </c>
      <c r="L286" s="2">
        <v>15.793956043956044</v>
      </c>
      <c r="M286" s="2">
        <v>0.69230769230769229</v>
      </c>
      <c r="N286" s="8">
        <f>Contract[[#This Row],[RN Hours Contract (excl. Admin, DON)]]/Contract[[#This Row],[RN Hours (excl. Admin, DON)]]</f>
        <v>4.3833710210471388E-2</v>
      </c>
      <c r="O286" s="2">
        <v>15.200549450549451</v>
      </c>
      <c r="P286" s="2">
        <v>0</v>
      </c>
      <c r="Q286" s="8">
        <f>Contract[[#This Row],[RN Admin Hours Contract]]/Contract[[#This Row],[RN Admin Hours]]</f>
        <v>0</v>
      </c>
      <c r="R286" s="2">
        <v>5.5659340659340657</v>
      </c>
      <c r="S286" s="2">
        <v>0</v>
      </c>
      <c r="T286" s="8">
        <f>Contract[[#This Row],[RN DON Hours Contract]]/Contract[[#This Row],[RN DON Hours]]</f>
        <v>0</v>
      </c>
      <c r="U286" s="2">
        <v>75.909780219780217</v>
      </c>
      <c r="V286" s="2">
        <v>13.559890109890107</v>
      </c>
      <c r="W286" s="8">
        <f>Contract[[#This Row],[LPN Hours Contract (excl. Admin)]]/Contract[[#This Row],[LPN Hours (excl. Admin)]]</f>
        <v>0.17863166077718051</v>
      </c>
      <c r="X286" s="2">
        <v>22.442307692307693</v>
      </c>
      <c r="Y286" s="2">
        <v>0</v>
      </c>
      <c r="Z286" s="8">
        <f>Contract[[#This Row],[LPN Admin Hours Contract]]/Contract[[#This Row],[LPN Admin Hours]]</f>
        <v>0</v>
      </c>
      <c r="AA286" s="2">
        <v>171.30439560439558</v>
      </c>
      <c r="AB286" s="2">
        <v>35</v>
      </c>
      <c r="AC286" s="8">
        <f>Contract[[#This Row],[CNA Hours Contract]]/Contract[[#This Row],[CNA Hours]]</f>
        <v>0.20431466382700292</v>
      </c>
      <c r="AD286" s="2">
        <v>0</v>
      </c>
      <c r="AE286" s="2">
        <v>0</v>
      </c>
      <c r="AF286" s="8" t="s">
        <v>2447</v>
      </c>
      <c r="AG286" s="2">
        <v>0</v>
      </c>
      <c r="AH286" s="2">
        <v>0</v>
      </c>
      <c r="AI286" s="8" t="s">
        <v>2447</v>
      </c>
      <c r="AJ286" t="s">
        <v>677</v>
      </c>
      <c r="AK286" s="6">
        <v>5</v>
      </c>
      <c r="AT286"/>
      <c r="AU286"/>
    </row>
    <row r="287" spans="1:47" x14ac:dyDescent="0.25">
      <c r="A287" t="s">
        <v>35</v>
      </c>
      <c r="B287" t="s">
        <v>1598</v>
      </c>
      <c r="C287" t="s">
        <v>1978</v>
      </c>
      <c r="D287" t="s">
        <v>2331</v>
      </c>
      <c r="E287" s="2">
        <v>98.92307692307692</v>
      </c>
      <c r="F287" s="2">
        <f>SUM(Contract[[#This Row],[RN Hours (excl. Admin, DON)]], Contract[[#This Row],[RN Admin Hours]], Contract[[#This Row],[RN DON Hours]], Contract[[#This Row],[LPN Hours (excl. Admin)]], Contract[[#This Row],[LPN Admin Hours]], Contract[[#This Row],[CNA Hours]], Contract[[#This Row],[NA TR Hours]], Contract[[#This Row],[Med Aide/Tech Hours]])</f>
        <v>393.13571428571424</v>
      </c>
      <c r="G2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21.732087912087913</v>
      </c>
      <c r="H287" s="8">
        <f>Contract[[#This Row],[Total Contract Hours]]/Contract[[#This Row],[Total Nurse Staff Hours]]</f>
        <v>5.5278844232131912E-2</v>
      </c>
      <c r="I287" s="2">
        <f>SUM(Contract[[#This Row],[RN Hours (excl. Admin, DON)]], Contract[[#This Row],[RN Admin Hours]], Contract[[#This Row],[RN DON Hours]])</f>
        <v>70.818681318681314</v>
      </c>
      <c r="J287" s="2">
        <f>SUM(Contract[[#This Row],[RN Hours Contract (excl. Admin, DON)]], Contract[[#This Row],[RN Admin Hours Contract]], Contract[[#This Row],[RN DON Hours Contract]])</f>
        <v>0</v>
      </c>
      <c r="K287" s="8">
        <f>Contract[[#This Row],[Total Contract RN Hours (w/ Admin, DON)]]/Contract[[#This Row],[Total RN Hours (w/ Admin, DON)]]</f>
        <v>0</v>
      </c>
      <c r="L287" s="2">
        <v>31.25</v>
      </c>
      <c r="M287" s="2">
        <v>0</v>
      </c>
      <c r="N287" s="8">
        <f>Contract[[#This Row],[RN Hours Contract (excl. Admin, DON)]]/Contract[[#This Row],[RN Hours (excl. Admin, DON)]]</f>
        <v>0</v>
      </c>
      <c r="O287" s="2">
        <v>33.854395604395606</v>
      </c>
      <c r="P287" s="2">
        <v>0</v>
      </c>
      <c r="Q287" s="8">
        <f>Contract[[#This Row],[RN Admin Hours Contract]]/Contract[[#This Row],[RN Admin Hours]]</f>
        <v>0</v>
      </c>
      <c r="R287" s="2">
        <v>5.7142857142857144</v>
      </c>
      <c r="S287" s="2">
        <v>0</v>
      </c>
      <c r="T287" s="8">
        <f>Contract[[#This Row],[RN DON Hours Contract]]/Contract[[#This Row],[RN DON Hours]]</f>
        <v>0</v>
      </c>
      <c r="U287" s="2">
        <v>76.765274725274722</v>
      </c>
      <c r="V287" s="2">
        <v>3.5013186813186814</v>
      </c>
      <c r="W287" s="8">
        <f>Contract[[#This Row],[LPN Hours Contract (excl. Admin)]]/Contract[[#This Row],[LPN Hours (excl. Admin)]]</f>
        <v>4.5610709970739981E-2</v>
      </c>
      <c r="X287" s="2">
        <v>17.252747252747252</v>
      </c>
      <c r="Y287" s="2">
        <v>0</v>
      </c>
      <c r="Z287" s="8">
        <f>Contract[[#This Row],[LPN Admin Hours Contract]]/Contract[[#This Row],[LPN Admin Hours]]</f>
        <v>0</v>
      </c>
      <c r="AA287" s="2">
        <v>228.29901098901095</v>
      </c>
      <c r="AB287" s="2">
        <v>18.23076923076923</v>
      </c>
      <c r="AC287" s="8">
        <f>Contract[[#This Row],[CNA Hours Contract]]/Contract[[#This Row],[CNA Hours]]</f>
        <v>7.985478847145229E-2</v>
      </c>
      <c r="AD287" s="2">
        <v>0</v>
      </c>
      <c r="AE287" s="2">
        <v>0</v>
      </c>
      <c r="AF287" s="8" t="s">
        <v>2447</v>
      </c>
      <c r="AG287" s="2">
        <v>0</v>
      </c>
      <c r="AH287" s="2">
        <v>0</v>
      </c>
      <c r="AI287" s="8" t="s">
        <v>2447</v>
      </c>
      <c r="AJ287" t="s">
        <v>660</v>
      </c>
      <c r="AK287" s="6">
        <v>5</v>
      </c>
      <c r="AT287"/>
      <c r="AU287"/>
    </row>
    <row r="288" spans="1:47" x14ac:dyDescent="0.25">
      <c r="A288" t="s">
        <v>35</v>
      </c>
      <c r="B288" t="s">
        <v>1671</v>
      </c>
      <c r="C288" t="s">
        <v>2211</v>
      </c>
      <c r="D288" t="s">
        <v>2325</v>
      </c>
      <c r="E288" s="2">
        <v>51.835164835164832</v>
      </c>
      <c r="F288" s="2">
        <f>SUM(Contract[[#This Row],[RN Hours (excl. Admin, DON)]], Contract[[#This Row],[RN Admin Hours]], Contract[[#This Row],[RN DON Hours]], Contract[[#This Row],[LPN Hours (excl. Admin)]], Contract[[#This Row],[LPN Admin Hours]], Contract[[#This Row],[CNA Hours]], Contract[[#This Row],[NA TR Hours]], Contract[[#This Row],[Med Aide/Tech Hours]])</f>
        <v>213.9210989010989</v>
      </c>
      <c r="G2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23.59010989010989</v>
      </c>
      <c r="H288" s="8">
        <f>Contract[[#This Row],[Total Contract Hours]]/Contract[[#This Row],[Total Nurse Staff Hours]]</f>
        <v>0.11027481632850152</v>
      </c>
      <c r="I288" s="2">
        <f>SUM(Contract[[#This Row],[RN Hours (excl. Admin, DON)]], Contract[[#This Row],[RN Admin Hours]], Contract[[#This Row],[RN DON Hours]])</f>
        <v>48.536923076923074</v>
      </c>
      <c r="J288" s="2">
        <f>SUM(Contract[[#This Row],[RN Hours Contract (excl. Admin, DON)]], Contract[[#This Row],[RN Admin Hours Contract]], Contract[[#This Row],[RN DON Hours Contract]])</f>
        <v>0.13186813186813187</v>
      </c>
      <c r="K288" s="8">
        <f>Contract[[#This Row],[Total Contract RN Hours (w/ Admin, DON)]]/Contract[[#This Row],[Total RN Hours (w/ Admin, DON)]]</f>
        <v>2.7168622052770523E-3</v>
      </c>
      <c r="L288" s="2">
        <v>33.103846153846149</v>
      </c>
      <c r="M288" s="2">
        <v>0.13186813186813187</v>
      </c>
      <c r="N288" s="8">
        <f>Contract[[#This Row],[RN Hours Contract (excl. Admin, DON)]]/Contract[[#This Row],[RN Hours (excl. Admin, DON)]]</f>
        <v>3.9834686052880553E-3</v>
      </c>
      <c r="O288" s="2">
        <v>8.3039560439560454</v>
      </c>
      <c r="P288" s="2">
        <v>0</v>
      </c>
      <c r="Q288" s="8">
        <f>Contract[[#This Row],[RN Admin Hours Contract]]/Contract[[#This Row],[RN Admin Hours]]</f>
        <v>0</v>
      </c>
      <c r="R288" s="2">
        <v>7.1291208791208796</v>
      </c>
      <c r="S288" s="2">
        <v>0</v>
      </c>
      <c r="T288" s="8">
        <f>Contract[[#This Row],[RN DON Hours Contract]]/Contract[[#This Row],[RN DON Hours]]</f>
        <v>0</v>
      </c>
      <c r="U288" s="2">
        <v>40.127362637362644</v>
      </c>
      <c r="V288" s="2">
        <v>3.4362637362637374</v>
      </c>
      <c r="W288" s="8">
        <f>Contract[[#This Row],[LPN Hours Contract (excl. Admin)]]/Contract[[#This Row],[LPN Hours (excl. Admin)]]</f>
        <v>8.5633929329415423E-2</v>
      </c>
      <c r="X288" s="2">
        <v>5.7408791208791214</v>
      </c>
      <c r="Y288" s="2">
        <v>0</v>
      </c>
      <c r="Z288" s="8">
        <f>Contract[[#This Row],[LPN Admin Hours Contract]]/Contract[[#This Row],[LPN Admin Hours]]</f>
        <v>0</v>
      </c>
      <c r="AA288" s="2">
        <v>99.407032967032961</v>
      </c>
      <c r="AB288" s="2">
        <v>20.021978021978022</v>
      </c>
      <c r="AC288" s="8">
        <f>Contract[[#This Row],[CNA Hours Contract]]/Contract[[#This Row],[CNA Hours]]</f>
        <v>0.20141409942914248</v>
      </c>
      <c r="AD288" s="2">
        <v>20.108901098901104</v>
      </c>
      <c r="AE288" s="2">
        <v>0</v>
      </c>
      <c r="AF288" s="8">
        <f>Contract[[#This Row],[NA TR Hours Contract]]/Contract[[#This Row],[NA TR Hours]]</f>
        <v>0</v>
      </c>
      <c r="AG288" s="2">
        <v>0</v>
      </c>
      <c r="AH288" s="2">
        <v>0</v>
      </c>
      <c r="AI288" s="8" t="s">
        <v>2447</v>
      </c>
      <c r="AJ288" t="s">
        <v>735</v>
      </c>
      <c r="AK288" s="6">
        <v>5</v>
      </c>
      <c r="AT288"/>
      <c r="AU288"/>
    </row>
    <row r="289" spans="1:47" x14ac:dyDescent="0.25">
      <c r="A289" t="s">
        <v>35</v>
      </c>
      <c r="B289" t="s">
        <v>1628</v>
      </c>
      <c r="C289" t="s">
        <v>1963</v>
      </c>
      <c r="D289" t="s">
        <v>2340</v>
      </c>
      <c r="E289" s="2">
        <v>40.615384615384613</v>
      </c>
      <c r="F289" s="2">
        <f>SUM(Contract[[#This Row],[RN Hours (excl. Admin, DON)]], Contract[[#This Row],[RN Admin Hours]], Contract[[#This Row],[RN DON Hours]], Contract[[#This Row],[LPN Hours (excl. Admin)]], Contract[[#This Row],[LPN Admin Hours]], Contract[[#This Row],[CNA Hours]], Contract[[#This Row],[NA TR Hours]], Contract[[#This Row],[Med Aide/Tech Hours]])</f>
        <v>157.05956043956041</v>
      </c>
      <c r="G2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3.3783516483516483</v>
      </c>
      <c r="H289" s="8">
        <f>Contract[[#This Row],[Total Contract Hours]]/Contract[[#This Row],[Total Nurse Staff Hours]]</f>
        <v>2.1510003204495812E-2</v>
      </c>
      <c r="I289" s="2">
        <f>SUM(Contract[[#This Row],[RN Hours (excl. Admin, DON)]], Contract[[#This Row],[RN Admin Hours]], Contract[[#This Row],[RN DON Hours]])</f>
        <v>23.77604395604396</v>
      </c>
      <c r="J289" s="2">
        <f>SUM(Contract[[#This Row],[RN Hours Contract (excl. Admin, DON)]], Contract[[#This Row],[RN Admin Hours Contract]], Contract[[#This Row],[RN DON Hours Contract]])</f>
        <v>0.13186813186813187</v>
      </c>
      <c r="K289" s="8">
        <f>Contract[[#This Row],[Total Contract RN Hours (w/ Admin, DON)]]/Contract[[#This Row],[Total RN Hours (w/ Admin, DON)]]</f>
        <v>5.5462604339024408E-3</v>
      </c>
      <c r="L289" s="2">
        <v>18.149670329670332</v>
      </c>
      <c r="M289" s="2">
        <v>0.13186813186813187</v>
      </c>
      <c r="N289" s="8">
        <f>Contract[[#This Row],[RN Hours Contract (excl. Admin, DON)]]/Contract[[#This Row],[RN Hours (excl. Admin, DON)]]</f>
        <v>7.2655937806517228E-3</v>
      </c>
      <c r="O289" s="2">
        <v>0</v>
      </c>
      <c r="P289" s="2">
        <v>0</v>
      </c>
      <c r="Q289" s="8" t="s">
        <v>2447</v>
      </c>
      <c r="R289" s="2">
        <v>5.6263736263736268</v>
      </c>
      <c r="S289" s="2">
        <v>0</v>
      </c>
      <c r="T289" s="8">
        <f>Contract[[#This Row],[RN DON Hours Contract]]/Contract[[#This Row],[RN DON Hours]]</f>
        <v>0</v>
      </c>
      <c r="U289" s="2">
        <v>34.083736263736263</v>
      </c>
      <c r="V289" s="2">
        <v>3.2464835164835164</v>
      </c>
      <c r="W289" s="8">
        <f>Contract[[#This Row],[LPN Hours Contract (excl. Admin)]]/Contract[[#This Row],[LPN Hours (excl. Admin)]]</f>
        <v>9.5250224076450368E-2</v>
      </c>
      <c r="X289" s="2">
        <v>2.9196703296703297</v>
      </c>
      <c r="Y289" s="2">
        <v>0</v>
      </c>
      <c r="Z289" s="8">
        <f>Contract[[#This Row],[LPN Admin Hours Contract]]/Contract[[#This Row],[LPN Admin Hours]]</f>
        <v>0</v>
      </c>
      <c r="AA289" s="2">
        <v>96.232527472527451</v>
      </c>
      <c r="AB289" s="2">
        <v>0</v>
      </c>
      <c r="AC289" s="8">
        <f>Contract[[#This Row],[CNA Hours Contract]]/Contract[[#This Row],[CNA Hours]]</f>
        <v>0</v>
      </c>
      <c r="AD289" s="2">
        <v>4.7582417582417581E-2</v>
      </c>
      <c r="AE289" s="2">
        <v>0</v>
      </c>
      <c r="AF289" s="8">
        <f>Contract[[#This Row],[NA TR Hours Contract]]/Contract[[#This Row],[NA TR Hours]]</f>
        <v>0</v>
      </c>
      <c r="AG289" s="2">
        <v>0</v>
      </c>
      <c r="AH289" s="2">
        <v>0</v>
      </c>
      <c r="AI289" s="8" t="s">
        <v>2447</v>
      </c>
      <c r="AJ289" t="s">
        <v>691</v>
      </c>
      <c r="AK289" s="6">
        <v>5</v>
      </c>
      <c r="AT289"/>
      <c r="AU289"/>
    </row>
    <row r="290" spans="1:47" x14ac:dyDescent="0.25">
      <c r="A290" t="s">
        <v>35</v>
      </c>
      <c r="B290" t="s">
        <v>1863</v>
      </c>
      <c r="C290" t="s">
        <v>1937</v>
      </c>
      <c r="D290" t="s">
        <v>2337</v>
      </c>
      <c r="E290" s="2">
        <v>24.868131868131869</v>
      </c>
      <c r="F290" s="2">
        <f>SUM(Contract[[#This Row],[RN Hours (excl. Admin, DON)]], Contract[[#This Row],[RN Admin Hours]], Contract[[#This Row],[RN DON Hours]], Contract[[#This Row],[LPN Hours (excl. Admin)]], Contract[[#This Row],[LPN Admin Hours]], Contract[[#This Row],[CNA Hours]], Contract[[#This Row],[NA TR Hours]], Contract[[#This Row],[Med Aide/Tech Hours]])</f>
        <v>107.16945054945054</v>
      </c>
      <c r="G2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0" s="8">
        <f>Contract[[#This Row],[Total Contract Hours]]/Contract[[#This Row],[Total Nurse Staff Hours]]</f>
        <v>0</v>
      </c>
      <c r="I290" s="2">
        <f>SUM(Contract[[#This Row],[RN Hours (excl. Admin, DON)]], Contract[[#This Row],[RN Admin Hours]], Contract[[#This Row],[RN DON Hours]])</f>
        <v>15.154395604395608</v>
      </c>
      <c r="J290" s="2">
        <f>SUM(Contract[[#This Row],[RN Hours Contract (excl. Admin, DON)]], Contract[[#This Row],[RN Admin Hours Contract]], Contract[[#This Row],[RN DON Hours Contract]])</f>
        <v>0</v>
      </c>
      <c r="K290" s="8">
        <f>Contract[[#This Row],[Total Contract RN Hours (w/ Admin, DON)]]/Contract[[#This Row],[Total RN Hours (w/ Admin, DON)]]</f>
        <v>0</v>
      </c>
      <c r="L290" s="2">
        <v>13.97571428571429</v>
      </c>
      <c r="M290" s="2">
        <v>0</v>
      </c>
      <c r="N290" s="8">
        <f>Contract[[#This Row],[RN Hours Contract (excl. Admin, DON)]]/Contract[[#This Row],[RN Hours (excl. Admin, DON)]]</f>
        <v>0</v>
      </c>
      <c r="O290" s="2">
        <v>0</v>
      </c>
      <c r="P290" s="2">
        <v>0</v>
      </c>
      <c r="Q290" s="8" t="s">
        <v>2447</v>
      </c>
      <c r="R290" s="2">
        <v>1.1786813186813188</v>
      </c>
      <c r="S290" s="2">
        <v>0</v>
      </c>
      <c r="T290" s="8">
        <f>Contract[[#This Row],[RN DON Hours Contract]]/Contract[[#This Row],[RN DON Hours]]</f>
        <v>0</v>
      </c>
      <c r="U290" s="2">
        <v>17.528461538461531</v>
      </c>
      <c r="V290" s="2">
        <v>0</v>
      </c>
      <c r="W290" s="8">
        <f>Contract[[#This Row],[LPN Hours Contract (excl. Admin)]]/Contract[[#This Row],[LPN Hours (excl. Admin)]]</f>
        <v>0</v>
      </c>
      <c r="X290" s="2">
        <v>4.5492307692307685</v>
      </c>
      <c r="Y290" s="2">
        <v>0</v>
      </c>
      <c r="Z290" s="8">
        <f>Contract[[#This Row],[LPN Admin Hours Contract]]/Contract[[#This Row],[LPN Admin Hours]]</f>
        <v>0</v>
      </c>
      <c r="AA290" s="2">
        <v>69.937362637362639</v>
      </c>
      <c r="AB290" s="2">
        <v>0</v>
      </c>
      <c r="AC290" s="8">
        <f>Contract[[#This Row],[CNA Hours Contract]]/Contract[[#This Row],[CNA Hours]]</f>
        <v>0</v>
      </c>
      <c r="AD290" s="2">
        <v>0</v>
      </c>
      <c r="AE290" s="2">
        <v>0</v>
      </c>
      <c r="AF290" s="8" t="s">
        <v>2447</v>
      </c>
      <c r="AG290" s="2">
        <v>0</v>
      </c>
      <c r="AH290" s="2">
        <v>0</v>
      </c>
      <c r="AI290" s="8" t="s">
        <v>2447</v>
      </c>
      <c r="AJ290" t="s">
        <v>930</v>
      </c>
      <c r="AK290" s="6">
        <v>5</v>
      </c>
      <c r="AT290"/>
      <c r="AU290"/>
    </row>
    <row r="291" spans="1:47" x14ac:dyDescent="0.25">
      <c r="A291" t="s">
        <v>35</v>
      </c>
      <c r="B291" t="s">
        <v>1398</v>
      </c>
      <c r="C291" t="s">
        <v>2036</v>
      </c>
      <c r="D291" t="s">
        <v>2364</v>
      </c>
      <c r="E291" s="2">
        <v>56.879120879120876</v>
      </c>
      <c r="F291" s="2">
        <f>SUM(Contract[[#This Row],[RN Hours (excl. Admin, DON)]], Contract[[#This Row],[RN Admin Hours]], Contract[[#This Row],[RN DON Hours]], Contract[[#This Row],[LPN Hours (excl. Admin)]], Contract[[#This Row],[LPN Admin Hours]], Contract[[#This Row],[CNA Hours]], Contract[[#This Row],[NA TR Hours]], Contract[[#This Row],[Med Aide/Tech Hours]])</f>
        <v>171.53373626373624</v>
      </c>
      <c r="G2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1" s="8">
        <f>Contract[[#This Row],[Total Contract Hours]]/Contract[[#This Row],[Total Nurse Staff Hours]]</f>
        <v>0</v>
      </c>
      <c r="I291" s="2">
        <f>SUM(Contract[[#This Row],[RN Hours (excl. Admin, DON)]], Contract[[#This Row],[RN Admin Hours]], Contract[[#This Row],[RN DON Hours]])</f>
        <v>35.28</v>
      </c>
      <c r="J291" s="2">
        <f>SUM(Contract[[#This Row],[RN Hours Contract (excl. Admin, DON)]], Contract[[#This Row],[RN Admin Hours Contract]], Contract[[#This Row],[RN DON Hours Contract]])</f>
        <v>0</v>
      </c>
      <c r="K291" s="8">
        <f>Contract[[#This Row],[Total Contract RN Hours (w/ Admin, DON)]]/Contract[[#This Row],[Total RN Hours (w/ Admin, DON)]]</f>
        <v>0</v>
      </c>
      <c r="L291" s="2">
        <v>23.675604395604395</v>
      </c>
      <c r="M291" s="2">
        <v>0</v>
      </c>
      <c r="N291" s="8">
        <f>Contract[[#This Row],[RN Hours Contract (excl. Admin, DON)]]/Contract[[#This Row],[RN Hours (excl. Admin, DON)]]</f>
        <v>0</v>
      </c>
      <c r="O291" s="2">
        <v>5.8901098901098905</v>
      </c>
      <c r="P291" s="2">
        <v>0</v>
      </c>
      <c r="Q291" s="8">
        <f>Contract[[#This Row],[RN Admin Hours Contract]]/Contract[[#This Row],[RN Admin Hours]]</f>
        <v>0</v>
      </c>
      <c r="R291" s="2">
        <v>5.7142857142857144</v>
      </c>
      <c r="S291" s="2">
        <v>0</v>
      </c>
      <c r="T291" s="8">
        <f>Contract[[#This Row],[RN DON Hours Contract]]/Contract[[#This Row],[RN DON Hours]]</f>
        <v>0</v>
      </c>
      <c r="U291" s="2">
        <v>29.459340659340665</v>
      </c>
      <c r="V291" s="2">
        <v>0</v>
      </c>
      <c r="W291" s="8">
        <f>Contract[[#This Row],[LPN Hours Contract (excl. Admin)]]/Contract[[#This Row],[LPN Hours (excl. Admin)]]</f>
        <v>0</v>
      </c>
      <c r="X291" s="2">
        <v>5.2527472527472527</v>
      </c>
      <c r="Y291" s="2">
        <v>0</v>
      </c>
      <c r="Z291" s="8">
        <f>Contract[[#This Row],[LPN Admin Hours Contract]]/Contract[[#This Row],[LPN Admin Hours]]</f>
        <v>0</v>
      </c>
      <c r="AA291" s="2">
        <v>101.54164835164832</v>
      </c>
      <c r="AB291" s="2">
        <v>0</v>
      </c>
      <c r="AC291" s="8">
        <f>Contract[[#This Row],[CNA Hours Contract]]/Contract[[#This Row],[CNA Hours]]</f>
        <v>0</v>
      </c>
      <c r="AD291" s="2">
        <v>0</v>
      </c>
      <c r="AE291" s="2">
        <v>0</v>
      </c>
      <c r="AF291" s="8" t="s">
        <v>2447</v>
      </c>
      <c r="AG291" s="2">
        <v>0</v>
      </c>
      <c r="AH291" s="2">
        <v>0</v>
      </c>
      <c r="AI291" s="8" t="s">
        <v>2447</v>
      </c>
      <c r="AJ291" t="s">
        <v>456</v>
      </c>
      <c r="AK291" s="6">
        <v>5</v>
      </c>
      <c r="AT291"/>
      <c r="AU291"/>
    </row>
    <row r="292" spans="1:47" x14ac:dyDescent="0.25">
      <c r="A292" t="s">
        <v>35</v>
      </c>
      <c r="B292" t="s">
        <v>1494</v>
      </c>
      <c r="C292" t="s">
        <v>1995</v>
      </c>
      <c r="D292" t="s">
        <v>2309</v>
      </c>
      <c r="E292" s="2">
        <v>50.725274725274723</v>
      </c>
      <c r="F292" s="2">
        <f>SUM(Contract[[#This Row],[RN Hours (excl. Admin, DON)]], Contract[[#This Row],[RN Admin Hours]], Contract[[#This Row],[RN DON Hours]], Contract[[#This Row],[LPN Hours (excl. Admin)]], Contract[[#This Row],[LPN Admin Hours]], Contract[[#This Row],[CNA Hours]], Contract[[#This Row],[NA TR Hours]], Contract[[#This Row],[Med Aide/Tech Hours]])</f>
        <v>143.90560439560443</v>
      </c>
      <c r="G2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2" s="8">
        <f>Contract[[#This Row],[Total Contract Hours]]/Contract[[#This Row],[Total Nurse Staff Hours]]</f>
        <v>0</v>
      </c>
      <c r="I292" s="2">
        <f>SUM(Contract[[#This Row],[RN Hours (excl. Admin, DON)]], Contract[[#This Row],[RN Admin Hours]], Contract[[#This Row],[RN DON Hours]])</f>
        <v>31.685824175824173</v>
      </c>
      <c r="J292" s="2">
        <f>SUM(Contract[[#This Row],[RN Hours Contract (excl. Admin, DON)]], Contract[[#This Row],[RN Admin Hours Contract]], Contract[[#This Row],[RN DON Hours Contract]])</f>
        <v>0</v>
      </c>
      <c r="K292" s="8">
        <f>Contract[[#This Row],[Total Contract RN Hours (w/ Admin, DON)]]/Contract[[#This Row],[Total RN Hours (w/ Admin, DON)]]</f>
        <v>0</v>
      </c>
      <c r="L292" s="2">
        <v>22.65285714285714</v>
      </c>
      <c r="M292" s="2">
        <v>0</v>
      </c>
      <c r="N292" s="8">
        <f>Contract[[#This Row],[RN Hours Contract (excl. Admin, DON)]]/Contract[[#This Row],[RN Hours (excl. Admin, DON)]]</f>
        <v>0</v>
      </c>
      <c r="O292" s="2">
        <v>3.2307692307692308</v>
      </c>
      <c r="P292" s="2">
        <v>0</v>
      </c>
      <c r="Q292" s="8">
        <f>Contract[[#This Row],[RN Admin Hours Contract]]/Contract[[#This Row],[RN Admin Hours]]</f>
        <v>0</v>
      </c>
      <c r="R292" s="2">
        <v>5.802197802197802</v>
      </c>
      <c r="S292" s="2">
        <v>0</v>
      </c>
      <c r="T292" s="8">
        <f>Contract[[#This Row],[RN DON Hours Contract]]/Contract[[#This Row],[RN DON Hours]]</f>
        <v>0</v>
      </c>
      <c r="U292" s="2">
        <v>34.785494505494505</v>
      </c>
      <c r="V292" s="2">
        <v>0</v>
      </c>
      <c r="W292" s="8">
        <f>Contract[[#This Row],[LPN Hours Contract (excl. Admin)]]/Contract[[#This Row],[LPN Hours (excl. Admin)]]</f>
        <v>0</v>
      </c>
      <c r="X292" s="2">
        <v>0</v>
      </c>
      <c r="Y292" s="2">
        <v>0</v>
      </c>
      <c r="Z292" s="8" t="s">
        <v>2447</v>
      </c>
      <c r="AA292" s="2">
        <v>77.434285714285735</v>
      </c>
      <c r="AB292" s="2">
        <v>0</v>
      </c>
      <c r="AC292" s="8">
        <f>Contract[[#This Row],[CNA Hours Contract]]/Contract[[#This Row],[CNA Hours]]</f>
        <v>0</v>
      </c>
      <c r="AD292" s="2">
        <v>0</v>
      </c>
      <c r="AE292" s="2">
        <v>0</v>
      </c>
      <c r="AF292" s="8" t="s">
        <v>2447</v>
      </c>
      <c r="AG292" s="2">
        <v>0</v>
      </c>
      <c r="AH292" s="2">
        <v>0</v>
      </c>
      <c r="AI292" s="8" t="s">
        <v>2447</v>
      </c>
      <c r="AJ292" t="s">
        <v>555</v>
      </c>
      <c r="AK292" s="6">
        <v>5</v>
      </c>
      <c r="AT292"/>
      <c r="AU292"/>
    </row>
    <row r="293" spans="1:47" x14ac:dyDescent="0.25">
      <c r="A293" t="s">
        <v>35</v>
      </c>
      <c r="B293" t="s">
        <v>1168</v>
      </c>
      <c r="C293" t="s">
        <v>2009</v>
      </c>
      <c r="D293" t="s">
        <v>2354</v>
      </c>
      <c r="E293" s="2">
        <v>92.692307692307693</v>
      </c>
      <c r="F293" s="2">
        <f>SUM(Contract[[#This Row],[RN Hours (excl. Admin, DON)]], Contract[[#This Row],[RN Admin Hours]], Contract[[#This Row],[RN DON Hours]], Contract[[#This Row],[LPN Hours (excl. Admin)]], Contract[[#This Row],[LPN Admin Hours]], Contract[[#This Row],[CNA Hours]], Contract[[#This Row],[NA TR Hours]], Contract[[#This Row],[Med Aide/Tech Hours]])</f>
        <v>296.90362637362637</v>
      </c>
      <c r="G2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1.8241758241758241</v>
      </c>
      <c r="H293" s="8">
        <f>Contract[[#This Row],[Total Contract Hours]]/Contract[[#This Row],[Total Nurse Staff Hours]]</f>
        <v>6.1439998104983193E-3</v>
      </c>
      <c r="I293" s="2">
        <f>SUM(Contract[[#This Row],[RN Hours (excl. Admin, DON)]], Contract[[#This Row],[RN Admin Hours]], Contract[[#This Row],[RN DON Hours]])</f>
        <v>48.601538461538446</v>
      </c>
      <c r="J293" s="2">
        <f>SUM(Contract[[#This Row],[RN Hours Contract (excl. Admin, DON)]], Contract[[#This Row],[RN Admin Hours Contract]], Contract[[#This Row],[RN DON Hours Contract]])</f>
        <v>1.8241758241758241</v>
      </c>
      <c r="K293" s="8">
        <f>Contract[[#This Row],[Total Contract RN Hours (w/ Admin, DON)]]/Contract[[#This Row],[Total RN Hours (w/ Admin, DON)]]</f>
        <v>3.7533293840469946E-2</v>
      </c>
      <c r="L293" s="2">
        <v>35.72241758241757</v>
      </c>
      <c r="M293" s="2">
        <v>0</v>
      </c>
      <c r="N293" s="8">
        <f>Contract[[#This Row],[RN Hours Contract (excl. Admin, DON)]]/Contract[[#This Row],[RN Hours (excl. Admin, DON)]]</f>
        <v>0</v>
      </c>
      <c r="O293" s="2">
        <v>7.3818681318681323</v>
      </c>
      <c r="P293" s="2">
        <v>0</v>
      </c>
      <c r="Q293" s="8">
        <f>Contract[[#This Row],[RN Admin Hours Contract]]/Contract[[#This Row],[RN Admin Hours]]</f>
        <v>0</v>
      </c>
      <c r="R293" s="2">
        <v>5.4972527472527473</v>
      </c>
      <c r="S293" s="2">
        <v>1.8241758241758241</v>
      </c>
      <c r="T293" s="8">
        <f>Contract[[#This Row],[RN DON Hours Contract]]/Contract[[#This Row],[RN DON Hours]]</f>
        <v>0.33183408295852074</v>
      </c>
      <c r="U293" s="2">
        <v>70.09098901098902</v>
      </c>
      <c r="V293" s="2">
        <v>0</v>
      </c>
      <c r="W293" s="8">
        <f>Contract[[#This Row],[LPN Hours Contract (excl. Admin)]]/Contract[[#This Row],[LPN Hours (excl. Admin)]]</f>
        <v>0</v>
      </c>
      <c r="X293" s="2">
        <v>5.4945054945054945</v>
      </c>
      <c r="Y293" s="2">
        <v>0</v>
      </c>
      <c r="Z293" s="8">
        <f>Contract[[#This Row],[LPN Admin Hours Contract]]/Contract[[#This Row],[LPN Admin Hours]]</f>
        <v>0</v>
      </c>
      <c r="AA293" s="2">
        <v>172.7165934065934</v>
      </c>
      <c r="AB293" s="2">
        <v>0</v>
      </c>
      <c r="AC293" s="8">
        <f>Contract[[#This Row],[CNA Hours Contract]]/Contract[[#This Row],[CNA Hours]]</f>
        <v>0</v>
      </c>
      <c r="AD293" s="2">
        <v>0</v>
      </c>
      <c r="AE293" s="2">
        <v>0</v>
      </c>
      <c r="AF293" s="8" t="s">
        <v>2447</v>
      </c>
      <c r="AG293" s="2">
        <v>0</v>
      </c>
      <c r="AH293" s="2">
        <v>0</v>
      </c>
      <c r="AI293" s="8" t="s">
        <v>2447</v>
      </c>
      <c r="AJ293" t="s">
        <v>223</v>
      </c>
      <c r="AK293" s="6">
        <v>5</v>
      </c>
      <c r="AT293"/>
      <c r="AU293"/>
    </row>
    <row r="294" spans="1:47" x14ac:dyDescent="0.25">
      <c r="A294" t="s">
        <v>35</v>
      </c>
      <c r="B294" t="s">
        <v>1595</v>
      </c>
      <c r="C294" t="s">
        <v>1997</v>
      </c>
      <c r="D294" t="s">
        <v>2360</v>
      </c>
      <c r="E294" s="2">
        <v>47.978021978021978</v>
      </c>
      <c r="F294" s="2">
        <f>SUM(Contract[[#This Row],[RN Hours (excl. Admin, DON)]], Contract[[#This Row],[RN Admin Hours]], Contract[[#This Row],[RN DON Hours]], Contract[[#This Row],[LPN Hours (excl. Admin)]], Contract[[#This Row],[LPN Admin Hours]], Contract[[#This Row],[CNA Hours]], Contract[[#This Row],[NA TR Hours]], Contract[[#This Row],[Med Aide/Tech Hours]])</f>
        <v>124.58373626373627</v>
      </c>
      <c r="G2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4" s="8">
        <f>Contract[[#This Row],[Total Contract Hours]]/Contract[[#This Row],[Total Nurse Staff Hours]]</f>
        <v>0</v>
      </c>
      <c r="I294" s="2">
        <f>SUM(Contract[[#This Row],[RN Hours (excl. Admin, DON)]], Contract[[#This Row],[RN Admin Hours]], Contract[[#This Row],[RN DON Hours]])</f>
        <v>20.340769230769229</v>
      </c>
      <c r="J294" s="2">
        <f>SUM(Contract[[#This Row],[RN Hours Contract (excl. Admin, DON)]], Contract[[#This Row],[RN Admin Hours Contract]], Contract[[#This Row],[RN DON Hours Contract]])</f>
        <v>0</v>
      </c>
      <c r="K294" s="8">
        <f>Contract[[#This Row],[Total Contract RN Hours (w/ Admin, DON)]]/Contract[[#This Row],[Total RN Hours (w/ Admin, DON)]]</f>
        <v>0</v>
      </c>
      <c r="L294" s="2">
        <v>13.71164835164835</v>
      </c>
      <c r="M294" s="2">
        <v>0</v>
      </c>
      <c r="N294" s="8">
        <f>Contract[[#This Row],[RN Hours Contract (excl. Admin, DON)]]/Contract[[#This Row],[RN Hours (excl. Admin, DON)]]</f>
        <v>0</v>
      </c>
      <c r="O294" s="2">
        <v>1.8379120879120878</v>
      </c>
      <c r="P294" s="2">
        <v>0</v>
      </c>
      <c r="Q294" s="8">
        <f>Contract[[#This Row],[RN Admin Hours Contract]]/Contract[[#This Row],[RN Admin Hours]]</f>
        <v>0</v>
      </c>
      <c r="R294" s="2">
        <v>4.7912087912087911</v>
      </c>
      <c r="S294" s="2">
        <v>0</v>
      </c>
      <c r="T294" s="8">
        <f>Contract[[#This Row],[RN DON Hours Contract]]/Contract[[#This Row],[RN DON Hours]]</f>
        <v>0</v>
      </c>
      <c r="U294" s="2">
        <v>22.589560439560437</v>
      </c>
      <c r="V294" s="2">
        <v>0</v>
      </c>
      <c r="W294" s="8">
        <f>Contract[[#This Row],[LPN Hours Contract (excl. Admin)]]/Contract[[#This Row],[LPN Hours (excl. Admin)]]</f>
        <v>0</v>
      </c>
      <c r="X294" s="2">
        <v>3.7536263736263735</v>
      </c>
      <c r="Y294" s="2">
        <v>0</v>
      </c>
      <c r="Z294" s="8">
        <f>Contract[[#This Row],[LPN Admin Hours Contract]]/Contract[[#This Row],[LPN Admin Hours]]</f>
        <v>0</v>
      </c>
      <c r="AA294" s="2">
        <v>77.899780219780226</v>
      </c>
      <c r="AB294" s="2">
        <v>0</v>
      </c>
      <c r="AC294" s="8">
        <f>Contract[[#This Row],[CNA Hours Contract]]/Contract[[#This Row],[CNA Hours]]</f>
        <v>0</v>
      </c>
      <c r="AD294" s="2">
        <v>0</v>
      </c>
      <c r="AE294" s="2">
        <v>0</v>
      </c>
      <c r="AF294" s="8" t="s">
        <v>2447</v>
      </c>
      <c r="AG294" s="2">
        <v>0</v>
      </c>
      <c r="AH294" s="2">
        <v>0</v>
      </c>
      <c r="AI294" s="8" t="s">
        <v>2447</v>
      </c>
      <c r="AJ294" t="s">
        <v>657</v>
      </c>
      <c r="AK294" s="6">
        <v>5</v>
      </c>
      <c r="AT294"/>
      <c r="AU294"/>
    </row>
    <row r="295" spans="1:47" x14ac:dyDescent="0.25">
      <c r="A295" t="s">
        <v>35</v>
      </c>
      <c r="B295" t="s">
        <v>1307</v>
      </c>
      <c r="C295" t="s">
        <v>2165</v>
      </c>
      <c r="D295" t="s">
        <v>2282</v>
      </c>
      <c r="E295" s="2">
        <v>122.20879120879121</v>
      </c>
      <c r="F295" s="2">
        <f>SUM(Contract[[#This Row],[RN Hours (excl. Admin, DON)]], Contract[[#This Row],[RN Admin Hours]], Contract[[#This Row],[RN DON Hours]], Contract[[#This Row],[LPN Hours (excl. Admin)]], Contract[[#This Row],[LPN Admin Hours]], Contract[[#This Row],[CNA Hours]], Contract[[#This Row],[NA TR Hours]], Contract[[#This Row],[Med Aide/Tech Hours]])</f>
        <v>353.66912087912078</v>
      </c>
      <c r="G2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5" s="8">
        <f>Contract[[#This Row],[Total Contract Hours]]/Contract[[#This Row],[Total Nurse Staff Hours]]</f>
        <v>0</v>
      </c>
      <c r="I295" s="2">
        <f>SUM(Contract[[#This Row],[RN Hours (excl. Admin, DON)]], Contract[[#This Row],[RN Admin Hours]], Contract[[#This Row],[RN DON Hours]])</f>
        <v>17.915164835164838</v>
      </c>
      <c r="J295" s="2">
        <f>SUM(Contract[[#This Row],[RN Hours Contract (excl. Admin, DON)]], Contract[[#This Row],[RN Admin Hours Contract]], Contract[[#This Row],[RN DON Hours Contract]])</f>
        <v>0</v>
      </c>
      <c r="K295" s="8">
        <f>Contract[[#This Row],[Total Contract RN Hours (w/ Admin, DON)]]/Contract[[#This Row],[Total RN Hours (w/ Admin, DON)]]</f>
        <v>0</v>
      </c>
      <c r="L295" s="2">
        <v>15.189890109890111</v>
      </c>
      <c r="M295" s="2">
        <v>0</v>
      </c>
      <c r="N295" s="8">
        <f>Contract[[#This Row],[RN Hours Contract (excl. Admin, DON)]]/Contract[[#This Row],[RN Hours (excl. Admin, DON)]]</f>
        <v>0</v>
      </c>
      <c r="O295" s="2">
        <v>0</v>
      </c>
      <c r="P295" s="2">
        <v>0</v>
      </c>
      <c r="Q295" s="8" t="s">
        <v>2447</v>
      </c>
      <c r="R295" s="2">
        <v>2.7252747252747254</v>
      </c>
      <c r="S295" s="2">
        <v>0</v>
      </c>
      <c r="T295" s="8">
        <f>Contract[[#This Row],[RN DON Hours Contract]]/Contract[[#This Row],[RN DON Hours]]</f>
        <v>0</v>
      </c>
      <c r="U295" s="2">
        <v>95.206043956043914</v>
      </c>
      <c r="V295" s="2">
        <v>0</v>
      </c>
      <c r="W295" s="8">
        <f>Contract[[#This Row],[LPN Hours Contract (excl. Admin)]]/Contract[[#This Row],[LPN Hours (excl. Admin)]]</f>
        <v>0</v>
      </c>
      <c r="X295" s="2">
        <v>25.362637362637361</v>
      </c>
      <c r="Y295" s="2">
        <v>0</v>
      </c>
      <c r="Z295" s="8">
        <f>Contract[[#This Row],[LPN Admin Hours Contract]]/Contract[[#This Row],[LPN Admin Hours]]</f>
        <v>0</v>
      </c>
      <c r="AA295" s="2">
        <v>181.98736263736262</v>
      </c>
      <c r="AB295" s="2">
        <v>0</v>
      </c>
      <c r="AC295" s="8">
        <f>Contract[[#This Row],[CNA Hours Contract]]/Contract[[#This Row],[CNA Hours]]</f>
        <v>0</v>
      </c>
      <c r="AD295" s="2">
        <v>33.197912087912087</v>
      </c>
      <c r="AE295" s="2">
        <v>0</v>
      </c>
      <c r="AF295" s="8">
        <f>Contract[[#This Row],[NA TR Hours Contract]]/Contract[[#This Row],[NA TR Hours]]</f>
        <v>0</v>
      </c>
      <c r="AG295" s="2">
        <v>0</v>
      </c>
      <c r="AH295" s="2">
        <v>0</v>
      </c>
      <c r="AI295" s="8" t="s">
        <v>2447</v>
      </c>
      <c r="AJ295" t="s">
        <v>364</v>
      </c>
      <c r="AK295" s="6">
        <v>5</v>
      </c>
      <c r="AT295"/>
      <c r="AU295"/>
    </row>
    <row r="296" spans="1:47" x14ac:dyDescent="0.25">
      <c r="A296" t="s">
        <v>35</v>
      </c>
      <c r="B296" t="s">
        <v>1327</v>
      </c>
      <c r="C296" t="s">
        <v>1965</v>
      </c>
      <c r="D296" t="s">
        <v>2282</v>
      </c>
      <c r="E296" s="2">
        <v>57.329670329670328</v>
      </c>
      <c r="F296" s="2">
        <f>SUM(Contract[[#This Row],[RN Hours (excl. Admin, DON)]], Contract[[#This Row],[RN Admin Hours]], Contract[[#This Row],[RN DON Hours]], Contract[[#This Row],[LPN Hours (excl. Admin)]], Contract[[#This Row],[LPN Admin Hours]], Contract[[#This Row],[CNA Hours]], Contract[[#This Row],[NA TR Hours]], Contract[[#This Row],[Med Aide/Tech Hours]])</f>
        <v>182.16340659340659</v>
      </c>
      <c r="G2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296" s="8">
        <f>Contract[[#This Row],[Total Contract Hours]]/Contract[[#This Row],[Total Nurse Staff Hours]]</f>
        <v>0</v>
      </c>
      <c r="I296" s="2">
        <f>SUM(Contract[[#This Row],[RN Hours (excl. Admin, DON)]], Contract[[#This Row],[RN Admin Hours]], Contract[[#This Row],[RN DON Hours]])</f>
        <v>22.717252747252751</v>
      </c>
      <c r="J296" s="2">
        <f>SUM(Contract[[#This Row],[RN Hours Contract (excl. Admin, DON)]], Contract[[#This Row],[RN Admin Hours Contract]], Contract[[#This Row],[RN DON Hours Contract]])</f>
        <v>0</v>
      </c>
      <c r="K296" s="8">
        <f>Contract[[#This Row],[Total Contract RN Hours (w/ Admin, DON)]]/Contract[[#This Row],[Total RN Hours (w/ Admin, DON)]]</f>
        <v>0</v>
      </c>
      <c r="L296" s="2">
        <v>9.1787912087912087</v>
      </c>
      <c r="M296" s="2">
        <v>0</v>
      </c>
      <c r="N296" s="8">
        <f>Contract[[#This Row],[RN Hours Contract (excl. Admin, DON)]]/Contract[[#This Row],[RN Hours (excl. Admin, DON)]]</f>
        <v>0</v>
      </c>
      <c r="O296" s="2">
        <v>7.9120879120879124</v>
      </c>
      <c r="P296" s="2">
        <v>0</v>
      </c>
      <c r="Q296" s="8">
        <f>Contract[[#This Row],[RN Admin Hours Contract]]/Contract[[#This Row],[RN Admin Hours]]</f>
        <v>0</v>
      </c>
      <c r="R296" s="2">
        <v>5.6263736263736268</v>
      </c>
      <c r="S296" s="2">
        <v>0</v>
      </c>
      <c r="T296" s="8">
        <f>Contract[[#This Row],[RN DON Hours Contract]]/Contract[[#This Row],[RN DON Hours]]</f>
        <v>0</v>
      </c>
      <c r="U296" s="2">
        <v>48.02021978021979</v>
      </c>
      <c r="V296" s="2">
        <v>0</v>
      </c>
      <c r="W296" s="8">
        <f>Contract[[#This Row],[LPN Hours Contract (excl. Admin)]]/Contract[[#This Row],[LPN Hours (excl. Admin)]]</f>
        <v>0</v>
      </c>
      <c r="X296" s="2">
        <v>0</v>
      </c>
      <c r="Y296" s="2">
        <v>0</v>
      </c>
      <c r="Z296" s="8" t="s">
        <v>2447</v>
      </c>
      <c r="AA296" s="2">
        <v>111.42593406593407</v>
      </c>
      <c r="AB296" s="2">
        <v>0</v>
      </c>
      <c r="AC296" s="8">
        <f>Contract[[#This Row],[CNA Hours Contract]]/Contract[[#This Row],[CNA Hours]]</f>
        <v>0</v>
      </c>
      <c r="AD296" s="2">
        <v>0</v>
      </c>
      <c r="AE296" s="2">
        <v>0</v>
      </c>
      <c r="AF296" s="8" t="s">
        <v>2447</v>
      </c>
      <c r="AG296" s="2">
        <v>0</v>
      </c>
      <c r="AH296" s="2">
        <v>0</v>
      </c>
      <c r="AI296" s="8" t="s">
        <v>2447</v>
      </c>
      <c r="AJ296" t="s">
        <v>384</v>
      </c>
      <c r="AK296" s="6">
        <v>5</v>
      </c>
      <c r="AT296"/>
      <c r="AU296"/>
    </row>
    <row r="297" spans="1:47" x14ac:dyDescent="0.25">
      <c r="A297" t="s">
        <v>35</v>
      </c>
      <c r="B297" t="s">
        <v>1801</v>
      </c>
      <c r="C297" t="s">
        <v>1974</v>
      </c>
      <c r="D297" t="s">
        <v>2359</v>
      </c>
      <c r="E297" s="2">
        <v>47.417582417582416</v>
      </c>
      <c r="F297" s="2">
        <f>SUM(Contract[[#This Row],[RN Hours (excl. Admin, DON)]], Contract[[#This Row],[RN Admin Hours]], Contract[[#This Row],[RN DON Hours]], Contract[[#This Row],[LPN Hours (excl. Admin)]], Contract[[#This Row],[LPN Admin Hours]], Contract[[#This Row],[CNA Hours]], Contract[[#This Row],[NA TR Hours]], Contract[[#This Row],[Med Aide/Tech Hours]])</f>
        <v>160.3598901098901</v>
      </c>
      <c r="G2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0.80219780219780223</v>
      </c>
      <c r="H297" s="8">
        <f>Contract[[#This Row],[Total Contract Hours]]/Contract[[#This Row],[Total Nurse Staff Hours]]</f>
        <v>5.0024841102602321E-3</v>
      </c>
      <c r="I297" s="2">
        <f>SUM(Contract[[#This Row],[RN Hours (excl. Admin, DON)]], Contract[[#This Row],[RN Admin Hours]], Contract[[#This Row],[RN DON Hours]])</f>
        <v>35.008241758241759</v>
      </c>
      <c r="J297" s="2">
        <f>SUM(Contract[[#This Row],[RN Hours Contract (excl. Admin, DON)]], Contract[[#This Row],[RN Admin Hours Contract]], Contract[[#This Row],[RN DON Hours Contract]])</f>
        <v>0</v>
      </c>
      <c r="K297" s="8">
        <f>Contract[[#This Row],[Total Contract RN Hours (w/ Admin, DON)]]/Contract[[#This Row],[Total RN Hours (w/ Admin, DON)]]</f>
        <v>0</v>
      </c>
      <c r="L297" s="2">
        <v>20.043956043956044</v>
      </c>
      <c r="M297" s="2">
        <v>0</v>
      </c>
      <c r="N297" s="8">
        <f>Contract[[#This Row],[RN Hours Contract (excl. Admin, DON)]]/Contract[[#This Row],[RN Hours (excl. Admin, DON)]]</f>
        <v>0</v>
      </c>
      <c r="O297" s="2">
        <v>8.9175824175824179</v>
      </c>
      <c r="P297" s="2">
        <v>0</v>
      </c>
      <c r="Q297" s="8">
        <f>Contract[[#This Row],[RN Admin Hours Contract]]/Contract[[#This Row],[RN Admin Hours]]</f>
        <v>0</v>
      </c>
      <c r="R297" s="2">
        <v>6.0467032967032965</v>
      </c>
      <c r="S297" s="2">
        <v>0</v>
      </c>
      <c r="T297" s="8">
        <f>Contract[[#This Row],[RN DON Hours Contract]]/Contract[[#This Row],[RN DON Hours]]</f>
        <v>0</v>
      </c>
      <c r="U297" s="2">
        <v>31.546703296703296</v>
      </c>
      <c r="V297" s="2">
        <v>0.27472527472527475</v>
      </c>
      <c r="W297" s="8">
        <f>Contract[[#This Row],[LPN Hours Contract (excl. Admin)]]/Contract[[#This Row],[LPN Hours (excl. Admin)]]</f>
        <v>8.708525646608031E-3</v>
      </c>
      <c r="X297" s="2">
        <v>0</v>
      </c>
      <c r="Y297" s="2">
        <v>0</v>
      </c>
      <c r="Z297" s="8" t="s">
        <v>2447</v>
      </c>
      <c r="AA297" s="2">
        <v>89.186813186813183</v>
      </c>
      <c r="AB297" s="2">
        <v>0.52747252747252749</v>
      </c>
      <c r="AC297" s="8">
        <f>Contract[[#This Row],[CNA Hours Contract]]/Contract[[#This Row],[CNA Hours]]</f>
        <v>5.914243469689503E-3</v>
      </c>
      <c r="AD297" s="2">
        <v>4.6181318681318677</v>
      </c>
      <c r="AE297" s="2">
        <v>0</v>
      </c>
      <c r="AF297" s="8">
        <f>Contract[[#This Row],[NA TR Hours Contract]]/Contract[[#This Row],[NA TR Hours]]</f>
        <v>0</v>
      </c>
      <c r="AG297" s="2">
        <v>0</v>
      </c>
      <c r="AH297" s="2">
        <v>0</v>
      </c>
      <c r="AI297" s="8" t="s">
        <v>2447</v>
      </c>
      <c r="AJ297" t="s">
        <v>868</v>
      </c>
      <c r="AK297" s="6">
        <v>5</v>
      </c>
      <c r="AT297"/>
      <c r="AU297"/>
    </row>
    <row r="298" spans="1:47" x14ac:dyDescent="0.25">
      <c r="A298" t="s">
        <v>35</v>
      </c>
      <c r="B298" t="s">
        <v>1020</v>
      </c>
      <c r="C298" t="s">
        <v>1944</v>
      </c>
      <c r="D298" t="s">
        <v>2281</v>
      </c>
      <c r="E298" s="2">
        <v>64.934065934065927</v>
      </c>
      <c r="F298" s="2">
        <f>SUM(Contract[[#This Row],[RN Hours (excl. Admin, DON)]], Contract[[#This Row],[RN Admin Hours]], Contract[[#This Row],[RN DON Hours]], Contract[[#This Row],[LPN Hours (excl. Admin)]], Contract[[#This Row],[LPN Admin Hours]], Contract[[#This Row],[CNA Hours]], Contract[[#This Row],[NA TR Hours]], Contract[[#This Row],[Med Aide/Tech Hours]])</f>
        <v>183.8459340659341</v>
      </c>
      <c r="G2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42.799340659340658</v>
      </c>
      <c r="H298" s="8">
        <f>Contract[[#This Row],[Total Contract Hours]]/Contract[[#This Row],[Total Nurse Staff Hours]]</f>
        <v>0.23280003921104503</v>
      </c>
      <c r="I298" s="2">
        <f>SUM(Contract[[#This Row],[RN Hours (excl. Admin, DON)]], Contract[[#This Row],[RN Admin Hours]], Contract[[#This Row],[RN DON Hours]])</f>
        <v>18.193626373626373</v>
      </c>
      <c r="J298" s="2">
        <f>SUM(Contract[[#This Row],[RN Hours Contract (excl. Admin, DON)]], Contract[[#This Row],[RN Admin Hours Contract]], Contract[[#This Row],[RN DON Hours Contract]])</f>
        <v>2.9670329670329672</v>
      </c>
      <c r="K298" s="8">
        <f>Contract[[#This Row],[Total Contract RN Hours (w/ Admin, DON)]]/Contract[[#This Row],[Total RN Hours (w/ Admin, DON)]]</f>
        <v>0.16308090020656915</v>
      </c>
      <c r="L298" s="2">
        <v>5.7485714285714282</v>
      </c>
      <c r="M298" s="2">
        <v>1.3846153846153846</v>
      </c>
      <c r="N298" s="8">
        <f>Contract[[#This Row],[RN Hours Contract (excl. Admin, DON)]]/Contract[[#This Row],[RN Hours (excl. Admin, DON)]]</f>
        <v>0.24086251720446553</v>
      </c>
      <c r="O298" s="2">
        <v>8.4010989010989015</v>
      </c>
      <c r="P298" s="2">
        <v>1.5824175824175823</v>
      </c>
      <c r="Q298" s="8">
        <f>Contract[[#This Row],[RN Admin Hours Contract]]/Contract[[#This Row],[RN Admin Hours]]</f>
        <v>0.18835840418574229</v>
      </c>
      <c r="R298" s="2">
        <v>4.0439560439560438</v>
      </c>
      <c r="S298" s="2">
        <v>0</v>
      </c>
      <c r="T298" s="8">
        <f>Contract[[#This Row],[RN DON Hours Contract]]/Contract[[#This Row],[RN DON Hours]]</f>
        <v>0</v>
      </c>
      <c r="U298" s="2">
        <v>70.328571428571422</v>
      </c>
      <c r="V298" s="2">
        <v>20.986153846153844</v>
      </c>
      <c r="W298" s="8">
        <f>Contract[[#This Row],[LPN Hours Contract (excl. Admin)]]/Contract[[#This Row],[LPN Hours (excl. Admin)]]</f>
        <v>0.29840153752402382</v>
      </c>
      <c r="X298" s="2">
        <v>1.5824175824175823</v>
      </c>
      <c r="Y298" s="2">
        <v>0</v>
      </c>
      <c r="Z298" s="8">
        <f>Contract[[#This Row],[LPN Admin Hours Contract]]/Contract[[#This Row],[LPN Admin Hours]]</f>
        <v>0</v>
      </c>
      <c r="AA298" s="2">
        <v>93.741318681318717</v>
      </c>
      <c r="AB298" s="2">
        <v>18.846153846153847</v>
      </c>
      <c r="AC298" s="8">
        <f>Contract[[#This Row],[CNA Hours Contract]]/Contract[[#This Row],[CNA Hours]]</f>
        <v>0.201044257871205</v>
      </c>
      <c r="AD298" s="2">
        <v>0</v>
      </c>
      <c r="AE298" s="2">
        <v>0</v>
      </c>
      <c r="AF298" s="8" t="s">
        <v>2447</v>
      </c>
      <c r="AG298" s="2">
        <v>0</v>
      </c>
      <c r="AH298" s="2">
        <v>0</v>
      </c>
      <c r="AI298" s="8" t="s">
        <v>2447</v>
      </c>
      <c r="AJ298" t="s">
        <v>73</v>
      </c>
      <c r="AK298" s="6">
        <v>5</v>
      </c>
      <c r="AT298"/>
      <c r="AU298"/>
    </row>
    <row r="299" spans="1:47" x14ac:dyDescent="0.25">
      <c r="A299" t="s">
        <v>35</v>
      </c>
      <c r="B299" t="s">
        <v>1735</v>
      </c>
      <c r="C299" t="s">
        <v>1945</v>
      </c>
      <c r="D299" t="s">
        <v>2331</v>
      </c>
      <c r="E299" s="2">
        <v>39.780219780219781</v>
      </c>
      <c r="F299" s="2">
        <f>SUM(Contract[[#This Row],[RN Hours (excl. Admin, DON)]], Contract[[#This Row],[RN Admin Hours]], Contract[[#This Row],[RN DON Hours]], Contract[[#This Row],[LPN Hours (excl. Admin)]], Contract[[#This Row],[LPN Admin Hours]], Contract[[#This Row],[CNA Hours]], Contract[[#This Row],[NA TR Hours]], Contract[[#This Row],[Med Aide/Tech Hours]])</f>
        <v>194.82681318681318</v>
      </c>
      <c r="G2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9.0989010989010985</v>
      </c>
      <c r="H299" s="8">
        <f>Contract[[#This Row],[Total Contract Hours]]/Contract[[#This Row],[Total Nurse Staff Hours]]</f>
        <v>4.6702509526635093E-2</v>
      </c>
      <c r="I299" s="2">
        <f>SUM(Contract[[#This Row],[RN Hours (excl. Admin, DON)]], Contract[[#This Row],[RN Admin Hours]], Contract[[#This Row],[RN DON Hours]])</f>
        <v>70.483296703296716</v>
      </c>
      <c r="J299" s="2">
        <f>SUM(Contract[[#This Row],[RN Hours Contract (excl. Admin, DON)]], Contract[[#This Row],[RN Admin Hours Contract]], Contract[[#This Row],[RN DON Hours Contract]])</f>
        <v>0</v>
      </c>
      <c r="K299" s="8">
        <f>Contract[[#This Row],[Total Contract RN Hours (w/ Admin, DON)]]/Contract[[#This Row],[Total RN Hours (w/ Admin, DON)]]</f>
        <v>0</v>
      </c>
      <c r="L299" s="2">
        <v>41.540329670329683</v>
      </c>
      <c r="M299" s="2">
        <v>0</v>
      </c>
      <c r="N299" s="8">
        <f>Contract[[#This Row],[RN Hours Contract (excl. Admin, DON)]]/Contract[[#This Row],[RN Hours (excl. Admin, DON)]]</f>
        <v>0</v>
      </c>
      <c r="O299" s="2">
        <v>23.668241758241759</v>
      </c>
      <c r="P299" s="2">
        <v>0</v>
      </c>
      <c r="Q299" s="8">
        <f>Contract[[#This Row],[RN Admin Hours Contract]]/Contract[[#This Row],[RN Admin Hours]]</f>
        <v>0</v>
      </c>
      <c r="R299" s="2">
        <v>5.2747252747252746</v>
      </c>
      <c r="S299" s="2">
        <v>0</v>
      </c>
      <c r="T299" s="8">
        <f>Contract[[#This Row],[RN DON Hours Contract]]/Contract[[#This Row],[RN DON Hours]]</f>
        <v>0</v>
      </c>
      <c r="U299" s="2">
        <v>7.3398901098901117</v>
      </c>
      <c r="V299" s="2">
        <v>0</v>
      </c>
      <c r="W299" s="8">
        <f>Contract[[#This Row],[LPN Hours Contract (excl. Admin)]]/Contract[[#This Row],[LPN Hours (excl. Admin)]]</f>
        <v>0</v>
      </c>
      <c r="X299" s="2">
        <v>5.2747252747252746</v>
      </c>
      <c r="Y299" s="2">
        <v>0</v>
      </c>
      <c r="Z299" s="8">
        <f>Contract[[#This Row],[LPN Admin Hours Contract]]/Contract[[#This Row],[LPN Admin Hours]]</f>
        <v>0</v>
      </c>
      <c r="AA299" s="2">
        <v>110.3278021978022</v>
      </c>
      <c r="AB299" s="2">
        <v>9.0989010989010985</v>
      </c>
      <c r="AC299" s="8">
        <f>Contract[[#This Row],[CNA Hours Contract]]/Contract[[#This Row],[CNA Hours]]</f>
        <v>8.2471515951963323E-2</v>
      </c>
      <c r="AD299" s="2">
        <v>1.401098901098901</v>
      </c>
      <c r="AE299" s="2">
        <v>0</v>
      </c>
      <c r="AF299" s="8">
        <f>Contract[[#This Row],[NA TR Hours Contract]]/Contract[[#This Row],[NA TR Hours]]</f>
        <v>0</v>
      </c>
      <c r="AG299" s="2">
        <v>0</v>
      </c>
      <c r="AH299" s="2">
        <v>0</v>
      </c>
      <c r="AI299" s="8" t="s">
        <v>2447</v>
      </c>
      <c r="AJ299" t="s">
        <v>801</v>
      </c>
      <c r="AK299" s="6">
        <v>5</v>
      </c>
      <c r="AT299"/>
      <c r="AU299"/>
    </row>
    <row r="300" spans="1:47" x14ac:dyDescent="0.25">
      <c r="A300" t="s">
        <v>35</v>
      </c>
      <c r="B300" t="s">
        <v>1271</v>
      </c>
      <c r="C300" t="s">
        <v>1978</v>
      </c>
      <c r="D300" t="s">
        <v>2331</v>
      </c>
      <c r="E300" s="2">
        <v>67.934065934065927</v>
      </c>
      <c r="F300" s="2">
        <f>SUM(Contract[[#This Row],[RN Hours (excl. Admin, DON)]], Contract[[#This Row],[RN Admin Hours]], Contract[[#This Row],[RN DON Hours]], Contract[[#This Row],[LPN Hours (excl. Admin)]], Contract[[#This Row],[LPN Admin Hours]], Contract[[#This Row],[CNA Hours]], Contract[[#This Row],[NA TR Hours]], Contract[[#This Row],[Med Aide/Tech Hours]])</f>
        <v>211.73186813186814</v>
      </c>
      <c r="G3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00" s="8">
        <f>Contract[[#This Row],[Total Contract Hours]]/Contract[[#This Row],[Total Nurse Staff Hours]]</f>
        <v>0</v>
      </c>
      <c r="I300" s="2">
        <f>SUM(Contract[[#This Row],[RN Hours (excl. Admin, DON)]], Contract[[#This Row],[RN Admin Hours]], Contract[[#This Row],[RN DON Hours]])</f>
        <v>37.828131868131869</v>
      </c>
      <c r="J300" s="2">
        <f>SUM(Contract[[#This Row],[RN Hours Contract (excl. Admin, DON)]], Contract[[#This Row],[RN Admin Hours Contract]], Contract[[#This Row],[RN DON Hours Contract]])</f>
        <v>0</v>
      </c>
      <c r="K300" s="8">
        <f>Contract[[#This Row],[Total Contract RN Hours (w/ Admin, DON)]]/Contract[[#This Row],[Total RN Hours (w/ Admin, DON)]]</f>
        <v>0</v>
      </c>
      <c r="L300" s="2">
        <v>20.427032967032964</v>
      </c>
      <c r="M300" s="2">
        <v>0</v>
      </c>
      <c r="N300" s="8">
        <f>Contract[[#This Row],[RN Hours Contract (excl. Admin, DON)]]/Contract[[#This Row],[RN Hours (excl. Admin, DON)]]</f>
        <v>0</v>
      </c>
      <c r="O300" s="2">
        <v>11.774725274725276</v>
      </c>
      <c r="P300" s="2">
        <v>0</v>
      </c>
      <c r="Q300" s="8">
        <f>Contract[[#This Row],[RN Admin Hours Contract]]/Contract[[#This Row],[RN Admin Hours]]</f>
        <v>0</v>
      </c>
      <c r="R300" s="2">
        <v>5.6263736263736268</v>
      </c>
      <c r="S300" s="2">
        <v>0</v>
      </c>
      <c r="T300" s="8">
        <f>Contract[[#This Row],[RN DON Hours Contract]]/Contract[[#This Row],[RN DON Hours]]</f>
        <v>0</v>
      </c>
      <c r="U300" s="2">
        <v>49.960219780219774</v>
      </c>
      <c r="V300" s="2">
        <v>0</v>
      </c>
      <c r="W300" s="8">
        <f>Contract[[#This Row],[LPN Hours Contract (excl. Admin)]]/Contract[[#This Row],[LPN Hours (excl. Admin)]]</f>
        <v>0</v>
      </c>
      <c r="X300" s="2">
        <v>5.6263736263736268</v>
      </c>
      <c r="Y300" s="2">
        <v>0</v>
      </c>
      <c r="Z300" s="8">
        <f>Contract[[#This Row],[LPN Admin Hours Contract]]/Contract[[#This Row],[LPN Admin Hours]]</f>
        <v>0</v>
      </c>
      <c r="AA300" s="2">
        <v>118.31714285714288</v>
      </c>
      <c r="AB300" s="2">
        <v>0</v>
      </c>
      <c r="AC300" s="8">
        <f>Contract[[#This Row],[CNA Hours Contract]]/Contract[[#This Row],[CNA Hours]]</f>
        <v>0</v>
      </c>
      <c r="AD300" s="2">
        <v>0</v>
      </c>
      <c r="AE300" s="2">
        <v>0</v>
      </c>
      <c r="AF300" s="8" t="s">
        <v>2447</v>
      </c>
      <c r="AG300" s="2">
        <v>0</v>
      </c>
      <c r="AH300" s="2">
        <v>0</v>
      </c>
      <c r="AI300" s="8" t="s">
        <v>2447</v>
      </c>
      <c r="AJ300" t="s">
        <v>327</v>
      </c>
      <c r="AK300" s="6">
        <v>5</v>
      </c>
      <c r="AT300"/>
      <c r="AU300"/>
    </row>
    <row r="301" spans="1:47" x14ac:dyDescent="0.25">
      <c r="A301" t="s">
        <v>35</v>
      </c>
      <c r="B301" t="s">
        <v>1508</v>
      </c>
      <c r="C301" t="s">
        <v>2130</v>
      </c>
      <c r="D301" t="s">
        <v>2331</v>
      </c>
      <c r="E301" s="2">
        <v>25.010989010989011</v>
      </c>
      <c r="F301" s="2">
        <f>SUM(Contract[[#This Row],[RN Hours (excl. Admin, DON)]], Contract[[#This Row],[RN Admin Hours]], Contract[[#This Row],[RN DON Hours]], Contract[[#This Row],[LPN Hours (excl. Admin)]], Contract[[#This Row],[LPN Admin Hours]], Contract[[#This Row],[CNA Hours]], Contract[[#This Row],[NA TR Hours]], Contract[[#This Row],[Med Aide/Tech Hours]])</f>
        <v>151.11813186813185</v>
      </c>
      <c r="G3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01" s="8">
        <f>Contract[[#This Row],[Total Contract Hours]]/Contract[[#This Row],[Total Nurse Staff Hours]]</f>
        <v>0</v>
      </c>
      <c r="I301" s="2">
        <f>SUM(Contract[[#This Row],[RN Hours (excl. Admin, DON)]], Contract[[#This Row],[RN Admin Hours]], Contract[[#This Row],[RN DON Hours]])</f>
        <v>68.670329670329664</v>
      </c>
      <c r="J301" s="2">
        <f>SUM(Contract[[#This Row],[RN Hours Contract (excl. Admin, DON)]], Contract[[#This Row],[RN Admin Hours Contract]], Contract[[#This Row],[RN DON Hours Contract]])</f>
        <v>0</v>
      </c>
      <c r="K301" s="8">
        <f>Contract[[#This Row],[Total Contract RN Hours (w/ Admin, DON)]]/Contract[[#This Row],[Total RN Hours (w/ Admin, DON)]]</f>
        <v>0</v>
      </c>
      <c r="L301" s="2">
        <v>47.348901098901102</v>
      </c>
      <c r="M301" s="2">
        <v>0</v>
      </c>
      <c r="N301" s="8">
        <f>Contract[[#This Row],[RN Hours Contract (excl. Admin, DON)]]/Contract[[#This Row],[RN Hours (excl. Admin, DON)]]</f>
        <v>0</v>
      </c>
      <c r="O301" s="2">
        <v>16.881868131868131</v>
      </c>
      <c r="P301" s="2">
        <v>0</v>
      </c>
      <c r="Q301" s="8">
        <f>Contract[[#This Row],[RN Admin Hours Contract]]/Contract[[#This Row],[RN Admin Hours]]</f>
        <v>0</v>
      </c>
      <c r="R301" s="2">
        <v>4.4395604395604398</v>
      </c>
      <c r="S301" s="2">
        <v>0</v>
      </c>
      <c r="T301" s="8">
        <f>Contract[[#This Row],[RN DON Hours Contract]]/Contract[[#This Row],[RN DON Hours]]</f>
        <v>0</v>
      </c>
      <c r="U301" s="2">
        <v>35.417582417582416</v>
      </c>
      <c r="V301" s="2">
        <v>0</v>
      </c>
      <c r="W301" s="8">
        <f>Contract[[#This Row],[LPN Hours Contract (excl. Admin)]]/Contract[[#This Row],[LPN Hours (excl. Admin)]]</f>
        <v>0</v>
      </c>
      <c r="X301" s="2">
        <v>0</v>
      </c>
      <c r="Y301" s="2">
        <v>0</v>
      </c>
      <c r="Z301" s="8" t="s">
        <v>2447</v>
      </c>
      <c r="AA301" s="2">
        <v>47.030219780219781</v>
      </c>
      <c r="AB301" s="2">
        <v>0</v>
      </c>
      <c r="AC301" s="8">
        <f>Contract[[#This Row],[CNA Hours Contract]]/Contract[[#This Row],[CNA Hours]]</f>
        <v>0</v>
      </c>
      <c r="AD301" s="2">
        <v>0</v>
      </c>
      <c r="AE301" s="2">
        <v>0</v>
      </c>
      <c r="AF301" s="8" t="s">
        <v>2447</v>
      </c>
      <c r="AG301" s="2">
        <v>0</v>
      </c>
      <c r="AH301" s="2">
        <v>0</v>
      </c>
      <c r="AI301" s="8" t="s">
        <v>2447</v>
      </c>
      <c r="AJ301" t="s">
        <v>570</v>
      </c>
      <c r="AK301" s="6">
        <v>5</v>
      </c>
      <c r="AT301"/>
      <c r="AU301"/>
    </row>
    <row r="302" spans="1:47" x14ac:dyDescent="0.25">
      <c r="A302" t="s">
        <v>35</v>
      </c>
      <c r="B302" t="s">
        <v>1208</v>
      </c>
      <c r="C302" t="s">
        <v>1984</v>
      </c>
      <c r="D302" t="s">
        <v>2330</v>
      </c>
      <c r="E302" s="2">
        <v>40.219780219780219</v>
      </c>
      <c r="F302" s="2">
        <f>SUM(Contract[[#This Row],[RN Hours (excl. Admin, DON)]], Contract[[#This Row],[RN Admin Hours]], Contract[[#This Row],[RN DON Hours]], Contract[[#This Row],[LPN Hours (excl. Admin)]], Contract[[#This Row],[LPN Admin Hours]], Contract[[#This Row],[CNA Hours]], Contract[[#This Row],[NA TR Hours]], Contract[[#This Row],[Med Aide/Tech Hours]])</f>
        <v>111.600989010989</v>
      </c>
      <c r="G3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9.8648351648351635</v>
      </c>
      <c r="H302" s="8">
        <f>Contract[[#This Row],[Total Contract Hours]]/Contract[[#This Row],[Total Nurse Staff Hours]]</f>
        <v>8.8393796974897812E-2</v>
      </c>
      <c r="I302" s="2">
        <f>SUM(Contract[[#This Row],[RN Hours (excl. Admin, DON)]], Contract[[#This Row],[RN Admin Hours]], Contract[[#This Row],[RN DON Hours]])</f>
        <v>12.083296703296703</v>
      </c>
      <c r="J302" s="2">
        <f>SUM(Contract[[#This Row],[RN Hours Contract (excl. Admin, DON)]], Contract[[#This Row],[RN Admin Hours Contract]], Contract[[#This Row],[RN DON Hours Contract]])</f>
        <v>0</v>
      </c>
      <c r="K302" s="8">
        <f>Contract[[#This Row],[Total Contract RN Hours (w/ Admin, DON)]]/Contract[[#This Row],[Total RN Hours (w/ Admin, DON)]]</f>
        <v>0</v>
      </c>
      <c r="L302" s="2">
        <v>7.5832967032967034</v>
      </c>
      <c r="M302" s="2">
        <v>0</v>
      </c>
      <c r="N302" s="8">
        <f>Contract[[#This Row],[RN Hours Contract (excl. Admin, DON)]]/Contract[[#This Row],[RN Hours (excl. Admin, DON)]]</f>
        <v>0</v>
      </c>
      <c r="O302" s="2">
        <v>1.6428571428571428</v>
      </c>
      <c r="P302" s="2">
        <v>0</v>
      </c>
      <c r="Q302" s="8">
        <f>Contract[[#This Row],[RN Admin Hours Contract]]/Contract[[#This Row],[RN Admin Hours]]</f>
        <v>0</v>
      </c>
      <c r="R302" s="2">
        <v>2.8571428571428572</v>
      </c>
      <c r="S302" s="2">
        <v>0</v>
      </c>
      <c r="T302" s="8">
        <f>Contract[[#This Row],[RN DON Hours Contract]]/Contract[[#This Row],[RN DON Hours]]</f>
        <v>0</v>
      </c>
      <c r="U302" s="2">
        <v>46.323626373626361</v>
      </c>
      <c r="V302" s="2">
        <v>7.4692307692307685</v>
      </c>
      <c r="W302" s="8">
        <f>Contract[[#This Row],[LPN Hours Contract (excl. Admin)]]/Contract[[#This Row],[LPN Hours (excl. Admin)]]</f>
        <v>0.16124019974142739</v>
      </c>
      <c r="X302" s="2">
        <v>0</v>
      </c>
      <c r="Y302" s="2">
        <v>0</v>
      </c>
      <c r="Z302" s="8" t="s">
        <v>2447</v>
      </c>
      <c r="AA302" s="2">
        <v>53.194065934065932</v>
      </c>
      <c r="AB302" s="2">
        <v>2.3956043956043955</v>
      </c>
      <c r="AC302" s="8">
        <f>Contract[[#This Row],[CNA Hours Contract]]/Contract[[#This Row],[CNA Hours]]</f>
        <v>4.5035181152983272E-2</v>
      </c>
      <c r="AD302" s="2">
        <v>0</v>
      </c>
      <c r="AE302" s="2">
        <v>0</v>
      </c>
      <c r="AF302" s="8" t="s">
        <v>2447</v>
      </c>
      <c r="AG302" s="2">
        <v>0</v>
      </c>
      <c r="AH302" s="2">
        <v>0</v>
      </c>
      <c r="AI302" s="8" t="s">
        <v>2447</v>
      </c>
      <c r="AJ302" t="s">
        <v>264</v>
      </c>
      <c r="AK302" s="6">
        <v>5</v>
      </c>
      <c r="AT302"/>
      <c r="AU302"/>
    </row>
    <row r="303" spans="1:47" x14ac:dyDescent="0.25">
      <c r="A303" t="s">
        <v>35</v>
      </c>
      <c r="B303" t="s">
        <v>1709</v>
      </c>
      <c r="C303" t="s">
        <v>2017</v>
      </c>
      <c r="D303" t="s">
        <v>2288</v>
      </c>
      <c r="E303" s="2">
        <v>66.780219780219781</v>
      </c>
      <c r="F303" s="2">
        <f>SUM(Contract[[#This Row],[RN Hours (excl. Admin, DON)]], Contract[[#This Row],[RN Admin Hours]], Contract[[#This Row],[RN DON Hours]], Contract[[#This Row],[LPN Hours (excl. Admin)]], Contract[[#This Row],[LPN Admin Hours]], Contract[[#This Row],[CNA Hours]], Contract[[#This Row],[NA TR Hours]], Contract[[#This Row],[Med Aide/Tech Hours]])</f>
        <v>255.43846153846158</v>
      </c>
      <c r="G3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03" s="8">
        <f>Contract[[#This Row],[Total Contract Hours]]/Contract[[#This Row],[Total Nurse Staff Hours]]</f>
        <v>0</v>
      </c>
      <c r="I303" s="2">
        <f>SUM(Contract[[#This Row],[RN Hours (excl. Admin, DON)]], Contract[[#This Row],[RN Admin Hours]], Contract[[#This Row],[RN DON Hours]])</f>
        <v>43.505494505494511</v>
      </c>
      <c r="J303" s="2">
        <f>SUM(Contract[[#This Row],[RN Hours Contract (excl. Admin, DON)]], Contract[[#This Row],[RN Admin Hours Contract]], Contract[[#This Row],[RN DON Hours Contract]])</f>
        <v>0</v>
      </c>
      <c r="K303" s="8">
        <f>Contract[[#This Row],[Total Contract RN Hours (w/ Admin, DON)]]/Contract[[#This Row],[Total RN Hours (w/ Admin, DON)]]</f>
        <v>0</v>
      </c>
      <c r="L303" s="2">
        <v>37.563736263736274</v>
      </c>
      <c r="M303" s="2">
        <v>0</v>
      </c>
      <c r="N303" s="8">
        <f>Contract[[#This Row],[RN Hours Contract (excl. Admin, DON)]]/Contract[[#This Row],[RN Hours (excl. Admin, DON)]]</f>
        <v>0</v>
      </c>
      <c r="O303" s="2">
        <v>0</v>
      </c>
      <c r="P303" s="2">
        <v>0</v>
      </c>
      <c r="Q303" s="8" t="s">
        <v>2447</v>
      </c>
      <c r="R303" s="2">
        <v>5.9417582417582402</v>
      </c>
      <c r="S303" s="2">
        <v>0</v>
      </c>
      <c r="T303" s="8">
        <f>Contract[[#This Row],[RN DON Hours Contract]]/Contract[[#This Row],[RN DON Hours]]</f>
        <v>0</v>
      </c>
      <c r="U303" s="2">
        <v>81.532967032967065</v>
      </c>
      <c r="V303" s="2">
        <v>0</v>
      </c>
      <c r="W303" s="8">
        <f>Contract[[#This Row],[LPN Hours Contract (excl. Admin)]]/Contract[[#This Row],[LPN Hours (excl. Admin)]]</f>
        <v>0</v>
      </c>
      <c r="X303" s="2">
        <v>0</v>
      </c>
      <c r="Y303" s="2">
        <v>0</v>
      </c>
      <c r="Z303" s="8" t="s">
        <v>2447</v>
      </c>
      <c r="AA303" s="2">
        <v>130.4</v>
      </c>
      <c r="AB303" s="2">
        <v>0</v>
      </c>
      <c r="AC303" s="8">
        <f>Contract[[#This Row],[CNA Hours Contract]]/Contract[[#This Row],[CNA Hours]]</f>
        <v>0</v>
      </c>
      <c r="AD303" s="2">
        <v>0</v>
      </c>
      <c r="AE303" s="2">
        <v>0</v>
      </c>
      <c r="AF303" s="8" t="s">
        <v>2447</v>
      </c>
      <c r="AG303" s="2">
        <v>0</v>
      </c>
      <c r="AH303" s="2">
        <v>0</v>
      </c>
      <c r="AI303" s="8" t="s">
        <v>2447</v>
      </c>
      <c r="AJ303" t="s">
        <v>775</v>
      </c>
      <c r="AK303" s="6">
        <v>5</v>
      </c>
      <c r="AT303"/>
      <c r="AU303"/>
    </row>
    <row r="304" spans="1:47" x14ac:dyDescent="0.25">
      <c r="A304" t="s">
        <v>35</v>
      </c>
      <c r="B304" t="s">
        <v>1618</v>
      </c>
      <c r="C304" t="s">
        <v>1978</v>
      </c>
      <c r="D304" t="s">
        <v>2331</v>
      </c>
      <c r="E304" s="2">
        <v>41.824175824175825</v>
      </c>
      <c r="F304" s="2">
        <f>SUM(Contract[[#This Row],[RN Hours (excl. Admin, DON)]], Contract[[#This Row],[RN Admin Hours]], Contract[[#This Row],[RN DON Hours]], Contract[[#This Row],[LPN Hours (excl. Admin)]], Contract[[#This Row],[LPN Admin Hours]], Contract[[#This Row],[CNA Hours]], Contract[[#This Row],[NA TR Hours]], Contract[[#This Row],[Med Aide/Tech Hours]])</f>
        <v>129.56593406593407</v>
      </c>
      <c r="G3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5.9505494505494507</v>
      </c>
      <c r="H304" s="8">
        <f>Contract[[#This Row],[Total Contract Hours]]/Contract[[#This Row],[Total Nurse Staff Hours]]</f>
        <v>4.5926805478987316E-2</v>
      </c>
      <c r="I304" s="2">
        <f>SUM(Contract[[#This Row],[RN Hours (excl. Admin, DON)]], Contract[[#This Row],[RN Admin Hours]], Contract[[#This Row],[RN DON Hours]])</f>
        <v>4.9945054945054945</v>
      </c>
      <c r="J304" s="2">
        <f>SUM(Contract[[#This Row],[RN Hours Contract (excl. Admin, DON)]], Contract[[#This Row],[RN Admin Hours Contract]], Contract[[#This Row],[RN DON Hours Contract]])</f>
        <v>0</v>
      </c>
      <c r="K304" s="8">
        <f>Contract[[#This Row],[Total Contract RN Hours (w/ Admin, DON)]]/Contract[[#This Row],[Total RN Hours (w/ Admin, DON)]]</f>
        <v>0</v>
      </c>
      <c r="L304" s="2">
        <v>4.8186813186813184</v>
      </c>
      <c r="M304" s="2">
        <v>0</v>
      </c>
      <c r="N304" s="8">
        <f>Contract[[#This Row],[RN Hours Contract (excl. Admin, DON)]]/Contract[[#This Row],[RN Hours (excl. Admin, DON)]]</f>
        <v>0</v>
      </c>
      <c r="O304" s="2">
        <v>0</v>
      </c>
      <c r="P304" s="2">
        <v>0</v>
      </c>
      <c r="Q304" s="8" t="s">
        <v>2447</v>
      </c>
      <c r="R304" s="2">
        <v>0.17582417582417584</v>
      </c>
      <c r="S304" s="2">
        <v>0</v>
      </c>
      <c r="T304" s="8">
        <f>Contract[[#This Row],[RN DON Hours Contract]]/Contract[[#This Row],[RN DON Hours]]</f>
        <v>0</v>
      </c>
      <c r="U304" s="2">
        <v>56.664835164835168</v>
      </c>
      <c r="V304" s="2">
        <v>2.2802197802197801</v>
      </c>
      <c r="W304" s="8">
        <f>Contract[[#This Row],[LPN Hours Contract (excl. Admin)]]/Contract[[#This Row],[LPN Hours (excl. Admin)]]</f>
        <v>4.0240473189178699E-2</v>
      </c>
      <c r="X304" s="2">
        <v>0</v>
      </c>
      <c r="Y304" s="2">
        <v>0</v>
      </c>
      <c r="Z304" s="8" t="s">
        <v>2447</v>
      </c>
      <c r="AA304" s="2">
        <v>53.497252747252745</v>
      </c>
      <c r="AB304" s="2">
        <v>2.6703296703296702</v>
      </c>
      <c r="AC304" s="8">
        <f>Contract[[#This Row],[CNA Hours Contract]]/Contract[[#This Row],[CNA Hours]]</f>
        <v>4.9915267293175164E-2</v>
      </c>
      <c r="AD304" s="2">
        <v>14.409340659340659</v>
      </c>
      <c r="AE304" s="2">
        <v>1</v>
      </c>
      <c r="AF304" s="8">
        <f>Contract[[#This Row],[NA TR Hours Contract]]/Contract[[#This Row],[NA TR Hours]]</f>
        <v>6.9399428026692092E-2</v>
      </c>
      <c r="AG304" s="2">
        <v>0</v>
      </c>
      <c r="AH304" s="2">
        <v>0</v>
      </c>
      <c r="AI304" s="8" t="s">
        <v>2447</v>
      </c>
      <c r="AJ304" t="s">
        <v>681</v>
      </c>
      <c r="AK304" s="6">
        <v>5</v>
      </c>
      <c r="AT304"/>
      <c r="AU304"/>
    </row>
    <row r="305" spans="1:47" x14ac:dyDescent="0.25">
      <c r="A305" t="s">
        <v>35</v>
      </c>
      <c r="B305" t="s">
        <v>1196</v>
      </c>
      <c r="C305" t="s">
        <v>2128</v>
      </c>
      <c r="D305" t="s">
        <v>2357</v>
      </c>
      <c r="E305" s="2">
        <v>114.53846153846153</v>
      </c>
      <c r="F305" s="2">
        <f>SUM(Contract[[#This Row],[RN Hours (excl. Admin, DON)]], Contract[[#This Row],[RN Admin Hours]], Contract[[#This Row],[RN DON Hours]], Contract[[#This Row],[LPN Hours (excl. Admin)]], Contract[[#This Row],[LPN Admin Hours]], Contract[[#This Row],[CNA Hours]], Contract[[#This Row],[NA TR Hours]], Contract[[#This Row],[Med Aide/Tech Hours]])</f>
        <v>330.79868131868136</v>
      </c>
      <c r="G3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25.307692307692307</v>
      </c>
      <c r="H305" s="8">
        <f>Contract[[#This Row],[Total Contract Hours]]/Contract[[#This Row],[Total Nurse Staff Hours]]</f>
        <v>7.6504816182479424E-2</v>
      </c>
      <c r="I305" s="2">
        <f>SUM(Contract[[#This Row],[RN Hours (excl. Admin, DON)]], Contract[[#This Row],[RN Admin Hours]], Contract[[#This Row],[RN DON Hours]])</f>
        <v>48.150879120879125</v>
      </c>
      <c r="J305" s="2">
        <f>SUM(Contract[[#This Row],[RN Hours Contract (excl. Admin, DON)]], Contract[[#This Row],[RN Admin Hours Contract]], Contract[[#This Row],[RN DON Hours Contract]])</f>
        <v>0</v>
      </c>
      <c r="K305" s="8">
        <f>Contract[[#This Row],[Total Contract RN Hours (w/ Admin, DON)]]/Contract[[#This Row],[Total RN Hours (w/ Admin, DON)]]</f>
        <v>0</v>
      </c>
      <c r="L305" s="2">
        <v>23.271758241758246</v>
      </c>
      <c r="M305" s="2">
        <v>0</v>
      </c>
      <c r="N305" s="8">
        <f>Contract[[#This Row],[RN Hours Contract (excl. Admin, DON)]]/Contract[[#This Row],[RN Hours (excl. Admin, DON)]]</f>
        <v>0</v>
      </c>
      <c r="O305" s="2">
        <v>19.868131868131869</v>
      </c>
      <c r="P305" s="2">
        <v>0</v>
      </c>
      <c r="Q305" s="8">
        <f>Contract[[#This Row],[RN Admin Hours Contract]]/Contract[[#This Row],[RN Admin Hours]]</f>
        <v>0</v>
      </c>
      <c r="R305" s="2">
        <v>5.0109890109890109</v>
      </c>
      <c r="S305" s="2">
        <v>0</v>
      </c>
      <c r="T305" s="8">
        <f>Contract[[#This Row],[RN DON Hours Contract]]/Contract[[#This Row],[RN DON Hours]]</f>
        <v>0</v>
      </c>
      <c r="U305" s="2">
        <v>16.428571428571427</v>
      </c>
      <c r="V305" s="2">
        <v>16.428571428571427</v>
      </c>
      <c r="W305" s="8">
        <f>Contract[[#This Row],[LPN Hours Contract (excl. Admin)]]/Contract[[#This Row],[LPN Hours (excl. Admin)]]</f>
        <v>1</v>
      </c>
      <c r="X305" s="2">
        <v>11.604395604395604</v>
      </c>
      <c r="Y305" s="2">
        <v>2.3736263736263736</v>
      </c>
      <c r="Z305" s="8">
        <f>Contract[[#This Row],[LPN Admin Hours Contract]]/Contract[[#This Row],[LPN Admin Hours]]</f>
        <v>0.20454545454545456</v>
      </c>
      <c r="AA305" s="2">
        <v>254.61483516483517</v>
      </c>
      <c r="AB305" s="2">
        <v>6.5054945054945055</v>
      </c>
      <c r="AC305" s="8">
        <f>Contract[[#This Row],[CNA Hours Contract]]/Contract[[#This Row],[CNA Hours]]</f>
        <v>2.5550335671850822E-2</v>
      </c>
      <c r="AD305" s="2">
        <v>0</v>
      </c>
      <c r="AE305" s="2">
        <v>0</v>
      </c>
      <c r="AF305" s="8" t="s">
        <v>2447</v>
      </c>
      <c r="AG305" s="2">
        <v>0</v>
      </c>
      <c r="AH305" s="2">
        <v>0</v>
      </c>
      <c r="AI305" s="8" t="s">
        <v>2447</v>
      </c>
      <c r="AJ305" t="s">
        <v>251</v>
      </c>
      <c r="AK305" s="6">
        <v>5</v>
      </c>
      <c r="AT305"/>
      <c r="AU305"/>
    </row>
    <row r="306" spans="1:47" x14ac:dyDescent="0.25">
      <c r="A306" t="s">
        <v>35</v>
      </c>
      <c r="B306" t="s">
        <v>1755</v>
      </c>
      <c r="C306" t="s">
        <v>2255</v>
      </c>
      <c r="D306" t="s">
        <v>2299</v>
      </c>
      <c r="E306" s="2">
        <v>80.296703296703299</v>
      </c>
      <c r="F306" s="2">
        <f>SUM(Contract[[#This Row],[RN Hours (excl. Admin, DON)]], Contract[[#This Row],[RN Admin Hours]], Contract[[#This Row],[RN DON Hours]], Contract[[#This Row],[LPN Hours (excl. Admin)]], Contract[[#This Row],[LPN Admin Hours]], Contract[[#This Row],[CNA Hours]], Contract[[#This Row],[NA TR Hours]], Contract[[#This Row],[Med Aide/Tech Hours]])</f>
        <v>370.7221978021978</v>
      </c>
      <c r="G3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42.969230769230769</v>
      </c>
      <c r="H306" s="8">
        <f>Contract[[#This Row],[Total Contract Hours]]/Contract[[#This Row],[Total Nurse Staff Hours]]</f>
        <v>0.11590681924085214</v>
      </c>
      <c r="I306" s="2">
        <f>SUM(Contract[[#This Row],[RN Hours (excl. Admin, DON)]], Contract[[#This Row],[RN Admin Hours]], Contract[[#This Row],[RN DON Hours]])</f>
        <v>52.634615384615387</v>
      </c>
      <c r="J306" s="2">
        <f>SUM(Contract[[#This Row],[RN Hours Contract (excl. Admin, DON)]], Contract[[#This Row],[RN Admin Hours Contract]], Contract[[#This Row],[RN DON Hours Contract]])</f>
        <v>8.4615384615384617</v>
      </c>
      <c r="K306" s="8">
        <f>Contract[[#This Row],[Total Contract RN Hours (w/ Admin, DON)]]/Contract[[#This Row],[Total RN Hours (w/ Admin, DON)]]</f>
        <v>0.16075995615637559</v>
      </c>
      <c r="L306" s="2">
        <v>37.024725274725277</v>
      </c>
      <c r="M306" s="2">
        <v>8.4615384615384617</v>
      </c>
      <c r="N306" s="8">
        <f>Contract[[#This Row],[RN Hours Contract (excl. Admin, DON)]]/Contract[[#This Row],[RN Hours (excl. Admin, DON)]]</f>
        <v>0.22853750834755507</v>
      </c>
      <c r="O306" s="2">
        <v>5.3406593406593403</v>
      </c>
      <c r="P306" s="2">
        <v>0</v>
      </c>
      <c r="Q306" s="8">
        <f>Contract[[#This Row],[RN Admin Hours Contract]]/Contract[[#This Row],[RN Admin Hours]]</f>
        <v>0</v>
      </c>
      <c r="R306" s="2">
        <v>10.26923076923077</v>
      </c>
      <c r="S306" s="2">
        <v>0</v>
      </c>
      <c r="T306" s="8">
        <f>Contract[[#This Row],[RN DON Hours Contract]]/Contract[[#This Row],[RN DON Hours]]</f>
        <v>0</v>
      </c>
      <c r="U306" s="2">
        <v>100.73846153846155</v>
      </c>
      <c r="V306" s="2">
        <v>9.6615384615384627</v>
      </c>
      <c r="W306" s="8">
        <f>Contract[[#This Row],[LPN Hours Contract (excl. Admin)]]/Contract[[#This Row],[LPN Hours (excl. Admin)]]</f>
        <v>9.5907147220525346E-2</v>
      </c>
      <c r="X306" s="2">
        <v>11.222527472527473</v>
      </c>
      <c r="Y306" s="2">
        <v>5.8241758241758239</v>
      </c>
      <c r="Z306" s="8">
        <f>Contract[[#This Row],[LPN Admin Hours Contract]]/Contract[[#This Row],[LPN Admin Hours]]</f>
        <v>0.51897184822521414</v>
      </c>
      <c r="AA306" s="2">
        <v>183.32714285714283</v>
      </c>
      <c r="AB306" s="2">
        <v>19.021978021978022</v>
      </c>
      <c r="AC306" s="8">
        <f>Contract[[#This Row],[CNA Hours Contract]]/Contract[[#This Row],[CNA Hours]]</f>
        <v>0.10375974733212771</v>
      </c>
      <c r="AD306" s="2">
        <v>1.293956043956044</v>
      </c>
      <c r="AE306" s="2">
        <v>0</v>
      </c>
      <c r="AF306" s="8">
        <f>Contract[[#This Row],[NA TR Hours Contract]]/Contract[[#This Row],[NA TR Hours]]</f>
        <v>0</v>
      </c>
      <c r="AG306" s="2">
        <v>21.505494505494507</v>
      </c>
      <c r="AH306" s="2">
        <v>0</v>
      </c>
      <c r="AI306" s="8">
        <f>Contract[[#This Row],[Med Aide/Tech Hours Contract]]/Contract[[#This Row],[Med Aide/Tech Hours]]</f>
        <v>0</v>
      </c>
      <c r="AJ306" t="s">
        <v>821</v>
      </c>
      <c r="AK306" s="6">
        <v>5</v>
      </c>
      <c r="AT306"/>
      <c r="AU306"/>
    </row>
    <row r="307" spans="1:47" x14ac:dyDescent="0.25">
      <c r="A307" t="s">
        <v>35</v>
      </c>
      <c r="B307" t="s">
        <v>1623</v>
      </c>
      <c r="C307" t="s">
        <v>2076</v>
      </c>
      <c r="D307" t="s">
        <v>2331</v>
      </c>
      <c r="E307" s="2">
        <v>100.30769230769231</v>
      </c>
      <c r="F307" s="2">
        <f>SUM(Contract[[#This Row],[RN Hours (excl. Admin, DON)]], Contract[[#This Row],[RN Admin Hours]], Contract[[#This Row],[RN DON Hours]], Contract[[#This Row],[LPN Hours (excl. Admin)]], Contract[[#This Row],[LPN Admin Hours]], Contract[[#This Row],[CNA Hours]], Contract[[#This Row],[NA TR Hours]], Contract[[#This Row],[Med Aide/Tech Hours]])</f>
        <v>305.79912087912089</v>
      </c>
      <c r="G3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07" s="8">
        <f>Contract[[#This Row],[Total Contract Hours]]/Contract[[#This Row],[Total Nurse Staff Hours]]</f>
        <v>0</v>
      </c>
      <c r="I307" s="2">
        <f>SUM(Contract[[#This Row],[RN Hours (excl. Admin, DON)]], Contract[[#This Row],[RN Admin Hours]], Contract[[#This Row],[RN DON Hours]])</f>
        <v>54.087912087912088</v>
      </c>
      <c r="J307" s="2">
        <f>SUM(Contract[[#This Row],[RN Hours Contract (excl. Admin, DON)]], Contract[[#This Row],[RN Admin Hours Contract]], Contract[[#This Row],[RN DON Hours Contract]])</f>
        <v>0</v>
      </c>
      <c r="K307" s="8">
        <f>Contract[[#This Row],[Total Contract RN Hours (w/ Admin, DON)]]/Contract[[#This Row],[Total RN Hours (w/ Admin, DON)]]</f>
        <v>0</v>
      </c>
      <c r="L307" s="2">
        <v>46.978021978021978</v>
      </c>
      <c r="M307" s="2">
        <v>0</v>
      </c>
      <c r="N307" s="8">
        <f>Contract[[#This Row],[RN Hours Contract (excl. Admin, DON)]]/Contract[[#This Row],[RN Hours (excl. Admin, DON)]]</f>
        <v>0</v>
      </c>
      <c r="O307" s="2">
        <v>1.2197802197802199</v>
      </c>
      <c r="P307" s="2">
        <v>0</v>
      </c>
      <c r="Q307" s="8">
        <f>Contract[[#This Row],[RN Admin Hours Contract]]/Contract[[#This Row],[RN Admin Hours]]</f>
        <v>0</v>
      </c>
      <c r="R307" s="2">
        <v>5.8901098901098905</v>
      </c>
      <c r="S307" s="2">
        <v>0</v>
      </c>
      <c r="T307" s="8">
        <f>Contract[[#This Row],[RN DON Hours Contract]]/Contract[[#This Row],[RN DON Hours]]</f>
        <v>0</v>
      </c>
      <c r="U307" s="2">
        <v>78.75</v>
      </c>
      <c r="V307" s="2">
        <v>0</v>
      </c>
      <c r="W307" s="8">
        <f>Contract[[#This Row],[LPN Hours Contract (excl. Admin)]]/Contract[[#This Row],[LPN Hours (excl. Admin)]]</f>
        <v>0</v>
      </c>
      <c r="X307" s="2">
        <v>6.9148351648351651</v>
      </c>
      <c r="Y307" s="2">
        <v>0</v>
      </c>
      <c r="Z307" s="8">
        <f>Contract[[#This Row],[LPN Admin Hours Contract]]/Contract[[#This Row],[LPN Admin Hours]]</f>
        <v>0</v>
      </c>
      <c r="AA307" s="2">
        <v>166.04637362637365</v>
      </c>
      <c r="AB307" s="2">
        <v>0</v>
      </c>
      <c r="AC307" s="8">
        <f>Contract[[#This Row],[CNA Hours Contract]]/Contract[[#This Row],[CNA Hours]]</f>
        <v>0</v>
      </c>
      <c r="AD307" s="2">
        <v>0</v>
      </c>
      <c r="AE307" s="2">
        <v>0</v>
      </c>
      <c r="AF307" s="8" t="s">
        <v>2447</v>
      </c>
      <c r="AG307" s="2">
        <v>0</v>
      </c>
      <c r="AH307" s="2">
        <v>0</v>
      </c>
      <c r="AI307" s="8" t="s">
        <v>2447</v>
      </c>
      <c r="AJ307" t="s">
        <v>686</v>
      </c>
      <c r="AK307" s="6">
        <v>5</v>
      </c>
      <c r="AT307"/>
      <c r="AU307"/>
    </row>
    <row r="308" spans="1:47" x14ac:dyDescent="0.25">
      <c r="A308" t="s">
        <v>35</v>
      </c>
      <c r="B308" t="s">
        <v>1699</v>
      </c>
      <c r="C308" t="s">
        <v>2092</v>
      </c>
      <c r="D308" t="s">
        <v>2333</v>
      </c>
      <c r="E308" s="2">
        <v>79.142857142857139</v>
      </c>
      <c r="F308" s="2">
        <f>SUM(Contract[[#This Row],[RN Hours (excl. Admin, DON)]], Contract[[#This Row],[RN Admin Hours]], Contract[[#This Row],[RN DON Hours]], Contract[[#This Row],[LPN Hours (excl. Admin)]], Contract[[#This Row],[LPN Admin Hours]], Contract[[#This Row],[CNA Hours]], Contract[[#This Row],[NA TR Hours]], Contract[[#This Row],[Med Aide/Tech Hours]])</f>
        <v>280.97802197802196</v>
      </c>
      <c r="G3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08" s="8">
        <f>Contract[[#This Row],[Total Contract Hours]]/Contract[[#This Row],[Total Nurse Staff Hours]]</f>
        <v>0</v>
      </c>
      <c r="I308" s="2">
        <f>SUM(Contract[[#This Row],[RN Hours (excl. Admin, DON)]], Contract[[#This Row],[RN Admin Hours]], Contract[[#This Row],[RN DON Hours]])</f>
        <v>64.835164835164832</v>
      </c>
      <c r="J308" s="2">
        <f>SUM(Contract[[#This Row],[RN Hours Contract (excl. Admin, DON)]], Contract[[#This Row],[RN Admin Hours Contract]], Contract[[#This Row],[RN DON Hours Contract]])</f>
        <v>0</v>
      </c>
      <c r="K308" s="8">
        <f>Contract[[#This Row],[Total Contract RN Hours (w/ Admin, DON)]]/Contract[[#This Row],[Total RN Hours (w/ Admin, DON)]]</f>
        <v>0</v>
      </c>
      <c r="L308" s="2">
        <v>43.464285714285715</v>
      </c>
      <c r="M308" s="2">
        <v>0</v>
      </c>
      <c r="N308" s="8">
        <f>Contract[[#This Row],[RN Hours Contract (excl. Admin, DON)]]/Contract[[#This Row],[RN Hours (excl. Admin, DON)]]</f>
        <v>0</v>
      </c>
      <c r="O308" s="2">
        <v>13.708791208791208</v>
      </c>
      <c r="P308" s="2">
        <v>0</v>
      </c>
      <c r="Q308" s="8">
        <f>Contract[[#This Row],[RN Admin Hours Contract]]/Contract[[#This Row],[RN Admin Hours]]</f>
        <v>0</v>
      </c>
      <c r="R308" s="2">
        <v>7.6620879120879124</v>
      </c>
      <c r="S308" s="2">
        <v>0</v>
      </c>
      <c r="T308" s="8">
        <f>Contract[[#This Row],[RN DON Hours Contract]]/Contract[[#This Row],[RN DON Hours]]</f>
        <v>0</v>
      </c>
      <c r="U308" s="2">
        <v>63.799450549450547</v>
      </c>
      <c r="V308" s="2">
        <v>0</v>
      </c>
      <c r="W308" s="8">
        <f>Contract[[#This Row],[LPN Hours Contract (excl. Admin)]]/Contract[[#This Row],[LPN Hours (excl. Admin)]]</f>
        <v>0</v>
      </c>
      <c r="X308" s="2">
        <v>22.557692307692307</v>
      </c>
      <c r="Y308" s="2">
        <v>0</v>
      </c>
      <c r="Z308" s="8">
        <f>Contract[[#This Row],[LPN Admin Hours Contract]]/Contract[[#This Row],[LPN Admin Hours]]</f>
        <v>0</v>
      </c>
      <c r="AA308" s="2">
        <v>129.78571428571428</v>
      </c>
      <c r="AB308" s="2">
        <v>0</v>
      </c>
      <c r="AC308" s="8">
        <f>Contract[[#This Row],[CNA Hours Contract]]/Contract[[#This Row],[CNA Hours]]</f>
        <v>0</v>
      </c>
      <c r="AD308" s="2">
        <v>0</v>
      </c>
      <c r="AE308" s="2">
        <v>0</v>
      </c>
      <c r="AF308" s="8" t="s">
        <v>2447</v>
      </c>
      <c r="AG308" s="2">
        <v>0</v>
      </c>
      <c r="AH308" s="2">
        <v>0</v>
      </c>
      <c r="AI308" s="8" t="s">
        <v>2447</v>
      </c>
      <c r="AJ308" t="s">
        <v>764</v>
      </c>
      <c r="AK308" s="6">
        <v>5</v>
      </c>
      <c r="AT308"/>
      <c r="AU308"/>
    </row>
    <row r="309" spans="1:47" x14ac:dyDescent="0.25">
      <c r="A309" t="s">
        <v>35</v>
      </c>
      <c r="B309" t="s">
        <v>1010</v>
      </c>
      <c r="C309" t="s">
        <v>1965</v>
      </c>
      <c r="D309" t="s">
        <v>2282</v>
      </c>
      <c r="E309" s="2">
        <v>37.890109890109891</v>
      </c>
      <c r="F309" s="2">
        <f>SUM(Contract[[#This Row],[RN Hours (excl. Admin, DON)]], Contract[[#This Row],[RN Admin Hours]], Contract[[#This Row],[RN DON Hours]], Contract[[#This Row],[LPN Hours (excl. Admin)]], Contract[[#This Row],[LPN Admin Hours]], Contract[[#This Row],[CNA Hours]], Contract[[#This Row],[NA TR Hours]], Contract[[#This Row],[Med Aide/Tech Hours]])</f>
        <v>193.06274725274727</v>
      </c>
      <c r="G3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7.6483516483516487</v>
      </c>
      <c r="H309" s="8">
        <f>Contract[[#This Row],[Total Contract Hours]]/Contract[[#This Row],[Total Nurse Staff Hours]]</f>
        <v>3.9615885286967564E-2</v>
      </c>
      <c r="I309" s="2">
        <f>SUM(Contract[[#This Row],[RN Hours (excl. Admin, DON)]], Contract[[#This Row],[RN Admin Hours]], Contract[[#This Row],[RN DON Hours]])</f>
        <v>56.348351648351638</v>
      </c>
      <c r="J309" s="2">
        <f>SUM(Contract[[#This Row],[RN Hours Contract (excl. Admin, DON)]], Contract[[#This Row],[RN Admin Hours Contract]], Contract[[#This Row],[RN DON Hours Contract]])</f>
        <v>7.6483516483516487</v>
      </c>
      <c r="K309" s="8">
        <f>Contract[[#This Row],[Total Contract RN Hours (w/ Admin, DON)]]/Contract[[#This Row],[Total RN Hours (w/ Admin, DON)]]</f>
        <v>0.13573336973691913</v>
      </c>
      <c r="L309" s="2">
        <v>32.24395604395604</v>
      </c>
      <c r="M309" s="2">
        <v>5.7142857142857144</v>
      </c>
      <c r="N309" s="8">
        <f>Contract[[#This Row],[RN Hours Contract (excl. Admin, DON)]]/Contract[[#This Row],[RN Hours (excl. Admin, DON)]]</f>
        <v>0.17722036670983576</v>
      </c>
      <c r="O309" s="2">
        <v>19.884615384615383</v>
      </c>
      <c r="P309" s="2">
        <v>1.9340659340659341</v>
      </c>
      <c r="Q309" s="8">
        <f>Contract[[#This Row],[RN Admin Hours Contract]]/Contract[[#This Row],[RN Admin Hours]]</f>
        <v>9.7264437689969618E-2</v>
      </c>
      <c r="R309" s="2">
        <v>4.2197802197802199</v>
      </c>
      <c r="S309" s="2">
        <v>0</v>
      </c>
      <c r="T309" s="8">
        <f>Contract[[#This Row],[RN DON Hours Contract]]/Contract[[#This Row],[RN DON Hours]]</f>
        <v>0</v>
      </c>
      <c r="U309" s="2">
        <v>32.585274725274722</v>
      </c>
      <c r="V309" s="2">
        <v>0</v>
      </c>
      <c r="W309" s="8">
        <f>Contract[[#This Row],[LPN Hours Contract (excl. Admin)]]/Contract[[#This Row],[LPN Hours (excl. Admin)]]</f>
        <v>0</v>
      </c>
      <c r="X309" s="2">
        <v>0</v>
      </c>
      <c r="Y309" s="2">
        <v>0</v>
      </c>
      <c r="Z309" s="8" t="s">
        <v>2447</v>
      </c>
      <c r="AA309" s="2">
        <v>104.1291208791209</v>
      </c>
      <c r="AB309" s="2">
        <v>0</v>
      </c>
      <c r="AC309" s="8">
        <f>Contract[[#This Row],[CNA Hours Contract]]/Contract[[#This Row],[CNA Hours]]</f>
        <v>0</v>
      </c>
      <c r="AD309" s="2">
        <v>0</v>
      </c>
      <c r="AE309" s="2">
        <v>0</v>
      </c>
      <c r="AF309" s="8" t="s">
        <v>2447</v>
      </c>
      <c r="AG309" s="2">
        <v>0</v>
      </c>
      <c r="AH309" s="2">
        <v>0</v>
      </c>
      <c r="AI309" s="8" t="s">
        <v>2447</v>
      </c>
      <c r="AJ309" t="s">
        <v>63</v>
      </c>
      <c r="AK309" s="6">
        <v>5</v>
      </c>
      <c r="AT309"/>
      <c r="AU309"/>
    </row>
    <row r="310" spans="1:47" x14ac:dyDescent="0.25">
      <c r="A310" t="s">
        <v>35</v>
      </c>
      <c r="B310" t="s">
        <v>1201</v>
      </c>
      <c r="C310" t="s">
        <v>1958</v>
      </c>
      <c r="D310" t="s">
        <v>2353</v>
      </c>
      <c r="E310" s="2">
        <v>53.989010989010985</v>
      </c>
      <c r="F310" s="2">
        <f>SUM(Contract[[#This Row],[RN Hours (excl. Admin, DON)]], Contract[[#This Row],[RN Admin Hours]], Contract[[#This Row],[RN DON Hours]], Contract[[#This Row],[LPN Hours (excl. Admin)]], Contract[[#This Row],[LPN Admin Hours]], Contract[[#This Row],[CNA Hours]], Contract[[#This Row],[NA TR Hours]], Contract[[#This Row],[Med Aide/Tech Hours]])</f>
        <v>188.67032967032969</v>
      </c>
      <c r="G3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0.13186813186813187</v>
      </c>
      <c r="H310" s="8">
        <f>Contract[[#This Row],[Total Contract Hours]]/Contract[[#This Row],[Total Nurse Staff Hours]]</f>
        <v>6.9893412545867547E-4</v>
      </c>
      <c r="I310" s="2">
        <f>SUM(Contract[[#This Row],[RN Hours (excl. Admin, DON)]], Contract[[#This Row],[RN Admin Hours]], Contract[[#This Row],[RN DON Hours]])</f>
        <v>33.659340659340664</v>
      </c>
      <c r="J310" s="2">
        <f>SUM(Contract[[#This Row],[RN Hours Contract (excl. Admin, DON)]], Contract[[#This Row],[RN Admin Hours Contract]], Contract[[#This Row],[RN DON Hours Contract]])</f>
        <v>0.13186813186813187</v>
      </c>
      <c r="K310" s="8">
        <f>Contract[[#This Row],[Total Contract RN Hours (w/ Admin, DON)]]/Contract[[#This Row],[Total RN Hours (w/ Admin, DON)]]</f>
        <v>3.9177277179236036E-3</v>
      </c>
      <c r="L310" s="2">
        <v>22.442307692307693</v>
      </c>
      <c r="M310" s="2">
        <v>0.13186813186813187</v>
      </c>
      <c r="N310" s="8">
        <f>Contract[[#This Row],[RN Hours Contract (excl. Admin, DON)]]/Contract[[#This Row],[RN Hours (excl. Admin, DON)]]</f>
        <v>5.8758721997796545E-3</v>
      </c>
      <c r="O310" s="2">
        <v>5.7664835164835164</v>
      </c>
      <c r="P310" s="2">
        <v>0</v>
      </c>
      <c r="Q310" s="8">
        <f>Contract[[#This Row],[RN Admin Hours Contract]]/Contract[[#This Row],[RN Admin Hours]]</f>
        <v>0</v>
      </c>
      <c r="R310" s="2">
        <v>5.4505494505494507</v>
      </c>
      <c r="S310" s="2">
        <v>0</v>
      </c>
      <c r="T310" s="8">
        <f>Contract[[#This Row],[RN DON Hours Contract]]/Contract[[#This Row],[RN DON Hours]]</f>
        <v>0</v>
      </c>
      <c r="U310" s="2">
        <v>38.980769230769234</v>
      </c>
      <c r="V310" s="2">
        <v>0</v>
      </c>
      <c r="W310" s="8">
        <f>Contract[[#This Row],[LPN Hours Contract (excl. Admin)]]/Contract[[#This Row],[LPN Hours (excl. Admin)]]</f>
        <v>0</v>
      </c>
      <c r="X310" s="2">
        <v>5.186813186813187</v>
      </c>
      <c r="Y310" s="2">
        <v>0</v>
      </c>
      <c r="Z310" s="8">
        <f>Contract[[#This Row],[LPN Admin Hours Contract]]/Contract[[#This Row],[LPN Admin Hours]]</f>
        <v>0</v>
      </c>
      <c r="AA310" s="2">
        <v>110.8434065934066</v>
      </c>
      <c r="AB310" s="2">
        <v>0</v>
      </c>
      <c r="AC310" s="8">
        <f>Contract[[#This Row],[CNA Hours Contract]]/Contract[[#This Row],[CNA Hours]]</f>
        <v>0</v>
      </c>
      <c r="AD310" s="2">
        <v>0</v>
      </c>
      <c r="AE310" s="2">
        <v>0</v>
      </c>
      <c r="AF310" s="8" t="s">
        <v>2447</v>
      </c>
      <c r="AG310" s="2">
        <v>0</v>
      </c>
      <c r="AH310" s="2">
        <v>0</v>
      </c>
      <c r="AI310" s="8" t="s">
        <v>2447</v>
      </c>
      <c r="AJ310" t="s">
        <v>256</v>
      </c>
      <c r="AK310" s="6">
        <v>5</v>
      </c>
      <c r="AT310"/>
      <c r="AU310"/>
    </row>
    <row r="311" spans="1:47" x14ac:dyDescent="0.25">
      <c r="A311" t="s">
        <v>35</v>
      </c>
      <c r="B311" t="s">
        <v>1862</v>
      </c>
      <c r="C311" t="s">
        <v>1946</v>
      </c>
      <c r="D311" t="s">
        <v>2355</v>
      </c>
      <c r="E311" s="2">
        <v>60.934065934065934</v>
      </c>
      <c r="F311" s="2">
        <f>SUM(Contract[[#This Row],[RN Hours (excl. Admin, DON)]], Contract[[#This Row],[RN Admin Hours]], Contract[[#This Row],[RN DON Hours]], Contract[[#This Row],[LPN Hours (excl. Admin)]], Contract[[#This Row],[LPN Admin Hours]], Contract[[#This Row],[CNA Hours]], Contract[[#This Row],[NA TR Hours]], Contract[[#This Row],[Med Aide/Tech Hours]])</f>
        <v>207.1401098901099</v>
      </c>
      <c r="G3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11" s="8">
        <f>Contract[[#This Row],[Total Contract Hours]]/Contract[[#This Row],[Total Nurse Staff Hours]]</f>
        <v>0</v>
      </c>
      <c r="I311" s="2">
        <f>SUM(Contract[[#This Row],[RN Hours (excl. Admin, DON)]], Contract[[#This Row],[RN Admin Hours]], Contract[[#This Row],[RN DON Hours]])</f>
        <v>33.565934065934066</v>
      </c>
      <c r="J311" s="2">
        <f>SUM(Contract[[#This Row],[RN Hours Contract (excl. Admin, DON)]], Contract[[#This Row],[RN Admin Hours Contract]], Contract[[#This Row],[RN DON Hours Contract]])</f>
        <v>0</v>
      </c>
      <c r="K311" s="8">
        <f>Contract[[#This Row],[Total Contract RN Hours (w/ Admin, DON)]]/Contract[[#This Row],[Total RN Hours (w/ Admin, DON)]]</f>
        <v>0</v>
      </c>
      <c r="L311" s="2">
        <v>27.939560439560438</v>
      </c>
      <c r="M311" s="2">
        <v>0</v>
      </c>
      <c r="N311" s="8">
        <f>Contract[[#This Row],[RN Hours Contract (excl. Admin, DON)]]/Contract[[#This Row],[RN Hours (excl. Admin, DON)]]</f>
        <v>0</v>
      </c>
      <c r="O311" s="2">
        <v>0</v>
      </c>
      <c r="P311" s="2">
        <v>0</v>
      </c>
      <c r="Q311" s="8" t="s">
        <v>2447</v>
      </c>
      <c r="R311" s="2">
        <v>5.6263736263736268</v>
      </c>
      <c r="S311" s="2">
        <v>0</v>
      </c>
      <c r="T311" s="8">
        <f>Contract[[#This Row],[RN DON Hours Contract]]/Contract[[#This Row],[RN DON Hours]]</f>
        <v>0</v>
      </c>
      <c r="U311" s="2">
        <v>48.703296703296701</v>
      </c>
      <c r="V311" s="2">
        <v>0</v>
      </c>
      <c r="W311" s="8">
        <f>Contract[[#This Row],[LPN Hours Contract (excl. Admin)]]/Contract[[#This Row],[LPN Hours (excl. Admin)]]</f>
        <v>0</v>
      </c>
      <c r="X311" s="2">
        <v>6.3296703296703294</v>
      </c>
      <c r="Y311" s="2">
        <v>0</v>
      </c>
      <c r="Z311" s="8">
        <f>Contract[[#This Row],[LPN Admin Hours Contract]]/Contract[[#This Row],[LPN Admin Hours]]</f>
        <v>0</v>
      </c>
      <c r="AA311" s="2">
        <v>107.56868131868131</v>
      </c>
      <c r="AB311" s="2">
        <v>0</v>
      </c>
      <c r="AC311" s="8">
        <f>Contract[[#This Row],[CNA Hours Contract]]/Contract[[#This Row],[CNA Hours]]</f>
        <v>0</v>
      </c>
      <c r="AD311" s="2">
        <v>10.972527472527473</v>
      </c>
      <c r="AE311" s="2">
        <v>0</v>
      </c>
      <c r="AF311" s="8">
        <f>Contract[[#This Row],[NA TR Hours Contract]]/Contract[[#This Row],[NA TR Hours]]</f>
        <v>0</v>
      </c>
      <c r="AG311" s="2">
        <v>0</v>
      </c>
      <c r="AH311" s="2">
        <v>0</v>
      </c>
      <c r="AI311" s="8" t="s">
        <v>2447</v>
      </c>
      <c r="AJ311" t="s">
        <v>929</v>
      </c>
      <c r="AK311" s="6">
        <v>5</v>
      </c>
      <c r="AT311"/>
      <c r="AU311"/>
    </row>
    <row r="312" spans="1:47" x14ac:dyDescent="0.25">
      <c r="A312" t="s">
        <v>35</v>
      </c>
      <c r="B312" t="s">
        <v>1718</v>
      </c>
      <c r="C312" t="s">
        <v>1949</v>
      </c>
      <c r="D312" t="s">
        <v>2298</v>
      </c>
      <c r="E312" s="2">
        <v>56.197802197802197</v>
      </c>
      <c r="F312" s="2">
        <f>SUM(Contract[[#This Row],[RN Hours (excl. Admin, DON)]], Contract[[#This Row],[RN Admin Hours]], Contract[[#This Row],[RN DON Hours]], Contract[[#This Row],[LPN Hours (excl. Admin)]], Contract[[#This Row],[LPN Admin Hours]], Contract[[#This Row],[CNA Hours]], Contract[[#This Row],[NA TR Hours]], Contract[[#This Row],[Med Aide/Tech Hours]])</f>
        <v>164.24824175824179</v>
      </c>
      <c r="G3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12" s="8">
        <f>Contract[[#This Row],[Total Contract Hours]]/Contract[[#This Row],[Total Nurse Staff Hours]]</f>
        <v>0</v>
      </c>
      <c r="I312" s="2">
        <f>SUM(Contract[[#This Row],[RN Hours (excl. Admin, DON)]], Contract[[#This Row],[RN Admin Hours]], Contract[[#This Row],[RN DON Hours]])</f>
        <v>41.377802197802197</v>
      </c>
      <c r="J312" s="2">
        <f>SUM(Contract[[#This Row],[RN Hours Contract (excl. Admin, DON)]], Contract[[#This Row],[RN Admin Hours Contract]], Contract[[#This Row],[RN DON Hours Contract]])</f>
        <v>0</v>
      </c>
      <c r="K312" s="8">
        <f>Contract[[#This Row],[Total Contract RN Hours (w/ Admin, DON)]]/Contract[[#This Row],[Total RN Hours (w/ Admin, DON)]]</f>
        <v>0</v>
      </c>
      <c r="L312" s="2">
        <v>27.675384615384615</v>
      </c>
      <c r="M312" s="2">
        <v>0</v>
      </c>
      <c r="N312" s="8">
        <f>Contract[[#This Row],[RN Hours Contract (excl. Admin, DON)]]/Contract[[#This Row],[RN Hours (excl. Admin, DON)]]</f>
        <v>0</v>
      </c>
      <c r="O312" s="2">
        <v>9.4991208791208805</v>
      </c>
      <c r="P312" s="2">
        <v>0</v>
      </c>
      <c r="Q312" s="8">
        <f>Contract[[#This Row],[RN Admin Hours Contract]]/Contract[[#This Row],[RN Admin Hours]]</f>
        <v>0</v>
      </c>
      <c r="R312" s="2">
        <v>4.2032967032967035</v>
      </c>
      <c r="S312" s="2">
        <v>0</v>
      </c>
      <c r="T312" s="8">
        <f>Contract[[#This Row],[RN DON Hours Contract]]/Contract[[#This Row],[RN DON Hours]]</f>
        <v>0</v>
      </c>
      <c r="U312" s="2">
        <v>37.723406593406601</v>
      </c>
      <c r="V312" s="2">
        <v>0</v>
      </c>
      <c r="W312" s="8">
        <f>Contract[[#This Row],[LPN Hours Contract (excl. Admin)]]/Contract[[#This Row],[LPN Hours (excl. Admin)]]</f>
        <v>0</v>
      </c>
      <c r="X312" s="2">
        <v>6.5128571428571433</v>
      </c>
      <c r="Y312" s="2">
        <v>0</v>
      </c>
      <c r="Z312" s="8">
        <f>Contract[[#This Row],[LPN Admin Hours Contract]]/Contract[[#This Row],[LPN Admin Hours]]</f>
        <v>0</v>
      </c>
      <c r="AA312" s="2">
        <v>70.853956043956089</v>
      </c>
      <c r="AB312" s="2">
        <v>0</v>
      </c>
      <c r="AC312" s="8">
        <f>Contract[[#This Row],[CNA Hours Contract]]/Contract[[#This Row],[CNA Hours]]</f>
        <v>0</v>
      </c>
      <c r="AD312" s="2">
        <v>0</v>
      </c>
      <c r="AE312" s="2">
        <v>0</v>
      </c>
      <c r="AF312" s="8" t="s">
        <v>2447</v>
      </c>
      <c r="AG312" s="2">
        <v>7.7802197802197801</v>
      </c>
      <c r="AH312" s="2">
        <v>0</v>
      </c>
      <c r="AI312" s="8">
        <f>Contract[[#This Row],[Med Aide/Tech Hours Contract]]/Contract[[#This Row],[Med Aide/Tech Hours]]</f>
        <v>0</v>
      </c>
      <c r="AJ312" t="s">
        <v>784</v>
      </c>
      <c r="AK312" s="6">
        <v>5</v>
      </c>
      <c r="AT312"/>
      <c r="AU312"/>
    </row>
    <row r="313" spans="1:47" x14ac:dyDescent="0.25">
      <c r="A313" t="s">
        <v>35</v>
      </c>
      <c r="B313" t="s">
        <v>1834</v>
      </c>
      <c r="C313" t="s">
        <v>2068</v>
      </c>
      <c r="D313" t="s">
        <v>2307</v>
      </c>
      <c r="E313" s="2">
        <v>64.593406593406598</v>
      </c>
      <c r="F313" s="2">
        <f>SUM(Contract[[#This Row],[RN Hours (excl. Admin, DON)]], Contract[[#This Row],[RN Admin Hours]], Contract[[#This Row],[RN DON Hours]], Contract[[#This Row],[LPN Hours (excl. Admin)]], Contract[[#This Row],[LPN Admin Hours]], Contract[[#This Row],[CNA Hours]], Contract[[#This Row],[NA TR Hours]], Contract[[#This Row],[Med Aide/Tech Hours]])</f>
        <v>274.38527472527471</v>
      </c>
      <c r="G3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47.297692307692309</v>
      </c>
      <c r="H313" s="8">
        <f>Contract[[#This Row],[Total Contract Hours]]/Contract[[#This Row],[Total Nurse Staff Hours]]</f>
        <v>0.17237693369313864</v>
      </c>
      <c r="I313" s="2">
        <f>SUM(Contract[[#This Row],[RN Hours (excl. Admin, DON)]], Contract[[#This Row],[RN Admin Hours]], Contract[[#This Row],[RN DON Hours]])</f>
        <v>3.7487912087912094</v>
      </c>
      <c r="J313" s="2">
        <f>SUM(Contract[[#This Row],[RN Hours Contract (excl. Admin, DON)]], Contract[[#This Row],[RN Admin Hours Contract]], Contract[[#This Row],[RN DON Hours Contract]])</f>
        <v>0</v>
      </c>
      <c r="K313" s="8">
        <f>Contract[[#This Row],[Total Contract RN Hours (w/ Admin, DON)]]/Contract[[#This Row],[Total RN Hours (w/ Admin, DON)]]</f>
        <v>0</v>
      </c>
      <c r="L313" s="2">
        <v>3.4850549450549457</v>
      </c>
      <c r="M313" s="2">
        <v>0</v>
      </c>
      <c r="N313" s="8">
        <f>Contract[[#This Row],[RN Hours Contract (excl. Admin, DON)]]/Contract[[#This Row],[RN Hours (excl. Admin, DON)]]</f>
        <v>0</v>
      </c>
      <c r="O313" s="2">
        <v>0</v>
      </c>
      <c r="P313" s="2">
        <v>0</v>
      </c>
      <c r="Q313" s="8" t="s">
        <v>2447</v>
      </c>
      <c r="R313" s="2">
        <v>0.26373626373626374</v>
      </c>
      <c r="S313" s="2">
        <v>0</v>
      </c>
      <c r="T313" s="8">
        <f>Contract[[#This Row],[RN DON Hours Contract]]/Contract[[#This Row],[RN DON Hours]]</f>
        <v>0</v>
      </c>
      <c r="U313" s="2">
        <v>70.578351648351671</v>
      </c>
      <c r="V313" s="2">
        <v>31.30868131868132</v>
      </c>
      <c r="W313" s="8">
        <f>Contract[[#This Row],[LPN Hours Contract (excl. Admin)]]/Contract[[#This Row],[LPN Hours (excl. Admin)]]</f>
        <v>0.44360176438624038</v>
      </c>
      <c r="X313" s="2">
        <v>2.1098901098901099</v>
      </c>
      <c r="Y313" s="2">
        <v>0</v>
      </c>
      <c r="Z313" s="8">
        <f>Contract[[#This Row],[LPN Admin Hours Contract]]/Contract[[#This Row],[LPN Admin Hours]]</f>
        <v>0</v>
      </c>
      <c r="AA313" s="2">
        <v>197.94824175824172</v>
      </c>
      <c r="AB313" s="2">
        <v>15.989010989010989</v>
      </c>
      <c r="AC313" s="8">
        <f>Contract[[#This Row],[CNA Hours Contract]]/Contract[[#This Row],[CNA Hours]]</f>
        <v>8.0773695421547109E-2</v>
      </c>
      <c r="AD313" s="2">
        <v>0</v>
      </c>
      <c r="AE313" s="2">
        <v>0</v>
      </c>
      <c r="AF313" s="8" t="s">
        <v>2447</v>
      </c>
      <c r="AG313" s="2">
        <v>0</v>
      </c>
      <c r="AH313" s="2">
        <v>0</v>
      </c>
      <c r="AI313" s="8" t="s">
        <v>2447</v>
      </c>
      <c r="AJ313" t="s">
        <v>901</v>
      </c>
      <c r="AK313" s="6">
        <v>5</v>
      </c>
      <c r="AT313"/>
      <c r="AU313"/>
    </row>
    <row r="314" spans="1:47" x14ac:dyDescent="0.25">
      <c r="A314" t="s">
        <v>35</v>
      </c>
      <c r="B314" t="s">
        <v>1531</v>
      </c>
      <c r="C314" t="s">
        <v>1965</v>
      </c>
      <c r="D314" t="s">
        <v>2282</v>
      </c>
      <c r="E314" s="2">
        <v>69.692307692307693</v>
      </c>
      <c r="F314" s="2">
        <f>SUM(Contract[[#This Row],[RN Hours (excl. Admin, DON)]], Contract[[#This Row],[RN Admin Hours]], Contract[[#This Row],[RN DON Hours]], Contract[[#This Row],[LPN Hours (excl. Admin)]], Contract[[#This Row],[LPN Admin Hours]], Contract[[#This Row],[CNA Hours]], Contract[[#This Row],[NA TR Hours]], Contract[[#This Row],[Med Aide/Tech Hours]])</f>
        <v>241.14758241758238</v>
      </c>
      <c r="G3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14" s="8">
        <f>Contract[[#This Row],[Total Contract Hours]]/Contract[[#This Row],[Total Nurse Staff Hours]]</f>
        <v>0</v>
      </c>
      <c r="I314" s="2">
        <f>SUM(Contract[[#This Row],[RN Hours (excl. Admin, DON)]], Contract[[#This Row],[RN Admin Hours]], Contract[[#This Row],[RN DON Hours]])</f>
        <v>41.870549450549447</v>
      </c>
      <c r="J314" s="2">
        <f>SUM(Contract[[#This Row],[RN Hours Contract (excl. Admin, DON)]], Contract[[#This Row],[RN Admin Hours Contract]], Contract[[#This Row],[RN DON Hours Contract]])</f>
        <v>0</v>
      </c>
      <c r="K314" s="8">
        <f>Contract[[#This Row],[Total Contract RN Hours (w/ Admin, DON)]]/Contract[[#This Row],[Total RN Hours (w/ Admin, DON)]]</f>
        <v>0</v>
      </c>
      <c r="L314" s="2">
        <v>30.441978021978016</v>
      </c>
      <c r="M314" s="2">
        <v>0</v>
      </c>
      <c r="N314" s="8">
        <f>Contract[[#This Row],[RN Hours Contract (excl. Admin, DON)]]/Contract[[#This Row],[RN Hours (excl. Admin, DON)]]</f>
        <v>0</v>
      </c>
      <c r="O314" s="2">
        <v>5.7142857142857144</v>
      </c>
      <c r="P314" s="2">
        <v>0</v>
      </c>
      <c r="Q314" s="8">
        <f>Contract[[#This Row],[RN Admin Hours Contract]]/Contract[[#This Row],[RN Admin Hours]]</f>
        <v>0</v>
      </c>
      <c r="R314" s="2">
        <v>5.7142857142857144</v>
      </c>
      <c r="S314" s="2">
        <v>0</v>
      </c>
      <c r="T314" s="8">
        <f>Contract[[#This Row],[RN DON Hours Contract]]/Contract[[#This Row],[RN DON Hours]]</f>
        <v>0</v>
      </c>
      <c r="U314" s="2">
        <v>44.093626373626378</v>
      </c>
      <c r="V314" s="2">
        <v>0</v>
      </c>
      <c r="W314" s="8">
        <f>Contract[[#This Row],[LPN Hours Contract (excl. Admin)]]/Contract[[#This Row],[LPN Hours (excl. Admin)]]</f>
        <v>0</v>
      </c>
      <c r="X314" s="2">
        <v>5.7142857142857144</v>
      </c>
      <c r="Y314" s="2">
        <v>0</v>
      </c>
      <c r="Z314" s="8">
        <f>Contract[[#This Row],[LPN Admin Hours Contract]]/Contract[[#This Row],[LPN Admin Hours]]</f>
        <v>0</v>
      </c>
      <c r="AA314" s="2">
        <v>148.61472527472526</v>
      </c>
      <c r="AB314" s="2">
        <v>0</v>
      </c>
      <c r="AC314" s="8">
        <f>Contract[[#This Row],[CNA Hours Contract]]/Contract[[#This Row],[CNA Hours]]</f>
        <v>0</v>
      </c>
      <c r="AD314" s="2">
        <v>0.85439560439560436</v>
      </c>
      <c r="AE314" s="2">
        <v>0</v>
      </c>
      <c r="AF314" s="8">
        <f>Contract[[#This Row],[NA TR Hours Contract]]/Contract[[#This Row],[NA TR Hours]]</f>
        <v>0</v>
      </c>
      <c r="AG314" s="2">
        <v>0</v>
      </c>
      <c r="AH314" s="2">
        <v>0</v>
      </c>
      <c r="AI314" s="8" t="s">
        <v>2447</v>
      </c>
      <c r="AJ314" t="s">
        <v>593</v>
      </c>
      <c r="AK314" s="6">
        <v>5</v>
      </c>
      <c r="AT314"/>
      <c r="AU314"/>
    </row>
    <row r="315" spans="1:47" x14ac:dyDescent="0.25">
      <c r="A315" t="s">
        <v>35</v>
      </c>
      <c r="B315" t="s">
        <v>1907</v>
      </c>
      <c r="C315" t="s">
        <v>2068</v>
      </c>
      <c r="D315" t="s">
        <v>2307</v>
      </c>
      <c r="E315" s="2">
        <v>44.857142857142854</v>
      </c>
      <c r="F315" s="2">
        <f>SUM(Contract[[#This Row],[RN Hours (excl. Admin, DON)]], Contract[[#This Row],[RN Admin Hours]], Contract[[#This Row],[RN DON Hours]], Contract[[#This Row],[LPN Hours (excl. Admin)]], Contract[[#This Row],[LPN Admin Hours]], Contract[[#This Row],[CNA Hours]], Contract[[#This Row],[NA TR Hours]], Contract[[#This Row],[Med Aide/Tech Hours]])</f>
        <v>144.98593406593403</v>
      </c>
      <c r="G3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3.9835164835164836</v>
      </c>
      <c r="H315" s="8">
        <f>Contract[[#This Row],[Total Contract Hours]]/Contract[[#This Row],[Total Nurse Staff Hours]]</f>
        <v>2.7475192743214204E-2</v>
      </c>
      <c r="I315" s="2">
        <f>SUM(Contract[[#This Row],[RN Hours (excl. Admin, DON)]], Contract[[#This Row],[RN Admin Hours]], Contract[[#This Row],[RN DON Hours]])</f>
        <v>24.291428571428572</v>
      </c>
      <c r="J315" s="2">
        <f>SUM(Contract[[#This Row],[RN Hours Contract (excl. Admin, DON)]], Contract[[#This Row],[RN Admin Hours Contract]], Contract[[#This Row],[RN DON Hours Contract]])</f>
        <v>2.4285714285714284</v>
      </c>
      <c r="K315" s="8">
        <f>Contract[[#This Row],[Total Contract RN Hours (w/ Admin, DON)]]/Contract[[#This Row],[Total RN Hours (w/ Admin, DON)]]</f>
        <v>9.9976476123265101E-2</v>
      </c>
      <c r="L315" s="2">
        <v>11.192527472527471</v>
      </c>
      <c r="M315" s="2">
        <v>2.4285714285714284</v>
      </c>
      <c r="N315" s="8">
        <f>Contract[[#This Row],[RN Hours Contract (excl. Admin, DON)]]/Contract[[#This Row],[RN Hours (excl. Admin, DON)]]</f>
        <v>0.2169815025723599</v>
      </c>
      <c r="O315" s="2">
        <v>7.4725274725274726</v>
      </c>
      <c r="P315" s="2">
        <v>0</v>
      </c>
      <c r="Q315" s="8">
        <f>Contract[[#This Row],[RN Admin Hours Contract]]/Contract[[#This Row],[RN Admin Hours]]</f>
        <v>0</v>
      </c>
      <c r="R315" s="2">
        <v>5.6263736263736268</v>
      </c>
      <c r="S315" s="2">
        <v>0</v>
      </c>
      <c r="T315" s="8">
        <f>Contract[[#This Row],[RN DON Hours Contract]]/Contract[[#This Row],[RN DON Hours]]</f>
        <v>0</v>
      </c>
      <c r="U315" s="2">
        <v>49.231868131868154</v>
      </c>
      <c r="V315" s="2">
        <v>1.554945054945055</v>
      </c>
      <c r="W315" s="8">
        <f>Contract[[#This Row],[LPN Hours Contract (excl. Admin)]]/Contract[[#This Row],[LPN Hours (excl. Admin)]]</f>
        <v>3.1584116425972621E-2</v>
      </c>
      <c r="X315" s="2">
        <v>0</v>
      </c>
      <c r="Y315" s="2">
        <v>0</v>
      </c>
      <c r="Z315" s="8" t="s">
        <v>2447</v>
      </c>
      <c r="AA315" s="2">
        <v>60.642637362637331</v>
      </c>
      <c r="AB315" s="2">
        <v>0</v>
      </c>
      <c r="AC315" s="8">
        <f>Contract[[#This Row],[CNA Hours Contract]]/Contract[[#This Row],[CNA Hours]]</f>
        <v>0</v>
      </c>
      <c r="AD315" s="2">
        <v>10.82</v>
      </c>
      <c r="AE315" s="2">
        <v>0</v>
      </c>
      <c r="AF315" s="8">
        <f>Contract[[#This Row],[NA TR Hours Contract]]/Contract[[#This Row],[NA TR Hours]]</f>
        <v>0</v>
      </c>
      <c r="AG315" s="2">
        <v>0</v>
      </c>
      <c r="AH315" s="2">
        <v>0</v>
      </c>
      <c r="AI315" s="8" t="s">
        <v>2447</v>
      </c>
      <c r="AJ315" t="s">
        <v>974</v>
      </c>
      <c r="AK315" s="6">
        <v>5</v>
      </c>
      <c r="AT315"/>
      <c r="AU315"/>
    </row>
    <row r="316" spans="1:47" x14ac:dyDescent="0.25">
      <c r="A316" t="s">
        <v>35</v>
      </c>
      <c r="B316" t="s">
        <v>1859</v>
      </c>
      <c r="C316" t="s">
        <v>2270</v>
      </c>
      <c r="D316" t="s">
        <v>2290</v>
      </c>
      <c r="E316" s="2">
        <v>43.516483516483518</v>
      </c>
      <c r="F316" s="2">
        <f>SUM(Contract[[#This Row],[RN Hours (excl. Admin, DON)]], Contract[[#This Row],[RN Admin Hours]], Contract[[#This Row],[RN DON Hours]], Contract[[#This Row],[LPN Hours (excl. Admin)]], Contract[[#This Row],[LPN Admin Hours]], Contract[[#This Row],[CNA Hours]], Contract[[#This Row],[NA TR Hours]], Contract[[#This Row],[Med Aide/Tech Hours]])</f>
        <v>152.75824175824178</v>
      </c>
      <c r="G3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16" s="8">
        <f>Contract[[#This Row],[Total Contract Hours]]/Contract[[#This Row],[Total Nurse Staff Hours]]</f>
        <v>0</v>
      </c>
      <c r="I316" s="2">
        <f>SUM(Contract[[#This Row],[RN Hours (excl. Admin, DON)]], Contract[[#This Row],[RN Admin Hours]], Contract[[#This Row],[RN DON Hours]])</f>
        <v>33.08461538461539</v>
      </c>
      <c r="J316" s="2">
        <f>SUM(Contract[[#This Row],[RN Hours Contract (excl. Admin, DON)]], Contract[[#This Row],[RN Admin Hours Contract]], Contract[[#This Row],[RN DON Hours Contract]])</f>
        <v>0</v>
      </c>
      <c r="K316" s="8">
        <f>Contract[[#This Row],[Total Contract RN Hours (w/ Admin, DON)]]/Contract[[#This Row],[Total RN Hours (w/ Admin, DON)]]</f>
        <v>0</v>
      </c>
      <c r="L316" s="2">
        <v>14.447252747252751</v>
      </c>
      <c r="M316" s="2">
        <v>0</v>
      </c>
      <c r="N316" s="8">
        <f>Contract[[#This Row],[RN Hours Contract (excl. Admin, DON)]]/Contract[[#This Row],[RN Hours (excl. Admin, DON)]]</f>
        <v>0</v>
      </c>
      <c r="O316" s="2">
        <v>12.923076923076923</v>
      </c>
      <c r="P316" s="2">
        <v>0</v>
      </c>
      <c r="Q316" s="8">
        <f>Contract[[#This Row],[RN Admin Hours Contract]]/Contract[[#This Row],[RN Admin Hours]]</f>
        <v>0</v>
      </c>
      <c r="R316" s="2">
        <v>5.7142857142857144</v>
      </c>
      <c r="S316" s="2">
        <v>0</v>
      </c>
      <c r="T316" s="8">
        <f>Contract[[#This Row],[RN DON Hours Contract]]/Contract[[#This Row],[RN DON Hours]]</f>
        <v>0</v>
      </c>
      <c r="U316" s="2">
        <v>39.151648351648362</v>
      </c>
      <c r="V316" s="2">
        <v>0</v>
      </c>
      <c r="W316" s="8">
        <f>Contract[[#This Row],[LPN Hours Contract (excl. Admin)]]/Contract[[#This Row],[LPN Hours (excl. Admin)]]</f>
        <v>0</v>
      </c>
      <c r="X316" s="2">
        <v>0</v>
      </c>
      <c r="Y316" s="2">
        <v>0</v>
      </c>
      <c r="Z316" s="8" t="s">
        <v>2447</v>
      </c>
      <c r="AA316" s="2">
        <v>80.521978021978029</v>
      </c>
      <c r="AB316" s="2">
        <v>0</v>
      </c>
      <c r="AC316" s="8">
        <f>Contract[[#This Row],[CNA Hours Contract]]/Contract[[#This Row],[CNA Hours]]</f>
        <v>0</v>
      </c>
      <c r="AD316" s="2">
        <v>0</v>
      </c>
      <c r="AE316" s="2">
        <v>0</v>
      </c>
      <c r="AF316" s="8" t="s">
        <v>2447</v>
      </c>
      <c r="AG316" s="2">
        <v>0</v>
      </c>
      <c r="AH316" s="2">
        <v>0</v>
      </c>
      <c r="AI316" s="8" t="s">
        <v>2447</v>
      </c>
      <c r="AJ316" t="s">
        <v>926</v>
      </c>
      <c r="AK316" s="6">
        <v>5</v>
      </c>
      <c r="AT316"/>
      <c r="AU316"/>
    </row>
    <row r="317" spans="1:47" x14ac:dyDescent="0.25">
      <c r="A317" t="s">
        <v>35</v>
      </c>
      <c r="B317" t="s">
        <v>1323</v>
      </c>
      <c r="C317" t="s">
        <v>1923</v>
      </c>
      <c r="D317" t="s">
        <v>2279</v>
      </c>
      <c r="E317" s="2">
        <v>67.131868131868131</v>
      </c>
      <c r="F317" s="2">
        <f>SUM(Contract[[#This Row],[RN Hours (excl. Admin, DON)]], Contract[[#This Row],[RN Admin Hours]], Contract[[#This Row],[RN DON Hours]], Contract[[#This Row],[LPN Hours (excl. Admin)]], Contract[[#This Row],[LPN Admin Hours]], Contract[[#This Row],[CNA Hours]], Contract[[#This Row],[NA TR Hours]], Contract[[#This Row],[Med Aide/Tech Hours]])</f>
        <v>228.15010989010983</v>
      </c>
      <c r="G3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17" s="8">
        <f>Contract[[#This Row],[Total Contract Hours]]/Contract[[#This Row],[Total Nurse Staff Hours]]</f>
        <v>0</v>
      </c>
      <c r="I317" s="2">
        <f>SUM(Contract[[#This Row],[RN Hours (excl. Admin, DON)]], Contract[[#This Row],[RN Admin Hours]], Contract[[#This Row],[RN DON Hours]])</f>
        <v>34.843296703296701</v>
      </c>
      <c r="J317" s="2">
        <f>SUM(Contract[[#This Row],[RN Hours Contract (excl. Admin, DON)]], Contract[[#This Row],[RN Admin Hours Contract]], Contract[[#This Row],[RN DON Hours Contract]])</f>
        <v>0</v>
      </c>
      <c r="K317" s="8">
        <f>Contract[[#This Row],[Total Contract RN Hours (w/ Admin, DON)]]/Contract[[#This Row],[Total RN Hours (w/ Admin, DON)]]</f>
        <v>0</v>
      </c>
      <c r="L317" s="2">
        <v>13.192747252747255</v>
      </c>
      <c r="M317" s="2">
        <v>0</v>
      </c>
      <c r="N317" s="8">
        <f>Contract[[#This Row],[RN Hours Contract (excl. Admin, DON)]]/Contract[[#This Row],[RN Hours (excl. Admin, DON)]]</f>
        <v>0</v>
      </c>
      <c r="O317" s="2">
        <v>16.991208791208788</v>
      </c>
      <c r="P317" s="2">
        <v>0</v>
      </c>
      <c r="Q317" s="8">
        <f>Contract[[#This Row],[RN Admin Hours Contract]]/Contract[[#This Row],[RN Admin Hours]]</f>
        <v>0</v>
      </c>
      <c r="R317" s="2">
        <v>4.6593406593406597</v>
      </c>
      <c r="S317" s="2">
        <v>0</v>
      </c>
      <c r="T317" s="8">
        <f>Contract[[#This Row],[RN DON Hours Contract]]/Contract[[#This Row],[RN DON Hours]]</f>
        <v>0</v>
      </c>
      <c r="U317" s="2">
        <v>53.528131868131879</v>
      </c>
      <c r="V317" s="2">
        <v>0</v>
      </c>
      <c r="W317" s="8">
        <f>Contract[[#This Row],[LPN Hours Contract (excl. Admin)]]/Contract[[#This Row],[LPN Hours (excl. Admin)]]</f>
        <v>0</v>
      </c>
      <c r="X317" s="2">
        <v>0</v>
      </c>
      <c r="Y317" s="2">
        <v>0</v>
      </c>
      <c r="Z317" s="8" t="s">
        <v>2447</v>
      </c>
      <c r="AA317" s="2">
        <v>133.7494505494505</v>
      </c>
      <c r="AB317" s="2">
        <v>0</v>
      </c>
      <c r="AC317" s="8">
        <f>Contract[[#This Row],[CNA Hours Contract]]/Contract[[#This Row],[CNA Hours]]</f>
        <v>0</v>
      </c>
      <c r="AD317" s="2">
        <v>6.0292307692307681</v>
      </c>
      <c r="AE317" s="2">
        <v>0</v>
      </c>
      <c r="AF317" s="8">
        <f>Contract[[#This Row],[NA TR Hours Contract]]/Contract[[#This Row],[NA TR Hours]]</f>
        <v>0</v>
      </c>
      <c r="AG317" s="2">
        <v>0</v>
      </c>
      <c r="AH317" s="2">
        <v>0</v>
      </c>
      <c r="AI317" s="8" t="s">
        <v>2447</v>
      </c>
      <c r="AJ317" t="s">
        <v>380</v>
      </c>
      <c r="AK317" s="6">
        <v>5</v>
      </c>
      <c r="AT317"/>
      <c r="AU317"/>
    </row>
    <row r="318" spans="1:47" x14ac:dyDescent="0.25">
      <c r="A318" t="s">
        <v>35</v>
      </c>
      <c r="B318" t="s">
        <v>1485</v>
      </c>
      <c r="C318" t="s">
        <v>2103</v>
      </c>
      <c r="D318" t="s">
        <v>2310</v>
      </c>
      <c r="E318" s="2">
        <v>95.560439560439562</v>
      </c>
      <c r="F318" s="2">
        <f>SUM(Contract[[#This Row],[RN Hours (excl. Admin, DON)]], Contract[[#This Row],[RN Admin Hours]], Contract[[#This Row],[RN DON Hours]], Contract[[#This Row],[LPN Hours (excl. Admin)]], Contract[[#This Row],[LPN Admin Hours]], Contract[[#This Row],[CNA Hours]], Contract[[#This Row],[NA TR Hours]], Contract[[#This Row],[Med Aide/Tech Hours]])</f>
        <v>320.80329670329667</v>
      </c>
      <c r="G3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7.3241758241758239</v>
      </c>
      <c r="H318" s="8">
        <f>Contract[[#This Row],[Total Contract Hours]]/Contract[[#This Row],[Total Nurse Staff Hours]]</f>
        <v>2.2830737400276094E-2</v>
      </c>
      <c r="I318" s="2">
        <f>SUM(Contract[[#This Row],[RN Hours (excl. Admin, DON)]], Contract[[#This Row],[RN Admin Hours]], Contract[[#This Row],[RN DON Hours]])</f>
        <v>92.751098901098899</v>
      </c>
      <c r="J318" s="2">
        <f>SUM(Contract[[#This Row],[RN Hours Contract (excl. Admin, DON)]], Contract[[#This Row],[RN Admin Hours Contract]], Contract[[#This Row],[RN DON Hours Contract]])</f>
        <v>1.5604395604395604</v>
      </c>
      <c r="K318" s="8">
        <f>Contract[[#This Row],[Total Contract RN Hours (w/ Admin, DON)]]/Contract[[#This Row],[Total RN Hours (w/ Admin, DON)]]</f>
        <v>1.6823946874240998E-2</v>
      </c>
      <c r="L318" s="2">
        <v>55.271978021978029</v>
      </c>
      <c r="M318" s="2">
        <v>0</v>
      </c>
      <c r="N318" s="8">
        <f>Contract[[#This Row],[RN Hours Contract (excl. Admin, DON)]]/Contract[[#This Row],[RN Hours (excl. Admin, DON)]]</f>
        <v>0</v>
      </c>
      <c r="O318" s="2">
        <v>32.204395604395607</v>
      </c>
      <c r="P318" s="2">
        <v>1.5604395604395604</v>
      </c>
      <c r="Q318" s="8">
        <f>Contract[[#This Row],[RN Admin Hours Contract]]/Contract[[#This Row],[RN Admin Hours]]</f>
        <v>4.8454241452262334E-2</v>
      </c>
      <c r="R318" s="2">
        <v>5.2747252747252746</v>
      </c>
      <c r="S318" s="2">
        <v>0</v>
      </c>
      <c r="T318" s="8">
        <f>Contract[[#This Row],[RN DON Hours Contract]]/Contract[[#This Row],[RN DON Hours]]</f>
        <v>0</v>
      </c>
      <c r="U318" s="2">
        <v>47.931318681318679</v>
      </c>
      <c r="V318" s="2">
        <v>5.6758241758241761</v>
      </c>
      <c r="W318" s="8">
        <f>Contract[[#This Row],[LPN Hours Contract (excl. Admin)]]/Contract[[#This Row],[LPN Hours (excl. Admin)]]</f>
        <v>0.11841577348541298</v>
      </c>
      <c r="X318" s="2">
        <v>9.5901098901098916</v>
      </c>
      <c r="Y318" s="2">
        <v>0</v>
      </c>
      <c r="Z318" s="8">
        <f>Contract[[#This Row],[LPN Admin Hours Contract]]/Contract[[#This Row],[LPN Admin Hours]]</f>
        <v>0</v>
      </c>
      <c r="AA318" s="2">
        <v>164.4791208791209</v>
      </c>
      <c r="AB318" s="2">
        <v>8.7912087912087919E-2</v>
      </c>
      <c r="AC318" s="8">
        <f>Contract[[#This Row],[CNA Hours Contract]]/Contract[[#This Row],[CNA Hours]]</f>
        <v>5.3448782703973915E-4</v>
      </c>
      <c r="AD318" s="2">
        <v>6.051648351648355</v>
      </c>
      <c r="AE318" s="2">
        <v>0</v>
      </c>
      <c r="AF318" s="8">
        <f>Contract[[#This Row],[NA TR Hours Contract]]/Contract[[#This Row],[NA TR Hours]]</f>
        <v>0</v>
      </c>
      <c r="AG318" s="2">
        <v>0</v>
      </c>
      <c r="AH318" s="2">
        <v>0</v>
      </c>
      <c r="AI318" s="8" t="s">
        <v>2447</v>
      </c>
      <c r="AJ318" t="s">
        <v>545</v>
      </c>
      <c r="AK318" s="6">
        <v>5</v>
      </c>
      <c r="AT318"/>
      <c r="AU318"/>
    </row>
    <row r="319" spans="1:47" x14ac:dyDescent="0.25">
      <c r="A319" t="s">
        <v>35</v>
      </c>
      <c r="B319" t="s">
        <v>1491</v>
      </c>
      <c r="C319" t="s">
        <v>2016</v>
      </c>
      <c r="D319" t="s">
        <v>2325</v>
      </c>
      <c r="E319" s="2">
        <v>76.35164835164835</v>
      </c>
      <c r="F319" s="2">
        <f>SUM(Contract[[#This Row],[RN Hours (excl. Admin, DON)]], Contract[[#This Row],[RN Admin Hours]], Contract[[#This Row],[RN DON Hours]], Contract[[#This Row],[LPN Hours (excl. Admin)]], Contract[[#This Row],[LPN Admin Hours]], Contract[[#This Row],[CNA Hours]], Contract[[#This Row],[NA TR Hours]], Contract[[#This Row],[Med Aide/Tech Hours]])</f>
        <v>228.52461538461534</v>
      </c>
      <c r="G3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0.43956043956043961</v>
      </c>
      <c r="H319" s="8">
        <f>Contract[[#This Row],[Total Contract Hours]]/Contract[[#This Row],[Total Nurse Staff Hours]]</f>
        <v>1.9234708647059451E-3</v>
      </c>
      <c r="I319" s="2">
        <f>SUM(Contract[[#This Row],[RN Hours (excl. Admin, DON)]], Contract[[#This Row],[RN Admin Hours]], Contract[[#This Row],[RN DON Hours]])</f>
        <v>34.573846153846155</v>
      </c>
      <c r="J319" s="2">
        <f>SUM(Contract[[#This Row],[RN Hours Contract (excl. Admin, DON)]], Contract[[#This Row],[RN Admin Hours Contract]], Contract[[#This Row],[RN DON Hours Contract]])</f>
        <v>8.7912087912087919E-2</v>
      </c>
      <c r="K319" s="8">
        <f>Contract[[#This Row],[Total Contract RN Hours (w/ Admin, DON)]]/Contract[[#This Row],[Total RN Hours (w/ Admin, DON)]]</f>
        <v>2.5427338202668602E-3</v>
      </c>
      <c r="L319" s="2">
        <v>25.343076923076925</v>
      </c>
      <c r="M319" s="2">
        <v>8.7912087912087919E-2</v>
      </c>
      <c r="N319" s="8">
        <f>Contract[[#This Row],[RN Hours Contract (excl. Admin, DON)]]/Contract[[#This Row],[RN Hours (excl. Admin, DON)]]</f>
        <v>3.4688798119867142E-3</v>
      </c>
      <c r="O319" s="2">
        <v>9.2307692307692299</v>
      </c>
      <c r="P319" s="2">
        <v>0</v>
      </c>
      <c r="Q319" s="8">
        <f>Contract[[#This Row],[RN Admin Hours Contract]]/Contract[[#This Row],[RN Admin Hours]]</f>
        <v>0</v>
      </c>
      <c r="R319" s="2">
        <v>0</v>
      </c>
      <c r="S319" s="2">
        <v>0</v>
      </c>
      <c r="T319" s="8" t="s">
        <v>2447</v>
      </c>
      <c r="U319" s="2">
        <v>64.26175824175823</v>
      </c>
      <c r="V319" s="2">
        <v>8.7912087912087919E-2</v>
      </c>
      <c r="W319" s="8">
        <f>Contract[[#This Row],[LPN Hours Contract (excl. Admin)]]/Contract[[#This Row],[LPN Hours (excl. Admin)]]</f>
        <v>1.3680311637499106E-3</v>
      </c>
      <c r="X319" s="2">
        <v>6.8104395604395602</v>
      </c>
      <c r="Y319" s="2">
        <v>0</v>
      </c>
      <c r="Z319" s="8">
        <f>Contract[[#This Row],[LPN Admin Hours Contract]]/Contract[[#This Row],[LPN Admin Hours]]</f>
        <v>0</v>
      </c>
      <c r="AA319" s="2">
        <v>89.970109890109882</v>
      </c>
      <c r="AB319" s="2">
        <v>0.17582417582417584</v>
      </c>
      <c r="AC319" s="8">
        <f>Contract[[#This Row],[CNA Hours Contract]]/Contract[[#This Row],[CNA Hours]]</f>
        <v>1.9542509844539336E-3</v>
      </c>
      <c r="AD319" s="2">
        <v>32.90846153846153</v>
      </c>
      <c r="AE319" s="2">
        <v>8.7912087912087919E-2</v>
      </c>
      <c r="AF319" s="8">
        <f>Contract[[#This Row],[NA TR Hours Contract]]/Contract[[#This Row],[NA TR Hours]]</f>
        <v>2.6714128768779207E-3</v>
      </c>
      <c r="AG319" s="2">
        <v>0</v>
      </c>
      <c r="AH319" s="2">
        <v>0</v>
      </c>
      <c r="AI319" s="8" t="s">
        <v>2447</v>
      </c>
      <c r="AJ319" t="s">
        <v>552</v>
      </c>
      <c r="AK319" s="6">
        <v>5</v>
      </c>
      <c r="AT319"/>
      <c r="AU319"/>
    </row>
    <row r="320" spans="1:47" x14ac:dyDescent="0.25">
      <c r="A320" t="s">
        <v>35</v>
      </c>
      <c r="B320" t="s">
        <v>1135</v>
      </c>
      <c r="C320" t="s">
        <v>1978</v>
      </c>
      <c r="D320" t="s">
        <v>2331</v>
      </c>
      <c r="E320" s="2">
        <v>139.96703296703296</v>
      </c>
      <c r="F320" s="2">
        <f>SUM(Contract[[#This Row],[RN Hours (excl. Admin, DON)]], Contract[[#This Row],[RN Admin Hours]], Contract[[#This Row],[RN DON Hours]], Contract[[#This Row],[LPN Hours (excl. Admin)]], Contract[[#This Row],[LPN Admin Hours]], Contract[[#This Row],[CNA Hours]], Contract[[#This Row],[NA TR Hours]], Contract[[#This Row],[Med Aide/Tech Hours]])</f>
        <v>512.66318681318683</v>
      </c>
      <c r="G3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20.857802197802201</v>
      </c>
      <c r="H320" s="8">
        <f>Contract[[#This Row],[Total Contract Hours]]/Contract[[#This Row],[Total Nurse Staff Hours]]</f>
        <v>4.0685195922606263E-2</v>
      </c>
      <c r="I320" s="2">
        <f>SUM(Contract[[#This Row],[RN Hours (excl. Admin, DON)]], Contract[[#This Row],[RN Admin Hours]], Contract[[#This Row],[RN DON Hours]])</f>
        <v>101.59758241758244</v>
      </c>
      <c r="J320" s="2">
        <f>SUM(Contract[[#This Row],[RN Hours Contract (excl. Admin, DON)]], Contract[[#This Row],[RN Admin Hours Contract]], Contract[[#This Row],[RN DON Hours Contract]])</f>
        <v>18.53846153846154</v>
      </c>
      <c r="K320" s="8">
        <f>Contract[[#This Row],[Total Contract RN Hours (w/ Admin, DON)]]/Contract[[#This Row],[Total RN Hours (w/ Admin, DON)]]</f>
        <v>0.18246951450346008</v>
      </c>
      <c r="L320" s="2">
        <v>67.046923076923079</v>
      </c>
      <c r="M320" s="2">
        <v>15.538461538461538</v>
      </c>
      <c r="N320" s="8">
        <f>Contract[[#This Row],[RN Hours Contract (excl. Admin, DON)]]/Contract[[#This Row],[RN Hours (excl. Admin, DON)]]</f>
        <v>0.2317550280515368</v>
      </c>
      <c r="O320" s="2">
        <v>29.336373626373643</v>
      </c>
      <c r="P320" s="2">
        <v>3</v>
      </c>
      <c r="Q320" s="8">
        <f>Contract[[#This Row],[RN Admin Hours Contract]]/Contract[[#This Row],[RN Admin Hours]]</f>
        <v>0.10226212817602566</v>
      </c>
      <c r="R320" s="2">
        <v>5.2142857142857197</v>
      </c>
      <c r="S320" s="2">
        <v>0</v>
      </c>
      <c r="T320" s="8">
        <f>Contract[[#This Row],[RN DON Hours Contract]]/Contract[[#This Row],[RN DON Hours]]</f>
        <v>0</v>
      </c>
      <c r="U320" s="2">
        <v>94.783626373626362</v>
      </c>
      <c r="V320" s="2">
        <v>0.26439560439560439</v>
      </c>
      <c r="W320" s="8">
        <f>Contract[[#This Row],[LPN Hours Contract (excl. Admin)]]/Contract[[#This Row],[LPN Hours (excl. Admin)]]</f>
        <v>2.7894649583609173E-3</v>
      </c>
      <c r="X320" s="2">
        <v>5.5840659340659338</v>
      </c>
      <c r="Y320" s="2">
        <v>0</v>
      </c>
      <c r="Z320" s="8">
        <f>Contract[[#This Row],[LPN Admin Hours Contract]]/Contract[[#This Row],[LPN Admin Hours]]</f>
        <v>0</v>
      </c>
      <c r="AA320" s="2">
        <v>228.68692307692311</v>
      </c>
      <c r="AB320" s="2">
        <v>2.0549450549450547</v>
      </c>
      <c r="AC320" s="8">
        <f>Contract[[#This Row],[CNA Hours Contract]]/Contract[[#This Row],[CNA Hours]]</f>
        <v>8.9858441720073162E-3</v>
      </c>
      <c r="AD320" s="2">
        <v>72.692307692307693</v>
      </c>
      <c r="AE320" s="2">
        <v>0</v>
      </c>
      <c r="AF320" s="8">
        <f>Contract[[#This Row],[NA TR Hours Contract]]/Contract[[#This Row],[NA TR Hours]]</f>
        <v>0</v>
      </c>
      <c r="AG320" s="2">
        <v>9.3186813186813193</v>
      </c>
      <c r="AH320" s="2">
        <v>0</v>
      </c>
      <c r="AI320" s="8">
        <f>Contract[[#This Row],[Med Aide/Tech Hours Contract]]/Contract[[#This Row],[Med Aide/Tech Hours]]</f>
        <v>0</v>
      </c>
      <c r="AJ320" t="s">
        <v>190</v>
      </c>
      <c r="AK320" s="6">
        <v>5</v>
      </c>
      <c r="AT320"/>
      <c r="AU320"/>
    </row>
    <row r="321" spans="1:47" x14ac:dyDescent="0.25">
      <c r="A321" t="s">
        <v>35</v>
      </c>
      <c r="B321" t="s">
        <v>1272</v>
      </c>
      <c r="C321" t="s">
        <v>1980</v>
      </c>
      <c r="D321" t="s">
        <v>2309</v>
      </c>
      <c r="E321" s="2">
        <v>42.736263736263737</v>
      </c>
      <c r="F321" s="2">
        <f>SUM(Contract[[#This Row],[RN Hours (excl. Admin, DON)]], Contract[[#This Row],[RN Admin Hours]], Contract[[#This Row],[RN DON Hours]], Contract[[#This Row],[LPN Hours (excl. Admin)]], Contract[[#This Row],[LPN Admin Hours]], Contract[[#This Row],[CNA Hours]], Contract[[#This Row],[NA TR Hours]], Contract[[#This Row],[Med Aide/Tech Hours]])</f>
        <v>161.63989010989013</v>
      </c>
      <c r="G3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21" s="8">
        <f>Contract[[#This Row],[Total Contract Hours]]/Contract[[#This Row],[Total Nurse Staff Hours]]</f>
        <v>0</v>
      </c>
      <c r="I321" s="2">
        <f>SUM(Contract[[#This Row],[RN Hours (excl. Admin, DON)]], Contract[[#This Row],[RN Admin Hours]], Contract[[#This Row],[RN DON Hours]])</f>
        <v>29.568131868131868</v>
      </c>
      <c r="J321" s="2">
        <f>SUM(Contract[[#This Row],[RN Hours Contract (excl. Admin, DON)]], Contract[[#This Row],[RN Admin Hours Contract]], Contract[[#This Row],[RN DON Hours Contract]])</f>
        <v>0</v>
      </c>
      <c r="K321" s="8">
        <f>Contract[[#This Row],[Total Contract RN Hours (w/ Admin, DON)]]/Contract[[#This Row],[Total RN Hours (w/ Admin, DON)]]</f>
        <v>0</v>
      </c>
      <c r="L321" s="2">
        <v>19.150549450549452</v>
      </c>
      <c r="M321" s="2">
        <v>0</v>
      </c>
      <c r="N321" s="8">
        <f>Contract[[#This Row],[RN Hours Contract (excl. Admin, DON)]]/Contract[[#This Row],[RN Hours (excl. Admin, DON)]]</f>
        <v>0</v>
      </c>
      <c r="O321" s="2">
        <v>5.2747252747252746</v>
      </c>
      <c r="P321" s="2">
        <v>0</v>
      </c>
      <c r="Q321" s="8">
        <f>Contract[[#This Row],[RN Admin Hours Contract]]/Contract[[#This Row],[RN Admin Hours]]</f>
        <v>0</v>
      </c>
      <c r="R321" s="2">
        <v>5.1428571428571432</v>
      </c>
      <c r="S321" s="2">
        <v>0</v>
      </c>
      <c r="T321" s="8">
        <f>Contract[[#This Row],[RN DON Hours Contract]]/Contract[[#This Row],[RN DON Hours]]</f>
        <v>0</v>
      </c>
      <c r="U321" s="2">
        <v>34.541538461538465</v>
      </c>
      <c r="V321" s="2">
        <v>0</v>
      </c>
      <c r="W321" s="8">
        <f>Contract[[#This Row],[LPN Hours Contract (excl. Admin)]]/Contract[[#This Row],[LPN Hours (excl. Admin)]]</f>
        <v>0</v>
      </c>
      <c r="X321" s="2">
        <v>10.780219780219781</v>
      </c>
      <c r="Y321" s="2">
        <v>0</v>
      </c>
      <c r="Z321" s="8">
        <f>Contract[[#This Row],[LPN Admin Hours Contract]]/Contract[[#This Row],[LPN Admin Hours]]</f>
        <v>0</v>
      </c>
      <c r="AA321" s="2">
        <v>86.75</v>
      </c>
      <c r="AB321" s="2">
        <v>0</v>
      </c>
      <c r="AC321" s="8">
        <f>Contract[[#This Row],[CNA Hours Contract]]/Contract[[#This Row],[CNA Hours]]</f>
        <v>0</v>
      </c>
      <c r="AD321" s="2">
        <v>0</v>
      </c>
      <c r="AE321" s="2">
        <v>0</v>
      </c>
      <c r="AF321" s="8" t="s">
        <v>2447</v>
      </c>
      <c r="AG321" s="2">
        <v>0</v>
      </c>
      <c r="AH321" s="2">
        <v>0</v>
      </c>
      <c r="AI321" s="8" t="s">
        <v>2447</v>
      </c>
      <c r="AJ321" t="s">
        <v>328</v>
      </c>
      <c r="AK321" s="6">
        <v>5</v>
      </c>
      <c r="AT321"/>
      <c r="AU321"/>
    </row>
    <row r="322" spans="1:47" x14ac:dyDescent="0.25">
      <c r="A322" t="s">
        <v>35</v>
      </c>
      <c r="B322" t="s">
        <v>1233</v>
      </c>
      <c r="C322" t="s">
        <v>2139</v>
      </c>
      <c r="D322" t="s">
        <v>2296</v>
      </c>
      <c r="E322" s="2">
        <v>52.901098901098898</v>
      </c>
      <c r="F322" s="2">
        <f>SUM(Contract[[#This Row],[RN Hours (excl. Admin, DON)]], Contract[[#This Row],[RN Admin Hours]], Contract[[#This Row],[RN DON Hours]], Contract[[#This Row],[LPN Hours (excl. Admin)]], Contract[[#This Row],[LPN Admin Hours]], Contract[[#This Row],[CNA Hours]], Contract[[#This Row],[NA TR Hours]], Contract[[#This Row],[Med Aide/Tech Hours]])</f>
        <v>207.52890109890112</v>
      </c>
      <c r="G3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12.241758241758241</v>
      </c>
      <c r="H322" s="8">
        <f>Contract[[#This Row],[Total Contract Hours]]/Contract[[#This Row],[Total Nurse Staff Hours]]</f>
        <v>5.8988209241874416E-2</v>
      </c>
      <c r="I322" s="2">
        <f>SUM(Contract[[#This Row],[RN Hours (excl. Admin, DON)]], Contract[[#This Row],[RN Admin Hours]], Contract[[#This Row],[RN DON Hours]])</f>
        <v>30.189560439560438</v>
      </c>
      <c r="J322" s="2">
        <f>SUM(Contract[[#This Row],[RN Hours Contract (excl. Admin, DON)]], Contract[[#This Row],[RN Admin Hours Contract]], Contract[[#This Row],[RN DON Hours Contract]])</f>
        <v>0</v>
      </c>
      <c r="K322" s="8">
        <f>Contract[[#This Row],[Total Contract RN Hours (w/ Admin, DON)]]/Contract[[#This Row],[Total RN Hours (w/ Admin, DON)]]</f>
        <v>0</v>
      </c>
      <c r="L322" s="2">
        <v>20.892857142857142</v>
      </c>
      <c r="M322" s="2">
        <v>0</v>
      </c>
      <c r="N322" s="8">
        <f>Contract[[#This Row],[RN Hours Contract (excl. Admin, DON)]]/Contract[[#This Row],[RN Hours (excl. Admin, DON)]]</f>
        <v>0</v>
      </c>
      <c r="O322" s="2">
        <v>4.0219780219780219</v>
      </c>
      <c r="P322" s="2">
        <v>0</v>
      </c>
      <c r="Q322" s="8">
        <f>Contract[[#This Row],[RN Admin Hours Contract]]/Contract[[#This Row],[RN Admin Hours]]</f>
        <v>0</v>
      </c>
      <c r="R322" s="2">
        <v>5.2747252747252746</v>
      </c>
      <c r="S322" s="2">
        <v>0</v>
      </c>
      <c r="T322" s="8">
        <f>Contract[[#This Row],[RN DON Hours Contract]]/Contract[[#This Row],[RN DON Hours]]</f>
        <v>0</v>
      </c>
      <c r="U322" s="2">
        <v>33.111318681318686</v>
      </c>
      <c r="V322" s="2">
        <v>0</v>
      </c>
      <c r="W322" s="8">
        <f>Contract[[#This Row],[LPN Hours Contract (excl. Admin)]]/Contract[[#This Row],[LPN Hours (excl. Admin)]]</f>
        <v>0</v>
      </c>
      <c r="X322" s="2">
        <v>8.8928571428571423</v>
      </c>
      <c r="Y322" s="2">
        <v>0</v>
      </c>
      <c r="Z322" s="8">
        <f>Contract[[#This Row],[LPN Admin Hours Contract]]/Contract[[#This Row],[LPN Admin Hours]]</f>
        <v>0</v>
      </c>
      <c r="AA322" s="2">
        <v>135.33516483516485</v>
      </c>
      <c r="AB322" s="2">
        <v>12.241758241758241</v>
      </c>
      <c r="AC322" s="8">
        <f>Contract[[#This Row],[CNA Hours Contract]]/Contract[[#This Row],[CNA Hours]]</f>
        <v>9.0455117534813834E-2</v>
      </c>
      <c r="AD322" s="2">
        <v>0</v>
      </c>
      <c r="AE322" s="2">
        <v>0</v>
      </c>
      <c r="AF322" s="8" t="s">
        <v>2447</v>
      </c>
      <c r="AG322" s="2">
        <v>0</v>
      </c>
      <c r="AH322" s="2">
        <v>0</v>
      </c>
      <c r="AI322" s="8" t="s">
        <v>2447</v>
      </c>
      <c r="AJ322" t="s">
        <v>289</v>
      </c>
      <c r="AK322" s="6">
        <v>5</v>
      </c>
      <c r="AT322"/>
      <c r="AU322"/>
    </row>
    <row r="323" spans="1:47" x14ac:dyDescent="0.25">
      <c r="A323" t="s">
        <v>35</v>
      </c>
      <c r="B323" t="s">
        <v>995</v>
      </c>
      <c r="C323" t="s">
        <v>2008</v>
      </c>
      <c r="D323" t="s">
        <v>2281</v>
      </c>
      <c r="E323" s="2">
        <v>75.395604395604394</v>
      </c>
      <c r="F323" s="2">
        <f>SUM(Contract[[#This Row],[RN Hours (excl. Admin, DON)]], Contract[[#This Row],[RN Admin Hours]], Contract[[#This Row],[RN DON Hours]], Contract[[#This Row],[LPN Hours (excl. Admin)]], Contract[[#This Row],[LPN Admin Hours]], Contract[[#This Row],[CNA Hours]], Contract[[#This Row],[NA TR Hours]], Contract[[#This Row],[Med Aide/Tech Hours]])</f>
        <v>294.21703296703294</v>
      </c>
      <c r="G3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28.407142857142858</v>
      </c>
      <c r="H323" s="8">
        <f>Contract[[#This Row],[Total Contract Hours]]/Contract[[#This Row],[Total Nurse Staff Hours]]</f>
        <v>9.6551659741351145E-2</v>
      </c>
      <c r="I323" s="2">
        <f>SUM(Contract[[#This Row],[RN Hours (excl. Admin, DON)]], Contract[[#This Row],[RN Admin Hours]], Contract[[#This Row],[RN DON Hours]])</f>
        <v>31.316483516483512</v>
      </c>
      <c r="J323" s="2">
        <f>SUM(Contract[[#This Row],[RN Hours Contract (excl. Admin, DON)]], Contract[[#This Row],[RN Admin Hours Contract]], Contract[[#This Row],[RN DON Hours Contract]])</f>
        <v>8.2967032967032974</v>
      </c>
      <c r="K323" s="8">
        <f>Contract[[#This Row],[Total Contract RN Hours (w/ Admin, DON)]]/Contract[[#This Row],[Total RN Hours (w/ Admin, DON)]]</f>
        <v>0.26493087234191881</v>
      </c>
      <c r="L323" s="2">
        <v>18.444725274725268</v>
      </c>
      <c r="M323" s="2">
        <v>6.7142857142857144</v>
      </c>
      <c r="N323" s="8">
        <f>Contract[[#This Row],[RN Hours Contract (excl. Admin, DON)]]/Contract[[#This Row],[RN Hours (excl. Admin, DON)]]</f>
        <v>0.36402199622275061</v>
      </c>
      <c r="O323" s="2">
        <v>9.0091208791208803</v>
      </c>
      <c r="P323" s="2">
        <v>1.5824175824175823</v>
      </c>
      <c r="Q323" s="8">
        <f>Contract[[#This Row],[RN Admin Hours Contract]]/Contract[[#This Row],[RN Admin Hours]]</f>
        <v>0.17564617054755252</v>
      </c>
      <c r="R323" s="2">
        <v>3.8626373626373627</v>
      </c>
      <c r="S323" s="2">
        <v>0</v>
      </c>
      <c r="T323" s="8">
        <f>Contract[[#This Row],[RN DON Hours Contract]]/Contract[[#This Row],[RN DON Hours]]</f>
        <v>0</v>
      </c>
      <c r="U323" s="2">
        <v>82.551758241758236</v>
      </c>
      <c r="V323" s="2">
        <v>6.0445054945054943</v>
      </c>
      <c r="W323" s="8">
        <f>Contract[[#This Row],[LPN Hours Contract (excl. Admin)]]/Contract[[#This Row],[LPN Hours (excl. Admin)]]</f>
        <v>7.3220796543227634E-2</v>
      </c>
      <c r="X323" s="2">
        <v>9.8004395604395604</v>
      </c>
      <c r="Y323" s="2">
        <v>0.26373626373626374</v>
      </c>
      <c r="Z323" s="8">
        <f>Contract[[#This Row],[LPN Admin Hours Contract]]/Contract[[#This Row],[LPN Admin Hours]]</f>
        <v>2.6910656620021529E-2</v>
      </c>
      <c r="AA323" s="2">
        <v>165.09780219780217</v>
      </c>
      <c r="AB323" s="2">
        <v>13.802197802197803</v>
      </c>
      <c r="AC323" s="8">
        <f>Contract[[#This Row],[CNA Hours Contract]]/Contract[[#This Row],[CNA Hours]]</f>
        <v>8.3600130458802324E-2</v>
      </c>
      <c r="AD323" s="2">
        <v>0</v>
      </c>
      <c r="AE323" s="2">
        <v>0</v>
      </c>
      <c r="AF323" s="8" t="s">
        <v>2447</v>
      </c>
      <c r="AG323" s="2">
        <v>5.4505494505494507</v>
      </c>
      <c r="AH323" s="2">
        <v>0</v>
      </c>
      <c r="AI323" s="8">
        <f>Contract[[#This Row],[Med Aide/Tech Hours Contract]]/Contract[[#This Row],[Med Aide/Tech Hours]]</f>
        <v>0</v>
      </c>
      <c r="AJ323" t="s">
        <v>141</v>
      </c>
      <c r="AK323" s="6">
        <v>5</v>
      </c>
      <c r="AT323"/>
      <c r="AU323"/>
    </row>
    <row r="324" spans="1:47" x14ac:dyDescent="0.25">
      <c r="A324" t="s">
        <v>35</v>
      </c>
      <c r="B324" t="s">
        <v>1246</v>
      </c>
      <c r="C324" t="s">
        <v>1970</v>
      </c>
      <c r="D324" t="s">
        <v>2282</v>
      </c>
      <c r="E324" s="2">
        <v>41.593406593406591</v>
      </c>
      <c r="F324" s="2">
        <f>SUM(Contract[[#This Row],[RN Hours (excl. Admin, DON)]], Contract[[#This Row],[RN Admin Hours]], Contract[[#This Row],[RN DON Hours]], Contract[[#This Row],[LPN Hours (excl. Admin)]], Contract[[#This Row],[LPN Admin Hours]], Contract[[#This Row],[CNA Hours]], Contract[[#This Row],[NA TR Hours]], Contract[[#This Row],[Med Aide/Tech Hours]])</f>
        <v>193.8496703296704</v>
      </c>
      <c r="G3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24" s="8">
        <f>Contract[[#This Row],[Total Contract Hours]]/Contract[[#This Row],[Total Nurse Staff Hours]]</f>
        <v>0</v>
      </c>
      <c r="I324" s="2">
        <f>SUM(Contract[[#This Row],[RN Hours (excl. Admin, DON)]], Contract[[#This Row],[RN Admin Hours]], Contract[[#This Row],[RN DON Hours]])</f>
        <v>37.251758241758246</v>
      </c>
      <c r="J324" s="2">
        <f>SUM(Contract[[#This Row],[RN Hours Contract (excl. Admin, DON)]], Contract[[#This Row],[RN Admin Hours Contract]], Contract[[#This Row],[RN DON Hours Contract]])</f>
        <v>0</v>
      </c>
      <c r="K324" s="8">
        <f>Contract[[#This Row],[Total Contract RN Hours (w/ Admin, DON)]]/Contract[[#This Row],[Total RN Hours (w/ Admin, DON)]]</f>
        <v>0</v>
      </c>
      <c r="L324" s="2">
        <v>22.707802197802202</v>
      </c>
      <c r="M324" s="2">
        <v>0</v>
      </c>
      <c r="N324" s="8">
        <f>Contract[[#This Row],[RN Hours Contract (excl. Admin, DON)]]/Contract[[#This Row],[RN Hours (excl. Admin, DON)]]</f>
        <v>0</v>
      </c>
      <c r="O324" s="2">
        <v>5.0824175824175821</v>
      </c>
      <c r="P324" s="2">
        <v>0</v>
      </c>
      <c r="Q324" s="8">
        <f>Contract[[#This Row],[RN Admin Hours Contract]]/Contract[[#This Row],[RN Admin Hours]]</f>
        <v>0</v>
      </c>
      <c r="R324" s="2">
        <v>9.4615384615384617</v>
      </c>
      <c r="S324" s="2">
        <v>0</v>
      </c>
      <c r="T324" s="8">
        <f>Contract[[#This Row],[RN DON Hours Contract]]/Contract[[#This Row],[RN DON Hours]]</f>
        <v>0</v>
      </c>
      <c r="U324" s="2">
        <v>42.010219780219785</v>
      </c>
      <c r="V324" s="2">
        <v>0</v>
      </c>
      <c r="W324" s="8">
        <f>Contract[[#This Row],[LPN Hours Contract (excl. Admin)]]/Contract[[#This Row],[LPN Hours (excl. Admin)]]</f>
        <v>0</v>
      </c>
      <c r="X324" s="2">
        <v>0</v>
      </c>
      <c r="Y324" s="2">
        <v>0</v>
      </c>
      <c r="Z324" s="8" t="s">
        <v>2447</v>
      </c>
      <c r="AA324" s="2">
        <v>114.58769230769238</v>
      </c>
      <c r="AB324" s="2">
        <v>0</v>
      </c>
      <c r="AC324" s="8">
        <f>Contract[[#This Row],[CNA Hours Contract]]/Contract[[#This Row],[CNA Hours]]</f>
        <v>0</v>
      </c>
      <c r="AD324" s="2">
        <v>0</v>
      </c>
      <c r="AE324" s="2">
        <v>0</v>
      </c>
      <c r="AF324" s="8" t="s">
        <v>2447</v>
      </c>
      <c r="AG324" s="2">
        <v>0</v>
      </c>
      <c r="AH324" s="2">
        <v>0</v>
      </c>
      <c r="AI324" s="8" t="s">
        <v>2447</v>
      </c>
      <c r="AJ324" t="s">
        <v>302</v>
      </c>
      <c r="AK324" s="6">
        <v>5</v>
      </c>
      <c r="AT324"/>
      <c r="AU324"/>
    </row>
    <row r="325" spans="1:47" x14ac:dyDescent="0.25">
      <c r="A325" t="s">
        <v>35</v>
      </c>
      <c r="B325" t="s">
        <v>1610</v>
      </c>
      <c r="C325" t="s">
        <v>2102</v>
      </c>
      <c r="D325" t="s">
        <v>2299</v>
      </c>
      <c r="E325" s="2">
        <v>47.384615384615387</v>
      </c>
      <c r="F325" s="2">
        <f>SUM(Contract[[#This Row],[RN Hours (excl. Admin, DON)]], Contract[[#This Row],[RN Admin Hours]], Contract[[#This Row],[RN DON Hours]], Contract[[#This Row],[LPN Hours (excl. Admin)]], Contract[[#This Row],[LPN Admin Hours]], Contract[[#This Row],[CNA Hours]], Contract[[#This Row],[NA TR Hours]], Contract[[#This Row],[Med Aide/Tech Hours]])</f>
        <v>211.55296703296708</v>
      </c>
      <c r="G3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40.739010989010993</v>
      </c>
      <c r="H325" s="8">
        <f>Contract[[#This Row],[Total Contract Hours]]/Contract[[#This Row],[Total Nurse Staff Hours]]</f>
        <v>0.19257121070139605</v>
      </c>
      <c r="I325" s="2">
        <f>SUM(Contract[[#This Row],[RN Hours (excl. Admin, DON)]], Contract[[#This Row],[RN Admin Hours]], Contract[[#This Row],[RN DON Hours]])</f>
        <v>35.002087912087916</v>
      </c>
      <c r="J325" s="2">
        <f>SUM(Contract[[#This Row],[RN Hours Contract (excl. Admin, DON)]], Contract[[#This Row],[RN Admin Hours Contract]], Contract[[#This Row],[RN DON Hours Contract]])</f>
        <v>3.4835164835164836</v>
      </c>
      <c r="K325" s="8">
        <f>Contract[[#This Row],[Total Contract RN Hours (w/ Admin, DON)]]/Contract[[#This Row],[Total RN Hours (w/ Admin, DON)]]</f>
        <v>9.9523105372050016E-2</v>
      </c>
      <c r="L325" s="2">
        <v>21.729560439560441</v>
      </c>
      <c r="M325" s="2">
        <v>3.4835164835164836</v>
      </c>
      <c r="N325" s="8">
        <f>Contract[[#This Row],[RN Hours Contract (excl. Admin, DON)]]/Contract[[#This Row],[RN Hours (excl. Admin, DON)]]</f>
        <v>0.16031233090083391</v>
      </c>
      <c r="O325" s="2">
        <v>8.393406593406592</v>
      </c>
      <c r="P325" s="2">
        <v>0</v>
      </c>
      <c r="Q325" s="8">
        <f>Contract[[#This Row],[RN Admin Hours Contract]]/Contract[[#This Row],[RN Admin Hours]]</f>
        <v>0</v>
      </c>
      <c r="R325" s="2">
        <v>4.8791208791208796</v>
      </c>
      <c r="S325" s="2">
        <v>0</v>
      </c>
      <c r="T325" s="8">
        <f>Contract[[#This Row],[RN DON Hours Contract]]/Contract[[#This Row],[RN DON Hours]]</f>
        <v>0</v>
      </c>
      <c r="U325" s="2">
        <v>59.370000000000012</v>
      </c>
      <c r="V325" s="2">
        <v>1.695054945054945</v>
      </c>
      <c r="W325" s="8">
        <f>Contract[[#This Row],[LPN Hours Contract (excl. Admin)]]/Contract[[#This Row],[LPN Hours (excl. Admin)]]</f>
        <v>2.8550698080763763E-2</v>
      </c>
      <c r="X325" s="2">
        <v>5.3087912087912086</v>
      </c>
      <c r="Y325" s="2">
        <v>0</v>
      </c>
      <c r="Z325" s="8">
        <f>Contract[[#This Row],[LPN Admin Hours Contract]]/Contract[[#This Row],[LPN Admin Hours]]</f>
        <v>0</v>
      </c>
      <c r="AA325" s="2">
        <v>108.08197802197803</v>
      </c>
      <c r="AB325" s="2">
        <v>35.560439560439562</v>
      </c>
      <c r="AC325" s="8">
        <f>Contract[[#This Row],[CNA Hours Contract]]/Contract[[#This Row],[CNA Hours]]</f>
        <v>0.32901358960333321</v>
      </c>
      <c r="AD325" s="2">
        <v>3.79010989010989</v>
      </c>
      <c r="AE325" s="2">
        <v>0</v>
      </c>
      <c r="AF325" s="8">
        <f>Contract[[#This Row],[NA TR Hours Contract]]/Contract[[#This Row],[NA TR Hours]]</f>
        <v>0</v>
      </c>
      <c r="AG325" s="2">
        <v>0</v>
      </c>
      <c r="AH325" s="2">
        <v>0</v>
      </c>
      <c r="AI325" s="8" t="s">
        <v>2447</v>
      </c>
      <c r="AJ325" t="s">
        <v>673</v>
      </c>
      <c r="AK325" s="6">
        <v>5</v>
      </c>
      <c r="AT325"/>
      <c r="AU325"/>
    </row>
    <row r="326" spans="1:47" x14ac:dyDescent="0.25">
      <c r="A326" t="s">
        <v>35</v>
      </c>
      <c r="B326" t="s">
        <v>1583</v>
      </c>
      <c r="C326" t="s">
        <v>2225</v>
      </c>
      <c r="D326" t="s">
        <v>2324</v>
      </c>
      <c r="E326" s="2">
        <v>78.978021978021971</v>
      </c>
      <c r="F326" s="2">
        <f>SUM(Contract[[#This Row],[RN Hours (excl. Admin, DON)]], Contract[[#This Row],[RN Admin Hours]], Contract[[#This Row],[RN DON Hours]], Contract[[#This Row],[LPN Hours (excl. Admin)]], Contract[[#This Row],[LPN Admin Hours]], Contract[[#This Row],[CNA Hours]], Contract[[#This Row],[NA TR Hours]], Contract[[#This Row],[Med Aide/Tech Hours]])</f>
        <v>303.42362637362635</v>
      </c>
      <c r="G3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26" s="8">
        <f>Contract[[#This Row],[Total Contract Hours]]/Contract[[#This Row],[Total Nurse Staff Hours]]</f>
        <v>0</v>
      </c>
      <c r="I326" s="2">
        <f>SUM(Contract[[#This Row],[RN Hours (excl. Admin, DON)]], Contract[[#This Row],[RN Admin Hours]], Contract[[#This Row],[RN DON Hours]])</f>
        <v>45.828241758241759</v>
      </c>
      <c r="J326" s="2">
        <f>SUM(Contract[[#This Row],[RN Hours Contract (excl. Admin, DON)]], Contract[[#This Row],[RN Admin Hours Contract]], Contract[[#This Row],[RN DON Hours Contract]])</f>
        <v>0</v>
      </c>
      <c r="K326" s="8">
        <f>Contract[[#This Row],[Total Contract RN Hours (w/ Admin, DON)]]/Contract[[#This Row],[Total RN Hours (w/ Admin, DON)]]</f>
        <v>0</v>
      </c>
      <c r="L326" s="2">
        <v>28.593406593406595</v>
      </c>
      <c r="M326" s="2">
        <v>0</v>
      </c>
      <c r="N326" s="8">
        <f>Contract[[#This Row],[RN Hours Contract (excl. Admin, DON)]]/Contract[[#This Row],[RN Hours (excl. Admin, DON)]]</f>
        <v>0</v>
      </c>
      <c r="O326" s="2">
        <v>11.520549450549451</v>
      </c>
      <c r="P326" s="2">
        <v>0</v>
      </c>
      <c r="Q326" s="8">
        <f>Contract[[#This Row],[RN Admin Hours Contract]]/Contract[[#This Row],[RN Admin Hours]]</f>
        <v>0</v>
      </c>
      <c r="R326" s="2">
        <v>5.7142857142857144</v>
      </c>
      <c r="S326" s="2">
        <v>0</v>
      </c>
      <c r="T326" s="8">
        <f>Contract[[#This Row],[RN DON Hours Contract]]/Contract[[#This Row],[RN DON Hours]]</f>
        <v>0</v>
      </c>
      <c r="U326" s="2">
        <v>90.100219780219774</v>
      </c>
      <c r="V326" s="2">
        <v>0</v>
      </c>
      <c r="W326" s="8">
        <f>Contract[[#This Row],[LPN Hours Contract (excl. Admin)]]/Contract[[#This Row],[LPN Hours (excl. Admin)]]</f>
        <v>0</v>
      </c>
      <c r="X326" s="2">
        <v>0</v>
      </c>
      <c r="Y326" s="2">
        <v>0</v>
      </c>
      <c r="Z326" s="8" t="s">
        <v>2447</v>
      </c>
      <c r="AA326" s="2">
        <v>167.49516483516479</v>
      </c>
      <c r="AB326" s="2">
        <v>0</v>
      </c>
      <c r="AC326" s="8">
        <f>Contract[[#This Row],[CNA Hours Contract]]/Contract[[#This Row],[CNA Hours]]</f>
        <v>0</v>
      </c>
      <c r="AD326" s="2">
        <v>0</v>
      </c>
      <c r="AE326" s="2">
        <v>0</v>
      </c>
      <c r="AF326" s="8" t="s">
        <v>2447</v>
      </c>
      <c r="AG326" s="2">
        <v>0</v>
      </c>
      <c r="AH326" s="2">
        <v>0</v>
      </c>
      <c r="AI326" s="8" t="s">
        <v>2447</v>
      </c>
      <c r="AJ326" t="s">
        <v>645</v>
      </c>
      <c r="AK326" s="6">
        <v>5</v>
      </c>
      <c r="AT326"/>
      <c r="AU326"/>
    </row>
    <row r="327" spans="1:47" x14ac:dyDescent="0.25">
      <c r="A327" t="s">
        <v>35</v>
      </c>
      <c r="B327" t="s">
        <v>1133</v>
      </c>
      <c r="C327" t="s">
        <v>2106</v>
      </c>
      <c r="D327" t="s">
        <v>2295</v>
      </c>
      <c r="E327" s="2">
        <v>28.494505494505493</v>
      </c>
      <c r="F327" s="2">
        <f>SUM(Contract[[#This Row],[RN Hours (excl. Admin, DON)]], Contract[[#This Row],[RN Admin Hours]], Contract[[#This Row],[RN DON Hours]], Contract[[#This Row],[LPN Hours (excl. Admin)]], Contract[[#This Row],[LPN Admin Hours]], Contract[[#This Row],[CNA Hours]], Contract[[#This Row],[NA TR Hours]], Contract[[#This Row],[Med Aide/Tech Hours]])</f>
        <v>106.19890109890112</v>
      </c>
      <c r="G3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27" s="8">
        <f>Contract[[#This Row],[Total Contract Hours]]/Contract[[#This Row],[Total Nurse Staff Hours]]</f>
        <v>0</v>
      </c>
      <c r="I327" s="2">
        <f>SUM(Contract[[#This Row],[RN Hours (excl. Admin, DON)]], Contract[[#This Row],[RN Admin Hours]], Contract[[#This Row],[RN DON Hours]])</f>
        <v>26.238241758241756</v>
      </c>
      <c r="J327" s="2">
        <f>SUM(Contract[[#This Row],[RN Hours Contract (excl. Admin, DON)]], Contract[[#This Row],[RN Admin Hours Contract]], Contract[[#This Row],[RN DON Hours Contract]])</f>
        <v>0</v>
      </c>
      <c r="K327" s="8">
        <f>Contract[[#This Row],[Total Contract RN Hours (w/ Admin, DON)]]/Contract[[#This Row],[Total RN Hours (w/ Admin, DON)]]</f>
        <v>0</v>
      </c>
      <c r="L327" s="2">
        <v>20.496483516483515</v>
      </c>
      <c r="M327" s="2">
        <v>0</v>
      </c>
      <c r="N327" s="8">
        <f>Contract[[#This Row],[RN Hours Contract (excl. Admin, DON)]]/Contract[[#This Row],[RN Hours (excl. Admin, DON)]]</f>
        <v>0</v>
      </c>
      <c r="O327" s="2">
        <v>0.81868131868131866</v>
      </c>
      <c r="P327" s="2">
        <v>0</v>
      </c>
      <c r="Q327" s="8">
        <f>Contract[[#This Row],[RN Admin Hours Contract]]/Contract[[#This Row],[RN Admin Hours]]</f>
        <v>0</v>
      </c>
      <c r="R327" s="2">
        <v>4.9230769230769234</v>
      </c>
      <c r="S327" s="2">
        <v>0</v>
      </c>
      <c r="T327" s="8">
        <f>Contract[[#This Row],[RN DON Hours Contract]]/Contract[[#This Row],[RN DON Hours]]</f>
        <v>0</v>
      </c>
      <c r="U327" s="2">
        <v>23.069780219780224</v>
      </c>
      <c r="V327" s="2">
        <v>0</v>
      </c>
      <c r="W327" s="8">
        <f>Contract[[#This Row],[LPN Hours Contract (excl. Admin)]]/Contract[[#This Row],[LPN Hours (excl. Admin)]]</f>
        <v>0</v>
      </c>
      <c r="X327" s="2">
        <v>3.4428571428571431</v>
      </c>
      <c r="Y327" s="2">
        <v>0</v>
      </c>
      <c r="Z327" s="8">
        <f>Contract[[#This Row],[LPN Admin Hours Contract]]/Contract[[#This Row],[LPN Admin Hours]]</f>
        <v>0</v>
      </c>
      <c r="AA327" s="2">
        <v>38.365494505494517</v>
      </c>
      <c r="AB327" s="2">
        <v>0</v>
      </c>
      <c r="AC327" s="8">
        <f>Contract[[#This Row],[CNA Hours Contract]]/Contract[[#This Row],[CNA Hours]]</f>
        <v>0</v>
      </c>
      <c r="AD327" s="2">
        <v>15.082527472527472</v>
      </c>
      <c r="AE327" s="2">
        <v>0</v>
      </c>
      <c r="AF327" s="8">
        <f>Contract[[#This Row],[NA TR Hours Contract]]/Contract[[#This Row],[NA TR Hours]]</f>
        <v>0</v>
      </c>
      <c r="AG327" s="2">
        <v>0</v>
      </c>
      <c r="AH327" s="2">
        <v>0</v>
      </c>
      <c r="AI327" s="8" t="s">
        <v>2447</v>
      </c>
      <c r="AJ327" t="s">
        <v>188</v>
      </c>
      <c r="AK327" s="6">
        <v>5</v>
      </c>
      <c r="AT327"/>
      <c r="AU327"/>
    </row>
    <row r="328" spans="1:47" x14ac:dyDescent="0.25">
      <c r="A328" t="s">
        <v>35</v>
      </c>
      <c r="B328" t="s">
        <v>1123</v>
      </c>
      <c r="C328" t="s">
        <v>2008</v>
      </c>
      <c r="D328" t="s">
        <v>2281</v>
      </c>
      <c r="E328" s="2">
        <v>54.043956043956044</v>
      </c>
      <c r="F328" s="2">
        <f>SUM(Contract[[#This Row],[RN Hours (excl. Admin, DON)]], Contract[[#This Row],[RN Admin Hours]], Contract[[#This Row],[RN DON Hours]], Contract[[#This Row],[LPN Hours (excl. Admin)]], Contract[[#This Row],[LPN Admin Hours]], Contract[[#This Row],[CNA Hours]], Contract[[#This Row],[NA TR Hours]], Contract[[#This Row],[Med Aide/Tech Hours]])</f>
        <v>154.92747252747256</v>
      </c>
      <c r="G3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7.8485714285714288</v>
      </c>
      <c r="H328" s="8">
        <f>Contract[[#This Row],[Total Contract Hours]]/Contract[[#This Row],[Total Nurse Staff Hours]]</f>
        <v>5.0659649321908862E-2</v>
      </c>
      <c r="I328" s="2">
        <f>SUM(Contract[[#This Row],[RN Hours (excl. Admin, DON)]], Contract[[#This Row],[RN Admin Hours]], Contract[[#This Row],[RN DON Hours]])</f>
        <v>20.864175824175828</v>
      </c>
      <c r="J328" s="2">
        <f>SUM(Contract[[#This Row],[RN Hours Contract (excl. Admin, DON)]], Contract[[#This Row],[RN Admin Hours Contract]], Contract[[#This Row],[RN DON Hours Contract]])</f>
        <v>1.8791208791208791</v>
      </c>
      <c r="K328" s="8">
        <f>Contract[[#This Row],[Total Contract RN Hours (w/ Admin, DON)]]/Contract[[#This Row],[Total RN Hours (w/ Admin, DON)]]</f>
        <v>9.0064467197572981E-2</v>
      </c>
      <c r="L328" s="2">
        <v>13.814725274725278</v>
      </c>
      <c r="M328" s="2">
        <v>1.8791208791208791</v>
      </c>
      <c r="N328" s="8">
        <f>Contract[[#This Row],[RN Hours Contract (excl. Admin, DON)]]/Contract[[#This Row],[RN Hours (excl. Admin, DON)]]</f>
        <v>0.13602303641599181</v>
      </c>
      <c r="O328" s="2">
        <v>1.3351648351648351</v>
      </c>
      <c r="P328" s="2">
        <v>0</v>
      </c>
      <c r="Q328" s="8">
        <f>Contract[[#This Row],[RN Admin Hours Contract]]/Contract[[#This Row],[RN Admin Hours]]</f>
        <v>0</v>
      </c>
      <c r="R328" s="2">
        <v>5.7142857142857144</v>
      </c>
      <c r="S328" s="2">
        <v>0</v>
      </c>
      <c r="T328" s="8">
        <f>Contract[[#This Row],[RN DON Hours Contract]]/Contract[[#This Row],[RN DON Hours]]</f>
        <v>0</v>
      </c>
      <c r="U328" s="2">
        <v>39.346263736263737</v>
      </c>
      <c r="V328" s="2">
        <v>1.6727472527472527</v>
      </c>
      <c r="W328" s="8">
        <f>Contract[[#This Row],[LPN Hours Contract (excl. Admin)]]/Contract[[#This Row],[LPN Hours (excl. Admin)]]</f>
        <v>4.2513496680640465E-2</v>
      </c>
      <c r="X328" s="2">
        <v>3.3406593406593408</v>
      </c>
      <c r="Y328" s="2">
        <v>0</v>
      </c>
      <c r="Z328" s="8">
        <f>Contract[[#This Row],[LPN Admin Hours Contract]]/Contract[[#This Row],[LPN Admin Hours]]</f>
        <v>0</v>
      </c>
      <c r="AA328" s="2">
        <v>91.376373626373649</v>
      </c>
      <c r="AB328" s="2">
        <v>4.2967032967032965</v>
      </c>
      <c r="AC328" s="8">
        <f>Contract[[#This Row],[CNA Hours Contract]]/Contract[[#This Row],[CNA Hours]]</f>
        <v>4.7022037822073884E-2</v>
      </c>
      <c r="AD328" s="2">
        <v>0</v>
      </c>
      <c r="AE328" s="2">
        <v>0</v>
      </c>
      <c r="AF328" s="8" t="s">
        <v>2447</v>
      </c>
      <c r="AG328" s="2">
        <v>0</v>
      </c>
      <c r="AH328" s="2">
        <v>0</v>
      </c>
      <c r="AI328" s="8" t="s">
        <v>2447</v>
      </c>
      <c r="AJ328" t="s">
        <v>177</v>
      </c>
      <c r="AK328" s="6">
        <v>5</v>
      </c>
      <c r="AT328"/>
      <c r="AU328"/>
    </row>
    <row r="329" spans="1:47" x14ac:dyDescent="0.25">
      <c r="A329" t="s">
        <v>35</v>
      </c>
      <c r="B329" t="s">
        <v>1227</v>
      </c>
      <c r="C329" t="s">
        <v>2068</v>
      </c>
      <c r="D329" t="s">
        <v>2307</v>
      </c>
      <c r="E329" s="2">
        <v>45.593406593406591</v>
      </c>
      <c r="F329" s="2">
        <f>SUM(Contract[[#This Row],[RN Hours (excl. Admin, DON)]], Contract[[#This Row],[RN Admin Hours]], Contract[[#This Row],[RN DON Hours]], Contract[[#This Row],[LPN Hours (excl. Admin)]], Contract[[#This Row],[LPN Admin Hours]], Contract[[#This Row],[CNA Hours]], Contract[[#This Row],[NA TR Hours]], Contract[[#This Row],[Med Aide/Tech Hours]])</f>
        <v>152.84560439560437</v>
      </c>
      <c r="G3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18.02681318681319</v>
      </c>
      <c r="H329" s="8">
        <f>Contract[[#This Row],[Total Contract Hours]]/Contract[[#This Row],[Total Nurse Staff Hours]]</f>
        <v>0.11794132554937652</v>
      </c>
      <c r="I329" s="2">
        <f>SUM(Contract[[#This Row],[RN Hours (excl. Admin, DON)]], Contract[[#This Row],[RN Admin Hours]], Contract[[#This Row],[RN DON Hours]])</f>
        <v>30.568351648351648</v>
      </c>
      <c r="J329" s="2">
        <f>SUM(Contract[[#This Row],[RN Hours Contract (excl. Admin, DON)]], Contract[[#This Row],[RN Admin Hours Contract]], Contract[[#This Row],[RN DON Hours Contract]])</f>
        <v>3.0769230769230771</v>
      </c>
      <c r="K329" s="8">
        <f>Contract[[#This Row],[Total Contract RN Hours (w/ Admin, DON)]]/Contract[[#This Row],[Total RN Hours (w/ Admin, DON)]]</f>
        <v>0.10065714737644336</v>
      </c>
      <c r="L329" s="2">
        <v>21.733186813186812</v>
      </c>
      <c r="M329" s="2">
        <v>3.0769230769230771</v>
      </c>
      <c r="N329" s="8">
        <f>Contract[[#This Row],[RN Hours Contract (excl. Admin, DON)]]/Contract[[#This Row],[RN Hours (excl. Admin, DON)]]</f>
        <v>0.14157716967012521</v>
      </c>
      <c r="O329" s="2">
        <v>5.6263736263736268</v>
      </c>
      <c r="P329" s="2">
        <v>0</v>
      </c>
      <c r="Q329" s="8">
        <f>Contract[[#This Row],[RN Admin Hours Contract]]/Contract[[#This Row],[RN Admin Hours]]</f>
        <v>0</v>
      </c>
      <c r="R329" s="2">
        <v>3.2087912087912089</v>
      </c>
      <c r="S329" s="2">
        <v>0</v>
      </c>
      <c r="T329" s="8">
        <f>Contract[[#This Row],[RN DON Hours Contract]]/Contract[[#This Row],[RN DON Hours]]</f>
        <v>0</v>
      </c>
      <c r="U329" s="2">
        <v>14.535494505494505</v>
      </c>
      <c r="V329" s="2">
        <v>10.960879120879124</v>
      </c>
      <c r="W329" s="8">
        <f>Contract[[#This Row],[LPN Hours Contract (excl. Admin)]]/Contract[[#This Row],[LPN Hours (excl. Admin)]]</f>
        <v>0.75407679571794717</v>
      </c>
      <c r="X329" s="2">
        <v>20.729670329670316</v>
      </c>
      <c r="Y329" s="2">
        <v>0</v>
      </c>
      <c r="Z329" s="8">
        <f>Contract[[#This Row],[LPN Admin Hours Contract]]/Contract[[#This Row],[LPN Admin Hours]]</f>
        <v>0</v>
      </c>
      <c r="AA329" s="2">
        <v>87.012087912087921</v>
      </c>
      <c r="AB329" s="2">
        <v>3.9890109890109891</v>
      </c>
      <c r="AC329" s="8">
        <f>Contract[[#This Row],[CNA Hours Contract]]/Contract[[#This Row],[CNA Hours]]</f>
        <v>4.5844331342114894E-2</v>
      </c>
      <c r="AD329" s="2">
        <v>0</v>
      </c>
      <c r="AE329" s="2">
        <v>0</v>
      </c>
      <c r="AF329" s="8" t="s">
        <v>2447</v>
      </c>
      <c r="AG329" s="2">
        <v>0</v>
      </c>
      <c r="AH329" s="2">
        <v>0</v>
      </c>
      <c r="AI329" s="8" t="s">
        <v>2447</v>
      </c>
      <c r="AJ329" t="s">
        <v>283</v>
      </c>
      <c r="AK329" s="6">
        <v>5</v>
      </c>
      <c r="AT329"/>
      <c r="AU329"/>
    </row>
    <row r="330" spans="1:47" x14ac:dyDescent="0.25">
      <c r="A330" t="s">
        <v>35</v>
      </c>
      <c r="B330" t="s">
        <v>1701</v>
      </c>
      <c r="C330" t="s">
        <v>2109</v>
      </c>
      <c r="D330" t="s">
        <v>2319</v>
      </c>
      <c r="E330" s="2">
        <v>17.813186813186814</v>
      </c>
      <c r="F330" s="2">
        <f>SUM(Contract[[#This Row],[RN Hours (excl. Admin, DON)]], Contract[[#This Row],[RN Admin Hours]], Contract[[#This Row],[RN DON Hours]], Contract[[#This Row],[LPN Hours (excl. Admin)]], Contract[[#This Row],[LPN Admin Hours]], Contract[[#This Row],[CNA Hours]], Contract[[#This Row],[NA TR Hours]], Contract[[#This Row],[Med Aide/Tech Hours]])</f>
        <v>73.881868131868131</v>
      </c>
      <c r="G3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330" s="8">
        <f>Contract[[#This Row],[Total Contract Hours]]/Contract[[#This Row],[Total Nurse Staff Hours]]</f>
        <v>7.1394043059532222E-3</v>
      </c>
      <c r="I330" s="2">
        <f>SUM(Contract[[#This Row],[RN Hours (excl. Admin, DON)]], Contract[[#This Row],[RN Admin Hours]], Contract[[#This Row],[RN DON Hours]])</f>
        <v>11.947802197802197</v>
      </c>
      <c r="J330" s="2">
        <f>SUM(Contract[[#This Row],[RN Hours Contract (excl. Admin, DON)]], Contract[[#This Row],[RN Admin Hours Contract]], Contract[[#This Row],[RN DON Hours Contract]])</f>
        <v>0.52747252747252749</v>
      </c>
      <c r="K330" s="8">
        <f>Contract[[#This Row],[Total Contract RN Hours (w/ Admin, DON)]]/Contract[[#This Row],[Total RN Hours (w/ Admin, DON)]]</f>
        <v>4.4148080018395035E-2</v>
      </c>
      <c r="L330" s="2">
        <v>5.6098901098901095</v>
      </c>
      <c r="M330" s="2">
        <v>8.7912087912087919E-2</v>
      </c>
      <c r="N330" s="8">
        <f>Contract[[#This Row],[RN Hours Contract (excl. Admin, DON)]]/Contract[[#This Row],[RN Hours (excl. Admin, DON)]]</f>
        <v>1.5670910871694421E-2</v>
      </c>
      <c r="O330" s="2">
        <v>0.43956043956043955</v>
      </c>
      <c r="P330" s="2">
        <v>0.43956043956043955</v>
      </c>
      <c r="Q330" s="8">
        <f>Contract[[#This Row],[RN Admin Hours Contract]]/Contract[[#This Row],[RN Admin Hours]]</f>
        <v>1</v>
      </c>
      <c r="R330" s="2">
        <v>5.8983516483516487</v>
      </c>
      <c r="S330" s="2">
        <v>0</v>
      </c>
      <c r="T330" s="8">
        <f>Contract[[#This Row],[RN DON Hours Contract]]/Contract[[#This Row],[RN DON Hours]]</f>
        <v>0</v>
      </c>
      <c r="U330" s="2">
        <v>22.417582417582416</v>
      </c>
      <c r="V330" s="2">
        <v>0</v>
      </c>
      <c r="W330" s="8">
        <f>Contract[[#This Row],[LPN Hours Contract (excl. Admin)]]/Contract[[#This Row],[LPN Hours (excl. Admin)]]</f>
        <v>0</v>
      </c>
      <c r="X330" s="2">
        <v>4.9890109890109891</v>
      </c>
      <c r="Y330" s="2">
        <v>0</v>
      </c>
      <c r="Z330" s="8">
        <f>Contract[[#This Row],[LPN Admin Hours Contract]]/Contract[[#This Row],[LPN Admin Hours]]</f>
        <v>0</v>
      </c>
      <c r="AA330" s="2">
        <v>34.527472527472526</v>
      </c>
      <c r="AB330" s="2">
        <v>0</v>
      </c>
      <c r="AC330" s="8">
        <f>Contract[[#This Row],[CNA Hours Contract]]/Contract[[#This Row],[CNA Hours]]</f>
        <v>0</v>
      </c>
      <c r="AD330" s="2">
        <v>0</v>
      </c>
      <c r="AE330" s="2">
        <v>0</v>
      </c>
      <c r="AF330" s="8" t="s">
        <v>2447</v>
      </c>
      <c r="AG330" s="2">
        <v>0</v>
      </c>
      <c r="AH330" s="2">
        <v>0</v>
      </c>
      <c r="AI330" s="8" t="s">
        <v>2447</v>
      </c>
      <c r="AJ330" t="s">
        <v>766</v>
      </c>
      <c r="AK330" s="6">
        <v>5</v>
      </c>
      <c r="AT330"/>
      <c r="AU330"/>
    </row>
    <row r="331" spans="1:47" x14ac:dyDescent="0.25">
      <c r="A331" t="s">
        <v>35</v>
      </c>
      <c r="B331" t="s">
        <v>1683</v>
      </c>
      <c r="C331" t="s">
        <v>2241</v>
      </c>
      <c r="D331" t="s">
        <v>2319</v>
      </c>
      <c r="E331" s="2">
        <v>23.483516483516482</v>
      </c>
      <c r="F331" s="2">
        <f>SUM(Contract[[#This Row],[RN Hours (excl. Admin, DON)]], Contract[[#This Row],[RN Admin Hours]], Contract[[#This Row],[RN DON Hours]], Contract[[#This Row],[LPN Hours (excl. Admin)]], Contract[[#This Row],[LPN Admin Hours]], Contract[[#This Row],[CNA Hours]], Contract[[#This Row],[NA TR Hours]], Contract[[#This Row],[Med Aide/Tech Hours]])</f>
        <v>91.192307692307693</v>
      </c>
      <c r="G3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0.21978021978021978</v>
      </c>
      <c r="H331" s="8">
        <f>Contract[[#This Row],[Total Contract Hours]]/Contract[[#This Row],[Total Nurse Staff Hours]]</f>
        <v>2.4100741097788756E-3</v>
      </c>
      <c r="I331" s="2">
        <f>SUM(Contract[[#This Row],[RN Hours (excl. Admin, DON)]], Contract[[#This Row],[RN Admin Hours]], Contract[[#This Row],[RN DON Hours]])</f>
        <v>24.945054945054945</v>
      </c>
      <c r="J331" s="2">
        <f>SUM(Contract[[#This Row],[RN Hours Contract (excl. Admin, DON)]], Contract[[#This Row],[RN Admin Hours Contract]], Contract[[#This Row],[RN DON Hours Contract]])</f>
        <v>0.21978021978021978</v>
      </c>
      <c r="K331" s="8">
        <f>Contract[[#This Row],[Total Contract RN Hours (w/ Admin, DON)]]/Contract[[#This Row],[Total RN Hours (w/ Admin, DON)]]</f>
        <v>8.8105726872246687E-3</v>
      </c>
      <c r="L331" s="2">
        <v>19.75</v>
      </c>
      <c r="M331" s="2">
        <v>0</v>
      </c>
      <c r="N331" s="8">
        <f>Contract[[#This Row],[RN Hours Contract (excl. Admin, DON)]]/Contract[[#This Row],[RN Hours (excl. Admin, DON)]]</f>
        <v>0</v>
      </c>
      <c r="O331" s="2">
        <v>0.21978021978021978</v>
      </c>
      <c r="P331" s="2">
        <v>0.21978021978021978</v>
      </c>
      <c r="Q331" s="8">
        <f>Contract[[#This Row],[RN Admin Hours Contract]]/Contract[[#This Row],[RN Admin Hours]]</f>
        <v>1</v>
      </c>
      <c r="R331" s="2">
        <v>4.9752747252747254</v>
      </c>
      <c r="S331" s="2">
        <v>0</v>
      </c>
      <c r="T331" s="8">
        <f>Contract[[#This Row],[RN DON Hours Contract]]/Contract[[#This Row],[RN DON Hours]]</f>
        <v>0</v>
      </c>
      <c r="U331" s="2">
        <v>12.862857142857143</v>
      </c>
      <c r="V331" s="2">
        <v>0</v>
      </c>
      <c r="W331" s="8">
        <f>Contract[[#This Row],[LPN Hours Contract (excl. Admin)]]/Contract[[#This Row],[LPN Hours (excl. Admin)]]</f>
        <v>0</v>
      </c>
      <c r="X331" s="2">
        <v>4.0657142857142858</v>
      </c>
      <c r="Y331" s="2">
        <v>0</v>
      </c>
      <c r="Z331" s="8">
        <f>Contract[[#This Row],[LPN Admin Hours Contract]]/Contract[[#This Row],[LPN Admin Hours]]</f>
        <v>0</v>
      </c>
      <c r="AA331" s="2">
        <v>49.318681318681321</v>
      </c>
      <c r="AB331" s="2">
        <v>0</v>
      </c>
      <c r="AC331" s="8">
        <f>Contract[[#This Row],[CNA Hours Contract]]/Contract[[#This Row],[CNA Hours]]</f>
        <v>0</v>
      </c>
      <c r="AD331" s="2">
        <v>0</v>
      </c>
      <c r="AE331" s="2">
        <v>0</v>
      </c>
      <c r="AF331" s="8" t="s">
        <v>2447</v>
      </c>
      <c r="AG331" s="2">
        <v>0</v>
      </c>
      <c r="AH331" s="2">
        <v>0</v>
      </c>
      <c r="AI331" s="8" t="s">
        <v>2447</v>
      </c>
      <c r="AJ331" t="s">
        <v>747</v>
      </c>
      <c r="AK331" s="6">
        <v>5</v>
      </c>
      <c r="AT331"/>
      <c r="AU331"/>
    </row>
    <row r="332" spans="1:47" x14ac:dyDescent="0.25">
      <c r="A332" t="s">
        <v>35</v>
      </c>
      <c r="B332" t="s">
        <v>1799</v>
      </c>
      <c r="C332" t="s">
        <v>2107</v>
      </c>
      <c r="D332" t="s">
        <v>2331</v>
      </c>
      <c r="E332" s="2">
        <v>135.37362637362637</v>
      </c>
      <c r="F332" s="2">
        <f>SUM(Contract[[#This Row],[RN Hours (excl. Admin, DON)]], Contract[[#This Row],[RN Admin Hours]], Contract[[#This Row],[RN DON Hours]], Contract[[#This Row],[LPN Hours (excl. Admin)]], Contract[[#This Row],[LPN Admin Hours]], Contract[[#This Row],[CNA Hours]], Contract[[#This Row],[NA TR Hours]], Contract[[#This Row],[Med Aide/Tech Hours]])</f>
        <v>623.16703296703304</v>
      </c>
      <c r="G3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155.37582417582416</v>
      </c>
      <c r="H332" s="8">
        <f>Contract[[#This Row],[Total Contract Hours]]/Contract[[#This Row],[Total Nurse Staff Hours]]</f>
        <v>0.24933254802656402</v>
      </c>
      <c r="I332" s="2">
        <f>SUM(Contract[[#This Row],[RN Hours (excl. Admin, DON)]], Contract[[#This Row],[RN Admin Hours]], Contract[[#This Row],[RN DON Hours]])</f>
        <v>93.927912087912105</v>
      </c>
      <c r="J332" s="2">
        <f>SUM(Contract[[#This Row],[RN Hours Contract (excl. Admin, DON)]], Contract[[#This Row],[RN Admin Hours Contract]], Contract[[#This Row],[RN DON Hours Contract]])</f>
        <v>16.373626373626372</v>
      </c>
      <c r="K332" s="8">
        <f>Contract[[#This Row],[Total Contract RN Hours (w/ Admin, DON)]]/Contract[[#This Row],[Total RN Hours (w/ Admin, DON)]]</f>
        <v>0.17432120026581052</v>
      </c>
      <c r="L332" s="2">
        <v>54.162527472527493</v>
      </c>
      <c r="M332" s="2">
        <v>16.373626373626372</v>
      </c>
      <c r="N332" s="8">
        <f>Contract[[#This Row],[RN Hours Contract (excl. Admin, DON)]]/Contract[[#This Row],[RN Hours (excl. Admin, DON)]]</f>
        <v>0.30230543399089821</v>
      </c>
      <c r="O332" s="2">
        <v>34.139010989010991</v>
      </c>
      <c r="P332" s="2">
        <v>0</v>
      </c>
      <c r="Q332" s="8">
        <f>Contract[[#This Row],[RN Admin Hours Contract]]/Contract[[#This Row],[RN Admin Hours]]</f>
        <v>0</v>
      </c>
      <c r="R332" s="2">
        <v>5.6263736263736268</v>
      </c>
      <c r="S332" s="2">
        <v>0</v>
      </c>
      <c r="T332" s="8">
        <f>Contract[[#This Row],[RN DON Hours Contract]]/Contract[[#This Row],[RN DON Hours]]</f>
        <v>0</v>
      </c>
      <c r="U332" s="2">
        <v>140.44</v>
      </c>
      <c r="V332" s="2">
        <v>33.606593406593397</v>
      </c>
      <c r="W332" s="8">
        <f>Contract[[#This Row],[LPN Hours Contract (excl. Admin)]]/Contract[[#This Row],[LPN Hours (excl. Admin)]]</f>
        <v>0.23929502568067074</v>
      </c>
      <c r="X332" s="2">
        <v>15.63472527472528</v>
      </c>
      <c r="Y332" s="2">
        <v>0</v>
      </c>
      <c r="Z332" s="8">
        <f>Contract[[#This Row],[LPN Admin Hours Contract]]/Contract[[#This Row],[LPN Admin Hours]]</f>
        <v>0</v>
      </c>
      <c r="AA332" s="2">
        <v>373.16439560439568</v>
      </c>
      <c r="AB332" s="2">
        <v>105.39560439560439</v>
      </c>
      <c r="AC332" s="8">
        <f>Contract[[#This Row],[CNA Hours Contract]]/Contract[[#This Row],[CNA Hours]]</f>
        <v>0.28243746090754562</v>
      </c>
      <c r="AD332" s="2">
        <v>0</v>
      </c>
      <c r="AE332" s="2">
        <v>0</v>
      </c>
      <c r="AF332" s="8" t="s">
        <v>2447</v>
      </c>
      <c r="AG332" s="2">
        <v>0</v>
      </c>
      <c r="AH332" s="2">
        <v>0</v>
      </c>
      <c r="AI332" s="8" t="s">
        <v>2447</v>
      </c>
      <c r="AJ332" t="s">
        <v>866</v>
      </c>
      <c r="AK332" s="6">
        <v>5</v>
      </c>
      <c r="AT332"/>
      <c r="AU332"/>
    </row>
    <row r="333" spans="1:47" x14ac:dyDescent="0.25">
      <c r="A333" t="s">
        <v>35</v>
      </c>
      <c r="B333" t="s">
        <v>1577</v>
      </c>
      <c r="C333" t="s">
        <v>2222</v>
      </c>
      <c r="D333" t="s">
        <v>2308</v>
      </c>
      <c r="E333" s="2">
        <v>32.197802197802197</v>
      </c>
      <c r="F333" s="2">
        <f>SUM(Contract[[#This Row],[RN Hours (excl. Admin, DON)]], Contract[[#This Row],[RN Admin Hours]], Contract[[#This Row],[RN DON Hours]], Contract[[#This Row],[LPN Hours (excl. Admin)]], Contract[[#This Row],[LPN Admin Hours]], Contract[[#This Row],[CNA Hours]], Contract[[#This Row],[NA TR Hours]], Contract[[#This Row],[Med Aide/Tech Hours]])</f>
        <v>151.59890109890111</v>
      </c>
      <c r="G3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0.74725274725274726</v>
      </c>
      <c r="H333" s="8">
        <f>Contract[[#This Row],[Total Contract Hours]]/Contract[[#This Row],[Total Nurse Staff Hours]]</f>
        <v>4.9291435613062224E-3</v>
      </c>
      <c r="I333" s="2">
        <f>SUM(Contract[[#This Row],[RN Hours (excl. Admin, DON)]], Contract[[#This Row],[RN Admin Hours]], Contract[[#This Row],[RN DON Hours]])</f>
        <v>21.703296703296704</v>
      </c>
      <c r="J333" s="2">
        <f>SUM(Contract[[#This Row],[RN Hours Contract (excl. Admin, DON)]], Contract[[#This Row],[RN Admin Hours Contract]], Contract[[#This Row],[RN DON Hours Contract]])</f>
        <v>0.74725274725274726</v>
      </c>
      <c r="K333" s="8">
        <f>Contract[[#This Row],[Total Contract RN Hours (w/ Admin, DON)]]/Contract[[#This Row],[Total RN Hours (w/ Admin, DON)]]</f>
        <v>3.4430379746835445E-2</v>
      </c>
      <c r="L333" s="2">
        <v>13.373626373626374</v>
      </c>
      <c r="M333" s="2">
        <v>0.13186813186813187</v>
      </c>
      <c r="N333" s="8">
        <f>Contract[[#This Row],[RN Hours Contract (excl. Admin, DON)]]/Contract[[#This Row],[RN Hours (excl. Admin, DON)]]</f>
        <v>9.8603122432210349E-3</v>
      </c>
      <c r="O333" s="2">
        <v>2.9670329670329672</v>
      </c>
      <c r="P333" s="2">
        <v>0.61538461538461542</v>
      </c>
      <c r="Q333" s="8">
        <f>Contract[[#This Row],[RN Admin Hours Contract]]/Contract[[#This Row],[RN Admin Hours]]</f>
        <v>0.2074074074074074</v>
      </c>
      <c r="R333" s="2">
        <v>5.3626373626373622</v>
      </c>
      <c r="S333" s="2">
        <v>0</v>
      </c>
      <c r="T333" s="8">
        <f>Contract[[#This Row],[RN DON Hours Contract]]/Contract[[#This Row],[RN DON Hours]]</f>
        <v>0</v>
      </c>
      <c r="U333" s="2">
        <v>34.697802197802197</v>
      </c>
      <c r="V333" s="2">
        <v>0</v>
      </c>
      <c r="W333" s="8">
        <f>Contract[[#This Row],[LPN Hours Contract (excl. Admin)]]/Contract[[#This Row],[LPN Hours (excl. Admin)]]</f>
        <v>0</v>
      </c>
      <c r="X333" s="2">
        <v>5.1565934065934069</v>
      </c>
      <c r="Y333" s="2">
        <v>0</v>
      </c>
      <c r="Z333" s="8">
        <f>Contract[[#This Row],[LPN Admin Hours Contract]]/Contract[[#This Row],[LPN Admin Hours]]</f>
        <v>0</v>
      </c>
      <c r="AA333" s="2">
        <v>90.041208791208788</v>
      </c>
      <c r="AB333" s="2">
        <v>0</v>
      </c>
      <c r="AC333" s="8">
        <f>Contract[[#This Row],[CNA Hours Contract]]/Contract[[#This Row],[CNA Hours]]</f>
        <v>0</v>
      </c>
      <c r="AD333" s="2">
        <v>0</v>
      </c>
      <c r="AE333" s="2">
        <v>0</v>
      </c>
      <c r="AF333" s="8" t="s">
        <v>2447</v>
      </c>
      <c r="AG333" s="2">
        <v>0</v>
      </c>
      <c r="AH333" s="2">
        <v>0</v>
      </c>
      <c r="AI333" s="8" t="s">
        <v>2447</v>
      </c>
      <c r="AJ333" t="s">
        <v>639</v>
      </c>
      <c r="AK333" s="6">
        <v>5</v>
      </c>
      <c r="AT333"/>
      <c r="AU333"/>
    </row>
    <row r="334" spans="1:47" x14ac:dyDescent="0.25">
      <c r="A334" t="s">
        <v>35</v>
      </c>
      <c r="B334" t="s">
        <v>1366</v>
      </c>
      <c r="C334" t="s">
        <v>2130</v>
      </c>
      <c r="D334" t="s">
        <v>2331</v>
      </c>
      <c r="E334" s="2">
        <v>42.340659340659343</v>
      </c>
      <c r="F334" s="2">
        <f>SUM(Contract[[#This Row],[RN Hours (excl. Admin, DON)]], Contract[[#This Row],[RN Admin Hours]], Contract[[#This Row],[RN DON Hours]], Contract[[#This Row],[LPN Hours (excl. Admin)]], Contract[[#This Row],[LPN Admin Hours]], Contract[[#This Row],[CNA Hours]], Contract[[#This Row],[NA TR Hours]], Contract[[#This Row],[Med Aide/Tech Hours]])</f>
        <v>76.527472527472526</v>
      </c>
      <c r="G3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34" s="8">
        <f>Contract[[#This Row],[Total Contract Hours]]/Contract[[#This Row],[Total Nurse Staff Hours]]</f>
        <v>0</v>
      </c>
      <c r="I334" s="2">
        <f>SUM(Contract[[#This Row],[RN Hours (excl. Admin, DON)]], Contract[[#This Row],[RN Admin Hours]], Contract[[#This Row],[RN DON Hours]])</f>
        <v>21.728021978021978</v>
      </c>
      <c r="J334" s="2">
        <f>SUM(Contract[[#This Row],[RN Hours Contract (excl. Admin, DON)]], Contract[[#This Row],[RN Admin Hours Contract]], Contract[[#This Row],[RN DON Hours Contract]])</f>
        <v>0</v>
      </c>
      <c r="K334" s="8">
        <f>Contract[[#This Row],[Total Contract RN Hours (w/ Admin, DON)]]/Contract[[#This Row],[Total RN Hours (w/ Admin, DON)]]</f>
        <v>0</v>
      </c>
      <c r="L334" s="2">
        <v>12.681318681318681</v>
      </c>
      <c r="M334" s="2">
        <v>0</v>
      </c>
      <c r="N334" s="8">
        <f>Contract[[#This Row],[RN Hours Contract (excl. Admin, DON)]]/Contract[[#This Row],[RN Hours (excl. Admin, DON)]]</f>
        <v>0</v>
      </c>
      <c r="O334" s="2">
        <v>3.8818681318681318</v>
      </c>
      <c r="P334" s="2">
        <v>0</v>
      </c>
      <c r="Q334" s="8">
        <f>Contract[[#This Row],[RN Admin Hours Contract]]/Contract[[#This Row],[RN Admin Hours]]</f>
        <v>0</v>
      </c>
      <c r="R334" s="2">
        <v>5.1648351648351651</v>
      </c>
      <c r="S334" s="2">
        <v>0</v>
      </c>
      <c r="T334" s="8">
        <f>Contract[[#This Row],[RN DON Hours Contract]]/Contract[[#This Row],[RN DON Hours]]</f>
        <v>0</v>
      </c>
      <c r="U334" s="2">
        <v>22.104395604395606</v>
      </c>
      <c r="V334" s="2">
        <v>0</v>
      </c>
      <c r="W334" s="8">
        <f>Contract[[#This Row],[LPN Hours Contract (excl. Admin)]]/Contract[[#This Row],[LPN Hours (excl. Admin)]]</f>
        <v>0</v>
      </c>
      <c r="X334" s="2">
        <v>0</v>
      </c>
      <c r="Y334" s="2">
        <v>0</v>
      </c>
      <c r="Z334" s="8" t="s">
        <v>2447</v>
      </c>
      <c r="AA334" s="2">
        <v>32.695054945054942</v>
      </c>
      <c r="AB334" s="2">
        <v>0</v>
      </c>
      <c r="AC334" s="8">
        <f>Contract[[#This Row],[CNA Hours Contract]]/Contract[[#This Row],[CNA Hours]]</f>
        <v>0</v>
      </c>
      <c r="AD334" s="2">
        <v>0</v>
      </c>
      <c r="AE334" s="2">
        <v>0</v>
      </c>
      <c r="AF334" s="8" t="s">
        <v>2447</v>
      </c>
      <c r="AG334" s="2">
        <v>0</v>
      </c>
      <c r="AH334" s="2">
        <v>0</v>
      </c>
      <c r="AI334" s="8" t="s">
        <v>2447</v>
      </c>
      <c r="AJ334" t="s">
        <v>423</v>
      </c>
      <c r="AK334" s="6">
        <v>5</v>
      </c>
      <c r="AT334"/>
      <c r="AU334"/>
    </row>
    <row r="335" spans="1:47" x14ac:dyDescent="0.25">
      <c r="A335" t="s">
        <v>35</v>
      </c>
      <c r="B335" t="s">
        <v>1164</v>
      </c>
      <c r="C335" t="s">
        <v>1938</v>
      </c>
      <c r="D335" t="s">
        <v>2327</v>
      </c>
      <c r="E335" s="2">
        <v>53.769230769230766</v>
      </c>
      <c r="F335" s="2">
        <f>SUM(Contract[[#This Row],[RN Hours (excl. Admin, DON)]], Contract[[#This Row],[RN Admin Hours]], Contract[[#This Row],[RN DON Hours]], Contract[[#This Row],[LPN Hours (excl. Admin)]], Contract[[#This Row],[LPN Admin Hours]], Contract[[#This Row],[CNA Hours]], Contract[[#This Row],[NA TR Hours]], Contract[[#This Row],[Med Aide/Tech Hours]])</f>
        <v>183.05879120879121</v>
      </c>
      <c r="G3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35" s="8">
        <f>Contract[[#This Row],[Total Contract Hours]]/Contract[[#This Row],[Total Nurse Staff Hours]]</f>
        <v>0</v>
      </c>
      <c r="I335" s="2">
        <f>SUM(Contract[[#This Row],[RN Hours (excl. Admin, DON)]], Contract[[#This Row],[RN Admin Hours]], Contract[[#This Row],[RN DON Hours]])</f>
        <v>22.277472527472526</v>
      </c>
      <c r="J335" s="2">
        <f>SUM(Contract[[#This Row],[RN Hours Contract (excl. Admin, DON)]], Contract[[#This Row],[RN Admin Hours Contract]], Contract[[#This Row],[RN DON Hours Contract]])</f>
        <v>0</v>
      </c>
      <c r="K335" s="8">
        <f>Contract[[#This Row],[Total Contract RN Hours (w/ Admin, DON)]]/Contract[[#This Row],[Total RN Hours (w/ Admin, DON)]]</f>
        <v>0</v>
      </c>
      <c r="L335" s="2">
        <v>17.002747252747252</v>
      </c>
      <c r="M335" s="2">
        <v>0</v>
      </c>
      <c r="N335" s="8">
        <f>Contract[[#This Row],[RN Hours Contract (excl. Admin, DON)]]/Contract[[#This Row],[RN Hours (excl. Admin, DON)]]</f>
        <v>0</v>
      </c>
      <c r="O335" s="2">
        <v>0</v>
      </c>
      <c r="P335" s="2">
        <v>0</v>
      </c>
      <c r="Q335" s="8" t="s">
        <v>2447</v>
      </c>
      <c r="R335" s="2">
        <v>5.2747252747252746</v>
      </c>
      <c r="S335" s="2">
        <v>0</v>
      </c>
      <c r="T335" s="8">
        <f>Contract[[#This Row],[RN DON Hours Contract]]/Contract[[#This Row],[RN DON Hours]]</f>
        <v>0</v>
      </c>
      <c r="U335" s="2">
        <v>46.85</v>
      </c>
      <c r="V335" s="2">
        <v>0</v>
      </c>
      <c r="W335" s="8">
        <f>Contract[[#This Row],[LPN Hours Contract (excl. Admin)]]/Contract[[#This Row],[LPN Hours (excl. Admin)]]</f>
        <v>0</v>
      </c>
      <c r="X335" s="2">
        <v>11.576923076923077</v>
      </c>
      <c r="Y335" s="2">
        <v>0</v>
      </c>
      <c r="Z335" s="8">
        <f>Contract[[#This Row],[LPN Admin Hours Contract]]/Contract[[#This Row],[LPN Admin Hours]]</f>
        <v>0</v>
      </c>
      <c r="AA335" s="2">
        <v>85.107142857142861</v>
      </c>
      <c r="AB335" s="2">
        <v>0</v>
      </c>
      <c r="AC335" s="8">
        <f>Contract[[#This Row],[CNA Hours Contract]]/Contract[[#This Row],[CNA Hours]]</f>
        <v>0</v>
      </c>
      <c r="AD335" s="2">
        <v>8.2252747252747245</v>
      </c>
      <c r="AE335" s="2">
        <v>0</v>
      </c>
      <c r="AF335" s="8">
        <f>Contract[[#This Row],[NA TR Hours Contract]]/Contract[[#This Row],[NA TR Hours]]</f>
        <v>0</v>
      </c>
      <c r="AG335" s="2">
        <v>9.0219780219780219</v>
      </c>
      <c r="AH335" s="2">
        <v>0</v>
      </c>
      <c r="AI335" s="8">
        <f>Contract[[#This Row],[Med Aide/Tech Hours Contract]]/Contract[[#This Row],[Med Aide/Tech Hours]]</f>
        <v>0</v>
      </c>
      <c r="AJ335" t="s">
        <v>219</v>
      </c>
      <c r="AK335" s="6">
        <v>5</v>
      </c>
      <c r="AT335"/>
      <c r="AU335"/>
    </row>
    <row r="336" spans="1:47" x14ac:dyDescent="0.25">
      <c r="A336" t="s">
        <v>35</v>
      </c>
      <c r="B336" t="s">
        <v>1532</v>
      </c>
      <c r="C336" t="s">
        <v>2008</v>
      </c>
      <c r="D336" t="s">
        <v>2281</v>
      </c>
      <c r="E336" s="2">
        <v>44.747252747252745</v>
      </c>
      <c r="F336" s="2">
        <f>SUM(Contract[[#This Row],[RN Hours (excl. Admin, DON)]], Contract[[#This Row],[RN Admin Hours]], Contract[[#This Row],[RN DON Hours]], Contract[[#This Row],[LPN Hours (excl. Admin)]], Contract[[#This Row],[LPN Admin Hours]], Contract[[#This Row],[CNA Hours]], Contract[[#This Row],[NA TR Hours]], Contract[[#This Row],[Med Aide/Tech Hours]])</f>
        <v>172.32417582417582</v>
      </c>
      <c r="G3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8.4917582417582409</v>
      </c>
      <c r="H336" s="8">
        <f>Contract[[#This Row],[Total Contract Hours]]/Contract[[#This Row],[Total Nurse Staff Hours]]</f>
        <v>4.9277811433855172E-2</v>
      </c>
      <c r="I336" s="2">
        <f>SUM(Contract[[#This Row],[RN Hours (excl. Admin, DON)]], Contract[[#This Row],[RN Admin Hours]], Contract[[#This Row],[RN DON Hours]])</f>
        <v>27.747252747252745</v>
      </c>
      <c r="J336" s="2">
        <f>SUM(Contract[[#This Row],[RN Hours Contract (excl. Admin, DON)]], Contract[[#This Row],[RN Admin Hours Contract]], Contract[[#This Row],[RN DON Hours Contract]])</f>
        <v>2.7692307692307692</v>
      </c>
      <c r="K336" s="8">
        <f>Contract[[#This Row],[Total Contract RN Hours (w/ Admin, DON)]]/Contract[[#This Row],[Total RN Hours (w/ Admin, DON)]]</f>
        <v>9.9801980198019807E-2</v>
      </c>
      <c r="L336" s="2">
        <v>17.645604395604394</v>
      </c>
      <c r="M336" s="2">
        <v>2.7692307692307692</v>
      </c>
      <c r="N336" s="8">
        <f>Contract[[#This Row],[RN Hours Contract (excl. Admin, DON)]]/Contract[[#This Row],[RN Hours (excl. Admin, DON)]]</f>
        <v>0.15693601120971509</v>
      </c>
      <c r="O336" s="2">
        <v>10.101648351648352</v>
      </c>
      <c r="P336" s="2">
        <v>0</v>
      </c>
      <c r="Q336" s="8">
        <f>Contract[[#This Row],[RN Admin Hours Contract]]/Contract[[#This Row],[RN Admin Hours]]</f>
        <v>0</v>
      </c>
      <c r="R336" s="2">
        <v>0</v>
      </c>
      <c r="S336" s="2">
        <v>0</v>
      </c>
      <c r="T336" s="8" t="s">
        <v>2447</v>
      </c>
      <c r="U336" s="2">
        <v>58.414835164835168</v>
      </c>
      <c r="V336" s="2">
        <v>5.6126373626373622</v>
      </c>
      <c r="W336" s="8">
        <f>Contract[[#This Row],[LPN Hours Contract (excl. Admin)]]/Contract[[#This Row],[LPN Hours (excl. Admin)]]</f>
        <v>9.6082396651460275E-2</v>
      </c>
      <c r="X336" s="2">
        <v>11.357142857142858</v>
      </c>
      <c r="Y336" s="2">
        <v>0</v>
      </c>
      <c r="Z336" s="8">
        <f>Contract[[#This Row],[LPN Admin Hours Contract]]/Contract[[#This Row],[LPN Admin Hours]]</f>
        <v>0</v>
      </c>
      <c r="AA336" s="2">
        <v>74.277472527472526</v>
      </c>
      <c r="AB336" s="2">
        <v>0.10989010989010989</v>
      </c>
      <c r="AC336" s="8">
        <f>Contract[[#This Row],[CNA Hours Contract]]/Contract[[#This Row],[CNA Hours]]</f>
        <v>1.4794540814439471E-3</v>
      </c>
      <c r="AD336" s="2">
        <v>0.52747252747252749</v>
      </c>
      <c r="AE336" s="2">
        <v>0</v>
      </c>
      <c r="AF336" s="8">
        <f>Contract[[#This Row],[NA TR Hours Contract]]/Contract[[#This Row],[NA TR Hours]]</f>
        <v>0</v>
      </c>
      <c r="AG336" s="2">
        <v>0</v>
      </c>
      <c r="AH336" s="2">
        <v>0</v>
      </c>
      <c r="AI336" s="8" t="s">
        <v>2447</v>
      </c>
      <c r="AJ336" t="s">
        <v>594</v>
      </c>
      <c r="AK336" s="6">
        <v>5</v>
      </c>
      <c r="AT336"/>
      <c r="AU336"/>
    </row>
    <row r="337" spans="1:47" x14ac:dyDescent="0.25">
      <c r="A337" t="s">
        <v>35</v>
      </c>
      <c r="B337" t="s">
        <v>1782</v>
      </c>
      <c r="C337" t="s">
        <v>1921</v>
      </c>
      <c r="D337" t="s">
        <v>2344</v>
      </c>
      <c r="E337" s="2">
        <v>16.725274725274726</v>
      </c>
      <c r="F337" s="2">
        <f>SUM(Contract[[#This Row],[RN Hours (excl. Admin, DON)]], Contract[[#This Row],[RN Admin Hours]], Contract[[#This Row],[RN DON Hours]], Contract[[#This Row],[LPN Hours (excl. Admin)]], Contract[[#This Row],[LPN Admin Hours]], Contract[[#This Row],[CNA Hours]], Contract[[#This Row],[NA TR Hours]], Contract[[#This Row],[Med Aide/Tech Hours]])</f>
        <v>68.255494505494511</v>
      </c>
      <c r="G3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37" s="8">
        <f>Contract[[#This Row],[Total Contract Hours]]/Contract[[#This Row],[Total Nurse Staff Hours]]</f>
        <v>0</v>
      </c>
      <c r="I337" s="2">
        <f>SUM(Contract[[#This Row],[RN Hours (excl. Admin, DON)]], Contract[[#This Row],[RN Admin Hours]], Contract[[#This Row],[RN DON Hours]])</f>
        <v>21.777472527472529</v>
      </c>
      <c r="J337" s="2">
        <f>SUM(Contract[[#This Row],[RN Hours Contract (excl. Admin, DON)]], Contract[[#This Row],[RN Admin Hours Contract]], Contract[[#This Row],[RN DON Hours Contract]])</f>
        <v>0</v>
      </c>
      <c r="K337" s="8">
        <f>Contract[[#This Row],[Total Contract RN Hours (w/ Admin, DON)]]/Contract[[#This Row],[Total RN Hours (w/ Admin, DON)]]</f>
        <v>0</v>
      </c>
      <c r="L337" s="2">
        <v>8.6016483516483522</v>
      </c>
      <c r="M337" s="2">
        <v>0</v>
      </c>
      <c r="N337" s="8">
        <f>Contract[[#This Row],[RN Hours Contract (excl. Admin, DON)]]/Contract[[#This Row],[RN Hours (excl. Admin, DON)]]</f>
        <v>0</v>
      </c>
      <c r="O337" s="2">
        <v>7.6730769230769234</v>
      </c>
      <c r="P337" s="2">
        <v>0</v>
      </c>
      <c r="Q337" s="8">
        <f>Contract[[#This Row],[RN Admin Hours Contract]]/Contract[[#This Row],[RN Admin Hours]]</f>
        <v>0</v>
      </c>
      <c r="R337" s="2">
        <v>5.5027472527472527</v>
      </c>
      <c r="S337" s="2">
        <v>0</v>
      </c>
      <c r="T337" s="8">
        <f>Contract[[#This Row],[RN DON Hours Contract]]/Contract[[#This Row],[RN DON Hours]]</f>
        <v>0</v>
      </c>
      <c r="U337" s="2">
        <v>21.076923076923077</v>
      </c>
      <c r="V337" s="2">
        <v>0</v>
      </c>
      <c r="W337" s="8">
        <f>Contract[[#This Row],[LPN Hours Contract (excl. Admin)]]/Contract[[#This Row],[LPN Hours (excl. Admin)]]</f>
        <v>0</v>
      </c>
      <c r="X337" s="2">
        <v>2.2115384615384617</v>
      </c>
      <c r="Y337" s="2">
        <v>0</v>
      </c>
      <c r="Z337" s="8">
        <f>Contract[[#This Row],[LPN Admin Hours Contract]]/Contract[[#This Row],[LPN Admin Hours]]</f>
        <v>0</v>
      </c>
      <c r="AA337" s="2">
        <v>23.189560439560438</v>
      </c>
      <c r="AB337" s="2">
        <v>0</v>
      </c>
      <c r="AC337" s="8">
        <f>Contract[[#This Row],[CNA Hours Contract]]/Contract[[#This Row],[CNA Hours]]</f>
        <v>0</v>
      </c>
      <c r="AD337" s="2">
        <v>0</v>
      </c>
      <c r="AE337" s="2">
        <v>0</v>
      </c>
      <c r="AF337" s="8" t="s">
        <v>2447</v>
      </c>
      <c r="AG337" s="2">
        <v>0</v>
      </c>
      <c r="AH337" s="2">
        <v>0</v>
      </c>
      <c r="AI337" s="8" t="s">
        <v>2447</v>
      </c>
      <c r="AJ337" t="s">
        <v>848</v>
      </c>
      <c r="AK337" s="6">
        <v>5</v>
      </c>
      <c r="AT337"/>
      <c r="AU337"/>
    </row>
    <row r="338" spans="1:47" x14ac:dyDescent="0.25">
      <c r="A338" t="s">
        <v>35</v>
      </c>
      <c r="B338" t="s">
        <v>1518</v>
      </c>
      <c r="C338" t="s">
        <v>1921</v>
      </c>
      <c r="D338" t="s">
        <v>2344</v>
      </c>
      <c r="E338" s="2">
        <v>31.362637362637361</v>
      </c>
      <c r="F338" s="2">
        <f>SUM(Contract[[#This Row],[RN Hours (excl. Admin, DON)]], Contract[[#This Row],[RN Admin Hours]], Contract[[#This Row],[RN DON Hours]], Contract[[#This Row],[LPN Hours (excl. Admin)]], Contract[[#This Row],[LPN Admin Hours]], Contract[[#This Row],[CNA Hours]], Contract[[#This Row],[NA TR Hours]], Contract[[#This Row],[Med Aide/Tech Hours]])</f>
        <v>89.931428571428597</v>
      </c>
      <c r="G3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38" s="8">
        <f>Contract[[#This Row],[Total Contract Hours]]/Contract[[#This Row],[Total Nurse Staff Hours]]</f>
        <v>0</v>
      </c>
      <c r="I338" s="2">
        <f>SUM(Contract[[#This Row],[RN Hours (excl. Admin, DON)]], Contract[[#This Row],[RN Admin Hours]], Contract[[#This Row],[RN DON Hours]])</f>
        <v>17.540549450549456</v>
      </c>
      <c r="J338" s="2">
        <f>SUM(Contract[[#This Row],[RN Hours Contract (excl. Admin, DON)]], Contract[[#This Row],[RN Admin Hours Contract]], Contract[[#This Row],[RN DON Hours Contract]])</f>
        <v>0</v>
      </c>
      <c r="K338" s="8">
        <f>Contract[[#This Row],[Total Contract RN Hours (w/ Admin, DON)]]/Contract[[#This Row],[Total RN Hours (w/ Admin, DON)]]</f>
        <v>0</v>
      </c>
      <c r="L338" s="2">
        <v>11.826263736263742</v>
      </c>
      <c r="M338" s="2">
        <v>0</v>
      </c>
      <c r="N338" s="8">
        <f>Contract[[#This Row],[RN Hours Contract (excl. Admin, DON)]]/Contract[[#This Row],[RN Hours (excl. Admin, DON)]]</f>
        <v>0</v>
      </c>
      <c r="O338" s="2">
        <v>0</v>
      </c>
      <c r="P338" s="2">
        <v>0</v>
      </c>
      <c r="Q338" s="8" t="s">
        <v>2447</v>
      </c>
      <c r="R338" s="2">
        <v>5.7142857142857144</v>
      </c>
      <c r="S338" s="2">
        <v>0</v>
      </c>
      <c r="T338" s="8">
        <f>Contract[[#This Row],[RN DON Hours Contract]]/Contract[[#This Row],[RN DON Hours]]</f>
        <v>0</v>
      </c>
      <c r="U338" s="2">
        <v>19.65428571428572</v>
      </c>
      <c r="V338" s="2">
        <v>0</v>
      </c>
      <c r="W338" s="8">
        <f>Contract[[#This Row],[LPN Hours Contract (excl. Admin)]]/Contract[[#This Row],[LPN Hours (excl. Admin)]]</f>
        <v>0</v>
      </c>
      <c r="X338" s="2">
        <v>4.8351648351648349</v>
      </c>
      <c r="Y338" s="2">
        <v>0</v>
      </c>
      <c r="Z338" s="8">
        <f>Contract[[#This Row],[LPN Admin Hours Contract]]/Contract[[#This Row],[LPN Admin Hours]]</f>
        <v>0</v>
      </c>
      <c r="AA338" s="2">
        <v>45.846043956043971</v>
      </c>
      <c r="AB338" s="2">
        <v>0</v>
      </c>
      <c r="AC338" s="8">
        <f>Contract[[#This Row],[CNA Hours Contract]]/Contract[[#This Row],[CNA Hours]]</f>
        <v>0</v>
      </c>
      <c r="AD338" s="2">
        <v>2.0553846153846154</v>
      </c>
      <c r="AE338" s="2">
        <v>0</v>
      </c>
      <c r="AF338" s="8">
        <f>Contract[[#This Row],[NA TR Hours Contract]]/Contract[[#This Row],[NA TR Hours]]</f>
        <v>0</v>
      </c>
      <c r="AG338" s="2">
        <v>0</v>
      </c>
      <c r="AH338" s="2">
        <v>0</v>
      </c>
      <c r="AI338" s="8" t="s">
        <v>2447</v>
      </c>
      <c r="AJ338" t="s">
        <v>580</v>
      </c>
      <c r="AK338" s="6">
        <v>5</v>
      </c>
      <c r="AT338"/>
      <c r="AU338"/>
    </row>
    <row r="339" spans="1:47" x14ac:dyDescent="0.25">
      <c r="A339" t="s">
        <v>35</v>
      </c>
      <c r="B339" t="s">
        <v>1318</v>
      </c>
      <c r="C339" t="s">
        <v>2061</v>
      </c>
      <c r="D339" t="s">
        <v>2326</v>
      </c>
      <c r="E339" s="2">
        <v>38.395604395604394</v>
      </c>
      <c r="F339" s="2">
        <f>SUM(Contract[[#This Row],[RN Hours (excl. Admin, DON)]], Contract[[#This Row],[RN Admin Hours]], Contract[[#This Row],[RN DON Hours]], Contract[[#This Row],[LPN Hours (excl. Admin)]], Contract[[#This Row],[LPN Admin Hours]], Contract[[#This Row],[CNA Hours]], Contract[[#This Row],[NA TR Hours]], Contract[[#This Row],[Med Aide/Tech Hours]])</f>
        <v>127.60494505494503</v>
      </c>
      <c r="G3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39" s="8">
        <f>Contract[[#This Row],[Total Contract Hours]]/Contract[[#This Row],[Total Nurse Staff Hours]]</f>
        <v>0</v>
      </c>
      <c r="I339" s="2">
        <f>SUM(Contract[[#This Row],[RN Hours (excl. Admin, DON)]], Contract[[#This Row],[RN Admin Hours]], Contract[[#This Row],[RN DON Hours]])</f>
        <v>42.851538461538453</v>
      </c>
      <c r="J339" s="2">
        <f>SUM(Contract[[#This Row],[RN Hours Contract (excl. Admin, DON)]], Contract[[#This Row],[RN Admin Hours Contract]], Contract[[#This Row],[RN DON Hours Contract]])</f>
        <v>0</v>
      </c>
      <c r="K339" s="8">
        <f>Contract[[#This Row],[Total Contract RN Hours (w/ Admin, DON)]]/Contract[[#This Row],[Total RN Hours (w/ Admin, DON)]]</f>
        <v>0</v>
      </c>
      <c r="L339" s="2">
        <v>22.280989010989007</v>
      </c>
      <c r="M339" s="2">
        <v>0</v>
      </c>
      <c r="N339" s="8">
        <f>Contract[[#This Row],[RN Hours Contract (excl. Admin, DON)]]/Contract[[#This Row],[RN Hours (excl. Admin, DON)]]</f>
        <v>0</v>
      </c>
      <c r="O339" s="2">
        <v>15.581538461538463</v>
      </c>
      <c r="P339" s="2">
        <v>0</v>
      </c>
      <c r="Q339" s="8">
        <f>Contract[[#This Row],[RN Admin Hours Contract]]/Contract[[#This Row],[RN Admin Hours]]</f>
        <v>0</v>
      </c>
      <c r="R339" s="2">
        <v>4.9890109890109891</v>
      </c>
      <c r="S339" s="2">
        <v>0</v>
      </c>
      <c r="T339" s="8">
        <f>Contract[[#This Row],[RN DON Hours Contract]]/Contract[[#This Row],[RN DON Hours]]</f>
        <v>0</v>
      </c>
      <c r="U339" s="2">
        <v>22.677362637362631</v>
      </c>
      <c r="V339" s="2">
        <v>0</v>
      </c>
      <c r="W339" s="8">
        <f>Contract[[#This Row],[LPN Hours Contract (excl. Admin)]]/Contract[[#This Row],[LPN Hours (excl. Admin)]]</f>
        <v>0</v>
      </c>
      <c r="X339" s="2">
        <v>3.8113186813186806</v>
      </c>
      <c r="Y339" s="2">
        <v>0</v>
      </c>
      <c r="Z339" s="8">
        <f>Contract[[#This Row],[LPN Admin Hours Contract]]/Contract[[#This Row],[LPN Admin Hours]]</f>
        <v>0</v>
      </c>
      <c r="AA339" s="2">
        <v>43.440549450549447</v>
      </c>
      <c r="AB339" s="2">
        <v>0</v>
      </c>
      <c r="AC339" s="8">
        <f>Contract[[#This Row],[CNA Hours Contract]]/Contract[[#This Row],[CNA Hours]]</f>
        <v>0</v>
      </c>
      <c r="AD339" s="2">
        <v>8.7912087912087919E-2</v>
      </c>
      <c r="AE339" s="2">
        <v>0</v>
      </c>
      <c r="AF339" s="8">
        <f>Contract[[#This Row],[NA TR Hours Contract]]/Contract[[#This Row],[NA TR Hours]]</f>
        <v>0</v>
      </c>
      <c r="AG339" s="2">
        <v>14.736263736263735</v>
      </c>
      <c r="AH339" s="2">
        <v>0</v>
      </c>
      <c r="AI339" s="8">
        <f>Contract[[#This Row],[Med Aide/Tech Hours Contract]]/Contract[[#This Row],[Med Aide/Tech Hours]]</f>
        <v>0</v>
      </c>
      <c r="AJ339" t="s">
        <v>375</v>
      </c>
      <c r="AK339" s="6">
        <v>5</v>
      </c>
      <c r="AT339"/>
      <c r="AU339"/>
    </row>
    <row r="340" spans="1:47" x14ac:dyDescent="0.25">
      <c r="A340" t="s">
        <v>35</v>
      </c>
      <c r="B340" t="s">
        <v>1027</v>
      </c>
      <c r="C340" t="s">
        <v>1955</v>
      </c>
      <c r="D340" t="s">
        <v>2313</v>
      </c>
      <c r="E340" s="2">
        <v>43.780219780219781</v>
      </c>
      <c r="F340" s="2">
        <f>SUM(Contract[[#This Row],[RN Hours (excl. Admin, DON)]], Contract[[#This Row],[RN Admin Hours]], Contract[[#This Row],[RN DON Hours]], Contract[[#This Row],[LPN Hours (excl. Admin)]], Contract[[#This Row],[LPN Admin Hours]], Contract[[#This Row],[CNA Hours]], Contract[[#This Row],[NA TR Hours]], Contract[[#This Row],[Med Aide/Tech Hours]])</f>
        <v>160.5536263736264</v>
      </c>
      <c r="G3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10.016483516483516</v>
      </c>
      <c r="H340" s="8">
        <f>Contract[[#This Row],[Total Contract Hours]]/Contract[[#This Row],[Total Nurse Staff Hours]]</f>
        <v>6.2387152147993404E-2</v>
      </c>
      <c r="I340" s="2">
        <f>SUM(Contract[[#This Row],[RN Hours (excl. Admin, DON)]], Contract[[#This Row],[RN Admin Hours]], Contract[[#This Row],[RN DON Hours]])</f>
        <v>22.052197802197803</v>
      </c>
      <c r="J340" s="2">
        <f>SUM(Contract[[#This Row],[RN Hours Contract (excl. Admin, DON)]], Contract[[#This Row],[RN Admin Hours Contract]], Contract[[#This Row],[RN DON Hours Contract]])</f>
        <v>0</v>
      </c>
      <c r="K340" s="8">
        <f>Contract[[#This Row],[Total Contract RN Hours (w/ Admin, DON)]]/Contract[[#This Row],[Total RN Hours (w/ Admin, DON)]]</f>
        <v>0</v>
      </c>
      <c r="L340" s="2">
        <v>11.119230769230768</v>
      </c>
      <c r="M340" s="2">
        <v>0</v>
      </c>
      <c r="N340" s="8">
        <f>Contract[[#This Row],[RN Hours Contract (excl. Admin, DON)]]/Contract[[#This Row],[RN Hours (excl. Admin, DON)]]</f>
        <v>0</v>
      </c>
      <c r="O340" s="2">
        <v>5.3752747252747266</v>
      </c>
      <c r="P340" s="2">
        <v>0</v>
      </c>
      <c r="Q340" s="8">
        <f>Contract[[#This Row],[RN Admin Hours Contract]]/Contract[[#This Row],[RN Admin Hours]]</f>
        <v>0</v>
      </c>
      <c r="R340" s="2">
        <v>5.5576923076923075</v>
      </c>
      <c r="S340" s="2">
        <v>0</v>
      </c>
      <c r="T340" s="8">
        <f>Contract[[#This Row],[RN DON Hours Contract]]/Contract[[#This Row],[RN DON Hours]]</f>
        <v>0</v>
      </c>
      <c r="U340" s="2">
        <v>48.714945054945062</v>
      </c>
      <c r="V340" s="2">
        <v>5.686813186813187</v>
      </c>
      <c r="W340" s="8">
        <f>Contract[[#This Row],[LPN Hours Contract (excl. Admin)]]/Contract[[#This Row],[LPN Hours (excl. Admin)]]</f>
        <v>0.11673652059751051</v>
      </c>
      <c r="X340" s="2">
        <v>3</v>
      </c>
      <c r="Y340" s="2">
        <v>0</v>
      </c>
      <c r="Z340" s="8">
        <f>Contract[[#This Row],[LPN Admin Hours Contract]]/Contract[[#This Row],[LPN Admin Hours]]</f>
        <v>0</v>
      </c>
      <c r="AA340" s="2">
        <v>86.786483516483528</v>
      </c>
      <c r="AB340" s="2">
        <v>4.3296703296703294</v>
      </c>
      <c r="AC340" s="8">
        <f>Contract[[#This Row],[CNA Hours Contract]]/Contract[[#This Row],[CNA Hours]]</f>
        <v>4.9888763252494112E-2</v>
      </c>
      <c r="AD340" s="2">
        <v>0</v>
      </c>
      <c r="AE340" s="2">
        <v>0</v>
      </c>
      <c r="AF340" s="8" t="s">
        <v>2447</v>
      </c>
      <c r="AG340" s="2">
        <v>0</v>
      </c>
      <c r="AH340" s="2">
        <v>0</v>
      </c>
      <c r="AI340" s="8" t="s">
        <v>2447</v>
      </c>
      <c r="AJ340" t="s">
        <v>80</v>
      </c>
      <c r="AK340" s="6">
        <v>5</v>
      </c>
      <c r="AT340"/>
      <c r="AU340"/>
    </row>
    <row r="341" spans="1:47" x14ac:dyDescent="0.25">
      <c r="A341" t="s">
        <v>35</v>
      </c>
      <c r="B341" t="s">
        <v>1636</v>
      </c>
      <c r="C341" t="s">
        <v>1932</v>
      </c>
      <c r="D341" t="s">
        <v>2346</v>
      </c>
      <c r="E341" s="2">
        <v>70.362637362637358</v>
      </c>
      <c r="F341" s="2">
        <f>SUM(Contract[[#This Row],[RN Hours (excl. Admin, DON)]], Contract[[#This Row],[RN Admin Hours]], Contract[[#This Row],[RN DON Hours]], Contract[[#This Row],[LPN Hours (excl. Admin)]], Contract[[#This Row],[LPN Admin Hours]], Contract[[#This Row],[CNA Hours]], Contract[[#This Row],[NA TR Hours]], Contract[[#This Row],[Med Aide/Tech Hours]])</f>
        <v>251.42582417582418</v>
      </c>
      <c r="G3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2.3736263736263736</v>
      </c>
      <c r="H341" s="8">
        <f>Contract[[#This Row],[Total Contract Hours]]/Contract[[#This Row],[Total Nurse Staff Hours]]</f>
        <v>9.4406625946524773E-3</v>
      </c>
      <c r="I341" s="2">
        <f>SUM(Contract[[#This Row],[RN Hours (excl. Admin, DON)]], Contract[[#This Row],[RN Admin Hours]], Contract[[#This Row],[RN DON Hours]])</f>
        <v>32.903846153846153</v>
      </c>
      <c r="J341" s="2">
        <f>SUM(Contract[[#This Row],[RN Hours Contract (excl. Admin, DON)]], Contract[[#This Row],[RN Admin Hours Contract]], Contract[[#This Row],[RN DON Hours Contract]])</f>
        <v>0</v>
      </c>
      <c r="K341" s="8">
        <f>Contract[[#This Row],[Total Contract RN Hours (w/ Admin, DON)]]/Contract[[#This Row],[Total RN Hours (w/ Admin, DON)]]</f>
        <v>0</v>
      </c>
      <c r="L341" s="2">
        <v>27.189560439560438</v>
      </c>
      <c r="M341" s="2">
        <v>0</v>
      </c>
      <c r="N341" s="8">
        <f>Contract[[#This Row],[RN Hours Contract (excl. Admin, DON)]]/Contract[[#This Row],[RN Hours (excl. Admin, DON)]]</f>
        <v>0</v>
      </c>
      <c r="O341" s="2">
        <v>0</v>
      </c>
      <c r="P341" s="2">
        <v>0</v>
      </c>
      <c r="Q341" s="8" t="s">
        <v>2447</v>
      </c>
      <c r="R341" s="2">
        <v>5.7142857142857144</v>
      </c>
      <c r="S341" s="2">
        <v>0</v>
      </c>
      <c r="T341" s="8">
        <f>Contract[[#This Row],[RN DON Hours Contract]]/Contract[[#This Row],[RN DON Hours]]</f>
        <v>0</v>
      </c>
      <c r="U341" s="2">
        <v>62.571428571428569</v>
      </c>
      <c r="V341" s="2">
        <v>0.35164835164835168</v>
      </c>
      <c r="W341" s="8">
        <f>Contract[[#This Row],[LPN Hours Contract (excl. Admin)]]/Contract[[#This Row],[LPN Hours (excl. Admin)]]</f>
        <v>5.6199508254302782E-3</v>
      </c>
      <c r="X341" s="2">
        <v>4.7912087912087911</v>
      </c>
      <c r="Y341" s="2">
        <v>0</v>
      </c>
      <c r="Z341" s="8">
        <f>Contract[[#This Row],[LPN Admin Hours Contract]]/Contract[[#This Row],[LPN Admin Hours]]</f>
        <v>0</v>
      </c>
      <c r="AA341" s="2">
        <v>151.15934065934067</v>
      </c>
      <c r="AB341" s="2">
        <v>2.0219780219780219</v>
      </c>
      <c r="AC341" s="8">
        <f>Contract[[#This Row],[CNA Hours Contract]]/Contract[[#This Row],[CNA Hours]]</f>
        <v>1.3376467594780268E-2</v>
      </c>
      <c r="AD341" s="2">
        <v>0</v>
      </c>
      <c r="AE341" s="2">
        <v>0</v>
      </c>
      <c r="AF341" s="8" t="s">
        <v>2447</v>
      </c>
      <c r="AG341" s="2">
        <v>0</v>
      </c>
      <c r="AH341" s="2">
        <v>0</v>
      </c>
      <c r="AI341" s="8" t="s">
        <v>2447</v>
      </c>
      <c r="AJ341" t="s">
        <v>699</v>
      </c>
      <c r="AK341" s="6">
        <v>5</v>
      </c>
      <c r="AT341"/>
      <c r="AU341"/>
    </row>
    <row r="342" spans="1:47" x14ac:dyDescent="0.25">
      <c r="A342" t="s">
        <v>35</v>
      </c>
      <c r="B342" t="s">
        <v>1240</v>
      </c>
      <c r="C342" t="s">
        <v>1922</v>
      </c>
      <c r="D342" t="s">
        <v>2291</v>
      </c>
      <c r="E342" s="2">
        <v>70.604395604395606</v>
      </c>
      <c r="F342" s="2">
        <f>SUM(Contract[[#This Row],[RN Hours (excl. Admin, DON)]], Contract[[#This Row],[RN Admin Hours]], Contract[[#This Row],[RN DON Hours]], Contract[[#This Row],[LPN Hours (excl. Admin)]], Contract[[#This Row],[LPN Admin Hours]], Contract[[#This Row],[CNA Hours]], Contract[[#This Row],[NA TR Hours]], Contract[[#This Row],[Med Aide/Tech Hours]])</f>
        <v>225.73901098901098</v>
      </c>
      <c r="G3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42" s="8">
        <f>Contract[[#This Row],[Total Contract Hours]]/Contract[[#This Row],[Total Nurse Staff Hours]]</f>
        <v>0</v>
      </c>
      <c r="I342" s="2">
        <f>SUM(Contract[[#This Row],[RN Hours (excl. Admin, DON)]], Contract[[#This Row],[RN Admin Hours]], Contract[[#This Row],[RN DON Hours]])</f>
        <v>28.332417582417584</v>
      </c>
      <c r="J342" s="2">
        <f>SUM(Contract[[#This Row],[RN Hours Contract (excl. Admin, DON)]], Contract[[#This Row],[RN Admin Hours Contract]], Contract[[#This Row],[RN DON Hours Contract]])</f>
        <v>0</v>
      </c>
      <c r="K342" s="8">
        <f>Contract[[#This Row],[Total Contract RN Hours (w/ Admin, DON)]]/Contract[[#This Row],[Total RN Hours (w/ Admin, DON)]]</f>
        <v>0</v>
      </c>
      <c r="L342" s="2">
        <v>22.706043956043956</v>
      </c>
      <c r="M342" s="2">
        <v>0</v>
      </c>
      <c r="N342" s="8">
        <f>Contract[[#This Row],[RN Hours Contract (excl. Admin, DON)]]/Contract[[#This Row],[RN Hours (excl. Admin, DON)]]</f>
        <v>0</v>
      </c>
      <c r="O342" s="2">
        <v>0</v>
      </c>
      <c r="P342" s="2">
        <v>0</v>
      </c>
      <c r="Q342" s="8" t="s">
        <v>2447</v>
      </c>
      <c r="R342" s="2">
        <v>5.6263736263736268</v>
      </c>
      <c r="S342" s="2">
        <v>0</v>
      </c>
      <c r="T342" s="8">
        <f>Contract[[#This Row],[RN DON Hours Contract]]/Contract[[#This Row],[RN DON Hours]]</f>
        <v>0</v>
      </c>
      <c r="U342" s="2">
        <v>55.192307692307693</v>
      </c>
      <c r="V342" s="2">
        <v>0</v>
      </c>
      <c r="W342" s="8">
        <f>Contract[[#This Row],[LPN Hours Contract (excl. Admin)]]/Contract[[#This Row],[LPN Hours (excl. Admin)]]</f>
        <v>0</v>
      </c>
      <c r="X342" s="2">
        <v>15.516483516483516</v>
      </c>
      <c r="Y342" s="2">
        <v>0</v>
      </c>
      <c r="Z342" s="8">
        <f>Contract[[#This Row],[LPN Admin Hours Contract]]/Contract[[#This Row],[LPN Admin Hours]]</f>
        <v>0</v>
      </c>
      <c r="AA342" s="2">
        <v>107.01373626373626</v>
      </c>
      <c r="AB342" s="2">
        <v>0</v>
      </c>
      <c r="AC342" s="8">
        <f>Contract[[#This Row],[CNA Hours Contract]]/Contract[[#This Row],[CNA Hours]]</f>
        <v>0</v>
      </c>
      <c r="AD342" s="2">
        <v>19.684065934065934</v>
      </c>
      <c r="AE342" s="2">
        <v>0</v>
      </c>
      <c r="AF342" s="8">
        <f>Contract[[#This Row],[NA TR Hours Contract]]/Contract[[#This Row],[NA TR Hours]]</f>
        <v>0</v>
      </c>
      <c r="AG342" s="2">
        <v>0</v>
      </c>
      <c r="AH342" s="2">
        <v>0</v>
      </c>
      <c r="AI342" s="8" t="s">
        <v>2447</v>
      </c>
      <c r="AJ342" t="s">
        <v>296</v>
      </c>
      <c r="AK342" s="6">
        <v>5</v>
      </c>
      <c r="AT342"/>
      <c r="AU342"/>
    </row>
    <row r="343" spans="1:47" x14ac:dyDescent="0.25">
      <c r="A343" t="s">
        <v>35</v>
      </c>
      <c r="B343" t="s">
        <v>1905</v>
      </c>
      <c r="C343" t="s">
        <v>2068</v>
      </c>
      <c r="D343" t="s">
        <v>2355</v>
      </c>
      <c r="E343" s="2">
        <v>41.318681318681321</v>
      </c>
      <c r="F343" s="2">
        <f>SUM(Contract[[#This Row],[RN Hours (excl. Admin, DON)]], Contract[[#This Row],[RN Admin Hours]], Contract[[#This Row],[RN DON Hours]], Contract[[#This Row],[LPN Hours (excl. Admin)]], Contract[[#This Row],[LPN Admin Hours]], Contract[[#This Row],[CNA Hours]], Contract[[#This Row],[NA TR Hours]], Contract[[#This Row],[Med Aide/Tech Hours]])</f>
        <v>158.18472527472528</v>
      </c>
      <c r="G3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43" s="8">
        <f>Contract[[#This Row],[Total Contract Hours]]/Contract[[#This Row],[Total Nurse Staff Hours]]</f>
        <v>0</v>
      </c>
      <c r="I343" s="2">
        <f>SUM(Contract[[#This Row],[RN Hours (excl. Admin, DON)]], Contract[[#This Row],[RN Admin Hours]], Contract[[#This Row],[RN DON Hours]])</f>
        <v>43.419450549450559</v>
      </c>
      <c r="J343" s="2">
        <f>SUM(Contract[[#This Row],[RN Hours Contract (excl. Admin, DON)]], Contract[[#This Row],[RN Admin Hours Contract]], Contract[[#This Row],[RN DON Hours Contract]])</f>
        <v>0</v>
      </c>
      <c r="K343" s="8">
        <f>Contract[[#This Row],[Total Contract RN Hours (w/ Admin, DON)]]/Contract[[#This Row],[Total RN Hours (w/ Admin, DON)]]</f>
        <v>0</v>
      </c>
      <c r="L343" s="2">
        <v>29.683186813186829</v>
      </c>
      <c r="M343" s="2">
        <v>0</v>
      </c>
      <c r="N343" s="8">
        <f>Contract[[#This Row],[RN Hours Contract (excl. Admin, DON)]]/Contract[[#This Row],[RN Hours (excl. Admin, DON)]]</f>
        <v>0</v>
      </c>
      <c r="O343" s="2">
        <v>9.615384615384615</v>
      </c>
      <c r="P343" s="2">
        <v>0</v>
      </c>
      <c r="Q343" s="8">
        <f>Contract[[#This Row],[RN Admin Hours Contract]]/Contract[[#This Row],[RN Admin Hours]]</f>
        <v>0</v>
      </c>
      <c r="R343" s="2">
        <v>4.1208791208791204</v>
      </c>
      <c r="S343" s="2">
        <v>0</v>
      </c>
      <c r="T343" s="8">
        <f>Contract[[#This Row],[RN DON Hours Contract]]/Contract[[#This Row],[RN DON Hours]]</f>
        <v>0</v>
      </c>
      <c r="U343" s="2">
        <v>19.252967032967025</v>
      </c>
      <c r="V343" s="2">
        <v>0</v>
      </c>
      <c r="W343" s="8">
        <f>Contract[[#This Row],[LPN Hours Contract (excl. Admin)]]/Contract[[#This Row],[LPN Hours (excl. Admin)]]</f>
        <v>0</v>
      </c>
      <c r="X343" s="2">
        <v>6.4435164835164835</v>
      </c>
      <c r="Y343" s="2">
        <v>0</v>
      </c>
      <c r="Z343" s="8">
        <f>Contract[[#This Row],[LPN Admin Hours Contract]]/Contract[[#This Row],[LPN Admin Hours]]</f>
        <v>0</v>
      </c>
      <c r="AA343" s="2">
        <v>89.068791208791225</v>
      </c>
      <c r="AB343" s="2">
        <v>0</v>
      </c>
      <c r="AC343" s="8">
        <f>Contract[[#This Row],[CNA Hours Contract]]/Contract[[#This Row],[CNA Hours]]</f>
        <v>0</v>
      </c>
      <c r="AD343" s="2">
        <v>0</v>
      </c>
      <c r="AE343" s="2">
        <v>0</v>
      </c>
      <c r="AF343" s="8" t="s">
        <v>2447</v>
      </c>
      <c r="AG343" s="2">
        <v>0</v>
      </c>
      <c r="AH343" s="2">
        <v>0</v>
      </c>
      <c r="AI343" s="8" t="s">
        <v>2447</v>
      </c>
      <c r="AJ343" t="s">
        <v>972</v>
      </c>
      <c r="AK343" s="6">
        <v>5</v>
      </c>
      <c r="AT343"/>
      <c r="AU343"/>
    </row>
    <row r="344" spans="1:47" x14ac:dyDescent="0.25">
      <c r="A344" t="s">
        <v>35</v>
      </c>
      <c r="B344" t="s">
        <v>1783</v>
      </c>
      <c r="C344" t="s">
        <v>2068</v>
      </c>
      <c r="D344" t="s">
        <v>2307</v>
      </c>
      <c r="E344" s="2">
        <v>67.252747252747255</v>
      </c>
      <c r="F344" s="2">
        <f>SUM(Contract[[#This Row],[RN Hours (excl. Admin, DON)]], Contract[[#This Row],[RN Admin Hours]], Contract[[#This Row],[RN DON Hours]], Contract[[#This Row],[LPN Hours (excl. Admin)]], Contract[[#This Row],[LPN Admin Hours]], Contract[[#This Row],[CNA Hours]], Contract[[#This Row],[NA TR Hours]], Contract[[#This Row],[Med Aide/Tech Hours]])</f>
        <v>261.53989010989017</v>
      </c>
      <c r="G3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9.2869230769230775</v>
      </c>
      <c r="H344" s="8">
        <f>Contract[[#This Row],[Total Contract Hours]]/Contract[[#This Row],[Total Nurse Staff Hours]]</f>
        <v>3.5508629574712403E-2</v>
      </c>
      <c r="I344" s="2">
        <f>SUM(Contract[[#This Row],[RN Hours (excl. Admin, DON)]], Contract[[#This Row],[RN Admin Hours]], Contract[[#This Row],[RN DON Hours]])</f>
        <v>49.828241758241724</v>
      </c>
      <c r="J344" s="2">
        <f>SUM(Contract[[#This Row],[RN Hours Contract (excl. Admin, DON)]], Contract[[#This Row],[RN Admin Hours Contract]], Contract[[#This Row],[RN DON Hours Contract]])</f>
        <v>0.39560439560439564</v>
      </c>
      <c r="K344" s="8">
        <f>Contract[[#This Row],[Total Contract RN Hours (w/ Admin, DON)]]/Contract[[#This Row],[Total RN Hours (w/ Admin, DON)]]</f>
        <v>7.9393609255530607E-3</v>
      </c>
      <c r="L344" s="2">
        <v>28.507362637362608</v>
      </c>
      <c r="M344" s="2">
        <v>0.13186813186813187</v>
      </c>
      <c r="N344" s="8">
        <f>Contract[[#This Row],[RN Hours Contract (excl. Admin, DON)]]/Contract[[#This Row],[RN Hours (excl. Admin, DON)]]</f>
        <v>4.625756985856753E-3</v>
      </c>
      <c r="O344" s="2">
        <v>15.670329670329668</v>
      </c>
      <c r="P344" s="2">
        <v>0.26373626373626374</v>
      </c>
      <c r="Q344" s="8">
        <f>Contract[[#This Row],[RN Admin Hours Contract]]/Contract[[#This Row],[RN Admin Hours]]</f>
        <v>1.6830294530154281E-2</v>
      </c>
      <c r="R344" s="2">
        <v>5.65054945054945</v>
      </c>
      <c r="S344" s="2">
        <v>0</v>
      </c>
      <c r="T344" s="8">
        <f>Contract[[#This Row],[RN DON Hours Contract]]/Contract[[#This Row],[RN DON Hours]]</f>
        <v>0</v>
      </c>
      <c r="U344" s="2">
        <v>66.814395604395614</v>
      </c>
      <c r="V344" s="2">
        <v>5.1550549450549452</v>
      </c>
      <c r="W344" s="8">
        <f>Contract[[#This Row],[LPN Hours Contract (excl. Admin)]]/Contract[[#This Row],[LPN Hours (excl. Admin)]]</f>
        <v>7.7154854106257942E-2</v>
      </c>
      <c r="X344" s="2">
        <v>0.70329670329670335</v>
      </c>
      <c r="Y344" s="2">
        <v>0</v>
      </c>
      <c r="Z344" s="8">
        <f>Contract[[#This Row],[LPN Admin Hours Contract]]/Contract[[#This Row],[LPN Admin Hours]]</f>
        <v>0</v>
      </c>
      <c r="AA344" s="2">
        <v>144.19395604395609</v>
      </c>
      <c r="AB344" s="2">
        <v>3.7362637362637363</v>
      </c>
      <c r="AC344" s="8">
        <f>Contract[[#This Row],[CNA Hours Contract]]/Contract[[#This Row],[CNA Hours]]</f>
        <v>2.5911375474883105E-2</v>
      </c>
      <c r="AD344" s="2">
        <v>0</v>
      </c>
      <c r="AE344" s="2">
        <v>0</v>
      </c>
      <c r="AF344" s="8" t="s">
        <v>2447</v>
      </c>
      <c r="AG344" s="2">
        <v>0</v>
      </c>
      <c r="AH344" s="2">
        <v>0</v>
      </c>
      <c r="AI344" s="8" t="s">
        <v>2447</v>
      </c>
      <c r="AJ344" t="s">
        <v>849</v>
      </c>
      <c r="AK344" s="6">
        <v>5</v>
      </c>
      <c r="AT344"/>
      <c r="AU344"/>
    </row>
    <row r="345" spans="1:47" x14ac:dyDescent="0.25">
      <c r="A345" t="s">
        <v>35</v>
      </c>
      <c r="B345" t="s">
        <v>1569</v>
      </c>
      <c r="C345" t="s">
        <v>2099</v>
      </c>
      <c r="D345" t="s">
        <v>2311</v>
      </c>
      <c r="E345" s="2">
        <v>25.274725274725274</v>
      </c>
      <c r="F345" s="2">
        <f>SUM(Contract[[#This Row],[RN Hours (excl. Admin, DON)]], Contract[[#This Row],[RN Admin Hours]], Contract[[#This Row],[RN DON Hours]], Contract[[#This Row],[LPN Hours (excl. Admin)]], Contract[[#This Row],[LPN Admin Hours]], Contract[[#This Row],[CNA Hours]], Contract[[#This Row],[NA TR Hours]], Contract[[#This Row],[Med Aide/Tech Hours]])</f>
        <v>96.20296703296701</v>
      </c>
      <c r="G3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16.906593406593409</v>
      </c>
      <c r="H345" s="8">
        <f>Contract[[#This Row],[Total Contract Hours]]/Contract[[#This Row],[Total Nurse Staff Hours]]</f>
        <v>0.17573879401037421</v>
      </c>
      <c r="I345" s="2">
        <f>SUM(Contract[[#This Row],[RN Hours (excl. Admin, DON)]], Contract[[#This Row],[RN Admin Hours]], Contract[[#This Row],[RN DON Hours]])</f>
        <v>21.615384615384617</v>
      </c>
      <c r="J345" s="2">
        <f>SUM(Contract[[#This Row],[RN Hours Contract (excl. Admin, DON)]], Contract[[#This Row],[RN Admin Hours Contract]], Contract[[#This Row],[RN DON Hours Contract]])</f>
        <v>0.21978021978021978</v>
      </c>
      <c r="K345" s="8">
        <f>Contract[[#This Row],[Total Contract RN Hours (w/ Admin, DON)]]/Contract[[#This Row],[Total RN Hours (w/ Admin, DON)]]</f>
        <v>1.0167768174885612E-2</v>
      </c>
      <c r="L345" s="2">
        <v>16.956043956043956</v>
      </c>
      <c r="M345" s="2">
        <v>0.21978021978021978</v>
      </c>
      <c r="N345" s="8">
        <f>Contract[[#This Row],[RN Hours Contract (excl. Admin, DON)]]/Contract[[#This Row],[RN Hours (excl. Admin, DON)]]</f>
        <v>1.2961762799740765E-2</v>
      </c>
      <c r="O345" s="2">
        <v>0</v>
      </c>
      <c r="P345" s="2">
        <v>0</v>
      </c>
      <c r="Q345" s="8" t="s">
        <v>2447</v>
      </c>
      <c r="R345" s="2">
        <v>4.6593406593406597</v>
      </c>
      <c r="S345" s="2">
        <v>0</v>
      </c>
      <c r="T345" s="8">
        <f>Contract[[#This Row],[RN DON Hours Contract]]/Contract[[#This Row],[RN DON Hours]]</f>
        <v>0</v>
      </c>
      <c r="U345" s="2">
        <v>17.151098901098905</v>
      </c>
      <c r="V345" s="2">
        <v>3.8956043956043951</v>
      </c>
      <c r="W345" s="8">
        <f>Contract[[#This Row],[LPN Hours Contract (excl. Admin)]]/Contract[[#This Row],[LPN Hours (excl. Admin)]]</f>
        <v>0.22713439051737938</v>
      </c>
      <c r="X345" s="2">
        <v>0</v>
      </c>
      <c r="Y345" s="2">
        <v>0</v>
      </c>
      <c r="Z345" s="8" t="s">
        <v>2447</v>
      </c>
      <c r="AA345" s="2">
        <v>57.436483516483491</v>
      </c>
      <c r="AB345" s="2">
        <v>12.791208791208792</v>
      </c>
      <c r="AC345" s="8">
        <f>Contract[[#This Row],[CNA Hours Contract]]/Contract[[#This Row],[CNA Hours]]</f>
        <v>0.22270180916521271</v>
      </c>
      <c r="AD345" s="2">
        <v>0</v>
      </c>
      <c r="AE345" s="2">
        <v>0</v>
      </c>
      <c r="AF345" s="8" t="s">
        <v>2447</v>
      </c>
      <c r="AG345" s="2">
        <v>0</v>
      </c>
      <c r="AH345" s="2">
        <v>0</v>
      </c>
      <c r="AI345" s="8" t="s">
        <v>2447</v>
      </c>
      <c r="AJ345" t="s">
        <v>631</v>
      </c>
      <c r="AK345" s="6">
        <v>5</v>
      </c>
      <c r="AT345"/>
      <c r="AU345"/>
    </row>
    <row r="346" spans="1:47" x14ac:dyDescent="0.25">
      <c r="A346" t="s">
        <v>35</v>
      </c>
      <c r="B346" t="s">
        <v>1608</v>
      </c>
      <c r="C346" t="s">
        <v>1975</v>
      </c>
      <c r="D346" t="s">
        <v>2316</v>
      </c>
      <c r="E346" s="2">
        <v>66.791208791208788</v>
      </c>
      <c r="F346" s="2">
        <f>SUM(Contract[[#This Row],[RN Hours (excl. Admin, DON)]], Contract[[#This Row],[RN Admin Hours]], Contract[[#This Row],[RN DON Hours]], Contract[[#This Row],[LPN Hours (excl. Admin)]], Contract[[#This Row],[LPN Admin Hours]], Contract[[#This Row],[CNA Hours]], Contract[[#This Row],[NA TR Hours]], Contract[[#This Row],[Med Aide/Tech Hours]])</f>
        <v>202.99725274725276</v>
      </c>
      <c r="G3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46" s="8">
        <f>Contract[[#This Row],[Total Contract Hours]]/Contract[[#This Row],[Total Nurse Staff Hours]]</f>
        <v>0</v>
      </c>
      <c r="I346" s="2">
        <f>SUM(Contract[[#This Row],[RN Hours (excl. Admin, DON)]], Contract[[#This Row],[RN Admin Hours]], Contract[[#This Row],[RN DON Hours]])</f>
        <v>27.879120879120876</v>
      </c>
      <c r="J346" s="2">
        <f>SUM(Contract[[#This Row],[RN Hours Contract (excl. Admin, DON)]], Contract[[#This Row],[RN Admin Hours Contract]], Contract[[#This Row],[RN DON Hours Contract]])</f>
        <v>0</v>
      </c>
      <c r="K346" s="8">
        <f>Contract[[#This Row],[Total Contract RN Hours (w/ Admin, DON)]]/Contract[[#This Row],[Total RN Hours (w/ Admin, DON)]]</f>
        <v>0</v>
      </c>
      <c r="L346" s="2">
        <v>13.208791208791208</v>
      </c>
      <c r="M346" s="2">
        <v>0</v>
      </c>
      <c r="N346" s="8">
        <f>Contract[[#This Row],[RN Hours Contract (excl. Admin, DON)]]/Contract[[#This Row],[RN Hours (excl. Admin, DON)]]</f>
        <v>0</v>
      </c>
      <c r="O346" s="2">
        <v>4.5329670329670328</v>
      </c>
      <c r="P346" s="2">
        <v>0</v>
      </c>
      <c r="Q346" s="8">
        <f>Contract[[#This Row],[RN Admin Hours Contract]]/Contract[[#This Row],[RN Admin Hours]]</f>
        <v>0</v>
      </c>
      <c r="R346" s="2">
        <v>10.137362637362637</v>
      </c>
      <c r="S346" s="2">
        <v>0</v>
      </c>
      <c r="T346" s="8">
        <f>Contract[[#This Row],[RN DON Hours Contract]]/Contract[[#This Row],[RN DON Hours]]</f>
        <v>0</v>
      </c>
      <c r="U346" s="2">
        <v>58.906593406593409</v>
      </c>
      <c r="V346" s="2">
        <v>0</v>
      </c>
      <c r="W346" s="8">
        <f>Contract[[#This Row],[LPN Hours Contract (excl. Admin)]]/Contract[[#This Row],[LPN Hours (excl. Admin)]]</f>
        <v>0</v>
      </c>
      <c r="X346" s="2">
        <v>0</v>
      </c>
      <c r="Y346" s="2">
        <v>0</v>
      </c>
      <c r="Z346" s="8" t="s">
        <v>2447</v>
      </c>
      <c r="AA346" s="2">
        <v>110.25274725274726</v>
      </c>
      <c r="AB346" s="2">
        <v>0</v>
      </c>
      <c r="AC346" s="8">
        <f>Contract[[#This Row],[CNA Hours Contract]]/Contract[[#This Row],[CNA Hours]]</f>
        <v>0</v>
      </c>
      <c r="AD346" s="2">
        <v>5.9587912087912089</v>
      </c>
      <c r="AE346" s="2">
        <v>0</v>
      </c>
      <c r="AF346" s="8">
        <f>Contract[[#This Row],[NA TR Hours Contract]]/Contract[[#This Row],[NA TR Hours]]</f>
        <v>0</v>
      </c>
      <c r="AG346" s="2">
        <v>0</v>
      </c>
      <c r="AH346" s="2">
        <v>0</v>
      </c>
      <c r="AI346" s="8" t="s">
        <v>2447</v>
      </c>
      <c r="AJ346" t="s">
        <v>671</v>
      </c>
      <c r="AK346" s="6">
        <v>5</v>
      </c>
      <c r="AT346"/>
      <c r="AU346"/>
    </row>
    <row r="347" spans="1:47" x14ac:dyDescent="0.25">
      <c r="A347" t="s">
        <v>35</v>
      </c>
      <c r="B347" t="s">
        <v>1684</v>
      </c>
      <c r="C347" t="s">
        <v>1922</v>
      </c>
      <c r="D347" t="s">
        <v>2291</v>
      </c>
      <c r="E347" s="2">
        <v>63.329670329670328</v>
      </c>
      <c r="F347" s="2">
        <f>SUM(Contract[[#This Row],[RN Hours (excl. Admin, DON)]], Contract[[#This Row],[RN Admin Hours]], Contract[[#This Row],[RN DON Hours]], Contract[[#This Row],[LPN Hours (excl. Admin)]], Contract[[#This Row],[LPN Admin Hours]], Contract[[#This Row],[CNA Hours]], Contract[[#This Row],[NA TR Hours]], Contract[[#This Row],[Med Aide/Tech Hours]])</f>
        <v>214.44571428571427</v>
      </c>
      <c r="G3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1.8054945054945055</v>
      </c>
      <c r="H347" s="8">
        <f>Contract[[#This Row],[Total Contract Hours]]/Contract[[#This Row],[Total Nurse Staff Hours]]</f>
        <v>8.419354574225605E-3</v>
      </c>
      <c r="I347" s="2">
        <f>SUM(Contract[[#This Row],[RN Hours (excl. Admin, DON)]], Contract[[#This Row],[RN Admin Hours]], Contract[[#This Row],[RN DON Hours]])</f>
        <v>25</v>
      </c>
      <c r="J347" s="2">
        <f>SUM(Contract[[#This Row],[RN Hours Contract (excl. Admin, DON)]], Contract[[#This Row],[RN Admin Hours Contract]], Contract[[#This Row],[RN DON Hours Contract]])</f>
        <v>0</v>
      </c>
      <c r="K347" s="8">
        <f>Contract[[#This Row],[Total Contract RN Hours (w/ Admin, DON)]]/Contract[[#This Row],[Total RN Hours (w/ Admin, DON)]]</f>
        <v>0</v>
      </c>
      <c r="L347" s="2">
        <v>18.12912087912088</v>
      </c>
      <c r="M347" s="2">
        <v>0</v>
      </c>
      <c r="N347" s="8">
        <f>Contract[[#This Row],[RN Hours Contract (excl. Admin, DON)]]/Contract[[#This Row],[RN Hours (excl. Admin, DON)]]</f>
        <v>0</v>
      </c>
      <c r="O347" s="2">
        <v>0</v>
      </c>
      <c r="P347" s="2">
        <v>0</v>
      </c>
      <c r="Q347" s="8" t="s">
        <v>2447</v>
      </c>
      <c r="R347" s="2">
        <v>6.8708791208791204</v>
      </c>
      <c r="S347" s="2">
        <v>0</v>
      </c>
      <c r="T347" s="8">
        <f>Contract[[#This Row],[RN DON Hours Contract]]/Contract[[#This Row],[RN DON Hours]]</f>
        <v>0</v>
      </c>
      <c r="U347" s="2">
        <v>57.960989010988996</v>
      </c>
      <c r="V347" s="2">
        <v>0.50879120879120876</v>
      </c>
      <c r="W347" s="8">
        <f>Contract[[#This Row],[LPN Hours Contract (excl. Admin)]]/Contract[[#This Row],[LPN Hours (excl. Admin)]]</f>
        <v>8.7781664438946264E-3</v>
      </c>
      <c r="X347" s="2">
        <v>15.848901098901099</v>
      </c>
      <c r="Y347" s="2">
        <v>0</v>
      </c>
      <c r="Z347" s="8">
        <f>Contract[[#This Row],[LPN Admin Hours Contract]]/Contract[[#This Row],[LPN Admin Hours]]</f>
        <v>0</v>
      </c>
      <c r="AA347" s="2">
        <v>102.81714285714287</v>
      </c>
      <c r="AB347" s="2">
        <v>1.2967032967032968</v>
      </c>
      <c r="AC347" s="8">
        <f>Contract[[#This Row],[CNA Hours Contract]]/Contract[[#This Row],[CNA Hours]]</f>
        <v>1.261174217323831E-2</v>
      </c>
      <c r="AD347" s="2">
        <v>12.818681318681319</v>
      </c>
      <c r="AE347" s="2">
        <v>0</v>
      </c>
      <c r="AF347" s="8">
        <f>Contract[[#This Row],[NA TR Hours Contract]]/Contract[[#This Row],[NA TR Hours]]</f>
        <v>0</v>
      </c>
      <c r="AG347" s="2">
        <v>0</v>
      </c>
      <c r="AH347" s="2">
        <v>0</v>
      </c>
      <c r="AI347" s="8" t="s">
        <v>2447</v>
      </c>
      <c r="AJ347" t="s">
        <v>748</v>
      </c>
      <c r="AK347" s="6">
        <v>5</v>
      </c>
      <c r="AT347"/>
      <c r="AU347"/>
    </row>
    <row r="348" spans="1:47" x14ac:dyDescent="0.25">
      <c r="A348" t="s">
        <v>35</v>
      </c>
      <c r="B348" t="s">
        <v>1519</v>
      </c>
      <c r="C348" t="s">
        <v>2148</v>
      </c>
      <c r="D348" t="s">
        <v>2329</v>
      </c>
      <c r="E348" s="2">
        <v>89.747252747252745</v>
      </c>
      <c r="F348" s="2">
        <f>SUM(Contract[[#This Row],[RN Hours (excl. Admin, DON)]], Contract[[#This Row],[RN Admin Hours]], Contract[[#This Row],[RN DON Hours]], Contract[[#This Row],[LPN Hours (excl. Admin)]], Contract[[#This Row],[LPN Admin Hours]], Contract[[#This Row],[CNA Hours]], Contract[[#This Row],[NA TR Hours]], Contract[[#This Row],[Med Aide/Tech Hours]])</f>
        <v>368.97615384615386</v>
      </c>
      <c r="G3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48" s="8">
        <f>Contract[[#This Row],[Total Contract Hours]]/Contract[[#This Row],[Total Nurse Staff Hours]]</f>
        <v>0</v>
      </c>
      <c r="I348" s="2">
        <f>SUM(Contract[[#This Row],[RN Hours (excl. Admin, DON)]], Contract[[#This Row],[RN Admin Hours]], Contract[[#This Row],[RN DON Hours]])</f>
        <v>62.537032967032957</v>
      </c>
      <c r="J348" s="2">
        <f>SUM(Contract[[#This Row],[RN Hours Contract (excl. Admin, DON)]], Contract[[#This Row],[RN Admin Hours Contract]], Contract[[#This Row],[RN DON Hours Contract]])</f>
        <v>0</v>
      </c>
      <c r="K348" s="8">
        <f>Contract[[#This Row],[Total Contract RN Hours (w/ Admin, DON)]]/Contract[[#This Row],[Total RN Hours (w/ Admin, DON)]]</f>
        <v>0</v>
      </c>
      <c r="L348" s="2">
        <v>51.677142857142847</v>
      </c>
      <c r="M348" s="2">
        <v>0</v>
      </c>
      <c r="N348" s="8">
        <f>Contract[[#This Row],[RN Hours Contract (excl. Admin, DON)]]/Contract[[#This Row],[RN Hours (excl. Admin, DON)]]</f>
        <v>0</v>
      </c>
      <c r="O348" s="2">
        <v>0</v>
      </c>
      <c r="P348" s="2">
        <v>0</v>
      </c>
      <c r="Q348" s="8" t="s">
        <v>2447</v>
      </c>
      <c r="R348" s="2">
        <v>10.859890109890109</v>
      </c>
      <c r="S348" s="2">
        <v>0</v>
      </c>
      <c r="T348" s="8">
        <f>Contract[[#This Row],[RN DON Hours Contract]]/Contract[[#This Row],[RN DON Hours]]</f>
        <v>0</v>
      </c>
      <c r="U348" s="2">
        <v>39.575054945054951</v>
      </c>
      <c r="V348" s="2">
        <v>0</v>
      </c>
      <c r="W348" s="8">
        <f>Contract[[#This Row],[LPN Hours Contract (excl. Admin)]]/Contract[[#This Row],[LPN Hours (excl. Admin)]]</f>
        <v>0</v>
      </c>
      <c r="X348" s="2">
        <v>11.854505494505494</v>
      </c>
      <c r="Y348" s="2">
        <v>0</v>
      </c>
      <c r="Z348" s="8">
        <f>Contract[[#This Row],[LPN Admin Hours Contract]]/Contract[[#This Row],[LPN Admin Hours]]</f>
        <v>0</v>
      </c>
      <c r="AA348" s="2">
        <v>222.20736263736268</v>
      </c>
      <c r="AB348" s="2">
        <v>0</v>
      </c>
      <c r="AC348" s="8">
        <f>Contract[[#This Row],[CNA Hours Contract]]/Contract[[#This Row],[CNA Hours]]</f>
        <v>0</v>
      </c>
      <c r="AD348" s="2">
        <v>0</v>
      </c>
      <c r="AE348" s="2">
        <v>0</v>
      </c>
      <c r="AF348" s="8" t="s">
        <v>2447</v>
      </c>
      <c r="AG348" s="2">
        <v>32.802197802197803</v>
      </c>
      <c r="AH348" s="2">
        <v>0</v>
      </c>
      <c r="AI348" s="8">
        <f>Contract[[#This Row],[Med Aide/Tech Hours Contract]]/Contract[[#This Row],[Med Aide/Tech Hours]]</f>
        <v>0</v>
      </c>
      <c r="AJ348" t="s">
        <v>581</v>
      </c>
      <c r="AK348" s="6">
        <v>5</v>
      </c>
      <c r="AT348"/>
      <c r="AU348"/>
    </row>
    <row r="349" spans="1:47" x14ac:dyDescent="0.25">
      <c r="A349" t="s">
        <v>35</v>
      </c>
      <c r="B349" t="s">
        <v>1021</v>
      </c>
      <c r="C349" t="s">
        <v>1919</v>
      </c>
      <c r="D349" t="s">
        <v>2336</v>
      </c>
      <c r="E349" s="2">
        <v>104.08791208791209</v>
      </c>
      <c r="F349" s="2">
        <f>SUM(Contract[[#This Row],[RN Hours (excl. Admin, DON)]], Contract[[#This Row],[RN Admin Hours]], Contract[[#This Row],[RN DON Hours]], Contract[[#This Row],[LPN Hours (excl. Admin)]], Contract[[#This Row],[LPN Admin Hours]], Contract[[#This Row],[CNA Hours]], Contract[[#This Row],[NA TR Hours]], Contract[[#This Row],[Med Aide/Tech Hours]])</f>
        <v>489.39560439560444</v>
      </c>
      <c r="G3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0.60439560439560436</v>
      </c>
      <c r="H349" s="8">
        <f>Contract[[#This Row],[Total Contract Hours]]/Contract[[#This Row],[Total Nurse Staff Hours]]</f>
        <v>1.2349837206691364E-3</v>
      </c>
      <c r="I349" s="2">
        <f>SUM(Contract[[#This Row],[RN Hours (excl. Admin, DON)]], Contract[[#This Row],[RN Admin Hours]], Contract[[#This Row],[RN DON Hours]])</f>
        <v>83.967032967032964</v>
      </c>
      <c r="J349" s="2">
        <f>SUM(Contract[[#This Row],[RN Hours Contract (excl. Admin, DON)]], Contract[[#This Row],[RN Admin Hours Contract]], Contract[[#This Row],[RN DON Hours Contract]])</f>
        <v>0.60439560439560436</v>
      </c>
      <c r="K349" s="8">
        <f>Contract[[#This Row],[Total Contract RN Hours (w/ Admin, DON)]]/Contract[[#This Row],[Total RN Hours (w/ Admin, DON)]]</f>
        <v>7.1980107315796358E-3</v>
      </c>
      <c r="L349" s="2">
        <v>39.403846153846153</v>
      </c>
      <c r="M349" s="2">
        <v>0</v>
      </c>
      <c r="N349" s="8">
        <f>Contract[[#This Row],[RN Hours Contract (excl. Admin, DON)]]/Contract[[#This Row],[RN Hours (excl. Admin, DON)]]</f>
        <v>0</v>
      </c>
      <c r="O349" s="2">
        <v>39.28846153846154</v>
      </c>
      <c r="P349" s="2">
        <v>0.60439560439560436</v>
      </c>
      <c r="Q349" s="8">
        <f>Contract[[#This Row],[RN Admin Hours Contract]]/Contract[[#This Row],[RN Admin Hours]]</f>
        <v>1.5383539612614501E-2</v>
      </c>
      <c r="R349" s="2">
        <v>5.2747252747252746</v>
      </c>
      <c r="S349" s="2">
        <v>0</v>
      </c>
      <c r="T349" s="8">
        <f>Contract[[#This Row],[RN DON Hours Contract]]/Contract[[#This Row],[RN DON Hours]]</f>
        <v>0</v>
      </c>
      <c r="U349" s="2">
        <v>80.695054945054949</v>
      </c>
      <c r="V349" s="2">
        <v>0</v>
      </c>
      <c r="W349" s="8">
        <f>Contract[[#This Row],[LPN Hours Contract (excl. Admin)]]/Contract[[#This Row],[LPN Hours (excl. Admin)]]</f>
        <v>0</v>
      </c>
      <c r="X349" s="2">
        <v>18.766483516483518</v>
      </c>
      <c r="Y349" s="2">
        <v>0</v>
      </c>
      <c r="Z349" s="8">
        <f>Contract[[#This Row],[LPN Admin Hours Contract]]/Contract[[#This Row],[LPN Admin Hours]]</f>
        <v>0</v>
      </c>
      <c r="AA349" s="2">
        <v>305.96703296703299</v>
      </c>
      <c r="AB349" s="2">
        <v>0</v>
      </c>
      <c r="AC349" s="8">
        <f>Contract[[#This Row],[CNA Hours Contract]]/Contract[[#This Row],[CNA Hours]]</f>
        <v>0</v>
      </c>
      <c r="AD349" s="2">
        <v>0</v>
      </c>
      <c r="AE349" s="2">
        <v>0</v>
      </c>
      <c r="AF349" s="8" t="s">
        <v>2447</v>
      </c>
      <c r="AG349" s="2">
        <v>0</v>
      </c>
      <c r="AH349" s="2">
        <v>0</v>
      </c>
      <c r="AI349" s="8" t="s">
        <v>2447</v>
      </c>
      <c r="AJ349" t="s">
        <v>74</v>
      </c>
      <c r="AK349" s="6">
        <v>5</v>
      </c>
      <c r="AT349"/>
      <c r="AU349"/>
    </row>
    <row r="350" spans="1:47" x14ac:dyDescent="0.25">
      <c r="A350" t="s">
        <v>35</v>
      </c>
      <c r="B350" t="s">
        <v>1710</v>
      </c>
      <c r="C350" t="s">
        <v>1949</v>
      </c>
      <c r="D350" t="s">
        <v>2298</v>
      </c>
      <c r="E350" s="2">
        <v>60.505494505494504</v>
      </c>
      <c r="F350" s="2">
        <f>SUM(Contract[[#This Row],[RN Hours (excl. Admin, DON)]], Contract[[#This Row],[RN Admin Hours]], Contract[[#This Row],[RN DON Hours]], Contract[[#This Row],[LPN Hours (excl. Admin)]], Contract[[#This Row],[LPN Admin Hours]], Contract[[#This Row],[CNA Hours]], Contract[[#This Row],[NA TR Hours]], Contract[[#This Row],[Med Aide/Tech Hours]])</f>
        <v>188.33516483516485</v>
      </c>
      <c r="G3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50" s="8">
        <f>Contract[[#This Row],[Total Contract Hours]]/Contract[[#This Row],[Total Nurse Staff Hours]]</f>
        <v>0</v>
      </c>
      <c r="I350" s="2">
        <f>SUM(Contract[[#This Row],[RN Hours (excl. Admin, DON)]], Contract[[#This Row],[RN Admin Hours]], Contract[[#This Row],[RN DON Hours]])</f>
        <v>27.013736263736266</v>
      </c>
      <c r="J350" s="2">
        <f>SUM(Contract[[#This Row],[RN Hours Contract (excl. Admin, DON)]], Contract[[#This Row],[RN Admin Hours Contract]], Contract[[#This Row],[RN DON Hours Contract]])</f>
        <v>0</v>
      </c>
      <c r="K350" s="8">
        <f>Contract[[#This Row],[Total Contract RN Hours (w/ Admin, DON)]]/Contract[[#This Row],[Total RN Hours (w/ Admin, DON)]]</f>
        <v>0</v>
      </c>
      <c r="L350" s="2">
        <v>21.299450549450551</v>
      </c>
      <c r="M350" s="2">
        <v>0</v>
      </c>
      <c r="N350" s="8">
        <f>Contract[[#This Row],[RN Hours Contract (excl. Admin, DON)]]/Contract[[#This Row],[RN Hours (excl. Admin, DON)]]</f>
        <v>0</v>
      </c>
      <c r="O350" s="2">
        <v>0</v>
      </c>
      <c r="P350" s="2">
        <v>0</v>
      </c>
      <c r="Q350" s="8" t="s">
        <v>2447</v>
      </c>
      <c r="R350" s="2">
        <v>5.7142857142857144</v>
      </c>
      <c r="S350" s="2">
        <v>0</v>
      </c>
      <c r="T350" s="8">
        <f>Contract[[#This Row],[RN DON Hours Contract]]/Contract[[#This Row],[RN DON Hours]]</f>
        <v>0</v>
      </c>
      <c r="U350" s="2">
        <v>27.024725274725274</v>
      </c>
      <c r="V350" s="2">
        <v>0</v>
      </c>
      <c r="W350" s="8">
        <f>Contract[[#This Row],[LPN Hours Contract (excl. Admin)]]/Contract[[#This Row],[LPN Hours (excl. Admin)]]</f>
        <v>0</v>
      </c>
      <c r="X350" s="2">
        <v>0</v>
      </c>
      <c r="Y350" s="2">
        <v>0</v>
      </c>
      <c r="Z350" s="8" t="s">
        <v>2447</v>
      </c>
      <c r="AA350" s="2">
        <v>134.2967032967033</v>
      </c>
      <c r="AB350" s="2">
        <v>0</v>
      </c>
      <c r="AC350" s="8">
        <f>Contract[[#This Row],[CNA Hours Contract]]/Contract[[#This Row],[CNA Hours]]</f>
        <v>0</v>
      </c>
      <c r="AD350" s="2">
        <v>0</v>
      </c>
      <c r="AE350" s="2">
        <v>0</v>
      </c>
      <c r="AF350" s="8" t="s">
        <v>2447</v>
      </c>
      <c r="AG350" s="2">
        <v>0</v>
      </c>
      <c r="AH350" s="2">
        <v>0</v>
      </c>
      <c r="AI350" s="8" t="s">
        <v>2447</v>
      </c>
      <c r="AJ350" t="s">
        <v>776</v>
      </c>
      <c r="AK350" s="6">
        <v>5</v>
      </c>
      <c r="AT350"/>
      <c r="AU350"/>
    </row>
    <row r="351" spans="1:47" x14ac:dyDescent="0.25">
      <c r="A351" t="s">
        <v>35</v>
      </c>
      <c r="B351" t="s">
        <v>1733</v>
      </c>
      <c r="C351" t="s">
        <v>1944</v>
      </c>
      <c r="D351" t="s">
        <v>2281</v>
      </c>
      <c r="E351" s="2">
        <v>28.923076923076923</v>
      </c>
      <c r="F351" s="2">
        <f>SUM(Contract[[#This Row],[RN Hours (excl. Admin, DON)]], Contract[[#This Row],[RN Admin Hours]], Contract[[#This Row],[RN DON Hours]], Contract[[#This Row],[LPN Hours (excl. Admin)]], Contract[[#This Row],[LPN Admin Hours]], Contract[[#This Row],[CNA Hours]], Contract[[#This Row],[NA TR Hours]], Contract[[#This Row],[Med Aide/Tech Hours]])</f>
        <v>125.91516483516484</v>
      </c>
      <c r="G3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10.49945054945055</v>
      </c>
      <c r="H351" s="8">
        <f>Contract[[#This Row],[Total Contract Hours]]/Contract[[#This Row],[Total Nurse Staff Hours]]</f>
        <v>8.3385115392537096E-2</v>
      </c>
      <c r="I351" s="2">
        <f>SUM(Contract[[#This Row],[RN Hours (excl. Admin, DON)]], Contract[[#This Row],[RN Admin Hours]], Contract[[#This Row],[RN DON Hours]])</f>
        <v>36.985714285714295</v>
      </c>
      <c r="J351" s="2">
        <f>SUM(Contract[[#This Row],[RN Hours Contract (excl. Admin, DON)]], Contract[[#This Row],[RN Admin Hours Contract]], Contract[[#This Row],[RN DON Hours Contract]])</f>
        <v>0.35164835164835168</v>
      </c>
      <c r="K351" s="8">
        <f>Contract[[#This Row],[Total Contract RN Hours (w/ Admin, DON)]]/Contract[[#This Row],[Total RN Hours (w/ Admin, DON)]]</f>
        <v>9.5076804230917779E-3</v>
      </c>
      <c r="L351" s="2">
        <v>26.482087912087916</v>
      </c>
      <c r="M351" s="2">
        <v>0.35164835164835168</v>
      </c>
      <c r="N351" s="8">
        <f>Contract[[#This Row],[RN Hours Contract (excl. Admin, DON)]]/Contract[[#This Row],[RN Hours (excl. Admin, DON)]]</f>
        <v>1.3278724578504233E-2</v>
      </c>
      <c r="O351" s="2">
        <v>5.4047252747252745</v>
      </c>
      <c r="P351" s="2">
        <v>0</v>
      </c>
      <c r="Q351" s="8">
        <f>Contract[[#This Row],[RN Admin Hours Contract]]/Contract[[#This Row],[RN Admin Hours]]</f>
        <v>0</v>
      </c>
      <c r="R351" s="2">
        <v>5.0989010989010985</v>
      </c>
      <c r="S351" s="2">
        <v>0</v>
      </c>
      <c r="T351" s="8">
        <f>Contract[[#This Row],[RN DON Hours Contract]]/Contract[[#This Row],[RN DON Hours]]</f>
        <v>0</v>
      </c>
      <c r="U351" s="2">
        <v>21.738461538461539</v>
      </c>
      <c r="V351" s="2">
        <v>2.1587912087912087</v>
      </c>
      <c r="W351" s="8">
        <f>Contract[[#This Row],[LPN Hours Contract (excl. Admin)]]/Contract[[#This Row],[LPN Hours (excl. Admin)]]</f>
        <v>9.9307451218279233E-2</v>
      </c>
      <c r="X351" s="2">
        <v>6.9261538461538459</v>
      </c>
      <c r="Y351" s="2">
        <v>0</v>
      </c>
      <c r="Z351" s="8">
        <f>Contract[[#This Row],[LPN Admin Hours Contract]]/Contract[[#This Row],[LPN Admin Hours]]</f>
        <v>0</v>
      </c>
      <c r="AA351" s="2">
        <v>60.264835164835162</v>
      </c>
      <c r="AB351" s="2">
        <v>7.9890109890109891</v>
      </c>
      <c r="AC351" s="8">
        <f>Contract[[#This Row],[CNA Hours Contract]]/Contract[[#This Row],[CNA Hours]]</f>
        <v>0.13256505169489982</v>
      </c>
      <c r="AD351" s="2">
        <v>0</v>
      </c>
      <c r="AE351" s="2">
        <v>0</v>
      </c>
      <c r="AF351" s="8" t="s">
        <v>2447</v>
      </c>
      <c r="AG351" s="2">
        <v>0</v>
      </c>
      <c r="AH351" s="2">
        <v>0</v>
      </c>
      <c r="AI351" s="8" t="s">
        <v>2447</v>
      </c>
      <c r="AJ351" t="s">
        <v>799</v>
      </c>
      <c r="AK351" s="6">
        <v>5</v>
      </c>
      <c r="AT351"/>
      <c r="AU351"/>
    </row>
    <row r="352" spans="1:47" x14ac:dyDescent="0.25">
      <c r="A352" t="s">
        <v>35</v>
      </c>
      <c r="B352" t="s">
        <v>1357</v>
      </c>
      <c r="C352" t="s">
        <v>2008</v>
      </c>
      <c r="D352" t="s">
        <v>2281</v>
      </c>
      <c r="E352" s="2">
        <v>63.703296703296701</v>
      </c>
      <c r="F352" s="2">
        <f>SUM(Contract[[#This Row],[RN Hours (excl. Admin, DON)]], Contract[[#This Row],[RN Admin Hours]], Contract[[#This Row],[RN DON Hours]], Contract[[#This Row],[LPN Hours (excl. Admin)]], Contract[[#This Row],[LPN Admin Hours]], Contract[[#This Row],[CNA Hours]], Contract[[#This Row],[NA TR Hours]], Contract[[#This Row],[Med Aide/Tech Hours]])</f>
        <v>227.77571428571429</v>
      </c>
      <c r="G3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2.8571428571428572</v>
      </c>
      <c r="H352" s="8">
        <f>Contract[[#This Row],[Total Contract Hours]]/Contract[[#This Row],[Total Nurse Staff Hours]]</f>
        <v>1.2543667642982132E-2</v>
      </c>
      <c r="I352" s="2">
        <f>SUM(Contract[[#This Row],[RN Hours (excl. Admin, DON)]], Contract[[#This Row],[RN Admin Hours]], Contract[[#This Row],[RN DON Hours]])</f>
        <v>24.118131868131869</v>
      </c>
      <c r="J352" s="2">
        <f>SUM(Contract[[#This Row],[RN Hours Contract (excl. Admin, DON)]], Contract[[#This Row],[RN Admin Hours Contract]], Contract[[#This Row],[RN DON Hours Contract]])</f>
        <v>2.8571428571428572</v>
      </c>
      <c r="K352" s="8">
        <f>Contract[[#This Row],[Total Contract RN Hours (w/ Admin, DON)]]/Contract[[#This Row],[Total RN Hours (w/ Admin, DON)]]</f>
        <v>0.11846451759881535</v>
      </c>
      <c r="L352" s="2">
        <v>21.217032967032967</v>
      </c>
      <c r="M352" s="2">
        <v>2.8571428571428572</v>
      </c>
      <c r="N352" s="8">
        <f>Contract[[#This Row],[RN Hours Contract (excl. Admin, DON)]]/Contract[[#This Row],[RN Hours (excl. Admin, DON)]]</f>
        <v>0.13466269584358409</v>
      </c>
      <c r="O352" s="2">
        <v>0</v>
      </c>
      <c r="P352" s="2">
        <v>0</v>
      </c>
      <c r="Q352" s="8" t="s">
        <v>2447</v>
      </c>
      <c r="R352" s="2">
        <v>2.901098901098901</v>
      </c>
      <c r="S352" s="2">
        <v>0</v>
      </c>
      <c r="T352" s="8">
        <f>Contract[[#This Row],[RN DON Hours Contract]]/Contract[[#This Row],[RN DON Hours]]</f>
        <v>0</v>
      </c>
      <c r="U352" s="2">
        <v>48.464615384615392</v>
      </c>
      <c r="V352" s="2">
        <v>0</v>
      </c>
      <c r="W352" s="8">
        <f>Contract[[#This Row],[LPN Hours Contract (excl. Admin)]]/Contract[[#This Row],[LPN Hours (excl. Admin)]]</f>
        <v>0</v>
      </c>
      <c r="X352" s="2">
        <v>0</v>
      </c>
      <c r="Y352" s="2">
        <v>0</v>
      </c>
      <c r="Z352" s="8" t="s">
        <v>2447</v>
      </c>
      <c r="AA352" s="2">
        <v>155.19296703296703</v>
      </c>
      <c r="AB352" s="2">
        <v>0</v>
      </c>
      <c r="AC352" s="8">
        <f>Contract[[#This Row],[CNA Hours Contract]]/Contract[[#This Row],[CNA Hours]]</f>
        <v>0</v>
      </c>
      <c r="AD352" s="2">
        <v>0</v>
      </c>
      <c r="AE352" s="2">
        <v>0</v>
      </c>
      <c r="AF352" s="8" t="s">
        <v>2447</v>
      </c>
      <c r="AG352" s="2">
        <v>0</v>
      </c>
      <c r="AH352" s="2">
        <v>0</v>
      </c>
      <c r="AI352" s="8" t="s">
        <v>2447</v>
      </c>
      <c r="AJ352" t="s">
        <v>414</v>
      </c>
      <c r="AK352" s="6">
        <v>5</v>
      </c>
      <c r="AT352"/>
      <c r="AU352"/>
    </row>
    <row r="353" spans="1:47" x14ac:dyDescent="0.25">
      <c r="A353" t="s">
        <v>35</v>
      </c>
      <c r="B353" t="s">
        <v>1668</v>
      </c>
      <c r="C353" t="s">
        <v>2043</v>
      </c>
      <c r="D353" t="s">
        <v>2348</v>
      </c>
      <c r="E353" s="2">
        <v>29.604395604395606</v>
      </c>
      <c r="F353" s="2">
        <f>SUM(Contract[[#This Row],[RN Hours (excl. Admin, DON)]], Contract[[#This Row],[RN Admin Hours]], Contract[[#This Row],[RN DON Hours]], Contract[[#This Row],[LPN Hours (excl. Admin)]], Contract[[#This Row],[LPN Admin Hours]], Contract[[#This Row],[CNA Hours]], Contract[[#This Row],[NA TR Hours]], Contract[[#This Row],[Med Aide/Tech Hours]])</f>
        <v>91.642857142857153</v>
      </c>
      <c r="G3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53" s="8">
        <f>Contract[[#This Row],[Total Contract Hours]]/Contract[[#This Row],[Total Nurse Staff Hours]]</f>
        <v>0</v>
      </c>
      <c r="I353" s="2">
        <f>SUM(Contract[[#This Row],[RN Hours (excl. Admin, DON)]], Contract[[#This Row],[RN Admin Hours]], Contract[[#This Row],[RN DON Hours]])</f>
        <v>19.010989010989011</v>
      </c>
      <c r="J353" s="2">
        <f>SUM(Contract[[#This Row],[RN Hours Contract (excl. Admin, DON)]], Contract[[#This Row],[RN Admin Hours Contract]], Contract[[#This Row],[RN DON Hours Contract]])</f>
        <v>0</v>
      </c>
      <c r="K353" s="8">
        <f>Contract[[#This Row],[Total Contract RN Hours (w/ Admin, DON)]]/Contract[[#This Row],[Total RN Hours (w/ Admin, DON)]]</f>
        <v>0</v>
      </c>
      <c r="L353" s="2">
        <v>9.0906593406593412</v>
      </c>
      <c r="M353" s="2">
        <v>0</v>
      </c>
      <c r="N353" s="8">
        <f>Contract[[#This Row],[RN Hours Contract (excl. Admin, DON)]]/Contract[[#This Row],[RN Hours (excl. Admin, DON)]]</f>
        <v>0</v>
      </c>
      <c r="O353" s="2">
        <v>4.5576923076923075</v>
      </c>
      <c r="P353" s="2">
        <v>0</v>
      </c>
      <c r="Q353" s="8">
        <f>Contract[[#This Row],[RN Admin Hours Contract]]/Contract[[#This Row],[RN Admin Hours]]</f>
        <v>0</v>
      </c>
      <c r="R353" s="2">
        <v>5.3626373626373622</v>
      </c>
      <c r="S353" s="2">
        <v>0</v>
      </c>
      <c r="T353" s="8">
        <f>Contract[[#This Row],[RN DON Hours Contract]]/Contract[[#This Row],[RN DON Hours]]</f>
        <v>0</v>
      </c>
      <c r="U353" s="2">
        <v>18.491758241758241</v>
      </c>
      <c r="V353" s="2">
        <v>0</v>
      </c>
      <c r="W353" s="8">
        <f>Contract[[#This Row],[LPN Hours Contract (excl. Admin)]]/Contract[[#This Row],[LPN Hours (excl. Admin)]]</f>
        <v>0</v>
      </c>
      <c r="X353" s="2">
        <v>0</v>
      </c>
      <c r="Y353" s="2">
        <v>0</v>
      </c>
      <c r="Z353" s="8" t="s">
        <v>2447</v>
      </c>
      <c r="AA353" s="2">
        <v>42.434065934065934</v>
      </c>
      <c r="AB353" s="2">
        <v>0</v>
      </c>
      <c r="AC353" s="8">
        <f>Contract[[#This Row],[CNA Hours Contract]]/Contract[[#This Row],[CNA Hours]]</f>
        <v>0</v>
      </c>
      <c r="AD353" s="2">
        <v>11.706043956043956</v>
      </c>
      <c r="AE353" s="2">
        <v>0</v>
      </c>
      <c r="AF353" s="8">
        <f>Contract[[#This Row],[NA TR Hours Contract]]/Contract[[#This Row],[NA TR Hours]]</f>
        <v>0</v>
      </c>
      <c r="AG353" s="2">
        <v>0</v>
      </c>
      <c r="AH353" s="2">
        <v>0</v>
      </c>
      <c r="AI353" s="8" t="s">
        <v>2447</v>
      </c>
      <c r="AJ353" t="s">
        <v>732</v>
      </c>
      <c r="AK353" s="6">
        <v>5</v>
      </c>
      <c r="AT353"/>
      <c r="AU353"/>
    </row>
    <row r="354" spans="1:47" x14ac:dyDescent="0.25">
      <c r="A354" t="s">
        <v>35</v>
      </c>
      <c r="B354" t="s">
        <v>1206</v>
      </c>
      <c r="C354" t="s">
        <v>2084</v>
      </c>
      <c r="D354" t="s">
        <v>2302</v>
      </c>
      <c r="E354" s="2">
        <v>56.81318681318681</v>
      </c>
      <c r="F354" s="2">
        <f>SUM(Contract[[#This Row],[RN Hours (excl. Admin, DON)]], Contract[[#This Row],[RN Admin Hours]], Contract[[#This Row],[RN DON Hours]], Contract[[#This Row],[LPN Hours (excl. Admin)]], Contract[[#This Row],[LPN Admin Hours]], Contract[[#This Row],[CNA Hours]], Contract[[#This Row],[NA TR Hours]], Contract[[#This Row],[Med Aide/Tech Hours]])</f>
        <v>173.41285714285715</v>
      </c>
      <c r="G3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10.948461538461538</v>
      </c>
      <c r="H354" s="8">
        <f>Contract[[#This Row],[Total Contract Hours]]/Contract[[#This Row],[Total Nurse Staff Hours]]</f>
        <v>6.3135235292514774E-2</v>
      </c>
      <c r="I354" s="2">
        <f>SUM(Contract[[#This Row],[RN Hours (excl. Admin, DON)]], Contract[[#This Row],[RN Admin Hours]], Contract[[#This Row],[RN DON Hours]])</f>
        <v>42.160769230769226</v>
      </c>
      <c r="J354" s="2">
        <f>SUM(Contract[[#This Row],[RN Hours Contract (excl. Admin, DON)]], Contract[[#This Row],[RN Admin Hours Contract]], Contract[[#This Row],[RN DON Hours Contract]])</f>
        <v>0.89010989010989006</v>
      </c>
      <c r="K354" s="8">
        <f>Contract[[#This Row],[Total Contract RN Hours (w/ Admin, DON)]]/Contract[[#This Row],[Total RN Hours (w/ Admin, DON)]]</f>
        <v>2.1112278223336629E-2</v>
      </c>
      <c r="L354" s="2">
        <v>31.281648351648347</v>
      </c>
      <c r="M354" s="2">
        <v>0.89010989010989006</v>
      </c>
      <c r="N354" s="8">
        <f>Contract[[#This Row],[RN Hours Contract (excl. Admin, DON)]]/Contract[[#This Row],[RN Hours (excl. Admin, DON)]]</f>
        <v>2.8454699065210445E-2</v>
      </c>
      <c r="O354" s="2">
        <v>5.5164835164835164</v>
      </c>
      <c r="P354" s="2">
        <v>0</v>
      </c>
      <c r="Q354" s="8">
        <f>Contract[[#This Row],[RN Admin Hours Contract]]/Contract[[#This Row],[RN Admin Hours]]</f>
        <v>0</v>
      </c>
      <c r="R354" s="2">
        <v>5.3626373626373622</v>
      </c>
      <c r="S354" s="2">
        <v>0</v>
      </c>
      <c r="T354" s="8">
        <f>Contract[[#This Row],[RN DON Hours Contract]]/Contract[[#This Row],[RN DON Hours]]</f>
        <v>0</v>
      </c>
      <c r="U354" s="2">
        <v>48.613296703296704</v>
      </c>
      <c r="V354" s="2">
        <v>4.8715384615384618</v>
      </c>
      <c r="W354" s="8">
        <f>Contract[[#This Row],[LPN Hours Contract (excl. Admin)]]/Contract[[#This Row],[LPN Hours (excl. Admin)]]</f>
        <v>0.10020999997739505</v>
      </c>
      <c r="X354" s="2">
        <v>0.95879120879120883</v>
      </c>
      <c r="Y354" s="2">
        <v>0</v>
      </c>
      <c r="Z354" s="8">
        <f>Contract[[#This Row],[LPN Admin Hours Contract]]/Contract[[#This Row],[LPN Admin Hours]]</f>
        <v>0</v>
      </c>
      <c r="AA354" s="2">
        <v>63.457472527472525</v>
      </c>
      <c r="AB354" s="2">
        <v>2.5164835164835164</v>
      </c>
      <c r="AC354" s="8">
        <f>Contract[[#This Row],[CNA Hours Contract]]/Contract[[#This Row],[CNA Hours]]</f>
        <v>3.9656220398536356E-2</v>
      </c>
      <c r="AD354" s="2">
        <v>18.222527472527471</v>
      </c>
      <c r="AE354" s="2">
        <v>2.6703296703296702</v>
      </c>
      <c r="AF354" s="8">
        <f>Contract[[#This Row],[NA TR Hours Contract]]/Contract[[#This Row],[NA TR Hours]]</f>
        <v>0.14654002713704206</v>
      </c>
      <c r="AG354" s="2">
        <v>0</v>
      </c>
      <c r="AH354" s="2">
        <v>0</v>
      </c>
      <c r="AI354" s="8" t="s">
        <v>2447</v>
      </c>
      <c r="AJ354" t="s">
        <v>261</v>
      </c>
      <c r="AK354" s="6">
        <v>5</v>
      </c>
      <c r="AT354"/>
      <c r="AU354"/>
    </row>
    <row r="355" spans="1:47" x14ac:dyDescent="0.25">
      <c r="A355" t="s">
        <v>35</v>
      </c>
      <c r="B355" t="s">
        <v>1876</v>
      </c>
      <c r="C355" t="s">
        <v>1970</v>
      </c>
      <c r="D355" t="s">
        <v>2282</v>
      </c>
      <c r="E355" s="2">
        <v>75.395604395604394</v>
      </c>
      <c r="F355" s="2">
        <f>SUM(Contract[[#This Row],[RN Hours (excl. Admin, DON)]], Contract[[#This Row],[RN Admin Hours]], Contract[[#This Row],[RN DON Hours]], Contract[[#This Row],[LPN Hours (excl. Admin)]], Contract[[#This Row],[LPN Admin Hours]], Contract[[#This Row],[CNA Hours]], Contract[[#This Row],[NA TR Hours]], Contract[[#This Row],[Med Aide/Tech Hours]])</f>
        <v>360.11813186813191</v>
      </c>
      <c r="G3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68.071428571428569</v>
      </c>
      <c r="H355" s="8">
        <f>Contract[[#This Row],[Total Contract Hours]]/Contract[[#This Row],[Total Nurse Staff Hours]]</f>
        <v>0.18902527406299821</v>
      </c>
      <c r="I355" s="2">
        <f>SUM(Contract[[#This Row],[RN Hours (excl. Admin, DON)]], Contract[[#This Row],[RN Admin Hours]], Contract[[#This Row],[RN DON Hours]])</f>
        <v>65.67307692307692</v>
      </c>
      <c r="J355" s="2">
        <f>SUM(Contract[[#This Row],[RN Hours Contract (excl. Admin, DON)]], Contract[[#This Row],[RN Admin Hours Contract]], Contract[[#This Row],[RN DON Hours Contract]])</f>
        <v>5.3076923076923075</v>
      </c>
      <c r="K355" s="8">
        <f>Contract[[#This Row],[Total Contract RN Hours (w/ Admin, DON)]]/Contract[[#This Row],[Total RN Hours (w/ Admin, DON)]]</f>
        <v>8.0819912152269399E-2</v>
      </c>
      <c r="L355" s="2">
        <v>33.947802197802197</v>
      </c>
      <c r="M355" s="2">
        <v>5.3076923076923075</v>
      </c>
      <c r="N355" s="8">
        <f>Contract[[#This Row],[RN Hours Contract (excl. Admin, DON)]]/Contract[[#This Row],[RN Hours (excl. Admin, DON)]]</f>
        <v>0.15634862830784171</v>
      </c>
      <c r="O355" s="2">
        <v>26.098901098901099</v>
      </c>
      <c r="P355" s="2">
        <v>0</v>
      </c>
      <c r="Q355" s="8">
        <f>Contract[[#This Row],[RN Admin Hours Contract]]/Contract[[#This Row],[RN Admin Hours]]</f>
        <v>0</v>
      </c>
      <c r="R355" s="2">
        <v>5.6263736263736268</v>
      </c>
      <c r="S355" s="2">
        <v>0</v>
      </c>
      <c r="T355" s="8">
        <f>Contract[[#This Row],[RN DON Hours Contract]]/Contract[[#This Row],[RN DON Hours]]</f>
        <v>0</v>
      </c>
      <c r="U355" s="2">
        <v>92.329670329670336</v>
      </c>
      <c r="V355" s="2">
        <v>31.14835164835165</v>
      </c>
      <c r="W355" s="8">
        <f>Contract[[#This Row],[LPN Hours Contract (excl. Admin)]]/Contract[[#This Row],[LPN Hours (excl. Admin)]]</f>
        <v>0.33736015234467981</v>
      </c>
      <c r="X355" s="2">
        <v>15.714285714285714</v>
      </c>
      <c r="Y355" s="2">
        <v>0</v>
      </c>
      <c r="Z355" s="8">
        <f>Contract[[#This Row],[LPN Admin Hours Contract]]/Contract[[#This Row],[LPN Admin Hours]]</f>
        <v>0</v>
      </c>
      <c r="AA355" s="2">
        <v>176.52197802197801</v>
      </c>
      <c r="AB355" s="2">
        <v>31.615384615384617</v>
      </c>
      <c r="AC355" s="8">
        <f>Contract[[#This Row],[CNA Hours Contract]]/Contract[[#This Row],[CNA Hours]]</f>
        <v>0.17910169016714914</v>
      </c>
      <c r="AD355" s="2">
        <v>7.3076923076923075</v>
      </c>
      <c r="AE355" s="2">
        <v>0</v>
      </c>
      <c r="AF355" s="8">
        <f>Contract[[#This Row],[NA TR Hours Contract]]/Contract[[#This Row],[NA TR Hours]]</f>
        <v>0</v>
      </c>
      <c r="AG355" s="2">
        <v>2.5714285714285716</v>
      </c>
      <c r="AH355" s="2">
        <v>0</v>
      </c>
      <c r="AI355" s="8">
        <f>Contract[[#This Row],[Med Aide/Tech Hours Contract]]/Contract[[#This Row],[Med Aide/Tech Hours]]</f>
        <v>0</v>
      </c>
      <c r="AJ355" t="s">
        <v>943</v>
      </c>
      <c r="AK355" s="6">
        <v>5</v>
      </c>
      <c r="AT355"/>
      <c r="AU355"/>
    </row>
    <row r="356" spans="1:47" x14ac:dyDescent="0.25">
      <c r="A356" t="s">
        <v>35</v>
      </c>
      <c r="B356" t="s">
        <v>1425</v>
      </c>
      <c r="C356" t="s">
        <v>2026</v>
      </c>
      <c r="D356" t="s">
        <v>2342</v>
      </c>
      <c r="E356" s="2">
        <v>29.131868131868131</v>
      </c>
      <c r="F356" s="2">
        <f>SUM(Contract[[#This Row],[RN Hours (excl. Admin, DON)]], Contract[[#This Row],[RN Admin Hours]], Contract[[#This Row],[RN DON Hours]], Contract[[#This Row],[LPN Hours (excl. Admin)]], Contract[[#This Row],[LPN Admin Hours]], Contract[[#This Row],[CNA Hours]], Contract[[#This Row],[NA TR Hours]], Contract[[#This Row],[Med Aide/Tech Hours]])</f>
        <v>96.657692307692287</v>
      </c>
      <c r="G3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0.28021978021978022</v>
      </c>
      <c r="H356" s="8">
        <f>Contract[[#This Row],[Total Contract Hours]]/Contract[[#This Row],[Total Nurse Staff Hours]]</f>
        <v>2.8990944593188842E-3</v>
      </c>
      <c r="I356" s="2">
        <f>SUM(Contract[[#This Row],[RN Hours (excl. Admin, DON)]], Contract[[#This Row],[RN Admin Hours]], Contract[[#This Row],[RN DON Hours]])</f>
        <v>20.94230769230769</v>
      </c>
      <c r="J356" s="2">
        <f>SUM(Contract[[#This Row],[RN Hours Contract (excl. Admin, DON)]], Contract[[#This Row],[RN Admin Hours Contract]], Contract[[#This Row],[RN DON Hours Contract]])</f>
        <v>0</v>
      </c>
      <c r="K356" s="8">
        <f>Contract[[#This Row],[Total Contract RN Hours (w/ Admin, DON)]]/Contract[[#This Row],[Total RN Hours (w/ Admin, DON)]]</f>
        <v>0</v>
      </c>
      <c r="L356" s="2">
        <v>15.403846153846153</v>
      </c>
      <c r="M356" s="2">
        <v>0</v>
      </c>
      <c r="N356" s="8">
        <f>Contract[[#This Row],[RN Hours Contract (excl. Admin, DON)]]/Contract[[#This Row],[RN Hours (excl. Admin, DON)]]</f>
        <v>0</v>
      </c>
      <c r="O356" s="2">
        <v>1.2637362637362637</v>
      </c>
      <c r="P356" s="2">
        <v>0</v>
      </c>
      <c r="Q356" s="8">
        <f>Contract[[#This Row],[RN Admin Hours Contract]]/Contract[[#This Row],[RN Admin Hours]]</f>
        <v>0</v>
      </c>
      <c r="R356" s="2">
        <v>4.2747252747252746</v>
      </c>
      <c r="S356" s="2">
        <v>0</v>
      </c>
      <c r="T356" s="8">
        <f>Contract[[#This Row],[RN DON Hours Contract]]/Contract[[#This Row],[RN DON Hours]]</f>
        <v>0</v>
      </c>
      <c r="U356" s="2">
        <v>16.109890109890109</v>
      </c>
      <c r="V356" s="2">
        <v>0.28021978021978022</v>
      </c>
      <c r="W356" s="8">
        <f>Contract[[#This Row],[LPN Hours Contract (excl. Admin)]]/Contract[[#This Row],[LPN Hours (excl. Admin)]]</f>
        <v>1.7394270122783082E-2</v>
      </c>
      <c r="X356" s="2">
        <v>0</v>
      </c>
      <c r="Y356" s="2">
        <v>0</v>
      </c>
      <c r="Z356" s="8" t="s">
        <v>2447</v>
      </c>
      <c r="AA356" s="2">
        <v>59.605494505494498</v>
      </c>
      <c r="AB356" s="2">
        <v>0</v>
      </c>
      <c r="AC356" s="8">
        <f>Contract[[#This Row],[CNA Hours Contract]]/Contract[[#This Row],[CNA Hours]]</f>
        <v>0</v>
      </c>
      <c r="AD356" s="2">
        <v>0</v>
      </c>
      <c r="AE356" s="2">
        <v>0</v>
      </c>
      <c r="AF356" s="8" t="s">
        <v>2447</v>
      </c>
      <c r="AG356" s="2">
        <v>0</v>
      </c>
      <c r="AH356" s="2">
        <v>0</v>
      </c>
      <c r="AI356" s="8" t="s">
        <v>2447</v>
      </c>
      <c r="AJ356" t="s">
        <v>484</v>
      </c>
      <c r="AK356" s="6">
        <v>5</v>
      </c>
      <c r="AT356"/>
      <c r="AU356"/>
    </row>
    <row r="357" spans="1:47" x14ac:dyDescent="0.25">
      <c r="A357" t="s">
        <v>35</v>
      </c>
      <c r="B357" t="s">
        <v>1549</v>
      </c>
      <c r="C357" t="s">
        <v>2216</v>
      </c>
      <c r="D357" t="s">
        <v>2331</v>
      </c>
      <c r="E357" s="2">
        <v>144.32967032967034</v>
      </c>
      <c r="F357" s="2">
        <f>SUM(Contract[[#This Row],[RN Hours (excl. Admin, DON)]], Contract[[#This Row],[RN Admin Hours]], Contract[[#This Row],[RN DON Hours]], Contract[[#This Row],[LPN Hours (excl. Admin)]], Contract[[#This Row],[LPN Admin Hours]], Contract[[#This Row],[CNA Hours]], Contract[[#This Row],[NA TR Hours]], Contract[[#This Row],[Med Aide/Tech Hours]])</f>
        <v>437.1838461538461</v>
      </c>
      <c r="G3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57" s="8">
        <f>Contract[[#This Row],[Total Contract Hours]]/Contract[[#This Row],[Total Nurse Staff Hours]]</f>
        <v>0</v>
      </c>
      <c r="I357" s="2">
        <f>SUM(Contract[[#This Row],[RN Hours (excl. Admin, DON)]], Contract[[#This Row],[RN Admin Hours]], Contract[[#This Row],[RN DON Hours]])</f>
        <v>43.925824175824175</v>
      </c>
      <c r="J357" s="2">
        <f>SUM(Contract[[#This Row],[RN Hours Contract (excl. Admin, DON)]], Contract[[#This Row],[RN Admin Hours Contract]], Contract[[#This Row],[RN DON Hours Contract]])</f>
        <v>0</v>
      </c>
      <c r="K357" s="8">
        <f>Contract[[#This Row],[Total Contract RN Hours (w/ Admin, DON)]]/Contract[[#This Row],[Total RN Hours (w/ Admin, DON)]]</f>
        <v>0</v>
      </c>
      <c r="L357" s="2">
        <v>36.815934065934066</v>
      </c>
      <c r="M357" s="2">
        <v>0</v>
      </c>
      <c r="N357" s="8">
        <f>Contract[[#This Row],[RN Hours Contract (excl. Admin, DON)]]/Contract[[#This Row],[RN Hours (excl. Admin, DON)]]</f>
        <v>0</v>
      </c>
      <c r="O357" s="2">
        <v>0.69230769230769229</v>
      </c>
      <c r="P357" s="2">
        <v>0</v>
      </c>
      <c r="Q357" s="8">
        <f>Contract[[#This Row],[RN Admin Hours Contract]]/Contract[[#This Row],[RN Admin Hours]]</f>
        <v>0</v>
      </c>
      <c r="R357" s="2">
        <v>6.4175824175824179</v>
      </c>
      <c r="S357" s="2">
        <v>0</v>
      </c>
      <c r="T357" s="8">
        <f>Contract[[#This Row],[RN DON Hours Contract]]/Contract[[#This Row],[RN DON Hours]]</f>
        <v>0</v>
      </c>
      <c r="U357" s="2">
        <v>127.09197802197801</v>
      </c>
      <c r="V357" s="2">
        <v>0</v>
      </c>
      <c r="W357" s="8">
        <f>Contract[[#This Row],[LPN Hours Contract (excl. Admin)]]/Contract[[#This Row],[LPN Hours (excl. Admin)]]</f>
        <v>0</v>
      </c>
      <c r="X357" s="2">
        <v>31.650769230769228</v>
      </c>
      <c r="Y357" s="2">
        <v>0</v>
      </c>
      <c r="Z357" s="8">
        <f>Contract[[#This Row],[LPN Admin Hours Contract]]/Contract[[#This Row],[LPN Admin Hours]]</f>
        <v>0</v>
      </c>
      <c r="AA357" s="2">
        <v>234.51527472527471</v>
      </c>
      <c r="AB357" s="2">
        <v>0</v>
      </c>
      <c r="AC357" s="8">
        <f>Contract[[#This Row],[CNA Hours Contract]]/Contract[[#This Row],[CNA Hours]]</f>
        <v>0</v>
      </c>
      <c r="AD357" s="2">
        <v>0</v>
      </c>
      <c r="AE357" s="2">
        <v>0</v>
      </c>
      <c r="AF357" s="8" t="s">
        <v>2447</v>
      </c>
      <c r="AG357" s="2">
        <v>0</v>
      </c>
      <c r="AH357" s="2">
        <v>0</v>
      </c>
      <c r="AI357" s="8" t="s">
        <v>2447</v>
      </c>
      <c r="AJ357" t="s">
        <v>611</v>
      </c>
      <c r="AK357" s="6">
        <v>5</v>
      </c>
      <c r="AT357"/>
      <c r="AU357"/>
    </row>
    <row r="358" spans="1:47" x14ac:dyDescent="0.25">
      <c r="A358" t="s">
        <v>35</v>
      </c>
      <c r="B358" t="s">
        <v>1121</v>
      </c>
      <c r="C358" t="s">
        <v>2014</v>
      </c>
      <c r="D358" t="s">
        <v>2301</v>
      </c>
      <c r="E358" s="2">
        <v>66.769230769230774</v>
      </c>
      <c r="F358" s="2">
        <f>SUM(Contract[[#This Row],[RN Hours (excl. Admin, DON)]], Contract[[#This Row],[RN Admin Hours]], Contract[[#This Row],[RN DON Hours]], Contract[[#This Row],[LPN Hours (excl. Admin)]], Contract[[#This Row],[LPN Admin Hours]], Contract[[#This Row],[CNA Hours]], Contract[[#This Row],[NA TR Hours]], Contract[[#This Row],[Med Aide/Tech Hours]])</f>
        <v>251.50241758241759</v>
      </c>
      <c r="G3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5.0549450549450547</v>
      </c>
      <c r="H358" s="8">
        <f>Contract[[#This Row],[Total Contract Hours]]/Contract[[#This Row],[Total Nurse Staff Hours]]</f>
        <v>2.0098991904475606E-2</v>
      </c>
      <c r="I358" s="2">
        <f>SUM(Contract[[#This Row],[RN Hours (excl. Admin, DON)]], Contract[[#This Row],[RN Admin Hours]], Contract[[#This Row],[RN DON Hours]])</f>
        <v>49.918681318681315</v>
      </c>
      <c r="J358" s="2">
        <f>SUM(Contract[[#This Row],[RN Hours Contract (excl. Admin, DON)]], Contract[[#This Row],[RN Admin Hours Contract]], Contract[[#This Row],[RN DON Hours Contract]])</f>
        <v>0</v>
      </c>
      <c r="K358" s="8">
        <f>Contract[[#This Row],[Total Contract RN Hours (w/ Admin, DON)]]/Contract[[#This Row],[Total RN Hours (w/ Admin, DON)]]</f>
        <v>0</v>
      </c>
      <c r="L358" s="2">
        <v>34.90857142857142</v>
      </c>
      <c r="M358" s="2">
        <v>0</v>
      </c>
      <c r="N358" s="8">
        <f>Contract[[#This Row],[RN Hours Contract (excl. Admin, DON)]]/Contract[[#This Row],[RN Hours (excl. Admin, DON)]]</f>
        <v>0</v>
      </c>
      <c r="O358" s="2">
        <v>3.0948351648351662</v>
      </c>
      <c r="P358" s="2">
        <v>0</v>
      </c>
      <c r="Q358" s="8">
        <f>Contract[[#This Row],[RN Admin Hours Contract]]/Contract[[#This Row],[RN Admin Hours]]</f>
        <v>0</v>
      </c>
      <c r="R358" s="2">
        <v>11.915274725274726</v>
      </c>
      <c r="S358" s="2">
        <v>0</v>
      </c>
      <c r="T358" s="8">
        <f>Contract[[#This Row],[RN DON Hours Contract]]/Contract[[#This Row],[RN DON Hours]]</f>
        <v>0</v>
      </c>
      <c r="U358" s="2">
        <v>43.219120879120879</v>
      </c>
      <c r="V358" s="2">
        <v>8.7912087912087919E-2</v>
      </c>
      <c r="W358" s="8">
        <f>Contract[[#This Row],[LPN Hours Contract (excl. Admin)]]/Contract[[#This Row],[LPN Hours (excl. Admin)]]</f>
        <v>2.0341017152562717E-3</v>
      </c>
      <c r="X358" s="2">
        <v>5.3428571428571434</v>
      </c>
      <c r="Y358" s="2">
        <v>0</v>
      </c>
      <c r="Z358" s="8">
        <f>Contract[[#This Row],[LPN Admin Hours Contract]]/Contract[[#This Row],[LPN Admin Hours]]</f>
        <v>0</v>
      </c>
      <c r="AA358" s="2">
        <v>153.02175824175828</v>
      </c>
      <c r="AB358" s="2">
        <v>4.9670329670329672</v>
      </c>
      <c r="AC358" s="8">
        <f>Contract[[#This Row],[CNA Hours Contract]]/Contract[[#This Row],[CNA Hours]]</f>
        <v>3.2459651647614565E-2</v>
      </c>
      <c r="AD358" s="2">
        <v>0</v>
      </c>
      <c r="AE358" s="2">
        <v>0</v>
      </c>
      <c r="AF358" s="8" t="s">
        <v>2447</v>
      </c>
      <c r="AG358" s="2">
        <v>0</v>
      </c>
      <c r="AH358" s="2">
        <v>0</v>
      </c>
      <c r="AI358" s="8" t="s">
        <v>2447</v>
      </c>
      <c r="AJ358" t="s">
        <v>175</v>
      </c>
      <c r="AK358" s="6">
        <v>5</v>
      </c>
      <c r="AT358"/>
      <c r="AU358"/>
    </row>
    <row r="359" spans="1:47" x14ac:dyDescent="0.25">
      <c r="A359" t="s">
        <v>35</v>
      </c>
      <c r="B359" t="s">
        <v>1278</v>
      </c>
      <c r="C359" t="s">
        <v>1948</v>
      </c>
      <c r="D359" t="s">
        <v>2316</v>
      </c>
      <c r="E359" s="2">
        <v>68.64835164835165</v>
      </c>
      <c r="F359" s="2">
        <f>SUM(Contract[[#This Row],[RN Hours (excl. Admin, DON)]], Contract[[#This Row],[RN Admin Hours]], Contract[[#This Row],[RN DON Hours]], Contract[[#This Row],[LPN Hours (excl. Admin)]], Contract[[#This Row],[LPN Admin Hours]], Contract[[#This Row],[CNA Hours]], Contract[[#This Row],[NA TR Hours]], Contract[[#This Row],[Med Aide/Tech Hours]])</f>
        <v>258.54945054945057</v>
      </c>
      <c r="G3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1.2087912087912087</v>
      </c>
      <c r="H359" s="8">
        <f>Contract[[#This Row],[Total Contract Hours]]/Contract[[#This Row],[Total Nurse Staff Hours]]</f>
        <v>4.675280516831009E-3</v>
      </c>
      <c r="I359" s="2">
        <f>SUM(Contract[[#This Row],[RN Hours (excl. Admin, DON)]], Contract[[#This Row],[RN Admin Hours]], Contract[[#This Row],[RN DON Hours]])</f>
        <v>48.574175824175825</v>
      </c>
      <c r="J359" s="2">
        <f>SUM(Contract[[#This Row],[RN Hours Contract (excl. Admin, DON)]], Contract[[#This Row],[RN Admin Hours Contract]], Contract[[#This Row],[RN DON Hours Contract]])</f>
        <v>0</v>
      </c>
      <c r="K359" s="8">
        <f>Contract[[#This Row],[Total Contract RN Hours (w/ Admin, DON)]]/Contract[[#This Row],[Total RN Hours (w/ Admin, DON)]]</f>
        <v>0</v>
      </c>
      <c r="L359" s="2">
        <v>39.013736263736263</v>
      </c>
      <c r="M359" s="2">
        <v>0</v>
      </c>
      <c r="N359" s="8">
        <f>Contract[[#This Row],[RN Hours Contract (excl. Admin, DON)]]/Contract[[#This Row],[RN Hours (excl. Admin, DON)]]</f>
        <v>0</v>
      </c>
      <c r="O359" s="2">
        <v>5.0274725274725274</v>
      </c>
      <c r="P359" s="2">
        <v>0</v>
      </c>
      <c r="Q359" s="8">
        <f>Contract[[#This Row],[RN Admin Hours Contract]]/Contract[[#This Row],[RN Admin Hours]]</f>
        <v>0</v>
      </c>
      <c r="R359" s="2">
        <v>4.5329670329670328</v>
      </c>
      <c r="S359" s="2">
        <v>0</v>
      </c>
      <c r="T359" s="8">
        <f>Contract[[#This Row],[RN DON Hours Contract]]/Contract[[#This Row],[RN DON Hours]]</f>
        <v>0</v>
      </c>
      <c r="U359" s="2">
        <v>81.178571428571431</v>
      </c>
      <c r="V359" s="2">
        <v>0</v>
      </c>
      <c r="W359" s="8">
        <f>Contract[[#This Row],[LPN Hours Contract (excl. Admin)]]/Contract[[#This Row],[LPN Hours (excl. Admin)]]</f>
        <v>0</v>
      </c>
      <c r="X359" s="2">
        <v>0</v>
      </c>
      <c r="Y359" s="2">
        <v>0</v>
      </c>
      <c r="Z359" s="8" t="s">
        <v>2447</v>
      </c>
      <c r="AA359" s="2">
        <v>128.7967032967033</v>
      </c>
      <c r="AB359" s="2">
        <v>1.2087912087912087</v>
      </c>
      <c r="AC359" s="8">
        <f>Contract[[#This Row],[CNA Hours Contract]]/Contract[[#This Row],[CNA Hours]]</f>
        <v>9.385265133740028E-3</v>
      </c>
      <c r="AD359" s="2">
        <v>0</v>
      </c>
      <c r="AE359" s="2">
        <v>0</v>
      </c>
      <c r="AF359" s="8" t="s">
        <v>2447</v>
      </c>
      <c r="AG359" s="2">
        <v>0</v>
      </c>
      <c r="AH359" s="2">
        <v>0</v>
      </c>
      <c r="AI359" s="8" t="s">
        <v>2447</v>
      </c>
      <c r="AJ359" t="s">
        <v>334</v>
      </c>
      <c r="AK359" s="6">
        <v>5</v>
      </c>
      <c r="AT359"/>
      <c r="AU359"/>
    </row>
    <row r="360" spans="1:47" x14ac:dyDescent="0.25">
      <c r="A360" t="s">
        <v>35</v>
      </c>
      <c r="B360" t="s">
        <v>1866</v>
      </c>
      <c r="C360" t="s">
        <v>1947</v>
      </c>
      <c r="D360" t="s">
        <v>2333</v>
      </c>
      <c r="E360" s="2">
        <v>39.890109890109891</v>
      </c>
      <c r="F360" s="2">
        <f>SUM(Contract[[#This Row],[RN Hours (excl. Admin, DON)]], Contract[[#This Row],[RN Admin Hours]], Contract[[#This Row],[RN DON Hours]], Contract[[#This Row],[LPN Hours (excl. Admin)]], Contract[[#This Row],[LPN Admin Hours]], Contract[[#This Row],[CNA Hours]], Contract[[#This Row],[NA TR Hours]], Contract[[#This Row],[Med Aide/Tech Hours]])</f>
        <v>158.48076923076923</v>
      </c>
      <c r="G3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60" s="8">
        <f>Contract[[#This Row],[Total Contract Hours]]/Contract[[#This Row],[Total Nurse Staff Hours]]</f>
        <v>0</v>
      </c>
      <c r="I360" s="2">
        <f>SUM(Contract[[#This Row],[RN Hours (excl. Admin, DON)]], Contract[[#This Row],[RN Admin Hours]], Contract[[#This Row],[RN DON Hours]])</f>
        <v>36.870879120879124</v>
      </c>
      <c r="J360" s="2">
        <f>SUM(Contract[[#This Row],[RN Hours Contract (excl. Admin, DON)]], Contract[[#This Row],[RN Admin Hours Contract]], Contract[[#This Row],[RN DON Hours Contract]])</f>
        <v>0</v>
      </c>
      <c r="K360" s="8">
        <f>Contract[[#This Row],[Total Contract RN Hours (w/ Admin, DON)]]/Contract[[#This Row],[Total RN Hours (w/ Admin, DON)]]</f>
        <v>0</v>
      </c>
      <c r="L360" s="2">
        <v>18.359890109890109</v>
      </c>
      <c r="M360" s="2">
        <v>0</v>
      </c>
      <c r="N360" s="8">
        <f>Contract[[#This Row],[RN Hours Contract (excl. Admin, DON)]]/Contract[[#This Row],[RN Hours (excl. Admin, DON)]]</f>
        <v>0</v>
      </c>
      <c r="O360" s="2">
        <v>13.239010989010989</v>
      </c>
      <c r="P360" s="2">
        <v>0</v>
      </c>
      <c r="Q360" s="8">
        <f>Contract[[#This Row],[RN Admin Hours Contract]]/Contract[[#This Row],[RN Admin Hours]]</f>
        <v>0</v>
      </c>
      <c r="R360" s="2">
        <v>5.2719780219780219</v>
      </c>
      <c r="S360" s="2">
        <v>0</v>
      </c>
      <c r="T360" s="8">
        <f>Contract[[#This Row],[RN DON Hours Contract]]/Contract[[#This Row],[RN DON Hours]]</f>
        <v>0</v>
      </c>
      <c r="U360" s="2">
        <v>41.532967032967036</v>
      </c>
      <c r="V360" s="2">
        <v>0</v>
      </c>
      <c r="W360" s="8">
        <f>Contract[[#This Row],[LPN Hours Contract (excl. Admin)]]/Contract[[#This Row],[LPN Hours (excl. Admin)]]</f>
        <v>0</v>
      </c>
      <c r="X360" s="2">
        <v>11.222527472527473</v>
      </c>
      <c r="Y360" s="2">
        <v>0</v>
      </c>
      <c r="Z360" s="8">
        <f>Contract[[#This Row],[LPN Admin Hours Contract]]/Contract[[#This Row],[LPN Admin Hours]]</f>
        <v>0</v>
      </c>
      <c r="AA360" s="2">
        <v>68.854395604395606</v>
      </c>
      <c r="AB360" s="2">
        <v>0</v>
      </c>
      <c r="AC360" s="8">
        <f>Contract[[#This Row],[CNA Hours Contract]]/Contract[[#This Row],[CNA Hours]]</f>
        <v>0</v>
      </c>
      <c r="AD360" s="2">
        <v>0</v>
      </c>
      <c r="AE360" s="2">
        <v>0</v>
      </c>
      <c r="AF360" s="8" t="s">
        <v>2447</v>
      </c>
      <c r="AG360" s="2">
        <v>0</v>
      </c>
      <c r="AH360" s="2">
        <v>0</v>
      </c>
      <c r="AI360" s="8" t="s">
        <v>2447</v>
      </c>
      <c r="AJ360" t="s">
        <v>933</v>
      </c>
      <c r="AK360" s="6">
        <v>5</v>
      </c>
      <c r="AT360"/>
      <c r="AU360"/>
    </row>
    <row r="361" spans="1:47" x14ac:dyDescent="0.25">
      <c r="A361" t="s">
        <v>35</v>
      </c>
      <c r="B361" t="s">
        <v>1456</v>
      </c>
      <c r="C361" t="s">
        <v>2191</v>
      </c>
      <c r="D361" t="s">
        <v>2338</v>
      </c>
      <c r="E361" s="2">
        <v>99.472527472527474</v>
      </c>
      <c r="F361" s="2">
        <f>SUM(Contract[[#This Row],[RN Hours (excl. Admin, DON)]], Contract[[#This Row],[RN Admin Hours]], Contract[[#This Row],[RN DON Hours]], Contract[[#This Row],[LPN Hours (excl. Admin)]], Contract[[#This Row],[LPN Admin Hours]], Contract[[#This Row],[CNA Hours]], Contract[[#This Row],[NA TR Hours]], Contract[[#This Row],[Med Aide/Tech Hours]])</f>
        <v>256.99912087912088</v>
      </c>
      <c r="G3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3.4505494505494503</v>
      </c>
      <c r="H361" s="8">
        <f>Contract[[#This Row],[Total Contract Hours]]/Contract[[#This Row],[Total Nurse Staff Hours]]</f>
        <v>1.3426308380924037E-2</v>
      </c>
      <c r="I361" s="2">
        <f>SUM(Contract[[#This Row],[RN Hours (excl. Admin, DON)]], Contract[[#This Row],[RN Admin Hours]], Contract[[#This Row],[RN DON Hours]])</f>
        <v>38.321428571428569</v>
      </c>
      <c r="J361" s="2">
        <f>SUM(Contract[[#This Row],[RN Hours Contract (excl. Admin, DON)]], Contract[[#This Row],[RN Admin Hours Contract]], Contract[[#This Row],[RN DON Hours Contract]])</f>
        <v>0.14285714285714285</v>
      </c>
      <c r="K361" s="8">
        <f>Contract[[#This Row],[Total Contract RN Hours (w/ Admin, DON)]]/Contract[[#This Row],[Total RN Hours (w/ Admin, DON)]]</f>
        <v>3.727865796831314E-3</v>
      </c>
      <c r="L361" s="2">
        <v>31.222527472527471</v>
      </c>
      <c r="M361" s="2">
        <v>0.14285714285714285</v>
      </c>
      <c r="N361" s="8">
        <f>Contract[[#This Row],[RN Hours Contract (excl. Admin, DON)]]/Contract[[#This Row],[RN Hours (excl. Admin, DON)]]</f>
        <v>4.5754509458864933E-3</v>
      </c>
      <c r="O361" s="2">
        <v>2.9670329670329672</v>
      </c>
      <c r="P361" s="2">
        <v>0</v>
      </c>
      <c r="Q361" s="8">
        <f>Contract[[#This Row],[RN Admin Hours Contract]]/Contract[[#This Row],[RN Admin Hours]]</f>
        <v>0</v>
      </c>
      <c r="R361" s="2">
        <v>4.1318681318681323</v>
      </c>
      <c r="S361" s="2">
        <v>0</v>
      </c>
      <c r="T361" s="8">
        <f>Contract[[#This Row],[RN DON Hours Contract]]/Contract[[#This Row],[RN DON Hours]]</f>
        <v>0</v>
      </c>
      <c r="U361" s="2">
        <v>78.287582417582414</v>
      </c>
      <c r="V361" s="2">
        <v>3.3076923076923075</v>
      </c>
      <c r="W361" s="8">
        <f>Contract[[#This Row],[LPN Hours Contract (excl. Admin)]]/Contract[[#This Row],[LPN Hours (excl. Admin)]]</f>
        <v>4.2250535851895726E-2</v>
      </c>
      <c r="X361" s="2">
        <v>11.758241758241759</v>
      </c>
      <c r="Y361" s="2">
        <v>0</v>
      </c>
      <c r="Z361" s="8">
        <f>Contract[[#This Row],[LPN Admin Hours Contract]]/Contract[[#This Row],[LPN Admin Hours]]</f>
        <v>0</v>
      </c>
      <c r="AA361" s="2">
        <v>128.63186813186815</v>
      </c>
      <c r="AB361" s="2">
        <v>0</v>
      </c>
      <c r="AC361" s="8">
        <f>Contract[[#This Row],[CNA Hours Contract]]/Contract[[#This Row],[CNA Hours]]</f>
        <v>0</v>
      </c>
      <c r="AD361" s="2">
        <v>0</v>
      </c>
      <c r="AE361" s="2">
        <v>0</v>
      </c>
      <c r="AF361" s="8" t="s">
        <v>2447</v>
      </c>
      <c r="AG361" s="2">
        <v>0</v>
      </c>
      <c r="AH361" s="2">
        <v>0</v>
      </c>
      <c r="AI361" s="8" t="s">
        <v>2447</v>
      </c>
      <c r="AJ361" t="s">
        <v>515</v>
      </c>
      <c r="AK361" s="6">
        <v>5</v>
      </c>
      <c r="AT361"/>
      <c r="AU361"/>
    </row>
    <row r="362" spans="1:47" x14ac:dyDescent="0.25">
      <c r="A362" t="s">
        <v>35</v>
      </c>
      <c r="B362" t="s">
        <v>1457</v>
      </c>
      <c r="C362" t="s">
        <v>2143</v>
      </c>
      <c r="D362" t="s">
        <v>2358</v>
      </c>
      <c r="E362" s="2">
        <v>37.208791208791212</v>
      </c>
      <c r="F362" s="2">
        <f>SUM(Contract[[#This Row],[RN Hours (excl. Admin, DON)]], Contract[[#This Row],[RN Admin Hours]], Contract[[#This Row],[RN DON Hours]], Contract[[#This Row],[LPN Hours (excl. Admin)]], Contract[[#This Row],[LPN Admin Hours]], Contract[[#This Row],[CNA Hours]], Contract[[#This Row],[NA TR Hours]], Contract[[#This Row],[Med Aide/Tech Hours]])</f>
        <v>112.53571428571428</v>
      </c>
      <c r="G3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2.3186813186813189</v>
      </c>
      <c r="H362" s="8">
        <f>Contract[[#This Row],[Total Contract Hours]]/Contract[[#This Row],[Total Nurse Staff Hours]]</f>
        <v>2.0603959670922545E-2</v>
      </c>
      <c r="I362" s="2">
        <f>SUM(Contract[[#This Row],[RN Hours (excl. Admin, DON)]], Contract[[#This Row],[RN Admin Hours]], Contract[[#This Row],[RN DON Hours]])</f>
        <v>14.131868131868131</v>
      </c>
      <c r="J362" s="2">
        <f>SUM(Contract[[#This Row],[RN Hours Contract (excl. Admin, DON)]], Contract[[#This Row],[RN Admin Hours Contract]], Contract[[#This Row],[RN DON Hours Contract]])</f>
        <v>2.3186813186813189</v>
      </c>
      <c r="K362" s="8">
        <f>Contract[[#This Row],[Total Contract RN Hours (w/ Admin, DON)]]/Contract[[#This Row],[Total RN Hours (w/ Admin, DON)]]</f>
        <v>0.16407465007776051</v>
      </c>
      <c r="L362" s="2">
        <v>5.9450549450549453</v>
      </c>
      <c r="M362" s="2">
        <v>0</v>
      </c>
      <c r="N362" s="8">
        <f>Contract[[#This Row],[RN Hours Contract (excl. Admin, DON)]]/Contract[[#This Row],[RN Hours (excl. Admin, DON)]]</f>
        <v>0</v>
      </c>
      <c r="O362" s="2">
        <v>2.3076923076923075</v>
      </c>
      <c r="P362" s="2">
        <v>2.3186813186813189</v>
      </c>
      <c r="Q362" s="8">
        <f>Contract[[#This Row],[RN Admin Hours Contract]]/Contract[[#This Row],[RN Admin Hours]]</f>
        <v>1.004761904761905</v>
      </c>
      <c r="R362" s="2">
        <v>5.8791208791208796</v>
      </c>
      <c r="S362" s="2">
        <v>0</v>
      </c>
      <c r="T362" s="8">
        <f>Contract[[#This Row],[RN DON Hours Contract]]/Contract[[#This Row],[RN DON Hours]]</f>
        <v>0</v>
      </c>
      <c r="U362" s="2">
        <v>32.43681318681319</v>
      </c>
      <c r="V362" s="2">
        <v>0</v>
      </c>
      <c r="W362" s="8">
        <f>Contract[[#This Row],[LPN Hours Contract (excl. Admin)]]/Contract[[#This Row],[LPN Hours (excl. Admin)]]</f>
        <v>0</v>
      </c>
      <c r="X362" s="2">
        <v>0.52747252747252749</v>
      </c>
      <c r="Y362" s="2">
        <v>0</v>
      </c>
      <c r="Z362" s="8">
        <f>Contract[[#This Row],[LPN Admin Hours Contract]]/Contract[[#This Row],[LPN Admin Hours]]</f>
        <v>0</v>
      </c>
      <c r="AA362" s="2">
        <v>62.365384615384613</v>
      </c>
      <c r="AB362" s="2">
        <v>0</v>
      </c>
      <c r="AC362" s="8">
        <f>Contract[[#This Row],[CNA Hours Contract]]/Contract[[#This Row],[CNA Hours]]</f>
        <v>0</v>
      </c>
      <c r="AD362" s="2">
        <v>3.0741758241758244</v>
      </c>
      <c r="AE362" s="2">
        <v>0</v>
      </c>
      <c r="AF362" s="8">
        <f>Contract[[#This Row],[NA TR Hours Contract]]/Contract[[#This Row],[NA TR Hours]]</f>
        <v>0</v>
      </c>
      <c r="AG362" s="2">
        <v>0</v>
      </c>
      <c r="AH362" s="2">
        <v>0</v>
      </c>
      <c r="AI362" s="8" t="s">
        <v>2447</v>
      </c>
      <c r="AJ362" t="s">
        <v>516</v>
      </c>
      <c r="AK362" s="6">
        <v>5</v>
      </c>
      <c r="AT362"/>
      <c r="AU362"/>
    </row>
    <row r="363" spans="1:47" x14ac:dyDescent="0.25">
      <c r="A363" t="s">
        <v>35</v>
      </c>
      <c r="B363" t="s">
        <v>1041</v>
      </c>
      <c r="C363" t="s">
        <v>2081</v>
      </c>
      <c r="D363" t="s">
        <v>2331</v>
      </c>
      <c r="E363" s="2">
        <v>124.50549450549451</v>
      </c>
      <c r="F363" s="2">
        <f>SUM(Contract[[#This Row],[RN Hours (excl. Admin, DON)]], Contract[[#This Row],[RN Admin Hours]], Contract[[#This Row],[RN DON Hours]], Contract[[#This Row],[LPN Hours (excl. Admin)]], Contract[[#This Row],[LPN Admin Hours]], Contract[[#This Row],[CNA Hours]], Contract[[#This Row],[NA TR Hours]], Contract[[#This Row],[Med Aide/Tech Hours]])</f>
        <v>331.44043956043953</v>
      </c>
      <c r="G3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63" s="8">
        <f>Contract[[#This Row],[Total Contract Hours]]/Contract[[#This Row],[Total Nurse Staff Hours]]</f>
        <v>0</v>
      </c>
      <c r="I363" s="2">
        <f>SUM(Contract[[#This Row],[RN Hours (excl. Admin, DON)]], Contract[[#This Row],[RN Admin Hours]], Contract[[#This Row],[RN DON Hours]])</f>
        <v>43.935164835164827</v>
      </c>
      <c r="J363" s="2">
        <f>SUM(Contract[[#This Row],[RN Hours Contract (excl. Admin, DON)]], Contract[[#This Row],[RN Admin Hours Contract]], Contract[[#This Row],[RN DON Hours Contract]])</f>
        <v>0</v>
      </c>
      <c r="K363" s="8">
        <f>Contract[[#This Row],[Total Contract RN Hours (w/ Admin, DON)]]/Contract[[#This Row],[Total RN Hours (w/ Admin, DON)]]</f>
        <v>0</v>
      </c>
      <c r="L363" s="2">
        <v>38.264835164835155</v>
      </c>
      <c r="M363" s="2">
        <v>0</v>
      </c>
      <c r="N363" s="8">
        <f>Contract[[#This Row],[RN Hours Contract (excl. Admin, DON)]]/Contract[[#This Row],[RN Hours (excl. Admin, DON)]]</f>
        <v>0</v>
      </c>
      <c r="O363" s="2">
        <v>0.45054945054945056</v>
      </c>
      <c r="P363" s="2">
        <v>0</v>
      </c>
      <c r="Q363" s="8">
        <f>Contract[[#This Row],[RN Admin Hours Contract]]/Contract[[#This Row],[RN Admin Hours]]</f>
        <v>0</v>
      </c>
      <c r="R363" s="2">
        <v>5.2197802197802199</v>
      </c>
      <c r="S363" s="2">
        <v>0</v>
      </c>
      <c r="T363" s="8">
        <f>Contract[[#This Row],[RN DON Hours Contract]]/Contract[[#This Row],[RN DON Hours]]</f>
        <v>0</v>
      </c>
      <c r="U363" s="2">
        <v>127.36263736263736</v>
      </c>
      <c r="V363" s="2">
        <v>0</v>
      </c>
      <c r="W363" s="8">
        <f>Contract[[#This Row],[LPN Hours Contract (excl. Admin)]]/Contract[[#This Row],[LPN Hours (excl. Admin)]]</f>
        <v>0</v>
      </c>
      <c r="X363" s="2">
        <v>22.217032967032967</v>
      </c>
      <c r="Y363" s="2">
        <v>0</v>
      </c>
      <c r="Z363" s="8">
        <f>Contract[[#This Row],[LPN Admin Hours Contract]]/Contract[[#This Row],[LPN Admin Hours]]</f>
        <v>0</v>
      </c>
      <c r="AA363" s="2">
        <v>137.92560439560438</v>
      </c>
      <c r="AB363" s="2">
        <v>0</v>
      </c>
      <c r="AC363" s="8">
        <f>Contract[[#This Row],[CNA Hours Contract]]/Contract[[#This Row],[CNA Hours]]</f>
        <v>0</v>
      </c>
      <c r="AD363" s="2">
        <v>0</v>
      </c>
      <c r="AE363" s="2">
        <v>0</v>
      </c>
      <c r="AF363" s="8" t="s">
        <v>2447</v>
      </c>
      <c r="AG363" s="2">
        <v>0</v>
      </c>
      <c r="AH363" s="2">
        <v>0</v>
      </c>
      <c r="AI363" s="8" t="s">
        <v>2447</v>
      </c>
      <c r="AJ363" t="s">
        <v>94</v>
      </c>
      <c r="AK363" s="6">
        <v>5</v>
      </c>
      <c r="AT363"/>
      <c r="AU363"/>
    </row>
    <row r="364" spans="1:47" x14ac:dyDescent="0.25">
      <c r="A364" t="s">
        <v>35</v>
      </c>
      <c r="B364" t="s">
        <v>1183</v>
      </c>
      <c r="C364" t="s">
        <v>2070</v>
      </c>
      <c r="D364" t="s">
        <v>2296</v>
      </c>
      <c r="E364" s="2">
        <v>22.945054945054945</v>
      </c>
      <c r="F364" s="2">
        <f>SUM(Contract[[#This Row],[RN Hours (excl. Admin, DON)]], Contract[[#This Row],[RN Admin Hours]], Contract[[#This Row],[RN DON Hours]], Contract[[#This Row],[LPN Hours (excl. Admin)]], Contract[[#This Row],[LPN Admin Hours]], Contract[[#This Row],[CNA Hours]], Contract[[#This Row],[NA TR Hours]], Contract[[#This Row],[Med Aide/Tech Hours]])</f>
        <v>88.178021978021988</v>
      </c>
      <c r="G3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64" s="8">
        <f>Contract[[#This Row],[Total Contract Hours]]/Contract[[#This Row],[Total Nurse Staff Hours]]</f>
        <v>0</v>
      </c>
      <c r="I364" s="2">
        <f>SUM(Contract[[#This Row],[RN Hours (excl. Admin, DON)]], Contract[[#This Row],[RN Admin Hours]], Contract[[#This Row],[RN DON Hours]])</f>
        <v>22.976923076923079</v>
      </c>
      <c r="J364" s="2">
        <f>SUM(Contract[[#This Row],[RN Hours Contract (excl. Admin, DON)]], Contract[[#This Row],[RN Admin Hours Contract]], Contract[[#This Row],[RN DON Hours Contract]])</f>
        <v>0</v>
      </c>
      <c r="K364" s="8">
        <f>Contract[[#This Row],[Total Contract RN Hours (w/ Admin, DON)]]/Contract[[#This Row],[Total RN Hours (w/ Admin, DON)]]</f>
        <v>0</v>
      </c>
      <c r="L364" s="2">
        <v>17.158241758241758</v>
      </c>
      <c r="M364" s="2">
        <v>0</v>
      </c>
      <c r="N364" s="8">
        <f>Contract[[#This Row],[RN Hours Contract (excl. Admin, DON)]]/Contract[[#This Row],[RN Hours (excl. Admin, DON)]]</f>
        <v>0</v>
      </c>
      <c r="O364" s="2">
        <v>2.7384615384615385</v>
      </c>
      <c r="P364" s="2">
        <v>0</v>
      </c>
      <c r="Q364" s="8">
        <f>Contract[[#This Row],[RN Admin Hours Contract]]/Contract[[#This Row],[RN Admin Hours]]</f>
        <v>0</v>
      </c>
      <c r="R364" s="2">
        <v>3.0802197802197804</v>
      </c>
      <c r="S364" s="2">
        <v>0</v>
      </c>
      <c r="T364" s="8">
        <f>Contract[[#This Row],[RN DON Hours Contract]]/Contract[[#This Row],[RN DON Hours]]</f>
        <v>0</v>
      </c>
      <c r="U364" s="2">
        <v>17.609890109890106</v>
      </c>
      <c r="V364" s="2">
        <v>0</v>
      </c>
      <c r="W364" s="8">
        <f>Contract[[#This Row],[LPN Hours Contract (excl. Admin)]]/Contract[[#This Row],[LPN Hours (excl. Admin)]]</f>
        <v>0</v>
      </c>
      <c r="X364" s="2">
        <v>0</v>
      </c>
      <c r="Y364" s="2">
        <v>0</v>
      </c>
      <c r="Z364" s="8" t="s">
        <v>2447</v>
      </c>
      <c r="AA364" s="2">
        <v>47.5912087912088</v>
      </c>
      <c r="AB364" s="2">
        <v>0</v>
      </c>
      <c r="AC364" s="8">
        <f>Contract[[#This Row],[CNA Hours Contract]]/Contract[[#This Row],[CNA Hours]]</f>
        <v>0</v>
      </c>
      <c r="AD364" s="2">
        <v>0</v>
      </c>
      <c r="AE364" s="2">
        <v>0</v>
      </c>
      <c r="AF364" s="8" t="s">
        <v>2447</v>
      </c>
      <c r="AG364" s="2">
        <v>0</v>
      </c>
      <c r="AH364" s="2">
        <v>0</v>
      </c>
      <c r="AI364" s="8" t="s">
        <v>2447</v>
      </c>
      <c r="AJ364" t="s">
        <v>238</v>
      </c>
      <c r="AK364" s="6">
        <v>5</v>
      </c>
      <c r="AT364"/>
      <c r="AU364"/>
    </row>
    <row r="365" spans="1:47" x14ac:dyDescent="0.25">
      <c r="A365" t="s">
        <v>35</v>
      </c>
      <c r="B365" t="s">
        <v>1230</v>
      </c>
      <c r="C365" t="s">
        <v>1924</v>
      </c>
      <c r="D365" t="s">
        <v>2332</v>
      </c>
      <c r="E365" s="2">
        <v>65.164835164835168</v>
      </c>
      <c r="F365" s="2">
        <f>SUM(Contract[[#This Row],[RN Hours (excl. Admin, DON)]], Contract[[#This Row],[RN Admin Hours]], Contract[[#This Row],[RN DON Hours]], Contract[[#This Row],[LPN Hours (excl. Admin)]], Contract[[#This Row],[LPN Admin Hours]], Contract[[#This Row],[CNA Hours]], Contract[[#This Row],[NA TR Hours]], Contract[[#This Row],[Med Aide/Tech Hours]])</f>
        <v>231.89230769230761</v>
      </c>
      <c r="G3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2.197802197802198E-2</v>
      </c>
      <c r="H365" s="8">
        <f>Contract[[#This Row],[Total Contract Hours]]/Contract[[#This Row],[Total Nurse Staff Hours]]</f>
        <v>9.4776847911592191E-5</v>
      </c>
      <c r="I365" s="2">
        <f>SUM(Contract[[#This Row],[RN Hours (excl. Admin, DON)]], Contract[[#This Row],[RN Admin Hours]], Contract[[#This Row],[RN DON Hours]])</f>
        <v>27.970989010989015</v>
      </c>
      <c r="J365" s="2">
        <f>SUM(Contract[[#This Row],[RN Hours Contract (excl. Admin, DON)]], Contract[[#This Row],[RN Admin Hours Contract]], Contract[[#This Row],[RN DON Hours Contract]])</f>
        <v>2.197802197802198E-2</v>
      </c>
      <c r="K365" s="8">
        <f>Contract[[#This Row],[Total Contract RN Hours (w/ Admin, DON)]]/Contract[[#This Row],[Total RN Hours (w/ Admin, DON)]]</f>
        <v>7.8574347047176028E-4</v>
      </c>
      <c r="L365" s="2">
        <v>10.828131868131869</v>
      </c>
      <c r="M365" s="2">
        <v>2.197802197802198E-2</v>
      </c>
      <c r="N365" s="8">
        <f>Contract[[#This Row],[RN Hours Contract (excl. Admin, DON)]]/Contract[[#This Row],[RN Hours (excl. Admin, DON)]]</f>
        <v>2.0297150280100674E-3</v>
      </c>
      <c r="O365" s="2">
        <v>11.428571428571429</v>
      </c>
      <c r="P365" s="2">
        <v>0</v>
      </c>
      <c r="Q365" s="8">
        <f>Contract[[#This Row],[RN Admin Hours Contract]]/Contract[[#This Row],[RN Admin Hours]]</f>
        <v>0</v>
      </c>
      <c r="R365" s="2">
        <v>5.7142857142857144</v>
      </c>
      <c r="S365" s="2">
        <v>0</v>
      </c>
      <c r="T365" s="8">
        <f>Contract[[#This Row],[RN DON Hours Contract]]/Contract[[#This Row],[RN DON Hours]]</f>
        <v>0</v>
      </c>
      <c r="U365" s="2">
        <v>59.926593406593405</v>
      </c>
      <c r="V365" s="2">
        <v>0</v>
      </c>
      <c r="W365" s="8">
        <f>Contract[[#This Row],[LPN Hours Contract (excl. Admin)]]/Contract[[#This Row],[LPN Hours (excl. Admin)]]</f>
        <v>0</v>
      </c>
      <c r="X365" s="2">
        <v>5.7142857142857144</v>
      </c>
      <c r="Y365" s="2">
        <v>0</v>
      </c>
      <c r="Z365" s="8">
        <f>Contract[[#This Row],[LPN Admin Hours Contract]]/Contract[[#This Row],[LPN Admin Hours]]</f>
        <v>0</v>
      </c>
      <c r="AA365" s="2">
        <v>138.2804395604395</v>
      </c>
      <c r="AB365" s="2">
        <v>0</v>
      </c>
      <c r="AC365" s="8">
        <f>Contract[[#This Row],[CNA Hours Contract]]/Contract[[#This Row],[CNA Hours]]</f>
        <v>0</v>
      </c>
      <c r="AD365" s="2">
        <v>0</v>
      </c>
      <c r="AE365" s="2">
        <v>0</v>
      </c>
      <c r="AF365" s="8" t="s">
        <v>2447</v>
      </c>
      <c r="AG365" s="2">
        <v>0</v>
      </c>
      <c r="AH365" s="2">
        <v>0</v>
      </c>
      <c r="AI365" s="8" t="s">
        <v>2447</v>
      </c>
      <c r="AJ365" t="s">
        <v>286</v>
      </c>
      <c r="AK365" s="6">
        <v>5</v>
      </c>
      <c r="AT365"/>
      <c r="AU365"/>
    </row>
    <row r="366" spans="1:47" x14ac:dyDescent="0.25">
      <c r="A366" t="s">
        <v>35</v>
      </c>
      <c r="B366" t="s">
        <v>1077</v>
      </c>
      <c r="C366" t="s">
        <v>1975</v>
      </c>
      <c r="D366" t="s">
        <v>2316</v>
      </c>
      <c r="E366" s="2">
        <v>46.912087912087912</v>
      </c>
      <c r="F366" s="2">
        <f>SUM(Contract[[#This Row],[RN Hours (excl. Admin, DON)]], Contract[[#This Row],[RN Admin Hours]], Contract[[#This Row],[RN DON Hours]], Contract[[#This Row],[LPN Hours (excl. Admin)]], Contract[[#This Row],[LPN Admin Hours]], Contract[[#This Row],[CNA Hours]], Contract[[#This Row],[NA TR Hours]], Contract[[#This Row],[Med Aide/Tech Hours]])</f>
        <v>118.30703296703297</v>
      </c>
      <c r="G3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2.6813186813186816</v>
      </c>
      <c r="H366" s="8">
        <f>Contract[[#This Row],[Total Contract Hours]]/Contract[[#This Row],[Total Nurse Staff Hours]]</f>
        <v>2.2664068348885468E-2</v>
      </c>
      <c r="I366" s="2">
        <f>SUM(Contract[[#This Row],[RN Hours (excl. Admin, DON)]], Contract[[#This Row],[RN Admin Hours]], Contract[[#This Row],[RN DON Hours]])</f>
        <v>20.976593406593405</v>
      </c>
      <c r="J366" s="2">
        <f>SUM(Contract[[#This Row],[RN Hours Contract (excl. Admin, DON)]], Contract[[#This Row],[RN Admin Hours Contract]], Contract[[#This Row],[RN DON Hours Contract]])</f>
        <v>1.9120879120879122</v>
      </c>
      <c r="K366" s="8">
        <f>Contract[[#This Row],[Total Contract RN Hours (w/ Admin, DON)]]/Contract[[#This Row],[Total RN Hours (w/ Admin, DON)]]</f>
        <v>9.1153404893994885E-2</v>
      </c>
      <c r="L366" s="2">
        <v>14.707362637362635</v>
      </c>
      <c r="M366" s="2">
        <v>1.9120879120879122</v>
      </c>
      <c r="N366" s="8">
        <f>Contract[[#This Row],[RN Hours Contract (excl. Admin, DON)]]/Contract[[#This Row],[RN Hours (excl. Admin, DON)]]</f>
        <v>0.13000889141268859</v>
      </c>
      <c r="O366" s="2">
        <v>0.2967032967032967</v>
      </c>
      <c r="P366" s="2">
        <v>0</v>
      </c>
      <c r="Q366" s="8">
        <f>Contract[[#This Row],[RN Admin Hours Contract]]/Contract[[#This Row],[RN Admin Hours]]</f>
        <v>0</v>
      </c>
      <c r="R366" s="2">
        <v>5.9725274725274726</v>
      </c>
      <c r="S366" s="2">
        <v>0</v>
      </c>
      <c r="T366" s="8">
        <f>Contract[[#This Row],[RN DON Hours Contract]]/Contract[[#This Row],[RN DON Hours]]</f>
        <v>0</v>
      </c>
      <c r="U366" s="2">
        <v>33.723186813186814</v>
      </c>
      <c r="V366" s="2">
        <v>0.76923076923076927</v>
      </c>
      <c r="W366" s="8">
        <f>Contract[[#This Row],[LPN Hours Contract (excl. Admin)]]/Contract[[#This Row],[LPN Hours (excl. Admin)]]</f>
        <v>2.2810144648902995E-2</v>
      </c>
      <c r="X366" s="2">
        <v>2.8846153846153846</v>
      </c>
      <c r="Y366" s="2">
        <v>0</v>
      </c>
      <c r="Z366" s="8">
        <f>Contract[[#This Row],[LPN Admin Hours Contract]]/Contract[[#This Row],[LPN Admin Hours]]</f>
        <v>0</v>
      </c>
      <c r="AA366" s="2">
        <v>60.722637362637357</v>
      </c>
      <c r="AB366" s="2">
        <v>0</v>
      </c>
      <c r="AC366" s="8">
        <f>Contract[[#This Row],[CNA Hours Contract]]/Contract[[#This Row],[CNA Hours]]</f>
        <v>0</v>
      </c>
      <c r="AD366" s="2">
        <v>0</v>
      </c>
      <c r="AE366" s="2">
        <v>0</v>
      </c>
      <c r="AF366" s="8" t="s">
        <v>2447</v>
      </c>
      <c r="AG366" s="2">
        <v>0</v>
      </c>
      <c r="AH366" s="2">
        <v>0</v>
      </c>
      <c r="AI366" s="8" t="s">
        <v>2447</v>
      </c>
      <c r="AJ366" t="s">
        <v>130</v>
      </c>
      <c r="AK366" s="6">
        <v>5</v>
      </c>
      <c r="AT366"/>
      <c r="AU366"/>
    </row>
    <row r="367" spans="1:47" x14ac:dyDescent="0.25">
      <c r="A367" t="s">
        <v>35</v>
      </c>
      <c r="B367" t="s">
        <v>1137</v>
      </c>
      <c r="C367" t="s">
        <v>1952</v>
      </c>
      <c r="D367" t="s">
        <v>2351</v>
      </c>
      <c r="E367" s="2">
        <v>20.527472527472529</v>
      </c>
      <c r="F367" s="2">
        <f>SUM(Contract[[#This Row],[RN Hours (excl. Admin, DON)]], Contract[[#This Row],[RN Admin Hours]], Contract[[#This Row],[RN DON Hours]], Contract[[#This Row],[LPN Hours (excl. Admin)]], Contract[[#This Row],[LPN Admin Hours]], Contract[[#This Row],[CNA Hours]], Contract[[#This Row],[NA TR Hours]], Contract[[#This Row],[Med Aide/Tech Hours]])</f>
        <v>82.0310989010989</v>
      </c>
      <c r="G3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1.7142857142857144</v>
      </c>
      <c r="H367" s="8">
        <f>Contract[[#This Row],[Total Contract Hours]]/Contract[[#This Row],[Total Nurse Staff Hours]]</f>
        <v>2.0897997677107184E-2</v>
      </c>
      <c r="I367" s="2">
        <f>SUM(Contract[[#This Row],[RN Hours (excl. Admin, DON)]], Contract[[#This Row],[RN Admin Hours]], Contract[[#This Row],[RN DON Hours]])</f>
        <v>11.430439560439559</v>
      </c>
      <c r="J367" s="2">
        <f>SUM(Contract[[#This Row],[RN Hours Contract (excl. Admin, DON)]], Contract[[#This Row],[RN Admin Hours Contract]], Contract[[#This Row],[RN DON Hours Contract]])</f>
        <v>0.52747252747252749</v>
      </c>
      <c r="K367" s="8">
        <f>Contract[[#This Row],[Total Contract RN Hours (w/ Admin, DON)]]/Contract[[#This Row],[Total RN Hours (w/ Admin, DON)]]</f>
        <v>4.614630300816213E-2</v>
      </c>
      <c r="L367" s="2">
        <v>5.1886813186813185</v>
      </c>
      <c r="M367" s="2">
        <v>0</v>
      </c>
      <c r="N367" s="8">
        <f>Contract[[#This Row],[RN Hours Contract (excl. Admin, DON)]]/Contract[[#This Row],[RN Hours (excl. Admin, DON)]]</f>
        <v>0</v>
      </c>
      <c r="O367" s="2">
        <v>0.52747252747252749</v>
      </c>
      <c r="P367" s="2">
        <v>0.52747252747252749</v>
      </c>
      <c r="Q367" s="8">
        <f>Contract[[#This Row],[RN Admin Hours Contract]]/Contract[[#This Row],[RN Admin Hours]]</f>
        <v>1</v>
      </c>
      <c r="R367" s="2">
        <v>5.7142857142857144</v>
      </c>
      <c r="S367" s="2">
        <v>0</v>
      </c>
      <c r="T367" s="8">
        <f>Contract[[#This Row],[RN DON Hours Contract]]/Contract[[#This Row],[RN DON Hours]]</f>
        <v>0</v>
      </c>
      <c r="U367" s="2">
        <v>19.555604395604401</v>
      </c>
      <c r="V367" s="2">
        <v>0</v>
      </c>
      <c r="W367" s="8">
        <f>Contract[[#This Row],[LPN Hours Contract (excl. Admin)]]/Contract[[#This Row],[LPN Hours (excl. Admin)]]</f>
        <v>0</v>
      </c>
      <c r="X367" s="2">
        <v>1.1868131868131868</v>
      </c>
      <c r="Y367" s="2">
        <v>1.1868131868131868</v>
      </c>
      <c r="Z367" s="8">
        <f>Contract[[#This Row],[LPN Admin Hours Contract]]/Contract[[#This Row],[LPN Admin Hours]]</f>
        <v>1</v>
      </c>
      <c r="AA367" s="2">
        <v>49.858241758241753</v>
      </c>
      <c r="AB367" s="2">
        <v>0</v>
      </c>
      <c r="AC367" s="8">
        <f>Contract[[#This Row],[CNA Hours Contract]]/Contract[[#This Row],[CNA Hours]]</f>
        <v>0</v>
      </c>
      <c r="AD367" s="2">
        <v>0</v>
      </c>
      <c r="AE367" s="2">
        <v>0</v>
      </c>
      <c r="AF367" s="8" t="s">
        <v>2447</v>
      </c>
      <c r="AG367" s="2">
        <v>0</v>
      </c>
      <c r="AH367" s="2">
        <v>0</v>
      </c>
      <c r="AI367" s="8" t="s">
        <v>2447</v>
      </c>
      <c r="AJ367" t="s">
        <v>192</v>
      </c>
      <c r="AK367" s="6">
        <v>5</v>
      </c>
      <c r="AT367"/>
      <c r="AU367"/>
    </row>
    <row r="368" spans="1:47" x14ac:dyDescent="0.25">
      <c r="A368" t="s">
        <v>35</v>
      </c>
      <c r="B368" t="s">
        <v>1785</v>
      </c>
      <c r="C368" t="s">
        <v>2260</v>
      </c>
      <c r="D368" t="s">
        <v>2338</v>
      </c>
      <c r="E368" s="2">
        <v>46.175824175824175</v>
      </c>
      <c r="F368" s="2">
        <f>SUM(Contract[[#This Row],[RN Hours (excl. Admin, DON)]], Contract[[#This Row],[RN Admin Hours]], Contract[[#This Row],[RN DON Hours]], Contract[[#This Row],[LPN Hours (excl. Admin)]], Contract[[#This Row],[LPN Admin Hours]], Contract[[#This Row],[CNA Hours]], Contract[[#This Row],[NA TR Hours]], Contract[[#This Row],[Med Aide/Tech Hours]])</f>
        <v>221.35714285714283</v>
      </c>
      <c r="G3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68" s="8">
        <f>Contract[[#This Row],[Total Contract Hours]]/Contract[[#This Row],[Total Nurse Staff Hours]]</f>
        <v>0</v>
      </c>
      <c r="I368" s="2">
        <f>SUM(Contract[[#This Row],[RN Hours (excl. Admin, DON)]], Contract[[#This Row],[RN Admin Hours]], Contract[[#This Row],[RN DON Hours]])</f>
        <v>17.950549450549449</v>
      </c>
      <c r="J368" s="2">
        <f>SUM(Contract[[#This Row],[RN Hours Contract (excl. Admin, DON)]], Contract[[#This Row],[RN Admin Hours Contract]], Contract[[#This Row],[RN DON Hours Contract]])</f>
        <v>0</v>
      </c>
      <c r="K368" s="8">
        <f>Contract[[#This Row],[Total Contract RN Hours (w/ Admin, DON)]]/Contract[[#This Row],[Total RN Hours (w/ Admin, DON)]]</f>
        <v>0</v>
      </c>
      <c r="L368" s="2">
        <v>17.807692307692307</v>
      </c>
      <c r="M368" s="2">
        <v>0</v>
      </c>
      <c r="N368" s="8">
        <f>Contract[[#This Row],[RN Hours Contract (excl. Admin, DON)]]/Contract[[#This Row],[RN Hours (excl. Admin, DON)]]</f>
        <v>0</v>
      </c>
      <c r="O368" s="2">
        <v>0.14285714285714285</v>
      </c>
      <c r="P368" s="2">
        <v>0</v>
      </c>
      <c r="Q368" s="8">
        <f>Contract[[#This Row],[RN Admin Hours Contract]]/Contract[[#This Row],[RN Admin Hours]]</f>
        <v>0</v>
      </c>
      <c r="R368" s="2">
        <v>0</v>
      </c>
      <c r="S368" s="2">
        <v>0</v>
      </c>
      <c r="T368" s="8" t="s">
        <v>2447</v>
      </c>
      <c r="U368" s="2">
        <v>74.002747252747255</v>
      </c>
      <c r="V368" s="2">
        <v>0</v>
      </c>
      <c r="W368" s="8">
        <f>Contract[[#This Row],[LPN Hours Contract (excl. Admin)]]/Contract[[#This Row],[LPN Hours (excl. Admin)]]</f>
        <v>0</v>
      </c>
      <c r="X368" s="2">
        <v>4.9835164835164836</v>
      </c>
      <c r="Y368" s="2">
        <v>0</v>
      </c>
      <c r="Z368" s="8">
        <f>Contract[[#This Row],[LPN Admin Hours Contract]]/Contract[[#This Row],[LPN Admin Hours]]</f>
        <v>0</v>
      </c>
      <c r="AA368" s="2">
        <v>124.42032967032966</v>
      </c>
      <c r="AB368" s="2">
        <v>0</v>
      </c>
      <c r="AC368" s="8">
        <f>Contract[[#This Row],[CNA Hours Contract]]/Contract[[#This Row],[CNA Hours]]</f>
        <v>0</v>
      </c>
      <c r="AD368" s="2">
        <v>0</v>
      </c>
      <c r="AE368" s="2">
        <v>0</v>
      </c>
      <c r="AF368" s="8" t="s">
        <v>2447</v>
      </c>
      <c r="AG368" s="2">
        <v>0</v>
      </c>
      <c r="AH368" s="2">
        <v>0</v>
      </c>
      <c r="AI368" s="8" t="s">
        <v>2447</v>
      </c>
      <c r="AJ368" t="s">
        <v>851</v>
      </c>
      <c r="AK368" s="6">
        <v>5</v>
      </c>
      <c r="AT368"/>
      <c r="AU368"/>
    </row>
    <row r="369" spans="1:47" x14ac:dyDescent="0.25">
      <c r="A369" t="s">
        <v>35</v>
      </c>
      <c r="B369" t="s">
        <v>1580</v>
      </c>
      <c r="C369" t="s">
        <v>1978</v>
      </c>
      <c r="D369" t="s">
        <v>2331</v>
      </c>
      <c r="E369" s="2">
        <v>14.197802197802197</v>
      </c>
      <c r="F369" s="2">
        <f>SUM(Contract[[#This Row],[RN Hours (excl. Admin, DON)]], Contract[[#This Row],[RN Admin Hours]], Contract[[#This Row],[RN DON Hours]], Contract[[#This Row],[LPN Hours (excl. Admin)]], Contract[[#This Row],[LPN Admin Hours]], Contract[[#This Row],[CNA Hours]], Contract[[#This Row],[NA TR Hours]], Contract[[#This Row],[Med Aide/Tech Hours]])</f>
        <v>125.57472527472525</v>
      </c>
      <c r="G3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69" s="8">
        <f>Contract[[#This Row],[Total Contract Hours]]/Contract[[#This Row],[Total Nurse Staff Hours]]</f>
        <v>0</v>
      </c>
      <c r="I369" s="2">
        <f>SUM(Contract[[#This Row],[RN Hours (excl. Admin, DON)]], Contract[[#This Row],[RN Admin Hours]], Contract[[#This Row],[RN DON Hours]])</f>
        <v>83.116483516483498</v>
      </c>
      <c r="J369" s="2">
        <f>SUM(Contract[[#This Row],[RN Hours Contract (excl. Admin, DON)]], Contract[[#This Row],[RN Admin Hours Contract]], Contract[[#This Row],[RN DON Hours Contract]])</f>
        <v>0</v>
      </c>
      <c r="K369" s="8">
        <f>Contract[[#This Row],[Total Contract RN Hours (w/ Admin, DON)]]/Contract[[#This Row],[Total RN Hours (w/ Admin, DON)]]</f>
        <v>0</v>
      </c>
      <c r="L369" s="2">
        <v>65.637362637362614</v>
      </c>
      <c r="M369" s="2">
        <v>0</v>
      </c>
      <c r="N369" s="8">
        <f>Contract[[#This Row],[RN Hours Contract (excl. Admin, DON)]]/Contract[[#This Row],[RN Hours (excl. Admin, DON)]]</f>
        <v>0</v>
      </c>
      <c r="O369" s="2">
        <v>12.424175824175828</v>
      </c>
      <c r="P369" s="2">
        <v>0</v>
      </c>
      <c r="Q369" s="8">
        <f>Contract[[#This Row],[RN Admin Hours Contract]]/Contract[[#This Row],[RN Admin Hours]]</f>
        <v>0</v>
      </c>
      <c r="R369" s="2">
        <v>5.0549450549450547</v>
      </c>
      <c r="S369" s="2">
        <v>0</v>
      </c>
      <c r="T369" s="8">
        <f>Contract[[#This Row],[RN DON Hours Contract]]/Contract[[#This Row],[RN DON Hours]]</f>
        <v>0</v>
      </c>
      <c r="U369" s="2">
        <v>0</v>
      </c>
      <c r="V369" s="2">
        <v>0</v>
      </c>
      <c r="W369" s="8" t="s">
        <v>2447</v>
      </c>
      <c r="X369" s="2">
        <v>0</v>
      </c>
      <c r="Y369" s="2">
        <v>0</v>
      </c>
      <c r="Z369" s="8" t="s">
        <v>2447</v>
      </c>
      <c r="AA369" s="2">
        <v>42.458241758241755</v>
      </c>
      <c r="AB369" s="2">
        <v>0</v>
      </c>
      <c r="AC369" s="8">
        <f>Contract[[#This Row],[CNA Hours Contract]]/Contract[[#This Row],[CNA Hours]]</f>
        <v>0</v>
      </c>
      <c r="AD369" s="2">
        <v>0</v>
      </c>
      <c r="AE369" s="2">
        <v>0</v>
      </c>
      <c r="AF369" s="8" t="s">
        <v>2447</v>
      </c>
      <c r="AG369" s="2">
        <v>0</v>
      </c>
      <c r="AH369" s="2">
        <v>0</v>
      </c>
      <c r="AI369" s="8" t="s">
        <v>2447</v>
      </c>
      <c r="AJ369" t="s">
        <v>642</v>
      </c>
      <c r="AK369" s="6">
        <v>5</v>
      </c>
      <c r="AT369"/>
      <c r="AU369"/>
    </row>
    <row r="370" spans="1:47" x14ac:dyDescent="0.25">
      <c r="A370" t="s">
        <v>35</v>
      </c>
      <c r="B370" t="s">
        <v>1078</v>
      </c>
      <c r="C370" t="s">
        <v>2093</v>
      </c>
      <c r="D370" t="s">
        <v>2316</v>
      </c>
      <c r="E370" s="2">
        <v>96.087912087912088</v>
      </c>
      <c r="F370" s="2">
        <f>SUM(Contract[[#This Row],[RN Hours (excl. Admin, DON)]], Contract[[#This Row],[RN Admin Hours]], Contract[[#This Row],[RN DON Hours]], Contract[[#This Row],[LPN Hours (excl. Admin)]], Contract[[#This Row],[LPN Admin Hours]], Contract[[#This Row],[CNA Hours]], Contract[[#This Row],[NA TR Hours]], Contract[[#This Row],[Med Aide/Tech Hours]])</f>
        <v>292.43098901098909</v>
      </c>
      <c r="G3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70" s="8">
        <f>Contract[[#This Row],[Total Contract Hours]]/Contract[[#This Row],[Total Nurse Staff Hours]]</f>
        <v>0</v>
      </c>
      <c r="I370" s="2">
        <f>SUM(Contract[[#This Row],[RN Hours (excl. Admin, DON)]], Contract[[#This Row],[RN Admin Hours]], Contract[[#This Row],[RN DON Hours]])</f>
        <v>30.530549450549451</v>
      </c>
      <c r="J370" s="2">
        <f>SUM(Contract[[#This Row],[RN Hours Contract (excl. Admin, DON)]], Contract[[#This Row],[RN Admin Hours Contract]], Contract[[#This Row],[RN DON Hours Contract]])</f>
        <v>0</v>
      </c>
      <c r="K370" s="8">
        <f>Contract[[#This Row],[Total Contract RN Hours (w/ Admin, DON)]]/Contract[[#This Row],[Total RN Hours (w/ Admin, DON)]]</f>
        <v>0</v>
      </c>
      <c r="L370" s="2">
        <v>25.047032967032965</v>
      </c>
      <c r="M370" s="2">
        <v>0</v>
      </c>
      <c r="N370" s="8">
        <f>Contract[[#This Row],[RN Hours Contract (excl. Admin, DON)]]/Contract[[#This Row],[RN Hours (excl. Admin, DON)]]</f>
        <v>0</v>
      </c>
      <c r="O370" s="2">
        <v>0.56043956043956045</v>
      </c>
      <c r="P370" s="2">
        <v>0</v>
      </c>
      <c r="Q370" s="8">
        <f>Contract[[#This Row],[RN Admin Hours Contract]]/Contract[[#This Row],[RN Admin Hours]]</f>
        <v>0</v>
      </c>
      <c r="R370" s="2">
        <v>4.9230769230769234</v>
      </c>
      <c r="S370" s="2">
        <v>0</v>
      </c>
      <c r="T370" s="8">
        <f>Contract[[#This Row],[RN DON Hours Contract]]/Contract[[#This Row],[RN DON Hours]]</f>
        <v>0</v>
      </c>
      <c r="U370" s="2">
        <v>69.079340659340659</v>
      </c>
      <c r="V370" s="2">
        <v>0</v>
      </c>
      <c r="W370" s="8">
        <f>Contract[[#This Row],[LPN Hours Contract (excl. Admin)]]/Contract[[#This Row],[LPN Hours (excl. Admin)]]</f>
        <v>0</v>
      </c>
      <c r="X370" s="2">
        <v>22.815934065934066</v>
      </c>
      <c r="Y370" s="2">
        <v>0</v>
      </c>
      <c r="Z370" s="8">
        <f>Contract[[#This Row],[LPN Admin Hours Contract]]/Contract[[#This Row],[LPN Admin Hours]]</f>
        <v>0</v>
      </c>
      <c r="AA370" s="2">
        <v>170.00516483516492</v>
      </c>
      <c r="AB370" s="2">
        <v>0</v>
      </c>
      <c r="AC370" s="8">
        <f>Contract[[#This Row],[CNA Hours Contract]]/Contract[[#This Row],[CNA Hours]]</f>
        <v>0</v>
      </c>
      <c r="AD370" s="2">
        <v>0</v>
      </c>
      <c r="AE370" s="2">
        <v>0</v>
      </c>
      <c r="AF370" s="8" t="s">
        <v>2447</v>
      </c>
      <c r="AG370" s="2">
        <v>0</v>
      </c>
      <c r="AH370" s="2">
        <v>0</v>
      </c>
      <c r="AI370" s="8" t="s">
        <v>2447</v>
      </c>
      <c r="AJ370" t="s">
        <v>131</v>
      </c>
      <c r="AK370" s="6">
        <v>5</v>
      </c>
      <c r="AT370"/>
      <c r="AU370"/>
    </row>
    <row r="371" spans="1:47" x14ac:dyDescent="0.25">
      <c r="A371" t="s">
        <v>35</v>
      </c>
      <c r="B371" t="s">
        <v>1249</v>
      </c>
      <c r="C371" t="s">
        <v>2145</v>
      </c>
      <c r="D371" t="s">
        <v>2287</v>
      </c>
      <c r="E371" s="2">
        <v>102.43956043956044</v>
      </c>
      <c r="F371" s="2">
        <f>SUM(Contract[[#This Row],[RN Hours (excl. Admin, DON)]], Contract[[#This Row],[RN Admin Hours]], Contract[[#This Row],[RN DON Hours]], Contract[[#This Row],[LPN Hours (excl. Admin)]], Contract[[#This Row],[LPN Admin Hours]], Contract[[#This Row],[CNA Hours]], Contract[[#This Row],[NA TR Hours]], Contract[[#This Row],[Med Aide/Tech Hours]])</f>
        <v>328.85373626373632</v>
      </c>
      <c r="G3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15.098901098901099</v>
      </c>
      <c r="H371" s="8">
        <f>Contract[[#This Row],[Total Contract Hours]]/Contract[[#This Row],[Total Nurse Staff Hours]]</f>
        <v>4.5913728305011503E-2</v>
      </c>
      <c r="I371" s="2">
        <f>SUM(Contract[[#This Row],[RN Hours (excl. Admin, DON)]], Contract[[#This Row],[RN Admin Hours]], Contract[[#This Row],[RN DON Hours]])</f>
        <v>71.312417582417581</v>
      </c>
      <c r="J371" s="2">
        <f>SUM(Contract[[#This Row],[RN Hours Contract (excl. Admin, DON)]], Contract[[#This Row],[RN Admin Hours Contract]], Contract[[#This Row],[RN DON Hours Contract]])</f>
        <v>1.5604395604395604</v>
      </c>
      <c r="K371" s="8">
        <f>Contract[[#This Row],[Total Contract RN Hours (w/ Admin, DON)]]/Contract[[#This Row],[Total RN Hours (w/ Admin, DON)]]</f>
        <v>2.188173691680163E-2</v>
      </c>
      <c r="L371" s="2">
        <v>50.037692307692318</v>
      </c>
      <c r="M371" s="2">
        <v>0.32967032967032966</v>
      </c>
      <c r="N371" s="8">
        <f>Contract[[#This Row],[RN Hours Contract (excl. Admin, DON)]]/Contract[[#This Row],[RN Hours (excl. Admin, DON)]]</f>
        <v>6.588439923310558E-3</v>
      </c>
      <c r="O371" s="2">
        <v>16.263736263736263</v>
      </c>
      <c r="P371" s="2">
        <v>1.2307692307692308</v>
      </c>
      <c r="Q371" s="8">
        <f>Contract[[#This Row],[RN Admin Hours Contract]]/Contract[[#This Row],[RN Admin Hours]]</f>
        <v>7.567567567567568E-2</v>
      </c>
      <c r="R371" s="2">
        <v>5.0109890109890109</v>
      </c>
      <c r="S371" s="2">
        <v>0</v>
      </c>
      <c r="T371" s="8">
        <f>Contract[[#This Row],[RN DON Hours Contract]]/Contract[[#This Row],[RN DON Hours]]</f>
        <v>0</v>
      </c>
      <c r="U371" s="2">
        <v>79.316593406593441</v>
      </c>
      <c r="V371" s="2">
        <v>0</v>
      </c>
      <c r="W371" s="8">
        <f>Contract[[#This Row],[LPN Hours Contract (excl. Admin)]]/Contract[[#This Row],[LPN Hours (excl. Admin)]]</f>
        <v>0</v>
      </c>
      <c r="X371" s="2">
        <v>4.1043956043956058</v>
      </c>
      <c r="Y371" s="2">
        <v>0</v>
      </c>
      <c r="Z371" s="8">
        <f>Contract[[#This Row],[LPN Admin Hours Contract]]/Contract[[#This Row],[LPN Admin Hours]]</f>
        <v>0</v>
      </c>
      <c r="AA371" s="2">
        <v>174.12032967032971</v>
      </c>
      <c r="AB371" s="2">
        <v>13.538461538461538</v>
      </c>
      <c r="AC371" s="8">
        <f>Contract[[#This Row],[CNA Hours Contract]]/Contract[[#This Row],[CNA Hours]]</f>
        <v>7.7753479815335466E-2</v>
      </c>
      <c r="AD371" s="2">
        <v>0</v>
      </c>
      <c r="AE371" s="2">
        <v>0</v>
      </c>
      <c r="AF371" s="8" t="s">
        <v>2447</v>
      </c>
      <c r="AG371" s="2">
        <v>0</v>
      </c>
      <c r="AH371" s="2">
        <v>0</v>
      </c>
      <c r="AI371" s="8" t="s">
        <v>2447</v>
      </c>
      <c r="AJ371" t="s">
        <v>305</v>
      </c>
      <c r="AK371" s="6">
        <v>5</v>
      </c>
      <c r="AT371"/>
      <c r="AU371"/>
    </row>
    <row r="372" spans="1:47" x14ac:dyDescent="0.25">
      <c r="A372" t="s">
        <v>35</v>
      </c>
      <c r="B372" t="s">
        <v>1639</v>
      </c>
      <c r="C372" t="s">
        <v>2199</v>
      </c>
      <c r="D372" t="s">
        <v>2317</v>
      </c>
      <c r="E372" s="2">
        <v>59.670329670329672</v>
      </c>
      <c r="F372" s="2">
        <f>SUM(Contract[[#This Row],[RN Hours (excl. Admin, DON)]], Contract[[#This Row],[RN Admin Hours]], Contract[[#This Row],[RN DON Hours]], Contract[[#This Row],[LPN Hours (excl. Admin)]], Contract[[#This Row],[LPN Admin Hours]], Contract[[#This Row],[CNA Hours]], Contract[[#This Row],[NA TR Hours]], Contract[[#This Row],[Med Aide/Tech Hours]])</f>
        <v>239.64835164835165</v>
      </c>
      <c r="G3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72" s="8">
        <f>Contract[[#This Row],[Total Contract Hours]]/Contract[[#This Row],[Total Nurse Staff Hours]]</f>
        <v>0</v>
      </c>
      <c r="I372" s="2">
        <f>SUM(Contract[[#This Row],[RN Hours (excl. Admin, DON)]], Contract[[#This Row],[RN Admin Hours]], Contract[[#This Row],[RN DON Hours]])</f>
        <v>34.862637362637365</v>
      </c>
      <c r="J372" s="2">
        <f>SUM(Contract[[#This Row],[RN Hours Contract (excl. Admin, DON)]], Contract[[#This Row],[RN Admin Hours Contract]], Contract[[#This Row],[RN DON Hours Contract]])</f>
        <v>0</v>
      </c>
      <c r="K372" s="8">
        <f>Contract[[#This Row],[Total Contract RN Hours (w/ Admin, DON)]]/Contract[[#This Row],[Total RN Hours (w/ Admin, DON)]]</f>
        <v>0</v>
      </c>
      <c r="L372" s="2">
        <v>24.467032967032967</v>
      </c>
      <c r="M372" s="2">
        <v>0</v>
      </c>
      <c r="N372" s="8">
        <f>Contract[[#This Row],[RN Hours Contract (excl. Admin, DON)]]/Contract[[#This Row],[RN Hours (excl. Admin, DON)]]</f>
        <v>0</v>
      </c>
      <c r="O372" s="2">
        <v>5.186813186813187</v>
      </c>
      <c r="P372" s="2">
        <v>0</v>
      </c>
      <c r="Q372" s="8">
        <f>Contract[[#This Row],[RN Admin Hours Contract]]/Contract[[#This Row],[RN Admin Hours]]</f>
        <v>0</v>
      </c>
      <c r="R372" s="2">
        <v>5.2087912087912089</v>
      </c>
      <c r="S372" s="2">
        <v>0</v>
      </c>
      <c r="T372" s="8">
        <f>Contract[[#This Row],[RN DON Hours Contract]]/Contract[[#This Row],[RN DON Hours]]</f>
        <v>0</v>
      </c>
      <c r="U372" s="2">
        <v>45.236263736263737</v>
      </c>
      <c r="V372" s="2">
        <v>0</v>
      </c>
      <c r="W372" s="8">
        <f>Contract[[#This Row],[LPN Hours Contract (excl. Admin)]]/Contract[[#This Row],[LPN Hours (excl. Admin)]]</f>
        <v>0</v>
      </c>
      <c r="X372" s="2">
        <v>0</v>
      </c>
      <c r="Y372" s="2">
        <v>0</v>
      </c>
      <c r="Z372" s="8" t="s">
        <v>2447</v>
      </c>
      <c r="AA372" s="2">
        <v>159.54945054945054</v>
      </c>
      <c r="AB372" s="2">
        <v>0</v>
      </c>
      <c r="AC372" s="8">
        <f>Contract[[#This Row],[CNA Hours Contract]]/Contract[[#This Row],[CNA Hours]]</f>
        <v>0</v>
      </c>
      <c r="AD372" s="2">
        <v>0</v>
      </c>
      <c r="AE372" s="2">
        <v>0</v>
      </c>
      <c r="AF372" s="8" t="s">
        <v>2447</v>
      </c>
      <c r="AG372" s="2">
        <v>0</v>
      </c>
      <c r="AH372" s="2">
        <v>0</v>
      </c>
      <c r="AI372" s="8" t="s">
        <v>2447</v>
      </c>
      <c r="AJ372" t="s">
        <v>702</v>
      </c>
      <c r="AK372" s="6">
        <v>5</v>
      </c>
      <c r="AT372"/>
      <c r="AU372"/>
    </row>
    <row r="373" spans="1:47" x14ac:dyDescent="0.25">
      <c r="A373" t="s">
        <v>35</v>
      </c>
      <c r="B373" t="s">
        <v>1792</v>
      </c>
      <c r="C373" t="s">
        <v>1918</v>
      </c>
      <c r="D373" t="s">
        <v>2289</v>
      </c>
      <c r="E373" s="2">
        <v>45.81318681318681</v>
      </c>
      <c r="F373" s="2">
        <f>SUM(Contract[[#This Row],[RN Hours (excl. Admin, DON)]], Contract[[#This Row],[RN Admin Hours]], Contract[[#This Row],[RN DON Hours]], Contract[[#This Row],[LPN Hours (excl. Admin)]], Contract[[#This Row],[LPN Admin Hours]], Contract[[#This Row],[CNA Hours]], Contract[[#This Row],[NA TR Hours]], Contract[[#This Row],[Med Aide/Tech Hours]])</f>
        <v>141.4135164835165</v>
      </c>
      <c r="G3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3.2967032967032968E-2</v>
      </c>
      <c r="H373" s="8">
        <f>Contract[[#This Row],[Total Contract Hours]]/Contract[[#This Row],[Total Nurse Staff Hours]]</f>
        <v>2.3312504905339572E-4</v>
      </c>
      <c r="I373" s="2">
        <f>SUM(Contract[[#This Row],[RN Hours (excl. Admin, DON)]], Contract[[#This Row],[RN Admin Hours]], Contract[[#This Row],[RN DON Hours]])</f>
        <v>15.799450549450549</v>
      </c>
      <c r="J373" s="2">
        <f>SUM(Contract[[#This Row],[RN Hours Contract (excl. Admin, DON)]], Contract[[#This Row],[RN Admin Hours Contract]], Contract[[#This Row],[RN DON Hours Contract]])</f>
        <v>3.2967032967032968E-2</v>
      </c>
      <c r="K373" s="8">
        <f>Contract[[#This Row],[Total Contract RN Hours (w/ Admin, DON)]]/Contract[[#This Row],[Total RN Hours (w/ Admin, DON)]]</f>
        <v>2.0865936358894104E-3</v>
      </c>
      <c r="L373" s="2">
        <v>10.153846153846153</v>
      </c>
      <c r="M373" s="2">
        <v>3.2967032967032968E-2</v>
      </c>
      <c r="N373" s="8">
        <f>Contract[[#This Row],[RN Hours Contract (excl. Admin, DON)]]/Contract[[#This Row],[RN Hours (excl. Admin, DON)]]</f>
        <v>3.246753246753247E-3</v>
      </c>
      <c r="O373" s="2">
        <v>0</v>
      </c>
      <c r="P373" s="2">
        <v>0</v>
      </c>
      <c r="Q373" s="8" t="s">
        <v>2447</v>
      </c>
      <c r="R373" s="2">
        <v>5.645604395604396</v>
      </c>
      <c r="S373" s="2">
        <v>0</v>
      </c>
      <c r="T373" s="8">
        <f>Contract[[#This Row],[RN DON Hours Contract]]/Contract[[#This Row],[RN DON Hours]]</f>
        <v>0</v>
      </c>
      <c r="U373" s="2">
        <v>37.010549450549462</v>
      </c>
      <c r="V373" s="2">
        <v>0</v>
      </c>
      <c r="W373" s="8">
        <f>Contract[[#This Row],[LPN Hours Contract (excl. Admin)]]/Contract[[#This Row],[LPN Hours (excl. Admin)]]</f>
        <v>0</v>
      </c>
      <c r="X373" s="2">
        <v>5.6923076923076925</v>
      </c>
      <c r="Y373" s="2">
        <v>0</v>
      </c>
      <c r="Z373" s="8">
        <f>Contract[[#This Row],[LPN Admin Hours Contract]]/Contract[[#This Row],[LPN Admin Hours]]</f>
        <v>0</v>
      </c>
      <c r="AA373" s="2">
        <v>81.427692307692297</v>
      </c>
      <c r="AB373" s="2">
        <v>0</v>
      </c>
      <c r="AC373" s="8">
        <f>Contract[[#This Row],[CNA Hours Contract]]/Contract[[#This Row],[CNA Hours]]</f>
        <v>0</v>
      </c>
      <c r="AD373" s="2">
        <v>1.4835164835164836</v>
      </c>
      <c r="AE373" s="2">
        <v>0</v>
      </c>
      <c r="AF373" s="8">
        <f>Contract[[#This Row],[NA TR Hours Contract]]/Contract[[#This Row],[NA TR Hours]]</f>
        <v>0</v>
      </c>
      <c r="AG373" s="2">
        <v>0</v>
      </c>
      <c r="AH373" s="2">
        <v>0</v>
      </c>
      <c r="AI373" s="8" t="s">
        <v>2447</v>
      </c>
      <c r="AJ373" t="s">
        <v>859</v>
      </c>
      <c r="AK373" s="6">
        <v>5</v>
      </c>
      <c r="AT373"/>
      <c r="AU373"/>
    </row>
    <row r="374" spans="1:47" x14ac:dyDescent="0.25">
      <c r="A374" t="s">
        <v>35</v>
      </c>
      <c r="B374" t="s">
        <v>1545</v>
      </c>
      <c r="C374" t="s">
        <v>1966</v>
      </c>
      <c r="D374" t="s">
        <v>2286</v>
      </c>
      <c r="E374" s="2">
        <v>68.109890109890117</v>
      </c>
      <c r="F374" s="2">
        <f>SUM(Contract[[#This Row],[RN Hours (excl. Admin, DON)]], Contract[[#This Row],[RN Admin Hours]], Contract[[#This Row],[RN DON Hours]], Contract[[#This Row],[LPN Hours (excl. Admin)]], Contract[[#This Row],[LPN Admin Hours]], Contract[[#This Row],[CNA Hours]], Contract[[#This Row],[NA TR Hours]], Contract[[#This Row],[Med Aide/Tech Hours]])</f>
        <v>290.7651648351648</v>
      </c>
      <c r="G3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74" s="8">
        <f>Contract[[#This Row],[Total Contract Hours]]/Contract[[#This Row],[Total Nurse Staff Hours]]</f>
        <v>0</v>
      </c>
      <c r="I374" s="2">
        <f>SUM(Contract[[#This Row],[RN Hours (excl. Admin, DON)]], Contract[[#This Row],[RN Admin Hours]], Contract[[#This Row],[RN DON Hours]])</f>
        <v>57.016813186813188</v>
      </c>
      <c r="J374" s="2">
        <f>SUM(Contract[[#This Row],[RN Hours Contract (excl. Admin, DON)]], Contract[[#This Row],[RN Admin Hours Contract]], Contract[[#This Row],[RN DON Hours Contract]])</f>
        <v>0</v>
      </c>
      <c r="K374" s="8">
        <f>Contract[[#This Row],[Total Contract RN Hours (w/ Admin, DON)]]/Contract[[#This Row],[Total RN Hours (w/ Admin, DON)]]</f>
        <v>0</v>
      </c>
      <c r="L374" s="2">
        <v>38.643186813186816</v>
      </c>
      <c r="M374" s="2">
        <v>0</v>
      </c>
      <c r="N374" s="8">
        <f>Contract[[#This Row],[RN Hours Contract (excl. Admin, DON)]]/Contract[[#This Row],[RN Hours (excl. Admin, DON)]]</f>
        <v>0</v>
      </c>
      <c r="O374" s="2">
        <v>12.835164835164836</v>
      </c>
      <c r="P374" s="2">
        <v>0</v>
      </c>
      <c r="Q374" s="8">
        <f>Contract[[#This Row],[RN Admin Hours Contract]]/Contract[[#This Row],[RN Admin Hours]]</f>
        <v>0</v>
      </c>
      <c r="R374" s="2">
        <v>5.5384615384615383</v>
      </c>
      <c r="S374" s="2">
        <v>0</v>
      </c>
      <c r="T374" s="8">
        <f>Contract[[#This Row],[RN DON Hours Contract]]/Contract[[#This Row],[RN DON Hours]]</f>
        <v>0</v>
      </c>
      <c r="U374" s="2">
        <v>78.985384615384618</v>
      </c>
      <c r="V374" s="2">
        <v>0</v>
      </c>
      <c r="W374" s="8">
        <f>Contract[[#This Row],[LPN Hours Contract (excl. Admin)]]/Contract[[#This Row],[LPN Hours (excl. Admin)]]</f>
        <v>0</v>
      </c>
      <c r="X374" s="2">
        <v>0</v>
      </c>
      <c r="Y374" s="2">
        <v>0</v>
      </c>
      <c r="Z374" s="8" t="s">
        <v>2447</v>
      </c>
      <c r="AA374" s="2">
        <v>154.68428571428569</v>
      </c>
      <c r="AB374" s="2">
        <v>0</v>
      </c>
      <c r="AC374" s="8">
        <f>Contract[[#This Row],[CNA Hours Contract]]/Contract[[#This Row],[CNA Hours]]</f>
        <v>0</v>
      </c>
      <c r="AD374" s="2">
        <v>7.8681318681318682E-2</v>
      </c>
      <c r="AE374" s="2">
        <v>0</v>
      </c>
      <c r="AF374" s="8">
        <f>Contract[[#This Row],[NA TR Hours Contract]]/Contract[[#This Row],[NA TR Hours]]</f>
        <v>0</v>
      </c>
      <c r="AG374" s="2">
        <v>0</v>
      </c>
      <c r="AH374" s="2">
        <v>0</v>
      </c>
      <c r="AI374" s="8" t="s">
        <v>2447</v>
      </c>
      <c r="AJ374" t="s">
        <v>607</v>
      </c>
      <c r="AK374" s="6">
        <v>5</v>
      </c>
      <c r="AT374"/>
      <c r="AU374"/>
    </row>
    <row r="375" spans="1:47" x14ac:dyDescent="0.25">
      <c r="A375" t="s">
        <v>35</v>
      </c>
      <c r="B375" t="s">
        <v>1276</v>
      </c>
      <c r="C375" t="s">
        <v>2070</v>
      </c>
      <c r="D375" t="s">
        <v>2296</v>
      </c>
      <c r="E375" s="2">
        <v>49.703296703296701</v>
      </c>
      <c r="F375" s="2">
        <f>SUM(Contract[[#This Row],[RN Hours (excl. Admin, DON)]], Contract[[#This Row],[RN Admin Hours]], Contract[[#This Row],[RN DON Hours]], Contract[[#This Row],[LPN Hours (excl. Admin)]], Contract[[#This Row],[LPN Admin Hours]], Contract[[#This Row],[CNA Hours]], Contract[[#This Row],[NA TR Hours]], Contract[[#This Row],[Med Aide/Tech Hours]])</f>
        <v>146.12109890109889</v>
      </c>
      <c r="G3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17.680109890109897</v>
      </c>
      <c r="H375" s="8">
        <f>Contract[[#This Row],[Total Contract Hours]]/Contract[[#This Row],[Total Nurse Staff Hours]]</f>
        <v>0.12099628337777944</v>
      </c>
      <c r="I375" s="2">
        <f>SUM(Contract[[#This Row],[RN Hours (excl. Admin, DON)]], Contract[[#This Row],[RN Admin Hours]], Contract[[#This Row],[RN DON Hours]])</f>
        <v>25.944615384615382</v>
      </c>
      <c r="J375" s="2">
        <f>SUM(Contract[[#This Row],[RN Hours Contract (excl. Admin, DON)]], Contract[[#This Row],[RN Admin Hours Contract]], Contract[[#This Row],[RN DON Hours Contract]])</f>
        <v>7.6483516483516487</v>
      </c>
      <c r="K375" s="8">
        <f>Contract[[#This Row],[Total Contract RN Hours (w/ Admin, DON)]]/Contract[[#This Row],[Total RN Hours (w/ Admin, DON)]]</f>
        <v>0.29479533748983466</v>
      </c>
      <c r="L375" s="2">
        <v>10.472087912087913</v>
      </c>
      <c r="M375" s="2">
        <v>7.6483516483516487</v>
      </c>
      <c r="N375" s="8">
        <f>Contract[[#This Row],[RN Hours Contract (excl. Admin, DON)]]/Contract[[#This Row],[RN Hours (excl. Admin, DON)]]</f>
        <v>0.73035594358629952</v>
      </c>
      <c r="O375" s="2">
        <v>9.0549450549450547</v>
      </c>
      <c r="P375" s="2">
        <v>0</v>
      </c>
      <c r="Q375" s="8">
        <f>Contract[[#This Row],[RN Admin Hours Contract]]/Contract[[#This Row],[RN Admin Hours]]</f>
        <v>0</v>
      </c>
      <c r="R375" s="2">
        <v>6.4175824175824179</v>
      </c>
      <c r="S375" s="2">
        <v>0</v>
      </c>
      <c r="T375" s="8">
        <f>Contract[[#This Row],[RN DON Hours Contract]]/Contract[[#This Row],[RN DON Hours]]</f>
        <v>0</v>
      </c>
      <c r="U375" s="2">
        <v>42.065494505494513</v>
      </c>
      <c r="V375" s="2">
        <v>6.4383516483516523</v>
      </c>
      <c r="W375" s="8">
        <f>Contract[[#This Row],[LPN Hours Contract (excl. Admin)]]/Contract[[#This Row],[LPN Hours (excl. Admin)]]</f>
        <v>0.15305541332720307</v>
      </c>
      <c r="X375" s="2">
        <v>0</v>
      </c>
      <c r="Y375" s="2">
        <v>0</v>
      </c>
      <c r="Z375" s="8" t="s">
        <v>2447</v>
      </c>
      <c r="AA375" s="2">
        <v>78.110989010989002</v>
      </c>
      <c r="AB375" s="2">
        <v>3.5934065934065935</v>
      </c>
      <c r="AC375" s="8">
        <f>Contract[[#This Row],[CNA Hours Contract]]/Contract[[#This Row],[CNA Hours]]</f>
        <v>4.6003854757248781E-2</v>
      </c>
      <c r="AD375" s="2">
        <v>0</v>
      </c>
      <c r="AE375" s="2">
        <v>0</v>
      </c>
      <c r="AF375" s="8" t="s">
        <v>2447</v>
      </c>
      <c r="AG375" s="2">
        <v>0</v>
      </c>
      <c r="AH375" s="2">
        <v>0</v>
      </c>
      <c r="AI375" s="8" t="s">
        <v>2447</v>
      </c>
      <c r="AJ375" t="s">
        <v>332</v>
      </c>
      <c r="AK375" s="6">
        <v>5</v>
      </c>
      <c r="AT375"/>
      <c r="AU375"/>
    </row>
    <row r="376" spans="1:47" x14ac:dyDescent="0.25">
      <c r="A376" t="s">
        <v>35</v>
      </c>
      <c r="B376" t="s">
        <v>1697</v>
      </c>
      <c r="C376" t="s">
        <v>2068</v>
      </c>
      <c r="D376" t="s">
        <v>2307</v>
      </c>
      <c r="E376" s="2">
        <v>85.219780219780219</v>
      </c>
      <c r="F376" s="2">
        <f>SUM(Contract[[#This Row],[RN Hours (excl. Admin, DON)]], Contract[[#This Row],[RN Admin Hours]], Contract[[#This Row],[RN DON Hours]], Contract[[#This Row],[LPN Hours (excl. Admin)]], Contract[[#This Row],[LPN Admin Hours]], Contract[[#This Row],[CNA Hours]], Contract[[#This Row],[NA TR Hours]], Contract[[#This Row],[Med Aide/Tech Hours]])</f>
        <v>317.44010989010985</v>
      </c>
      <c r="G3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2.3681318681318682</v>
      </c>
      <c r="H376" s="8">
        <f>Contract[[#This Row],[Total Contract Hours]]/Contract[[#This Row],[Total Nurse Staff Hours]]</f>
        <v>7.4600902480523286E-3</v>
      </c>
      <c r="I376" s="2">
        <f>SUM(Contract[[#This Row],[RN Hours (excl. Admin, DON)]], Contract[[#This Row],[RN Admin Hours]], Contract[[#This Row],[RN DON Hours]])</f>
        <v>37.144835164835165</v>
      </c>
      <c r="J376" s="2">
        <f>SUM(Contract[[#This Row],[RN Hours Contract (excl. Admin, DON)]], Contract[[#This Row],[RN Admin Hours Contract]], Contract[[#This Row],[RN DON Hours Contract]])</f>
        <v>0.39560439560439559</v>
      </c>
      <c r="K376" s="8">
        <f>Contract[[#This Row],[Total Contract RN Hours (w/ Admin, DON)]]/Contract[[#This Row],[Total RN Hours (w/ Admin, DON)]]</f>
        <v>1.0650320397138613E-2</v>
      </c>
      <c r="L376" s="2">
        <v>26.958901098901098</v>
      </c>
      <c r="M376" s="2">
        <v>0.39560439560439559</v>
      </c>
      <c r="N376" s="8">
        <f>Contract[[#This Row],[RN Hours Contract (excl. Admin, DON)]]/Contract[[#This Row],[RN Hours (excl. Admin, DON)]]</f>
        <v>1.4674351678990404E-2</v>
      </c>
      <c r="O376" s="2">
        <v>4.2079120879120877</v>
      </c>
      <c r="P376" s="2">
        <v>0</v>
      </c>
      <c r="Q376" s="8">
        <f>Contract[[#This Row],[RN Admin Hours Contract]]/Contract[[#This Row],[RN Admin Hours]]</f>
        <v>0</v>
      </c>
      <c r="R376" s="2">
        <v>5.9780219780219781</v>
      </c>
      <c r="S376" s="2">
        <v>0</v>
      </c>
      <c r="T376" s="8">
        <f>Contract[[#This Row],[RN DON Hours Contract]]/Contract[[#This Row],[RN DON Hours]]</f>
        <v>0</v>
      </c>
      <c r="U376" s="2">
        <v>95.718351648351643</v>
      </c>
      <c r="V376" s="2">
        <v>1.9725274725274726</v>
      </c>
      <c r="W376" s="8">
        <f>Contract[[#This Row],[LPN Hours Contract (excl. Admin)]]/Contract[[#This Row],[LPN Hours (excl. Admin)]]</f>
        <v>2.06076205718012E-2</v>
      </c>
      <c r="X376" s="2">
        <v>5.5109890109890109</v>
      </c>
      <c r="Y376" s="2">
        <v>0</v>
      </c>
      <c r="Z376" s="8">
        <f>Contract[[#This Row],[LPN Admin Hours Contract]]/Contract[[#This Row],[LPN Admin Hours]]</f>
        <v>0</v>
      </c>
      <c r="AA376" s="2">
        <v>168.73626373626374</v>
      </c>
      <c r="AB376" s="2">
        <v>0</v>
      </c>
      <c r="AC376" s="8">
        <f>Contract[[#This Row],[CNA Hours Contract]]/Contract[[#This Row],[CNA Hours]]</f>
        <v>0</v>
      </c>
      <c r="AD376" s="2">
        <v>10.32967032967033</v>
      </c>
      <c r="AE376" s="2">
        <v>0</v>
      </c>
      <c r="AF376" s="8">
        <f>Contract[[#This Row],[NA TR Hours Contract]]/Contract[[#This Row],[NA TR Hours]]</f>
        <v>0</v>
      </c>
      <c r="AG376" s="2">
        <v>0</v>
      </c>
      <c r="AH376" s="2">
        <v>0</v>
      </c>
      <c r="AI376" s="8" t="s">
        <v>2447</v>
      </c>
      <c r="AJ376" t="s">
        <v>762</v>
      </c>
      <c r="AK376" s="6">
        <v>5</v>
      </c>
      <c r="AT376"/>
      <c r="AU376"/>
    </row>
    <row r="377" spans="1:47" x14ac:dyDescent="0.25">
      <c r="A377" t="s">
        <v>35</v>
      </c>
      <c r="B377" t="s">
        <v>1013</v>
      </c>
      <c r="C377" t="s">
        <v>2068</v>
      </c>
      <c r="D377" t="s">
        <v>2307</v>
      </c>
      <c r="E377" s="2">
        <v>72.703296703296701</v>
      </c>
      <c r="F377" s="2">
        <f>SUM(Contract[[#This Row],[RN Hours (excl. Admin, DON)]], Contract[[#This Row],[RN Admin Hours]], Contract[[#This Row],[RN DON Hours]], Contract[[#This Row],[LPN Hours (excl. Admin)]], Contract[[#This Row],[LPN Admin Hours]], Contract[[#This Row],[CNA Hours]], Contract[[#This Row],[NA TR Hours]], Contract[[#This Row],[Med Aide/Tech Hours]])</f>
        <v>218.98076923076925</v>
      </c>
      <c r="G3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4.0549450549450547</v>
      </c>
      <c r="H377" s="8">
        <f>Contract[[#This Row],[Total Contract Hours]]/Contract[[#This Row],[Total Nurse Staff Hours]]</f>
        <v>1.8517356885671628E-2</v>
      </c>
      <c r="I377" s="2">
        <f>SUM(Contract[[#This Row],[RN Hours (excl. Admin, DON)]], Contract[[#This Row],[RN Admin Hours]], Contract[[#This Row],[RN DON Hours]])</f>
        <v>21.008241758241759</v>
      </c>
      <c r="J377" s="2">
        <f>SUM(Contract[[#This Row],[RN Hours Contract (excl. Admin, DON)]], Contract[[#This Row],[RN Admin Hours Contract]], Contract[[#This Row],[RN DON Hours Contract]])</f>
        <v>0</v>
      </c>
      <c r="K377" s="8">
        <f>Contract[[#This Row],[Total Contract RN Hours (w/ Admin, DON)]]/Contract[[#This Row],[Total RN Hours (w/ Admin, DON)]]</f>
        <v>0</v>
      </c>
      <c r="L377" s="2">
        <v>5.1730769230769234</v>
      </c>
      <c r="M377" s="2">
        <v>0</v>
      </c>
      <c r="N377" s="8">
        <f>Contract[[#This Row],[RN Hours Contract (excl. Admin, DON)]]/Contract[[#This Row],[RN Hours (excl. Admin, DON)]]</f>
        <v>0</v>
      </c>
      <c r="O377" s="2">
        <v>10.208791208791208</v>
      </c>
      <c r="P377" s="2">
        <v>0</v>
      </c>
      <c r="Q377" s="8">
        <f>Contract[[#This Row],[RN Admin Hours Contract]]/Contract[[#This Row],[RN Admin Hours]]</f>
        <v>0</v>
      </c>
      <c r="R377" s="2">
        <v>5.6263736263736268</v>
      </c>
      <c r="S377" s="2">
        <v>0</v>
      </c>
      <c r="T377" s="8">
        <f>Contract[[#This Row],[RN DON Hours Contract]]/Contract[[#This Row],[RN DON Hours]]</f>
        <v>0</v>
      </c>
      <c r="U377" s="2">
        <v>73.140109890109883</v>
      </c>
      <c r="V377" s="2">
        <v>0</v>
      </c>
      <c r="W377" s="8">
        <f>Contract[[#This Row],[LPN Hours Contract (excl. Admin)]]/Contract[[#This Row],[LPN Hours (excl. Admin)]]</f>
        <v>0</v>
      </c>
      <c r="X377" s="2">
        <v>10.285714285714286</v>
      </c>
      <c r="Y377" s="2">
        <v>0</v>
      </c>
      <c r="Z377" s="8">
        <f>Contract[[#This Row],[LPN Admin Hours Contract]]/Contract[[#This Row],[LPN Admin Hours]]</f>
        <v>0</v>
      </c>
      <c r="AA377" s="2">
        <v>109.06043956043956</v>
      </c>
      <c r="AB377" s="2">
        <v>4.0549450549450547</v>
      </c>
      <c r="AC377" s="8">
        <f>Contract[[#This Row],[CNA Hours Contract]]/Contract[[#This Row],[CNA Hours]]</f>
        <v>3.7180714393672223E-2</v>
      </c>
      <c r="AD377" s="2">
        <v>5.4862637362637363</v>
      </c>
      <c r="AE377" s="2">
        <v>0</v>
      </c>
      <c r="AF377" s="8">
        <f>Contract[[#This Row],[NA TR Hours Contract]]/Contract[[#This Row],[NA TR Hours]]</f>
        <v>0</v>
      </c>
      <c r="AG377" s="2">
        <v>0</v>
      </c>
      <c r="AH377" s="2">
        <v>0</v>
      </c>
      <c r="AI377" s="8" t="s">
        <v>2447</v>
      </c>
      <c r="AJ377" t="s">
        <v>66</v>
      </c>
      <c r="AK377" s="6">
        <v>5</v>
      </c>
      <c r="AT377"/>
      <c r="AU377"/>
    </row>
    <row r="378" spans="1:47" x14ac:dyDescent="0.25">
      <c r="A378" t="s">
        <v>35</v>
      </c>
      <c r="B378" t="s">
        <v>1428</v>
      </c>
      <c r="C378" t="s">
        <v>1951</v>
      </c>
      <c r="D378" t="s">
        <v>2291</v>
      </c>
      <c r="E378" s="2">
        <v>57.912087912087912</v>
      </c>
      <c r="F378" s="2">
        <f>SUM(Contract[[#This Row],[RN Hours (excl. Admin, DON)]], Contract[[#This Row],[RN Admin Hours]], Contract[[#This Row],[RN DON Hours]], Contract[[#This Row],[LPN Hours (excl. Admin)]], Contract[[#This Row],[LPN Admin Hours]], Contract[[#This Row],[CNA Hours]], Contract[[#This Row],[NA TR Hours]], Contract[[#This Row],[Med Aide/Tech Hours]])</f>
        <v>184.0934065934066</v>
      </c>
      <c r="G3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78" s="8">
        <f>Contract[[#This Row],[Total Contract Hours]]/Contract[[#This Row],[Total Nurse Staff Hours]]</f>
        <v>0</v>
      </c>
      <c r="I378" s="2">
        <f>SUM(Contract[[#This Row],[RN Hours (excl. Admin, DON)]], Contract[[#This Row],[RN Admin Hours]], Contract[[#This Row],[RN DON Hours]])</f>
        <v>27.505494505494507</v>
      </c>
      <c r="J378" s="2">
        <f>SUM(Contract[[#This Row],[RN Hours Contract (excl. Admin, DON)]], Contract[[#This Row],[RN Admin Hours Contract]], Contract[[#This Row],[RN DON Hours Contract]])</f>
        <v>0</v>
      </c>
      <c r="K378" s="8">
        <f>Contract[[#This Row],[Total Contract RN Hours (w/ Admin, DON)]]/Contract[[#This Row],[Total RN Hours (w/ Admin, DON)]]</f>
        <v>0</v>
      </c>
      <c r="L378" s="2">
        <v>18.37087912087912</v>
      </c>
      <c r="M378" s="2">
        <v>0</v>
      </c>
      <c r="N378" s="8">
        <f>Contract[[#This Row],[RN Hours Contract (excl. Admin, DON)]]/Contract[[#This Row],[RN Hours (excl. Admin, DON)]]</f>
        <v>0</v>
      </c>
      <c r="O378" s="2">
        <v>3.4615384615384617</v>
      </c>
      <c r="P378" s="2">
        <v>0</v>
      </c>
      <c r="Q378" s="8">
        <f>Contract[[#This Row],[RN Admin Hours Contract]]/Contract[[#This Row],[RN Admin Hours]]</f>
        <v>0</v>
      </c>
      <c r="R378" s="2">
        <v>5.6730769230769234</v>
      </c>
      <c r="S378" s="2">
        <v>0</v>
      </c>
      <c r="T378" s="8">
        <f>Contract[[#This Row],[RN DON Hours Contract]]/Contract[[#This Row],[RN DON Hours]]</f>
        <v>0</v>
      </c>
      <c r="U378" s="2">
        <v>46.89835164835165</v>
      </c>
      <c r="V378" s="2">
        <v>0</v>
      </c>
      <c r="W378" s="8">
        <f>Contract[[#This Row],[LPN Hours Contract (excl. Admin)]]/Contract[[#This Row],[LPN Hours (excl. Admin)]]</f>
        <v>0</v>
      </c>
      <c r="X378" s="2">
        <v>0</v>
      </c>
      <c r="Y378" s="2">
        <v>0</v>
      </c>
      <c r="Z378" s="8" t="s">
        <v>2447</v>
      </c>
      <c r="AA378" s="2">
        <v>109.68956043956044</v>
      </c>
      <c r="AB378" s="2">
        <v>0</v>
      </c>
      <c r="AC378" s="8">
        <f>Contract[[#This Row],[CNA Hours Contract]]/Contract[[#This Row],[CNA Hours]]</f>
        <v>0</v>
      </c>
      <c r="AD378" s="2">
        <v>0</v>
      </c>
      <c r="AE378" s="2">
        <v>0</v>
      </c>
      <c r="AF378" s="8" t="s">
        <v>2447</v>
      </c>
      <c r="AG378" s="2">
        <v>0</v>
      </c>
      <c r="AH378" s="2">
        <v>0</v>
      </c>
      <c r="AI378" s="8" t="s">
        <v>2447</v>
      </c>
      <c r="AJ378" t="s">
        <v>487</v>
      </c>
      <c r="AK378" s="6">
        <v>5</v>
      </c>
      <c r="AT378"/>
      <c r="AU378"/>
    </row>
    <row r="379" spans="1:47" x14ac:dyDescent="0.25">
      <c r="A379" t="s">
        <v>35</v>
      </c>
      <c r="B379" t="s">
        <v>1390</v>
      </c>
      <c r="C379" t="s">
        <v>2190</v>
      </c>
      <c r="D379" t="s">
        <v>2331</v>
      </c>
      <c r="E379" s="2">
        <v>85.15384615384616</v>
      </c>
      <c r="F379" s="2">
        <f>SUM(Contract[[#This Row],[RN Hours (excl. Admin, DON)]], Contract[[#This Row],[RN Admin Hours]], Contract[[#This Row],[RN DON Hours]], Contract[[#This Row],[LPN Hours (excl. Admin)]], Contract[[#This Row],[LPN Admin Hours]], Contract[[#This Row],[CNA Hours]], Contract[[#This Row],[NA TR Hours]], Contract[[#This Row],[Med Aide/Tech Hours]])</f>
        <v>262.912967032967</v>
      </c>
      <c r="G3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10.354395604395604</v>
      </c>
      <c r="H379" s="8">
        <f>Contract[[#This Row],[Total Contract Hours]]/Contract[[#This Row],[Total Nurse Staff Hours]]</f>
        <v>3.9383358383754626E-2</v>
      </c>
      <c r="I379" s="2">
        <f>SUM(Contract[[#This Row],[RN Hours (excl. Admin, DON)]], Contract[[#This Row],[RN Admin Hours]], Contract[[#This Row],[RN DON Hours]])</f>
        <v>52.700549450549453</v>
      </c>
      <c r="J379" s="2">
        <f>SUM(Contract[[#This Row],[RN Hours Contract (excl. Admin, DON)]], Contract[[#This Row],[RN Admin Hours Contract]], Contract[[#This Row],[RN DON Hours Contract]])</f>
        <v>0</v>
      </c>
      <c r="K379" s="8">
        <f>Contract[[#This Row],[Total Contract RN Hours (w/ Admin, DON)]]/Contract[[#This Row],[Total RN Hours (w/ Admin, DON)]]</f>
        <v>0</v>
      </c>
      <c r="L379" s="2">
        <v>41.656593406593409</v>
      </c>
      <c r="M379" s="2">
        <v>0</v>
      </c>
      <c r="N379" s="8">
        <f>Contract[[#This Row],[RN Hours Contract (excl. Admin, DON)]]/Contract[[#This Row],[RN Hours (excl. Admin, DON)]]</f>
        <v>0</v>
      </c>
      <c r="O379" s="2">
        <v>5.5824175824175821</v>
      </c>
      <c r="P379" s="2">
        <v>0</v>
      </c>
      <c r="Q379" s="8">
        <f>Contract[[#This Row],[RN Admin Hours Contract]]/Contract[[#This Row],[RN Admin Hours]]</f>
        <v>0</v>
      </c>
      <c r="R379" s="2">
        <v>5.4615384615384617</v>
      </c>
      <c r="S379" s="2">
        <v>0</v>
      </c>
      <c r="T379" s="8">
        <f>Contract[[#This Row],[RN DON Hours Contract]]/Contract[[#This Row],[RN DON Hours]]</f>
        <v>0</v>
      </c>
      <c r="U379" s="2">
        <v>55.631868131868131</v>
      </c>
      <c r="V379" s="2">
        <v>0.13461538461538461</v>
      </c>
      <c r="W379" s="8">
        <f>Contract[[#This Row],[LPN Hours Contract (excl. Admin)]]/Contract[[#This Row],[LPN Hours (excl. Admin)]]</f>
        <v>2.419753086419753E-3</v>
      </c>
      <c r="X379" s="2">
        <v>12.016483516483516</v>
      </c>
      <c r="Y379" s="2">
        <v>0</v>
      </c>
      <c r="Z379" s="8">
        <f>Contract[[#This Row],[LPN Admin Hours Contract]]/Contract[[#This Row],[LPN Admin Hours]]</f>
        <v>0</v>
      </c>
      <c r="AA379" s="2">
        <v>142.56406593406592</v>
      </c>
      <c r="AB379" s="2">
        <v>10.219780219780219</v>
      </c>
      <c r="AC379" s="8">
        <f>Contract[[#This Row],[CNA Hours Contract]]/Contract[[#This Row],[CNA Hours]]</f>
        <v>7.1685527154554771E-2</v>
      </c>
      <c r="AD379" s="2">
        <v>0</v>
      </c>
      <c r="AE379" s="2">
        <v>0</v>
      </c>
      <c r="AF379" s="8" t="s">
        <v>2447</v>
      </c>
      <c r="AG379" s="2">
        <v>0</v>
      </c>
      <c r="AH379" s="2">
        <v>0</v>
      </c>
      <c r="AI379" s="8" t="s">
        <v>2447</v>
      </c>
      <c r="AJ379" t="s">
        <v>448</v>
      </c>
      <c r="AK379" s="6">
        <v>5</v>
      </c>
      <c r="AT379"/>
      <c r="AU379"/>
    </row>
    <row r="380" spans="1:47" x14ac:dyDescent="0.25">
      <c r="A380" t="s">
        <v>35</v>
      </c>
      <c r="B380" t="s">
        <v>1403</v>
      </c>
      <c r="C380" t="s">
        <v>1965</v>
      </c>
      <c r="D380" t="s">
        <v>2282</v>
      </c>
      <c r="E380" s="2">
        <v>5.7912087912087911</v>
      </c>
      <c r="F380" s="2">
        <f>SUM(Contract[[#This Row],[RN Hours (excl. Admin, DON)]], Contract[[#This Row],[RN Admin Hours]], Contract[[#This Row],[RN DON Hours]], Contract[[#This Row],[LPN Hours (excl. Admin)]], Contract[[#This Row],[LPN Admin Hours]], Contract[[#This Row],[CNA Hours]], Contract[[#This Row],[NA TR Hours]], Contract[[#This Row],[Med Aide/Tech Hours]])</f>
        <v>49.939340659340658</v>
      </c>
      <c r="G3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3.9304395604395603</v>
      </c>
      <c r="H380" s="8">
        <f>Contract[[#This Row],[Total Contract Hours]]/Contract[[#This Row],[Total Nurse Staff Hours]]</f>
        <v>7.8704274196387702E-2</v>
      </c>
      <c r="I380" s="2">
        <f>SUM(Contract[[#This Row],[RN Hours (excl. Admin, DON)]], Contract[[#This Row],[RN Admin Hours]], Contract[[#This Row],[RN DON Hours]])</f>
        <v>12.598021978021979</v>
      </c>
      <c r="J380" s="2">
        <f>SUM(Contract[[#This Row],[RN Hours Contract (excl. Admin, DON)]], Contract[[#This Row],[RN Admin Hours Contract]], Contract[[#This Row],[RN DON Hours Contract]])</f>
        <v>0.18681318681318682</v>
      </c>
      <c r="K380" s="8">
        <f>Contract[[#This Row],[Total Contract RN Hours (w/ Admin, DON)]]/Contract[[#This Row],[Total RN Hours (w/ Admin, DON)]]</f>
        <v>1.4828771305455242E-2</v>
      </c>
      <c r="L380" s="2">
        <v>9.9797802197802206</v>
      </c>
      <c r="M380" s="2">
        <v>0.18681318681318682</v>
      </c>
      <c r="N380" s="8">
        <f>Contract[[#This Row],[RN Hours Contract (excl. Admin, DON)]]/Contract[[#This Row],[RN Hours (excl. Admin, DON)]]</f>
        <v>1.8719168428470753E-2</v>
      </c>
      <c r="O380" s="2">
        <v>2.6182417582417581</v>
      </c>
      <c r="P380" s="2">
        <v>0</v>
      </c>
      <c r="Q380" s="8">
        <f>Contract[[#This Row],[RN Admin Hours Contract]]/Contract[[#This Row],[RN Admin Hours]]</f>
        <v>0</v>
      </c>
      <c r="R380" s="2">
        <v>0</v>
      </c>
      <c r="S380" s="2">
        <v>0</v>
      </c>
      <c r="T380" s="8" t="s">
        <v>2447</v>
      </c>
      <c r="U380" s="2">
        <v>9.3417582417582405</v>
      </c>
      <c r="V380" s="2">
        <v>0.65571428571428569</v>
      </c>
      <c r="W380" s="8">
        <f>Contract[[#This Row],[LPN Hours Contract (excl. Admin)]]/Contract[[#This Row],[LPN Hours (excl. Admin)]]</f>
        <v>7.01917421479826E-2</v>
      </c>
      <c r="X380" s="2">
        <v>3.9560439560439562</v>
      </c>
      <c r="Y380" s="2">
        <v>0</v>
      </c>
      <c r="Z380" s="8">
        <f>Contract[[#This Row],[LPN Admin Hours Contract]]/Contract[[#This Row],[LPN Admin Hours]]</f>
        <v>0</v>
      </c>
      <c r="AA380" s="2">
        <v>24.043516483516484</v>
      </c>
      <c r="AB380" s="2">
        <v>3.087912087912088</v>
      </c>
      <c r="AC380" s="8">
        <f>Contract[[#This Row],[CNA Hours Contract]]/Contract[[#This Row],[CNA Hours]]</f>
        <v>0.12843013583429314</v>
      </c>
      <c r="AD380" s="2">
        <v>0</v>
      </c>
      <c r="AE380" s="2">
        <v>0</v>
      </c>
      <c r="AF380" s="8" t="s">
        <v>2447</v>
      </c>
      <c r="AG380" s="2">
        <v>0</v>
      </c>
      <c r="AH380" s="2">
        <v>0</v>
      </c>
      <c r="AI380" s="8" t="s">
        <v>2447</v>
      </c>
      <c r="AJ380" t="s">
        <v>461</v>
      </c>
      <c r="AK380" s="6">
        <v>5</v>
      </c>
      <c r="AT380"/>
      <c r="AU380"/>
    </row>
    <row r="381" spans="1:47" x14ac:dyDescent="0.25">
      <c r="A381" t="s">
        <v>35</v>
      </c>
      <c r="B381" t="s">
        <v>1571</v>
      </c>
      <c r="C381" t="s">
        <v>1999</v>
      </c>
      <c r="D381" t="s">
        <v>2341</v>
      </c>
      <c r="E381" s="2">
        <v>41.604395604395606</v>
      </c>
      <c r="F381" s="2">
        <f>SUM(Contract[[#This Row],[RN Hours (excl. Admin, DON)]], Contract[[#This Row],[RN Admin Hours]], Contract[[#This Row],[RN DON Hours]], Contract[[#This Row],[LPN Hours (excl. Admin)]], Contract[[#This Row],[LPN Admin Hours]], Contract[[#This Row],[CNA Hours]], Contract[[#This Row],[NA TR Hours]], Contract[[#This Row],[Med Aide/Tech Hours]])</f>
        <v>105.93978021978023</v>
      </c>
      <c r="G3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81" s="8">
        <f>Contract[[#This Row],[Total Contract Hours]]/Contract[[#This Row],[Total Nurse Staff Hours]]</f>
        <v>0</v>
      </c>
      <c r="I381" s="2">
        <f>SUM(Contract[[#This Row],[RN Hours (excl. Admin, DON)]], Contract[[#This Row],[RN Admin Hours]], Contract[[#This Row],[RN DON Hours]])</f>
        <v>14.532967032967033</v>
      </c>
      <c r="J381" s="2">
        <f>SUM(Contract[[#This Row],[RN Hours Contract (excl. Admin, DON)]], Contract[[#This Row],[RN Admin Hours Contract]], Contract[[#This Row],[RN DON Hours Contract]])</f>
        <v>0</v>
      </c>
      <c r="K381" s="8">
        <f>Contract[[#This Row],[Total Contract RN Hours (w/ Admin, DON)]]/Contract[[#This Row],[Total RN Hours (w/ Admin, DON)]]</f>
        <v>0</v>
      </c>
      <c r="L381" s="2">
        <v>13.565934065934066</v>
      </c>
      <c r="M381" s="2">
        <v>0</v>
      </c>
      <c r="N381" s="8">
        <f>Contract[[#This Row],[RN Hours Contract (excl. Admin, DON)]]/Contract[[#This Row],[RN Hours (excl. Admin, DON)]]</f>
        <v>0</v>
      </c>
      <c r="O381" s="2">
        <v>0</v>
      </c>
      <c r="P381" s="2">
        <v>0</v>
      </c>
      <c r="Q381" s="8" t="s">
        <v>2447</v>
      </c>
      <c r="R381" s="2">
        <v>0.96703296703296704</v>
      </c>
      <c r="S381" s="2">
        <v>0</v>
      </c>
      <c r="T381" s="8">
        <f>Contract[[#This Row],[RN DON Hours Contract]]/Contract[[#This Row],[RN DON Hours]]</f>
        <v>0</v>
      </c>
      <c r="U381" s="2">
        <v>32.915054945054948</v>
      </c>
      <c r="V381" s="2">
        <v>0</v>
      </c>
      <c r="W381" s="8">
        <f>Contract[[#This Row],[LPN Hours Contract (excl. Admin)]]/Contract[[#This Row],[LPN Hours (excl. Admin)]]</f>
        <v>0</v>
      </c>
      <c r="X381" s="2">
        <v>7.7582417582417582</v>
      </c>
      <c r="Y381" s="2">
        <v>0</v>
      </c>
      <c r="Z381" s="8">
        <f>Contract[[#This Row],[LPN Admin Hours Contract]]/Contract[[#This Row],[LPN Admin Hours]]</f>
        <v>0</v>
      </c>
      <c r="AA381" s="2">
        <v>50.733516483516482</v>
      </c>
      <c r="AB381" s="2">
        <v>0</v>
      </c>
      <c r="AC381" s="8">
        <f>Contract[[#This Row],[CNA Hours Contract]]/Contract[[#This Row],[CNA Hours]]</f>
        <v>0</v>
      </c>
      <c r="AD381" s="2">
        <v>0</v>
      </c>
      <c r="AE381" s="2">
        <v>0</v>
      </c>
      <c r="AF381" s="8" t="s">
        <v>2447</v>
      </c>
      <c r="AG381" s="2">
        <v>0</v>
      </c>
      <c r="AH381" s="2">
        <v>0</v>
      </c>
      <c r="AI381" s="8" t="s">
        <v>2447</v>
      </c>
      <c r="AJ381" t="s">
        <v>633</v>
      </c>
      <c r="AK381" s="6">
        <v>5</v>
      </c>
      <c r="AT381"/>
      <c r="AU381"/>
    </row>
    <row r="382" spans="1:47" x14ac:dyDescent="0.25">
      <c r="A382" t="s">
        <v>35</v>
      </c>
      <c r="B382" t="s">
        <v>1421</v>
      </c>
      <c r="C382" t="s">
        <v>2178</v>
      </c>
      <c r="D382" t="s">
        <v>2362</v>
      </c>
      <c r="E382" s="2">
        <v>133.36263736263737</v>
      </c>
      <c r="F382" s="2">
        <f>SUM(Contract[[#This Row],[RN Hours (excl. Admin, DON)]], Contract[[#This Row],[RN Admin Hours]], Contract[[#This Row],[RN DON Hours]], Contract[[#This Row],[LPN Hours (excl. Admin)]], Contract[[#This Row],[LPN Admin Hours]], Contract[[#This Row],[CNA Hours]], Contract[[#This Row],[NA TR Hours]], Contract[[#This Row],[Med Aide/Tech Hours]])</f>
        <v>441.14252747252743</v>
      </c>
      <c r="G3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3.5159340659340659</v>
      </c>
      <c r="H382" s="8">
        <f>Contract[[#This Row],[Total Contract Hours]]/Contract[[#This Row],[Total Nurse Staff Hours]]</f>
        <v>7.9700637480548137E-3</v>
      </c>
      <c r="I382" s="2">
        <f>SUM(Contract[[#This Row],[RN Hours (excl. Admin, DON)]], Contract[[#This Row],[RN Admin Hours]], Contract[[#This Row],[RN DON Hours]])</f>
        <v>78.884615384615373</v>
      </c>
      <c r="J382" s="2">
        <f>SUM(Contract[[#This Row],[RN Hours Contract (excl. Admin, DON)]], Contract[[#This Row],[RN Admin Hours Contract]], Contract[[#This Row],[RN DON Hours Contract]])</f>
        <v>0.10989010989010989</v>
      </c>
      <c r="K382" s="8">
        <f>Contract[[#This Row],[Total Contract RN Hours (w/ Admin, DON)]]/Contract[[#This Row],[Total RN Hours (w/ Admin, DON)]]</f>
        <v>1.3930486870516127E-3</v>
      </c>
      <c r="L382" s="2">
        <v>62.5</v>
      </c>
      <c r="M382" s="2">
        <v>0.10989010989010989</v>
      </c>
      <c r="N382" s="8">
        <f>Contract[[#This Row],[RN Hours Contract (excl. Admin, DON)]]/Contract[[#This Row],[RN Hours (excl. Admin, DON)]]</f>
        <v>1.7582417582417582E-3</v>
      </c>
      <c r="O382" s="2">
        <v>11.021978021978022</v>
      </c>
      <c r="P382" s="2">
        <v>0</v>
      </c>
      <c r="Q382" s="8">
        <f>Contract[[#This Row],[RN Admin Hours Contract]]/Contract[[#This Row],[RN Admin Hours]]</f>
        <v>0</v>
      </c>
      <c r="R382" s="2">
        <v>5.3626373626373622</v>
      </c>
      <c r="S382" s="2">
        <v>0</v>
      </c>
      <c r="T382" s="8">
        <f>Contract[[#This Row],[RN DON Hours Contract]]/Contract[[#This Row],[RN DON Hours]]</f>
        <v>0</v>
      </c>
      <c r="U382" s="2">
        <v>133.87032967032968</v>
      </c>
      <c r="V382" s="2">
        <v>0.80164835164835169</v>
      </c>
      <c r="W382" s="8">
        <f>Contract[[#This Row],[LPN Hours Contract (excl. Admin)]]/Contract[[#This Row],[LPN Hours (excl. Admin)]]</f>
        <v>5.9882451445551705E-3</v>
      </c>
      <c r="X382" s="2">
        <v>0</v>
      </c>
      <c r="Y382" s="2">
        <v>0</v>
      </c>
      <c r="Z382" s="8" t="s">
        <v>2447</v>
      </c>
      <c r="AA382" s="2">
        <v>228.38758241758239</v>
      </c>
      <c r="AB382" s="2">
        <v>2.6043956043956045</v>
      </c>
      <c r="AC382" s="8">
        <f>Contract[[#This Row],[CNA Hours Contract]]/Contract[[#This Row],[CNA Hours]]</f>
        <v>1.140340283314416E-2</v>
      </c>
      <c r="AD382" s="2">
        <v>0</v>
      </c>
      <c r="AE382" s="2">
        <v>0</v>
      </c>
      <c r="AF382" s="8" t="s">
        <v>2447</v>
      </c>
      <c r="AG382" s="2">
        <v>0</v>
      </c>
      <c r="AH382" s="2">
        <v>0</v>
      </c>
      <c r="AI382" s="8" t="s">
        <v>2447</v>
      </c>
      <c r="AJ382" t="s">
        <v>480</v>
      </c>
      <c r="AK382" s="6">
        <v>5</v>
      </c>
      <c r="AT382"/>
      <c r="AU382"/>
    </row>
    <row r="383" spans="1:47" x14ac:dyDescent="0.25">
      <c r="A383" t="s">
        <v>35</v>
      </c>
      <c r="B383" t="s">
        <v>1374</v>
      </c>
      <c r="C383" t="s">
        <v>2161</v>
      </c>
      <c r="D383" t="s">
        <v>2333</v>
      </c>
      <c r="E383" s="2">
        <v>95.989010989010993</v>
      </c>
      <c r="F383" s="2">
        <f>SUM(Contract[[#This Row],[RN Hours (excl. Admin, DON)]], Contract[[#This Row],[RN Admin Hours]], Contract[[#This Row],[RN DON Hours]], Contract[[#This Row],[LPN Hours (excl. Admin)]], Contract[[#This Row],[LPN Admin Hours]], Contract[[#This Row],[CNA Hours]], Contract[[#This Row],[NA TR Hours]], Contract[[#This Row],[Med Aide/Tech Hours]])</f>
        <v>284.38428571428562</v>
      </c>
      <c r="G3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28.737472527472526</v>
      </c>
      <c r="H383" s="8">
        <f>Contract[[#This Row],[Total Contract Hours]]/Contract[[#This Row],[Total Nurse Staff Hours]]</f>
        <v>0.10105154880584509</v>
      </c>
      <c r="I383" s="2">
        <f>SUM(Contract[[#This Row],[RN Hours (excl. Admin, DON)]], Contract[[#This Row],[RN Admin Hours]], Contract[[#This Row],[RN DON Hours]])</f>
        <v>34.552857142857142</v>
      </c>
      <c r="J383" s="2">
        <f>SUM(Contract[[#This Row],[RN Hours Contract (excl. Admin, DON)]], Contract[[#This Row],[RN Admin Hours Contract]], Contract[[#This Row],[RN DON Hours Contract]])</f>
        <v>2.4505494505494507</v>
      </c>
      <c r="K383" s="8">
        <f>Contract[[#This Row],[Total Contract RN Hours (w/ Admin, DON)]]/Contract[[#This Row],[Total RN Hours (w/ Admin, DON)]]</f>
        <v>7.0921760259007552E-2</v>
      </c>
      <c r="L383" s="2">
        <v>28.838571428571427</v>
      </c>
      <c r="M383" s="2">
        <v>2.4505494505494507</v>
      </c>
      <c r="N383" s="8">
        <f>Contract[[#This Row],[RN Hours Contract (excl. Admin, DON)]]/Contract[[#This Row],[RN Hours (excl. Admin, DON)]]</f>
        <v>8.4974717163749713E-2</v>
      </c>
      <c r="O383" s="2">
        <v>0</v>
      </c>
      <c r="P383" s="2">
        <v>0</v>
      </c>
      <c r="Q383" s="8" t="s">
        <v>2447</v>
      </c>
      <c r="R383" s="2">
        <v>5.7142857142857144</v>
      </c>
      <c r="S383" s="2">
        <v>0</v>
      </c>
      <c r="T383" s="8">
        <f>Contract[[#This Row],[RN DON Hours Contract]]/Contract[[#This Row],[RN DON Hours]]</f>
        <v>0</v>
      </c>
      <c r="U383" s="2">
        <v>103.85131868131863</v>
      </c>
      <c r="V383" s="2">
        <v>3.0451648351648353</v>
      </c>
      <c r="W383" s="8">
        <f>Contract[[#This Row],[LPN Hours Contract (excl. Admin)]]/Contract[[#This Row],[LPN Hours (excl. Admin)]]</f>
        <v>2.9322351163487123E-2</v>
      </c>
      <c r="X383" s="2">
        <v>6.2453846153846149</v>
      </c>
      <c r="Y383" s="2">
        <v>0</v>
      </c>
      <c r="Z383" s="8">
        <f>Contract[[#This Row],[LPN Admin Hours Contract]]/Contract[[#This Row],[LPN Admin Hours]]</f>
        <v>0</v>
      </c>
      <c r="AA383" s="2">
        <v>139.38098901098897</v>
      </c>
      <c r="AB383" s="2">
        <v>23.109890109890109</v>
      </c>
      <c r="AC383" s="8">
        <f>Contract[[#This Row],[CNA Hours Contract]]/Contract[[#This Row],[CNA Hours]]</f>
        <v>0.16580374607664822</v>
      </c>
      <c r="AD383" s="2">
        <v>0.35373626373626371</v>
      </c>
      <c r="AE383" s="2">
        <v>0.13186813186813187</v>
      </c>
      <c r="AF383" s="8">
        <f>Contract[[#This Row],[NA TR Hours Contract]]/Contract[[#This Row],[NA TR Hours]]</f>
        <v>0.37278657968313145</v>
      </c>
      <c r="AG383" s="2">
        <v>0</v>
      </c>
      <c r="AH383" s="2">
        <v>0</v>
      </c>
      <c r="AI383" s="8" t="s">
        <v>2447</v>
      </c>
      <c r="AJ383" t="s">
        <v>431</v>
      </c>
      <c r="AK383" s="6">
        <v>5</v>
      </c>
      <c r="AT383"/>
      <c r="AU383"/>
    </row>
    <row r="384" spans="1:47" x14ac:dyDescent="0.25">
      <c r="A384" t="s">
        <v>35</v>
      </c>
      <c r="B384" t="s">
        <v>1372</v>
      </c>
      <c r="C384" t="s">
        <v>2016</v>
      </c>
      <c r="D384" t="s">
        <v>2325</v>
      </c>
      <c r="E384" s="2">
        <v>57.824175824175825</v>
      </c>
      <c r="F384" s="2">
        <f>SUM(Contract[[#This Row],[RN Hours (excl. Admin, DON)]], Contract[[#This Row],[RN Admin Hours]], Contract[[#This Row],[RN DON Hours]], Contract[[#This Row],[LPN Hours (excl. Admin)]], Contract[[#This Row],[LPN Admin Hours]], Contract[[#This Row],[CNA Hours]], Contract[[#This Row],[NA TR Hours]], Contract[[#This Row],[Med Aide/Tech Hours]])</f>
        <v>173.57703296703295</v>
      </c>
      <c r="G3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23.765604395604392</v>
      </c>
      <c r="H384" s="8">
        <f>Contract[[#This Row],[Total Contract Hours]]/Contract[[#This Row],[Total Nurse Staff Hours]]</f>
        <v>0.13691675672390444</v>
      </c>
      <c r="I384" s="2">
        <f>SUM(Contract[[#This Row],[RN Hours (excl. Admin, DON)]], Contract[[#This Row],[RN Admin Hours]], Contract[[#This Row],[RN DON Hours]])</f>
        <v>20.919560439560438</v>
      </c>
      <c r="J384" s="2">
        <f>SUM(Contract[[#This Row],[RN Hours Contract (excl. Admin, DON)]], Contract[[#This Row],[RN Admin Hours Contract]], Contract[[#This Row],[RN DON Hours Contract]])</f>
        <v>2.2087912087912089</v>
      </c>
      <c r="K384" s="8">
        <f>Contract[[#This Row],[Total Contract RN Hours (w/ Admin, DON)]]/Contract[[#This Row],[Total RN Hours (w/ Admin, DON)]]</f>
        <v>0.10558497226424611</v>
      </c>
      <c r="L384" s="2">
        <v>9.7931868131868125</v>
      </c>
      <c r="M384" s="2">
        <v>1.2417582417582418</v>
      </c>
      <c r="N384" s="8">
        <f>Contract[[#This Row],[RN Hours Contract (excl. Admin, DON)]]/Contract[[#This Row],[RN Hours (excl. Admin, DON)]]</f>
        <v>0.12679817769698604</v>
      </c>
      <c r="O384" s="2">
        <v>6.8186813186813184</v>
      </c>
      <c r="P384" s="2">
        <v>0.96703296703296704</v>
      </c>
      <c r="Q384" s="8">
        <f>Contract[[#This Row],[RN Admin Hours Contract]]/Contract[[#This Row],[RN Admin Hours]]</f>
        <v>0.14182111200644643</v>
      </c>
      <c r="R384" s="2">
        <v>4.3076923076923075</v>
      </c>
      <c r="S384" s="2">
        <v>0</v>
      </c>
      <c r="T384" s="8">
        <f>Contract[[#This Row],[RN DON Hours Contract]]/Contract[[#This Row],[RN DON Hours]]</f>
        <v>0</v>
      </c>
      <c r="U384" s="2">
        <v>55.62</v>
      </c>
      <c r="V384" s="2">
        <v>12.326043956043952</v>
      </c>
      <c r="W384" s="8">
        <f>Contract[[#This Row],[LPN Hours Contract (excl. Admin)]]/Contract[[#This Row],[LPN Hours (excl. Admin)]]</f>
        <v>0.22161172161172155</v>
      </c>
      <c r="X384" s="2">
        <v>5.2472527472527473</v>
      </c>
      <c r="Y384" s="2">
        <v>0</v>
      </c>
      <c r="Z384" s="8">
        <f>Contract[[#This Row],[LPN Admin Hours Contract]]/Contract[[#This Row],[LPN Admin Hours]]</f>
        <v>0</v>
      </c>
      <c r="AA384" s="2">
        <v>91.790219780219772</v>
      </c>
      <c r="AB384" s="2">
        <v>9.2307692307692299</v>
      </c>
      <c r="AC384" s="8">
        <f>Contract[[#This Row],[CNA Hours Contract]]/Contract[[#This Row],[CNA Hours]]</f>
        <v>0.10056375562528508</v>
      </c>
      <c r="AD384" s="2">
        <v>0</v>
      </c>
      <c r="AE384" s="2">
        <v>0</v>
      </c>
      <c r="AF384" s="8" t="s">
        <v>2447</v>
      </c>
      <c r="AG384" s="2">
        <v>0</v>
      </c>
      <c r="AH384" s="2">
        <v>0</v>
      </c>
      <c r="AI384" s="8" t="s">
        <v>2447</v>
      </c>
      <c r="AJ384" t="s">
        <v>429</v>
      </c>
      <c r="AK384" s="6">
        <v>5</v>
      </c>
      <c r="AT384"/>
      <c r="AU384"/>
    </row>
    <row r="385" spans="1:47" x14ac:dyDescent="0.25">
      <c r="A385" t="s">
        <v>35</v>
      </c>
      <c r="B385" t="s">
        <v>1317</v>
      </c>
      <c r="C385" t="s">
        <v>2168</v>
      </c>
      <c r="D385" t="s">
        <v>2331</v>
      </c>
      <c r="E385" s="2">
        <v>101.62637362637362</v>
      </c>
      <c r="F385" s="2">
        <f>SUM(Contract[[#This Row],[RN Hours (excl. Admin, DON)]], Contract[[#This Row],[RN Admin Hours]], Contract[[#This Row],[RN DON Hours]], Contract[[#This Row],[LPN Hours (excl. Admin)]], Contract[[#This Row],[LPN Admin Hours]], Contract[[#This Row],[CNA Hours]], Contract[[#This Row],[NA TR Hours]], Contract[[#This Row],[Med Aide/Tech Hours]])</f>
        <v>183.57087912087906</v>
      </c>
      <c r="G3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1.2983516483516484</v>
      </c>
      <c r="H385" s="8">
        <f>Contract[[#This Row],[Total Contract Hours]]/Contract[[#This Row],[Total Nurse Staff Hours]]</f>
        <v>7.0727538843277024E-3</v>
      </c>
      <c r="I385" s="2">
        <f>SUM(Contract[[#This Row],[RN Hours (excl. Admin, DON)]], Contract[[#This Row],[RN Admin Hours]], Contract[[#This Row],[RN DON Hours]])</f>
        <v>29.084395604395606</v>
      </c>
      <c r="J385" s="2">
        <f>SUM(Contract[[#This Row],[RN Hours Contract (excl. Admin, DON)]], Contract[[#This Row],[RN Admin Hours Contract]], Contract[[#This Row],[RN DON Hours Contract]])</f>
        <v>0</v>
      </c>
      <c r="K385" s="8">
        <f>Contract[[#This Row],[Total Contract RN Hours (w/ Admin, DON)]]/Contract[[#This Row],[Total RN Hours (w/ Admin, DON)]]</f>
        <v>0</v>
      </c>
      <c r="L385" s="2">
        <v>9.7589010989010987</v>
      </c>
      <c r="M385" s="2">
        <v>0</v>
      </c>
      <c r="N385" s="8">
        <f>Contract[[#This Row],[RN Hours Contract (excl. Admin, DON)]]/Contract[[#This Row],[RN Hours (excl. Admin, DON)]]</f>
        <v>0</v>
      </c>
      <c r="O385" s="2">
        <v>13.369780219780221</v>
      </c>
      <c r="P385" s="2">
        <v>0</v>
      </c>
      <c r="Q385" s="8">
        <f>Contract[[#This Row],[RN Admin Hours Contract]]/Contract[[#This Row],[RN Admin Hours]]</f>
        <v>0</v>
      </c>
      <c r="R385" s="2">
        <v>5.9557142857142864</v>
      </c>
      <c r="S385" s="2">
        <v>0</v>
      </c>
      <c r="T385" s="8">
        <f>Contract[[#This Row],[RN DON Hours Contract]]/Contract[[#This Row],[RN DON Hours]]</f>
        <v>0</v>
      </c>
      <c r="U385" s="2">
        <v>31.102857142857154</v>
      </c>
      <c r="V385" s="2">
        <v>1.1005494505494506</v>
      </c>
      <c r="W385" s="8">
        <f>Contract[[#This Row],[LPN Hours Contract (excl. Admin)]]/Contract[[#This Row],[LPN Hours (excl. Admin)]]</f>
        <v>3.5384191410279951E-2</v>
      </c>
      <c r="X385" s="2">
        <v>0</v>
      </c>
      <c r="Y385" s="2">
        <v>0</v>
      </c>
      <c r="Z385" s="8" t="s">
        <v>2447</v>
      </c>
      <c r="AA385" s="2">
        <v>123.38362637362631</v>
      </c>
      <c r="AB385" s="2">
        <v>0.19780219780219779</v>
      </c>
      <c r="AC385" s="8">
        <f>Contract[[#This Row],[CNA Hours Contract]]/Contract[[#This Row],[CNA Hours]]</f>
        <v>1.6031478699063324E-3</v>
      </c>
      <c r="AD385" s="2">
        <v>0</v>
      </c>
      <c r="AE385" s="2">
        <v>0</v>
      </c>
      <c r="AF385" s="8" t="s">
        <v>2447</v>
      </c>
      <c r="AG385" s="2">
        <v>0</v>
      </c>
      <c r="AH385" s="2">
        <v>0</v>
      </c>
      <c r="AI385" s="8" t="s">
        <v>2447</v>
      </c>
      <c r="AJ385" t="s">
        <v>374</v>
      </c>
      <c r="AK385" s="6">
        <v>5</v>
      </c>
      <c r="AT385"/>
      <c r="AU385"/>
    </row>
    <row r="386" spans="1:47" x14ac:dyDescent="0.25">
      <c r="A386" t="s">
        <v>35</v>
      </c>
      <c r="B386" t="s">
        <v>1686</v>
      </c>
      <c r="C386" t="s">
        <v>2057</v>
      </c>
      <c r="D386" t="s">
        <v>2339</v>
      </c>
      <c r="E386" s="2">
        <v>91.054945054945051</v>
      </c>
      <c r="F386" s="2">
        <f>SUM(Contract[[#This Row],[RN Hours (excl. Admin, DON)]], Contract[[#This Row],[RN Admin Hours]], Contract[[#This Row],[RN DON Hours]], Contract[[#This Row],[LPN Hours (excl. Admin)]], Contract[[#This Row],[LPN Admin Hours]], Contract[[#This Row],[CNA Hours]], Contract[[#This Row],[NA TR Hours]], Contract[[#This Row],[Med Aide/Tech Hours]])</f>
        <v>435.98076923076934</v>
      </c>
      <c r="G3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86" s="8">
        <f>Contract[[#This Row],[Total Contract Hours]]/Contract[[#This Row],[Total Nurse Staff Hours]]</f>
        <v>0</v>
      </c>
      <c r="I386" s="2">
        <f>SUM(Contract[[#This Row],[RN Hours (excl. Admin, DON)]], Contract[[#This Row],[RN Admin Hours]], Contract[[#This Row],[RN DON Hours]])</f>
        <v>107.94241758241756</v>
      </c>
      <c r="J386" s="2">
        <f>SUM(Contract[[#This Row],[RN Hours Contract (excl. Admin, DON)]], Contract[[#This Row],[RN Admin Hours Contract]], Contract[[#This Row],[RN DON Hours Contract]])</f>
        <v>0</v>
      </c>
      <c r="K386" s="8">
        <f>Contract[[#This Row],[Total Contract RN Hours (w/ Admin, DON)]]/Contract[[#This Row],[Total RN Hours (w/ Admin, DON)]]</f>
        <v>0</v>
      </c>
      <c r="L386" s="2">
        <v>90.550989010988999</v>
      </c>
      <c r="M386" s="2">
        <v>0</v>
      </c>
      <c r="N386" s="8">
        <f>Contract[[#This Row],[RN Hours Contract (excl. Admin, DON)]]/Contract[[#This Row],[RN Hours (excl. Admin, DON)]]</f>
        <v>0</v>
      </c>
      <c r="O386" s="2">
        <v>12.387692307692305</v>
      </c>
      <c r="P386" s="2">
        <v>0</v>
      </c>
      <c r="Q386" s="8">
        <f>Contract[[#This Row],[RN Admin Hours Contract]]/Contract[[#This Row],[RN Admin Hours]]</f>
        <v>0</v>
      </c>
      <c r="R386" s="2">
        <v>5.0037362637362639</v>
      </c>
      <c r="S386" s="2">
        <v>0</v>
      </c>
      <c r="T386" s="8">
        <f>Contract[[#This Row],[RN DON Hours Contract]]/Contract[[#This Row],[RN DON Hours]]</f>
        <v>0</v>
      </c>
      <c r="U386" s="2">
        <v>53.318901098901122</v>
      </c>
      <c r="V386" s="2">
        <v>0</v>
      </c>
      <c r="W386" s="8">
        <f>Contract[[#This Row],[LPN Hours Contract (excl. Admin)]]/Contract[[#This Row],[LPN Hours (excl. Admin)]]</f>
        <v>0</v>
      </c>
      <c r="X386" s="2">
        <v>3.4607692307692308</v>
      </c>
      <c r="Y386" s="2">
        <v>0</v>
      </c>
      <c r="Z386" s="8">
        <f>Contract[[#This Row],[LPN Admin Hours Contract]]/Contract[[#This Row],[LPN Admin Hours]]</f>
        <v>0</v>
      </c>
      <c r="AA386" s="2">
        <v>236.29494505494509</v>
      </c>
      <c r="AB386" s="2">
        <v>0</v>
      </c>
      <c r="AC386" s="8">
        <f>Contract[[#This Row],[CNA Hours Contract]]/Contract[[#This Row],[CNA Hours]]</f>
        <v>0</v>
      </c>
      <c r="AD386" s="2">
        <v>34.963736263736266</v>
      </c>
      <c r="AE386" s="2">
        <v>0</v>
      </c>
      <c r="AF386" s="8">
        <f>Contract[[#This Row],[NA TR Hours Contract]]/Contract[[#This Row],[NA TR Hours]]</f>
        <v>0</v>
      </c>
      <c r="AG386" s="2">
        <v>0</v>
      </c>
      <c r="AH386" s="2">
        <v>0</v>
      </c>
      <c r="AI386" s="8" t="s">
        <v>2447</v>
      </c>
      <c r="AJ386" t="s">
        <v>750</v>
      </c>
      <c r="AK386" s="6">
        <v>5</v>
      </c>
      <c r="AT386"/>
      <c r="AU386"/>
    </row>
    <row r="387" spans="1:47" x14ac:dyDescent="0.25">
      <c r="A387" t="s">
        <v>35</v>
      </c>
      <c r="B387" t="s">
        <v>1448</v>
      </c>
      <c r="C387" t="s">
        <v>1957</v>
      </c>
      <c r="D387" t="s">
        <v>2339</v>
      </c>
      <c r="E387" s="2">
        <v>82.681318681318686</v>
      </c>
      <c r="F387" s="2">
        <f>SUM(Contract[[#This Row],[RN Hours (excl. Admin, DON)]], Contract[[#This Row],[RN Admin Hours]], Contract[[#This Row],[RN DON Hours]], Contract[[#This Row],[LPN Hours (excl. Admin)]], Contract[[#This Row],[LPN Admin Hours]], Contract[[#This Row],[CNA Hours]], Contract[[#This Row],[NA TR Hours]], Contract[[#This Row],[Med Aide/Tech Hours]])</f>
        <v>383.52582417582408</v>
      </c>
      <c r="G3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87" s="8">
        <f>Contract[[#This Row],[Total Contract Hours]]/Contract[[#This Row],[Total Nurse Staff Hours]]</f>
        <v>0</v>
      </c>
      <c r="I387" s="2">
        <f>SUM(Contract[[#This Row],[RN Hours (excl. Admin, DON)]], Contract[[#This Row],[RN Admin Hours]], Contract[[#This Row],[RN DON Hours]])</f>
        <v>92.158461538461538</v>
      </c>
      <c r="J387" s="2">
        <f>SUM(Contract[[#This Row],[RN Hours Contract (excl. Admin, DON)]], Contract[[#This Row],[RN Admin Hours Contract]], Contract[[#This Row],[RN DON Hours Contract]])</f>
        <v>0</v>
      </c>
      <c r="K387" s="8">
        <f>Contract[[#This Row],[Total Contract RN Hours (w/ Admin, DON)]]/Contract[[#This Row],[Total RN Hours (w/ Admin, DON)]]</f>
        <v>0</v>
      </c>
      <c r="L387" s="2">
        <v>79.83417582417583</v>
      </c>
      <c r="M387" s="2">
        <v>0</v>
      </c>
      <c r="N387" s="8">
        <f>Contract[[#This Row],[RN Hours Contract (excl. Admin, DON)]]/Contract[[#This Row],[RN Hours (excl. Admin, DON)]]</f>
        <v>0</v>
      </c>
      <c r="O387" s="2">
        <v>6.8297802197802211</v>
      </c>
      <c r="P387" s="2">
        <v>0</v>
      </c>
      <c r="Q387" s="8">
        <f>Contract[[#This Row],[RN Admin Hours Contract]]/Contract[[#This Row],[RN Admin Hours]]</f>
        <v>0</v>
      </c>
      <c r="R387" s="2">
        <v>5.4945054945054945</v>
      </c>
      <c r="S387" s="2">
        <v>0</v>
      </c>
      <c r="T387" s="8">
        <f>Contract[[#This Row],[RN DON Hours Contract]]/Contract[[#This Row],[RN DON Hours]]</f>
        <v>0</v>
      </c>
      <c r="U387" s="2">
        <v>52.838241758241765</v>
      </c>
      <c r="V387" s="2">
        <v>0</v>
      </c>
      <c r="W387" s="8">
        <f>Contract[[#This Row],[LPN Hours Contract (excl. Admin)]]/Contract[[#This Row],[LPN Hours (excl. Admin)]]</f>
        <v>0</v>
      </c>
      <c r="X387" s="2">
        <v>7.653296703296701</v>
      </c>
      <c r="Y387" s="2">
        <v>0</v>
      </c>
      <c r="Z387" s="8">
        <f>Contract[[#This Row],[LPN Admin Hours Contract]]/Contract[[#This Row],[LPN Admin Hours]]</f>
        <v>0</v>
      </c>
      <c r="AA387" s="2">
        <v>185.80472527472523</v>
      </c>
      <c r="AB387" s="2">
        <v>0</v>
      </c>
      <c r="AC387" s="8">
        <f>Contract[[#This Row],[CNA Hours Contract]]/Contract[[#This Row],[CNA Hours]]</f>
        <v>0</v>
      </c>
      <c r="AD387" s="2">
        <v>45.071098901098885</v>
      </c>
      <c r="AE387" s="2">
        <v>0</v>
      </c>
      <c r="AF387" s="8">
        <f>Contract[[#This Row],[NA TR Hours Contract]]/Contract[[#This Row],[NA TR Hours]]</f>
        <v>0</v>
      </c>
      <c r="AG387" s="2">
        <v>0</v>
      </c>
      <c r="AH387" s="2">
        <v>0</v>
      </c>
      <c r="AI387" s="8" t="s">
        <v>2447</v>
      </c>
      <c r="AJ387" t="s">
        <v>507</v>
      </c>
      <c r="AK387" s="6">
        <v>5</v>
      </c>
      <c r="AT387"/>
      <c r="AU387"/>
    </row>
    <row r="388" spans="1:47" x14ac:dyDescent="0.25">
      <c r="A388" t="s">
        <v>35</v>
      </c>
      <c r="B388" t="s">
        <v>1250</v>
      </c>
      <c r="C388" t="s">
        <v>2146</v>
      </c>
      <c r="D388" t="s">
        <v>2342</v>
      </c>
      <c r="E388" s="2">
        <v>35.857142857142854</v>
      </c>
      <c r="F388" s="2">
        <f>SUM(Contract[[#This Row],[RN Hours (excl. Admin, DON)]], Contract[[#This Row],[RN Admin Hours]], Contract[[#This Row],[RN DON Hours]], Contract[[#This Row],[LPN Hours (excl. Admin)]], Contract[[#This Row],[LPN Admin Hours]], Contract[[#This Row],[CNA Hours]], Contract[[#This Row],[NA TR Hours]], Contract[[#This Row],[Med Aide/Tech Hours]])</f>
        <v>142.09714285714287</v>
      </c>
      <c r="G3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88" s="8">
        <f>Contract[[#This Row],[Total Contract Hours]]/Contract[[#This Row],[Total Nurse Staff Hours]]</f>
        <v>0</v>
      </c>
      <c r="I388" s="2">
        <f>SUM(Contract[[#This Row],[RN Hours (excl. Admin, DON)]], Contract[[#This Row],[RN Admin Hours]], Contract[[#This Row],[RN DON Hours]])</f>
        <v>23.907472527472521</v>
      </c>
      <c r="J388" s="2">
        <f>SUM(Contract[[#This Row],[RN Hours Contract (excl. Admin, DON)]], Contract[[#This Row],[RN Admin Hours Contract]], Contract[[#This Row],[RN DON Hours Contract]])</f>
        <v>0</v>
      </c>
      <c r="K388" s="8">
        <f>Contract[[#This Row],[Total Contract RN Hours (w/ Admin, DON)]]/Contract[[#This Row],[Total RN Hours (w/ Admin, DON)]]</f>
        <v>0</v>
      </c>
      <c r="L388" s="2">
        <v>7.9553846153846131</v>
      </c>
      <c r="M388" s="2">
        <v>0</v>
      </c>
      <c r="N388" s="8">
        <f>Contract[[#This Row],[RN Hours Contract (excl. Admin, DON)]]/Contract[[#This Row],[RN Hours (excl. Admin, DON)]]</f>
        <v>0</v>
      </c>
      <c r="O388" s="2">
        <v>8.9347252747252703</v>
      </c>
      <c r="P388" s="2">
        <v>0</v>
      </c>
      <c r="Q388" s="8">
        <f>Contract[[#This Row],[RN Admin Hours Contract]]/Contract[[#This Row],[RN Admin Hours]]</f>
        <v>0</v>
      </c>
      <c r="R388" s="2">
        <v>7.0173626373626377</v>
      </c>
      <c r="S388" s="2">
        <v>0</v>
      </c>
      <c r="T388" s="8">
        <f>Contract[[#This Row],[RN DON Hours Contract]]/Contract[[#This Row],[RN DON Hours]]</f>
        <v>0</v>
      </c>
      <c r="U388" s="2">
        <v>35.248241758241754</v>
      </c>
      <c r="V388" s="2">
        <v>0</v>
      </c>
      <c r="W388" s="8">
        <f>Contract[[#This Row],[LPN Hours Contract (excl. Admin)]]/Contract[[#This Row],[LPN Hours (excl. Admin)]]</f>
        <v>0</v>
      </c>
      <c r="X388" s="2">
        <v>4.3807692307692303</v>
      </c>
      <c r="Y388" s="2">
        <v>0</v>
      </c>
      <c r="Z388" s="8">
        <f>Contract[[#This Row],[LPN Admin Hours Contract]]/Contract[[#This Row],[LPN Admin Hours]]</f>
        <v>0</v>
      </c>
      <c r="AA388" s="2">
        <v>78.56065934065937</v>
      </c>
      <c r="AB388" s="2">
        <v>0</v>
      </c>
      <c r="AC388" s="8">
        <f>Contract[[#This Row],[CNA Hours Contract]]/Contract[[#This Row],[CNA Hours]]</f>
        <v>0</v>
      </c>
      <c r="AD388" s="2">
        <v>0</v>
      </c>
      <c r="AE388" s="2">
        <v>0</v>
      </c>
      <c r="AF388" s="8" t="s">
        <v>2447</v>
      </c>
      <c r="AG388" s="2">
        <v>0</v>
      </c>
      <c r="AH388" s="2">
        <v>0</v>
      </c>
      <c r="AI388" s="8" t="s">
        <v>2447</v>
      </c>
      <c r="AJ388" t="s">
        <v>306</v>
      </c>
      <c r="AK388" s="6">
        <v>5</v>
      </c>
      <c r="AT388"/>
      <c r="AU388"/>
    </row>
    <row r="389" spans="1:47" x14ac:dyDescent="0.25">
      <c r="A389" t="s">
        <v>35</v>
      </c>
      <c r="B389" t="s">
        <v>1025</v>
      </c>
      <c r="C389" t="s">
        <v>2077</v>
      </c>
      <c r="D389" t="s">
        <v>2338</v>
      </c>
      <c r="E389" s="2">
        <v>60.637362637362635</v>
      </c>
      <c r="F389" s="2">
        <f>SUM(Contract[[#This Row],[RN Hours (excl. Admin, DON)]], Contract[[#This Row],[RN Admin Hours]], Contract[[#This Row],[RN DON Hours]], Contract[[#This Row],[LPN Hours (excl. Admin)]], Contract[[#This Row],[LPN Admin Hours]], Contract[[#This Row],[CNA Hours]], Contract[[#This Row],[NA TR Hours]], Contract[[#This Row],[Med Aide/Tech Hours]])</f>
        <v>240.11538461538458</v>
      </c>
      <c r="G3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89" s="8">
        <f>Contract[[#This Row],[Total Contract Hours]]/Contract[[#This Row],[Total Nurse Staff Hours]]</f>
        <v>0</v>
      </c>
      <c r="I389" s="2">
        <f>SUM(Contract[[#This Row],[RN Hours (excl. Admin, DON)]], Contract[[#This Row],[RN Admin Hours]], Contract[[#This Row],[RN DON Hours]])</f>
        <v>64.65384615384616</v>
      </c>
      <c r="J389" s="2">
        <f>SUM(Contract[[#This Row],[RN Hours Contract (excl. Admin, DON)]], Contract[[#This Row],[RN Admin Hours Contract]], Contract[[#This Row],[RN DON Hours Contract]])</f>
        <v>0</v>
      </c>
      <c r="K389" s="8">
        <f>Contract[[#This Row],[Total Contract RN Hours (w/ Admin, DON)]]/Contract[[#This Row],[Total RN Hours (w/ Admin, DON)]]</f>
        <v>0</v>
      </c>
      <c r="L389" s="2">
        <v>54.016483516483518</v>
      </c>
      <c r="M389" s="2">
        <v>0</v>
      </c>
      <c r="N389" s="8">
        <f>Contract[[#This Row],[RN Hours Contract (excl. Admin, DON)]]/Contract[[#This Row],[RN Hours (excl. Admin, DON)]]</f>
        <v>0</v>
      </c>
      <c r="O389" s="2">
        <v>0</v>
      </c>
      <c r="P389" s="2">
        <v>0</v>
      </c>
      <c r="Q389" s="8" t="s">
        <v>2447</v>
      </c>
      <c r="R389" s="2">
        <v>10.637362637362637</v>
      </c>
      <c r="S389" s="2">
        <v>0</v>
      </c>
      <c r="T389" s="8">
        <f>Contract[[#This Row],[RN DON Hours Contract]]/Contract[[#This Row],[RN DON Hours]]</f>
        <v>0</v>
      </c>
      <c r="U389" s="2">
        <v>40.739010989010985</v>
      </c>
      <c r="V389" s="2">
        <v>0</v>
      </c>
      <c r="W389" s="8">
        <f>Contract[[#This Row],[LPN Hours Contract (excl. Admin)]]/Contract[[#This Row],[LPN Hours (excl. Admin)]]</f>
        <v>0</v>
      </c>
      <c r="X389" s="2">
        <v>4.9230769230769234</v>
      </c>
      <c r="Y389" s="2">
        <v>0</v>
      </c>
      <c r="Z389" s="8">
        <f>Contract[[#This Row],[LPN Admin Hours Contract]]/Contract[[#This Row],[LPN Admin Hours]]</f>
        <v>0</v>
      </c>
      <c r="AA389" s="2">
        <v>129.79945054945054</v>
      </c>
      <c r="AB389" s="2">
        <v>0</v>
      </c>
      <c r="AC389" s="8">
        <f>Contract[[#This Row],[CNA Hours Contract]]/Contract[[#This Row],[CNA Hours]]</f>
        <v>0</v>
      </c>
      <c r="AD389" s="2">
        <v>0</v>
      </c>
      <c r="AE389" s="2">
        <v>0</v>
      </c>
      <c r="AF389" s="8" t="s">
        <v>2447</v>
      </c>
      <c r="AG389" s="2">
        <v>0</v>
      </c>
      <c r="AH389" s="2">
        <v>0</v>
      </c>
      <c r="AI389" s="8" t="s">
        <v>2447</v>
      </c>
      <c r="AJ389" t="s">
        <v>78</v>
      </c>
      <c r="AK389" s="6">
        <v>5</v>
      </c>
      <c r="AT389"/>
      <c r="AU389"/>
    </row>
    <row r="390" spans="1:47" x14ac:dyDescent="0.25">
      <c r="A390" t="s">
        <v>35</v>
      </c>
      <c r="B390" t="s">
        <v>1847</v>
      </c>
      <c r="C390" t="s">
        <v>1961</v>
      </c>
      <c r="D390" t="s">
        <v>2333</v>
      </c>
      <c r="E390" s="2">
        <v>73.659340659340657</v>
      </c>
      <c r="F390" s="2">
        <f>SUM(Contract[[#This Row],[RN Hours (excl. Admin, DON)]], Contract[[#This Row],[RN Admin Hours]], Contract[[#This Row],[RN DON Hours]], Contract[[#This Row],[LPN Hours (excl. Admin)]], Contract[[#This Row],[LPN Admin Hours]], Contract[[#This Row],[CNA Hours]], Contract[[#This Row],[NA TR Hours]], Contract[[#This Row],[Med Aide/Tech Hours]])</f>
        <v>222.38835164835166</v>
      </c>
      <c r="G3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19.184285714285714</v>
      </c>
      <c r="H390" s="8">
        <f>Contract[[#This Row],[Total Contract Hours]]/Contract[[#This Row],[Total Nurse Staff Hours]]</f>
        <v>8.6264795669786634E-2</v>
      </c>
      <c r="I390" s="2">
        <f>SUM(Contract[[#This Row],[RN Hours (excl. Admin, DON)]], Contract[[#This Row],[RN Admin Hours]], Contract[[#This Row],[RN DON Hours]])</f>
        <v>39.840659340659343</v>
      </c>
      <c r="J390" s="2">
        <f>SUM(Contract[[#This Row],[RN Hours Contract (excl. Admin, DON)]], Contract[[#This Row],[RN Admin Hours Contract]], Contract[[#This Row],[RN DON Hours Contract]])</f>
        <v>3.802197802197802</v>
      </c>
      <c r="K390" s="8">
        <f>Contract[[#This Row],[Total Contract RN Hours (w/ Admin, DON)]]/Contract[[#This Row],[Total RN Hours (w/ Admin, DON)]]</f>
        <v>9.5435112398289876E-2</v>
      </c>
      <c r="L390" s="2">
        <v>28.109890109890109</v>
      </c>
      <c r="M390" s="2">
        <v>3.802197802197802</v>
      </c>
      <c r="N390" s="8">
        <f>Contract[[#This Row],[RN Hours Contract (excl. Admin, DON)]]/Contract[[#This Row],[RN Hours (excl. Admin, DON)]]</f>
        <v>0.13526192337763879</v>
      </c>
      <c r="O390" s="2">
        <v>6.104395604395604</v>
      </c>
      <c r="P390" s="2">
        <v>0</v>
      </c>
      <c r="Q390" s="8">
        <f>Contract[[#This Row],[RN Admin Hours Contract]]/Contract[[#This Row],[RN Admin Hours]]</f>
        <v>0</v>
      </c>
      <c r="R390" s="2">
        <v>5.6263736263736268</v>
      </c>
      <c r="S390" s="2">
        <v>0</v>
      </c>
      <c r="T390" s="8">
        <f>Contract[[#This Row],[RN DON Hours Contract]]/Contract[[#This Row],[RN DON Hours]]</f>
        <v>0</v>
      </c>
      <c r="U390" s="2">
        <v>57.099120879120882</v>
      </c>
      <c r="V390" s="2">
        <v>1.7117582417582415</v>
      </c>
      <c r="W390" s="8">
        <f>Contract[[#This Row],[LPN Hours Contract (excl. Admin)]]/Contract[[#This Row],[LPN Hours (excl. Admin)]]</f>
        <v>2.9978714477619402E-2</v>
      </c>
      <c r="X390" s="2">
        <v>5.9313186813186816</v>
      </c>
      <c r="Y390" s="2">
        <v>0</v>
      </c>
      <c r="Z390" s="8">
        <f>Contract[[#This Row],[LPN Admin Hours Contract]]/Contract[[#This Row],[LPN Admin Hours]]</f>
        <v>0</v>
      </c>
      <c r="AA390" s="2">
        <v>116.00076923076922</v>
      </c>
      <c r="AB390" s="2">
        <v>13.67032967032967</v>
      </c>
      <c r="AC390" s="8">
        <f>Contract[[#This Row],[CNA Hours Contract]]/Contract[[#This Row],[CNA Hours]]</f>
        <v>0.11784688809376975</v>
      </c>
      <c r="AD390" s="2">
        <v>3.5164835164835164</v>
      </c>
      <c r="AE390" s="2">
        <v>0</v>
      </c>
      <c r="AF390" s="8">
        <f>Contract[[#This Row],[NA TR Hours Contract]]/Contract[[#This Row],[NA TR Hours]]</f>
        <v>0</v>
      </c>
      <c r="AG390" s="2">
        <v>0</v>
      </c>
      <c r="AH390" s="2">
        <v>0</v>
      </c>
      <c r="AI390" s="8" t="s">
        <v>2447</v>
      </c>
      <c r="AJ390" t="s">
        <v>914</v>
      </c>
      <c r="AK390" s="6">
        <v>5</v>
      </c>
      <c r="AT390"/>
      <c r="AU390"/>
    </row>
    <row r="391" spans="1:47" x14ac:dyDescent="0.25">
      <c r="A391" t="s">
        <v>35</v>
      </c>
      <c r="B391" t="s">
        <v>1235</v>
      </c>
      <c r="C391" t="s">
        <v>2103</v>
      </c>
      <c r="D391" t="s">
        <v>2310</v>
      </c>
      <c r="E391" s="2">
        <v>71.703296703296701</v>
      </c>
      <c r="F391" s="2">
        <f>SUM(Contract[[#This Row],[RN Hours (excl. Admin, DON)]], Contract[[#This Row],[RN Admin Hours]], Contract[[#This Row],[RN DON Hours]], Contract[[#This Row],[LPN Hours (excl. Admin)]], Contract[[#This Row],[LPN Admin Hours]], Contract[[#This Row],[CNA Hours]], Contract[[#This Row],[NA TR Hours]], Contract[[#This Row],[Med Aide/Tech Hours]])</f>
        <v>203.70802197802209</v>
      </c>
      <c r="G3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1" s="8">
        <f>Contract[[#This Row],[Total Contract Hours]]/Contract[[#This Row],[Total Nurse Staff Hours]]</f>
        <v>0</v>
      </c>
      <c r="I391" s="2">
        <f>SUM(Contract[[#This Row],[RN Hours (excl. Admin, DON)]], Contract[[#This Row],[RN Admin Hours]], Contract[[#This Row],[RN DON Hours]])</f>
        <v>55.433186813186801</v>
      </c>
      <c r="J391" s="2">
        <f>SUM(Contract[[#This Row],[RN Hours Contract (excl. Admin, DON)]], Contract[[#This Row],[RN Admin Hours Contract]], Contract[[#This Row],[RN DON Hours Contract]])</f>
        <v>0</v>
      </c>
      <c r="K391" s="8">
        <f>Contract[[#This Row],[Total Contract RN Hours (w/ Admin, DON)]]/Contract[[#This Row],[Total RN Hours (w/ Admin, DON)]]</f>
        <v>0</v>
      </c>
      <c r="L391" s="2">
        <v>39.373076923076916</v>
      </c>
      <c r="M391" s="2">
        <v>0</v>
      </c>
      <c r="N391" s="8">
        <f>Contract[[#This Row],[RN Hours Contract (excl. Admin, DON)]]/Contract[[#This Row],[RN Hours (excl. Admin, DON)]]</f>
        <v>0</v>
      </c>
      <c r="O391" s="2">
        <v>11.691978021978016</v>
      </c>
      <c r="P391" s="2">
        <v>0</v>
      </c>
      <c r="Q391" s="8">
        <f>Contract[[#This Row],[RN Admin Hours Contract]]/Contract[[#This Row],[RN Admin Hours]]</f>
        <v>0</v>
      </c>
      <c r="R391" s="2">
        <v>4.3681318681318677</v>
      </c>
      <c r="S391" s="2">
        <v>0</v>
      </c>
      <c r="T391" s="8">
        <f>Contract[[#This Row],[RN DON Hours Contract]]/Contract[[#This Row],[RN DON Hours]]</f>
        <v>0</v>
      </c>
      <c r="U391" s="2">
        <v>19.885934065934059</v>
      </c>
      <c r="V391" s="2">
        <v>0</v>
      </c>
      <c r="W391" s="8">
        <f>Contract[[#This Row],[LPN Hours Contract (excl. Admin)]]/Contract[[#This Row],[LPN Hours (excl. Admin)]]</f>
        <v>0</v>
      </c>
      <c r="X391" s="2">
        <v>5.1497802197802196</v>
      </c>
      <c r="Y391" s="2">
        <v>0</v>
      </c>
      <c r="Z391" s="8">
        <f>Contract[[#This Row],[LPN Admin Hours Contract]]/Contract[[#This Row],[LPN Admin Hours]]</f>
        <v>0</v>
      </c>
      <c r="AA391" s="2">
        <v>115.54307692307701</v>
      </c>
      <c r="AB391" s="2">
        <v>0</v>
      </c>
      <c r="AC391" s="8">
        <f>Contract[[#This Row],[CNA Hours Contract]]/Contract[[#This Row],[CNA Hours]]</f>
        <v>0</v>
      </c>
      <c r="AD391" s="2">
        <v>0.5971428571428572</v>
      </c>
      <c r="AE391" s="2">
        <v>0</v>
      </c>
      <c r="AF391" s="8">
        <f>Contract[[#This Row],[NA TR Hours Contract]]/Contract[[#This Row],[NA TR Hours]]</f>
        <v>0</v>
      </c>
      <c r="AG391" s="2">
        <v>7.0989010989010985</v>
      </c>
      <c r="AH391" s="2">
        <v>0</v>
      </c>
      <c r="AI391" s="8">
        <f>Contract[[#This Row],[Med Aide/Tech Hours Contract]]/Contract[[#This Row],[Med Aide/Tech Hours]]</f>
        <v>0</v>
      </c>
      <c r="AJ391" t="s">
        <v>291</v>
      </c>
      <c r="AK391" s="6">
        <v>5</v>
      </c>
      <c r="AT391"/>
      <c r="AU391"/>
    </row>
    <row r="392" spans="1:47" x14ac:dyDescent="0.25">
      <c r="A392" t="s">
        <v>35</v>
      </c>
      <c r="B392" t="s">
        <v>1764</v>
      </c>
      <c r="C392" t="s">
        <v>2226</v>
      </c>
      <c r="D392" t="s">
        <v>2291</v>
      </c>
      <c r="E392" s="2">
        <v>107.39560439560439</v>
      </c>
      <c r="F392" s="2">
        <f>SUM(Contract[[#This Row],[RN Hours (excl. Admin, DON)]], Contract[[#This Row],[RN Admin Hours]], Contract[[#This Row],[RN DON Hours]], Contract[[#This Row],[LPN Hours (excl. Admin)]], Contract[[#This Row],[LPN Admin Hours]], Contract[[#This Row],[CNA Hours]], Contract[[#This Row],[NA TR Hours]], Contract[[#This Row],[Med Aide/Tech Hours]])</f>
        <v>383.19373626373635</v>
      </c>
      <c r="G3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2" s="8">
        <f>Contract[[#This Row],[Total Contract Hours]]/Contract[[#This Row],[Total Nurse Staff Hours]]</f>
        <v>0</v>
      </c>
      <c r="I392" s="2">
        <f>SUM(Contract[[#This Row],[RN Hours (excl. Admin, DON)]], Contract[[#This Row],[RN Admin Hours]], Contract[[#This Row],[RN DON Hours]])</f>
        <v>88.232197802197817</v>
      </c>
      <c r="J392" s="2">
        <f>SUM(Contract[[#This Row],[RN Hours Contract (excl. Admin, DON)]], Contract[[#This Row],[RN Admin Hours Contract]], Contract[[#This Row],[RN DON Hours Contract]])</f>
        <v>0</v>
      </c>
      <c r="K392" s="8">
        <f>Contract[[#This Row],[Total Contract RN Hours (w/ Admin, DON)]]/Contract[[#This Row],[Total RN Hours (w/ Admin, DON)]]</f>
        <v>0</v>
      </c>
      <c r="L392" s="2">
        <v>47.778681318681336</v>
      </c>
      <c r="M392" s="2">
        <v>0</v>
      </c>
      <c r="N392" s="8">
        <f>Contract[[#This Row],[RN Hours Contract (excl. Admin, DON)]]/Contract[[#This Row],[RN Hours (excl. Admin, DON)]]</f>
        <v>0</v>
      </c>
      <c r="O392" s="2">
        <v>34.254505494505501</v>
      </c>
      <c r="P392" s="2">
        <v>0</v>
      </c>
      <c r="Q392" s="8">
        <f>Contract[[#This Row],[RN Admin Hours Contract]]/Contract[[#This Row],[RN Admin Hours]]</f>
        <v>0</v>
      </c>
      <c r="R392" s="2">
        <v>6.199010989010989</v>
      </c>
      <c r="S392" s="2">
        <v>0</v>
      </c>
      <c r="T392" s="8">
        <f>Contract[[#This Row],[RN DON Hours Contract]]/Contract[[#This Row],[RN DON Hours]]</f>
        <v>0</v>
      </c>
      <c r="U392" s="2">
        <v>68.389780219780263</v>
      </c>
      <c r="V392" s="2">
        <v>0</v>
      </c>
      <c r="W392" s="8">
        <f>Contract[[#This Row],[LPN Hours Contract (excl. Admin)]]/Contract[[#This Row],[LPN Hours (excl. Admin)]]</f>
        <v>0</v>
      </c>
      <c r="X392" s="2">
        <v>34.583076923076938</v>
      </c>
      <c r="Y392" s="2">
        <v>0</v>
      </c>
      <c r="Z392" s="8">
        <f>Contract[[#This Row],[LPN Admin Hours Contract]]/Contract[[#This Row],[LPN Admin Hours]]</f>
        <v>0</v>
      </c>
      <c r="AA392" s="2">
        <v>187.14032967032972</v>
      </c>
      <c r="AB392" s="2">
        <v>0</v>
      </c>
      <c r="AC392" s="8">
        <f>Contract[[#This Row],[CNA Hours Contract]]/Contract[[#This Row],[CNA Hours]]</f>
        <v>0</v>
      </c>
      <c r="AD392" s="2">
        <v>4.8483516483516498</v>
      </c>
      <c r="AE392" s="2">
        <v>0</v>
      </c>
      <c r="AF392" s="8">
        <f>Contract[[#This Row],[NA TR Hours Contract]]/Contract[[#This Row],[NA TR Hours]]</f>
        <v>0</v>
      </c>
      <c r="AG392" s="2">
        <v>0</v>
      </c>
      <c r="AH392" s="2">
        <v>0</v>
      </c>
      <c r="AI392" s="8" t="s">
        <v>2447</v>
      </c>
      <c r="AJ392" t="s">
        <v>830</v>
      </c>
      <c r="AK392" s="6">
        <v>5</v>
      </c>
      <c r="AT392"/>
      <c r="AU392"/>
    </row>
    <row r="393" spans="1:47" x14ac:dyDescent="0.25">
      <c r="A393" t="s">
        <v>35</v>
      </c>
      <c r="B393" t="s">
        <v>1268</v>
      </c>
      <c r="C393" t="s">
        <v>2153</v>
      </c>
      <c r="D393" t="s">
        <v>2361</v>
      </c>
      <c r="E393" s="2">
        <v>81.087912087912088</v>
      </c>
      <c r="F393" s="2">
        <f>SUM(Contract[[#This Row],[RN Hours (excl. Admin, DON)]], Contract[[#This Row],[RN Admin Hours]], Contract[[#This Row],[RN DON Hours]], Contract[[#This Row],[LPN Hours (excl. Admin)]], Contract[[#This Row],[LPN Admin Hours]], Contract[[#This Row],[CNA Hours]], Contract[[#This Row],[NA TR Hours]], Contract[[#This Row],[Med Aide/Tech Hours]])</f>
        <v>283.18956043956041</v>
      </c>
      <c r="G3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3" s="8">
        <f>Contract[[#This Row],[Total Contract Hours]]/Contract[[#This Row],[Total Nurse Staff Hours]]</f>
        <v>0</v>
      </c>
      <c r="I393" s="2">
        <f>SUM(Contract[[#This Row],[RN Hours (excl. Admin, DON)]], Contract[[#This Row],[RN Admin Hours]], Contract[[#This Row],[RN DON Hours]])</f>
        <v>29.574175824175825</v>
      </c>
      <c r="J393" s="2">
        <f>SUM(Contract[[#This Row],[RN Hours Contract (excl. Admin, DON)]], Contract[[#This Row],[RN Admin Hours Contract]], Contract[[#This Row],[RN DON Hours Contract]])</f>
        <v>0</v>
      </c>
      <c r="K393" s="8">
        <f>Contract[[#This Row],[Total Contract RN Hours (w/ Admin, DON)]]/Contract[[#This Row],[Total RN Hours (w/ Admin, DON)]]</f>
        <v>0</v>
      </c>
      <c r="L393" s="2">
        <v>21.75</v>
      </c>
      <c r="M393" s="2">
        <v>0</v>
      </c>
      <c r="N393" s="8">
        <f>Contract[[#This Row],[RN Hours Contract (excl. Admin, DON)]]/Contract[[#This Row],[RN Hours (excl. Admin, DON)]]</f>
        <v>0</v>
      </c>
      <c r="O393" s="2">
        <v>0</v>
      </c>
      <c r="P393" s="2">
        <v>0</v>
      </c>
      <c r="Q393" s="8" t="s">
        <v>2447</v>
      </c>
      <c r="R393" s="2">
        <v>7.8241758241758239</v>
      </c>
      <c r="S393" s="2">
        <v>0</v>
      </c>
      <c r="T393" s="8">
        <f>Contract[[#This Row],[RN DON Hours Contract]]/Contract[[#This Row],[RN DON Hours]]</f>
        <v>0</v>
      </c>
      <c r="U393" s="2">
        <v>70.835164835164832</v>
      </c>
      <c r="V393" s="2">
        <v>0</v>
      </c>
      <c r="W393" s="8">
        <f>Contract[[#This Row],[LPN Hours Contract (excl. Admin)]]/Contract[[#This Row],[LPN Hours (excl. Admin)]]</f>
        <v>0</v>
      </c>
      <c r="X393" s="2">
        <v>17.192307692307693</v>
      </c>
      <c r="Y393" s="2">
        <v>0</v>
      </c>
      <c r="Z393" s="8">
        <f>Contract[[#This Row],[LPN Admin Hours Contract]]/Contract[[#This Row],[LPN Admin Hours]]</f>
        <v>0</v>
      </c>
      <c r="AA393" s="2">
        <v>165.58791208791209</v>
      </c>
      <c r="AB393" s="2">
        <v>0</v>
      </c>
      <c r="AC393" s="8">
        <f>Contract[[#This Row],[CNA Hours Contract]]/Contract[[#This Row],[CNA Hours]]</f>
        <v>0</v>
      </c>
      <c r="AD393" s="2">
        <v>0</v>
      </c>
      <c r="AE393" s="2">
        <v>0</v>
      </c>
      <c r="AF393" s="8" t="s">
        <v>2447</v>
      </c>
      <c r="AG393" s="2">
        <v>0</v>
      </c>
      <c r="AH393" s="2">
        <v>0</v>
      </c>
      <c r="AI393" s="8" t="s">
        <v>2447</v>
      </c>
      <c r="AJ393" t="s">
        <v>324</v>
      </c>
      <c r="AK393" s="6">
        <v>5</v>
      </c>
      <c r="AT393"/>
      <c r="AU393"/>
    </row>
    <row r="394" spans="1:47" x14ac:dyDescent="0.25">
      <c r="A394" t="s">
        <v>35</v>
      </c>
      <c r="B394" t="s">
        <v>1029</v>
      </c>
      <c r="C394" t="s">
        <v>1947</v>
      </c>
      <c r="D394" t="s">
        <v>2333</v>
      </c>
      <c r="E394" s="2">
        <v>131.90109890109889</v>
      </c>
      <c r="F394" s="2">
        <f>SUM(Contract[[#This Row],[RN Hours (excl. Admin, DON)]], Contract[[#This Row],[RN Admin Hours]], Contract[[#This Row],[RN DON Hours]], Contract[[#This Row],[LPN Hours (excl. Admin)]], Contract[[#This Row],[LPN Admin Hours]], Contract[[#This Row],[CNA Hours]], Contract[[#This Row],[NA TR Hours]], Contract[[#This Row],[Med Aide/Tech Hours]])</f>
        <v>378.19087912087912</v>
      </c>
      <c r="G3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53.946923076923078</v>
      </c>
      <c r="H394" s="8">
        <f>Contract[[#This Row],[Total Contract Hours]]/Contract[[#This Row],[Total Nurse Staff Hours]]</f>
        <v>0.14264469625054155</v>
      </c>
      <c r="I394" s="2">
        <f>SUM(Contract[[#This Row],[RN Hours (excl. Admin, DON)]], Contract[[#This Row],[RN Admin Hours]], Contract[[#This Row],[RN DON Hours]])</f>
        <v>43.029670329670324</v>
      </c>
      <c r="J394" s="2">
        <f>SUM(Contract[[#This Row],[RN Hours Contract (excl. Admin, DON)]], Contract[[#This Row],[RN Admin Hours Contract]], Contract[[#This Row],[RN DON Hours Contract]])</f>
        <v>0</v>
      </c>
      <c r="K394" s="8">
        <f>Contract[[#This Row],[Total Contract RN Hours (w/ Admin, DON)]]/Contract[[#This Row],[Total RN Hours (w/ Admin, DON)]]</f>
        <v>0</v>
      </c>
      <c r="L394" s="2">
        <v>21.704395604395597</v>
      </c>
      <c r="M394" s="2">
        <v>0</v>
      </c>
      <c r="N394" s="8">
        <f>Contract[[#This Row],[RN Hours Contract (excl. Admin, DON)]]/Contract[[#This Row],[RN Hours (excl. Admin, DON)]]</f>
        <v>0</v>
      </c>
      <c r="O394" s="2">
        <v>15.874725274725273</v>
      </c>
      <c r="P394" s="2">
        <v>0</v>
      </c>
      <c r="Q394" s="8">
        <f>Contract[[#This Row],[RN Admin Hours Contract]]/Contract[[#This Row],[RN Admin Hours]]</f>
        <v>0</v>
      </c>
      <c r="R394" s="2">
        <v>5.4505494505494507</v>
      </c>
      <c r="S394" s="2">
        <v>0</v>
      </c>
      <c r="T394" s="8">
        <f>Contract[[#This Row],[RN DON Hours Contract]]/Contract[[#This Row],[RN DON Hours]]</f>
        <v>0</v>
      </c>
      <c r="U394" s="2">
        <v>111.91835164835163</v>
      </c>
      <c r="V394" s="2">
        <v>5.3645054945054946</v>
      </c>
      <c r="W394" s="8">
        <f>Contract[[#This Row],[LPN Hours Contract (excl. Admin)]]/Contract[[#This Row],[LPN Hours (excl. Admin)]]</f>
        <v>4.7932313293541119E-2</v>
      </c>
      <c r="X394" s="2">
        <v>5.4505494505494507</v>
      </c>
      <c r="Y394" s="2">
        <v>0</v>
      </c>
      <c r="Z394" s="8">
        <f>Contract[[#This Row],[LPN Admin Hours Contract]]/Contract[[#This Row],[LPN Admin Hours]]</f>
        <v>0</v>
      </c>
      <c r="AA394" s="2">
        <v>204.46373626373628</v>
      </c>
      <c r="AB394" s="2">
        <v>48.582417582417584</v>
      </c>
      <c r="AC394" s="8">
        <f>Contract[[#This Row],[CNA Hours Contract]]/Contract[[#This Row],[CNA Hours]]</f>
        <v>0.23760896905332629</v>
      </c>
      <c r="AD394" s="2">
        <v>13.328571428571427</v>
      </c>
      <c r="AE394" s="2">
        <v>0</v>
      </c>
      <c r="AF394" s="8">
        <f>Contract[[#This Row],[NA TR Hours Contract]]/Contract[[#This Row],[NA TR Hours]]</f>
        <v>0</v>
      </c>
      <c r="AG394" s="2">
        <v>0</v>
      </c>
      <c r="AH394" s="2">
        <v>0</v>
      </c>
      <c r="AI394" s="8" t="s">
        <v>2447</v>
      </c>
      <c r="AJ394" t="s">
        <v>82</v>
      </c>
      <c r="AK394" s="6">
        <v>5</v>
      </c>
      <c r="AT394"/>
      <c r="AU394"/>
    </row>
    <row r="395" spans="1:47" x14ac:dyDescent="0.25">
      <c r="A395" t="s">
        <v>35</v>
      </c>
      <c r="B395" t="s">
        <v>1766</v>
      </c>
      <c r="C395" t="s">
        <v>1965</v>
      </c>
      <c r="D395" t="s">
        <v>2282</v>
      </c>
      <c r="E395" s="2">
        <v>50.153846153846153</v>
      </c>
      <c r="F395" s="2">
        <f>SUM(Contract[[#This Row],[RN Hours (excl. Admin, DON)]], Contract[[#This Row],[RN Admin Hours]], Contract[[#This Row],[RN DON Hours]], Contract[[#This Row],[LPN Hours (excl. Admin)]], Contract[[#This Row],[LPN Admin Hours]], Contract[[#This Row],[CNA Hours]], Contract[[#This Row],[NA TR Hours]], Contract[[#This Row],[Med Aide/Tech Hours]])</f>
        <v>163.36758241758241</v>
      </c>
      <c r="G3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0.82967032967032972</v>
      </c>
      <c r="H395" s="8">
        <f>Contract[[#This Row],[Total Contract Hours]]/Contract[[#This Row],[Total Nurse Staff Hours]]</f>
        <v>5.0785493510555656E-3</v>
      </c>
      <c r="I395" s="2">
        <f>SUM(Contract[[#This Row],[RN Hours (excl. Admin, DON)]], Contract[[#This Row],[RN Admin Hours]], Contract[[#This Row],[RN DON Hours]])</f>
        <v>17.989010989010989</v>
      </c>
      <c r="J395" s="2">
        <f>SUM(Contract[[#This Row],[RN Hours Contract (excl. Admin, DON)]], Contract[[#This Row],[RN Admin Hours Contract]], Contract[[#This Row],[RN DON Hours Contract]])</f>
        <v>0</v>
      </c>
      <c r="K395" s="8">
        <f>Contract[[#This Row],[Total Contract RN Hours (w/ Admin, DON)]]/Contract[[#This Row],[Total RN Hours (w/ Admin, DON)]]</f>
        <v>0</v>
      </c>
      <c r="L395" s="2">
        <v>13.153846153846153</v>
      </c>
      <c r="M395" s="2">
        <v>0</v>
      </c>
      <c r="N395" s="8">
        <f>Contract[[#This Row],[RN Hours Contract (excl. Admin, DON)]]/Contract[[#This Row],[RN Hours (excl. Admin, DON)]]</f>
        <v>0</v>
      </c>
      <c r="O395" s="2">
        <v>0</v>
      </c>
      <c r="P395" s="2">
        <v>0</v>
      </c>
      <c r="Q395" s="8" t="s">
        <v>2447</v>
      </c>
      <c r="R395" s="2">
        <v>4.8351648351648349</v>
      </c>
      <c r="S395" s="2">
        <v>0</v>
      </c>
      <c r="T395" s="8">
        <f>Contract[[#This Row],[RN DON Hours Contract]]/Contract[[#This Row],[RN DON Hours]]</f>
        <v>0</v>
      </c>
      <c r="U395" s="2">
        <v>39.491098901098901</v>
      </c>
      <c r="V395" s="2">
        <v>0.82967032967032972</v>
      </c>
      <c r="W395" s="8">
        <f>Contract[[#This Row],[LPN Hours Contract (excl. Admin)]]/Contract[[#This Row],[LPN Hours (excl. Admin)]]</f>
        <v>2.1009046411905312E-2</v>
      </c>
      <c r="X395" s="2">
        <v>5.1428571428571432</v>
      </c>
      <c r="Y395" s="2">
        <v>0</v>
      </c>
      <c r="Z395" s="8">
        <f>Contract[[#This Row],[LPN Admin Hours Contract]]/Contract[[#This Row],[LPN Admin Hours]]</f>
        <v>0</v>
      </c>
      <c r="AA395" s="2">
        <v>100.74461538461539</v>
      </c>
      <c r="AB395" s="2">
        <v>0</v>
      </c>
      <c r="AC395" s="8">
        <f>Contract[[#This Row],[CNA Hours Contract]]/Contract[[#This Row],[CNA Hours]]</f>
        <v>0</v>
      </c>
      <c r="AD395" s="2">
        <v>0</v>
      </c>
      <c r="AE395" s="2">
        <v>0</v>
      </c>
      <c r="AF395" s="8" t="s">
        <v>2447</v>
      </c>
      <c r="AG395" s="2">
        <v>0</v>
      </c>
      <c r="AH395" s="2">
        <v>0</v>
      </c>
      <c r="AI395" s="8" t="s">
        <v>2447</v>
      </c>
      <c r="AJ395" t="s">
        <v>832</v>
      </c>
      <c r="AK395" s="6">
        <v>5</v>
      </c>
      <c r="AT395"/>
      <c r="AU395"/>
    </row>
    <row r="396" spans="1:47" x14ac:dyDescent="0.25">
      <c r="A396" t="s">
        <v>35</v>
      </c>
      <c r="B396" t="s">
        <v>1030</v>
      </c>
      <c r="C396" t="s">
        <v>2078</v>
      </c>
      <c r="D396" t="s">
        <v>2283</v>
      </c>
      <c r="E396" s="2">
        <v>63.450549450549453</v>
      </c>
      <c r="F396" s="2">
        <f>SUM(Contract[[#This Row],[RN Hours (excl. Admin, DON)]], Contract[[#This Row],[RN Admin Hours]], Contract[[#This Row],[RN DON Hours]], Contract[[#This Row],[LPN Hours (excl. Admin)]], Contract[[#This Row],[LPN Admin Hours]], Contract[[#This Row],[CNA Hours]], Contract[[#This Row],[NA TR Hours]], Contract[[#This Row],[Med Aide/Tech Hours]])</f>
        <v>180.53813186813193</v>
      </c>
      <c r="G3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6" s="8">
        <f>Contract[[#This Row],[Total Contract Hours]]/Contract[[#This Row],[Total Nurse Staff Hours]]</f>
        <v>0</v>
      </c>
      <c r="I396" s="2">
        <f>SUM(Contract[[#This Row],[RN Hours (excl. Admin, DON)]], Contract[[#This Row],[RN Admin Hours]], Contract[[#This Row],[RN DON Hours]])</f>
        <v>26.689340659340662</v>
      </c>
      <c r="J396" s="2">
        <f>SUM(Contract[[#This Row],[RN Hours Contract (excl. Admin, DON)]], Contract[[#This Row],[RN Admin Hours Contract]], Contract[[#This Row],[RN DON Hours Contract]])</f>
        <v>0</v>
      </c>
      <c r="K396" s="8">
        <f>Contract[[#This Row],[Total Contract RN Hours (w/ Admin, DON)]]/Contract[[#This Row],[Total RN Hours (w/ Admin, DON)]]</f>
        <v>0</v>
      </c>
      <c r="L396" s="2">
        <v>12.251318681318681</v>
      </c>
      <c r="M396" s="2">
        <v>0</v>
      </c>
      <c r="N396" s="8">
        <f>Contract[[#This Row],[RN Hours Contract (excl. Admin, DON)]]/Contract[[#This Row],[RN Hours (excl. Admin, DON)]]</f>
        <v>0</v>
      </c>
      <c r="O396" s="2">
        <v>9.8006593406593421</v>
      </c>
      <c r="P396" s="2">
        <v>0</v>
      </c>
      <c r="Q396" s="8">
        <f>Contract[[#This Row],[RN Admin Hours Contract]]/Contract[[#This Row],[RN Admin Hours]]</f>
        <v>0</v>
      </c>
      <c r="R396" s="2">
        <v>4.6373626373626378</v>
      </c>
      <c r="S396" s="2">
        <v>0</v>
      </c>
      <c r="T396" s="8">
        <f>Contract[[#This Row],[RN DON Hours Contract]]/Contract[[#This Row],[RN DON Hours]]</f>
        <v>0</v>
      </c>
      <c r="U396" s="2">
        <v>53.512197802197797</v>
      </c>
      <c r="V396" s="2">
        <v>0</v>
      </c>
      <c r="W396" s="8">
        <f>Contract[[#This Row],[LPN Hours Contract (excl. Admin)]]/Contract[[#This Row],[LPN Hours (excl. Admin)]]</f>
        <v>0</v>
      </c>
      <c r="X396" s="2">
        <v>4.2252747252747245</v>
      </c>
      <c r="Y396" s="2">
        <v>0</v>
      </c>
      <c r="Z396" s="8">
        <f>Contract[[#This Row],[LPN Admin Hours Contract]]/Contract[[#This Row],[LPN Admin Hours]]</f>
        <v>0</v>
      </c>
      <c r="AA396" s="2">
        <v>93.33318681318687</v>
      </c>
      <c r="AB396" s="2">
        <v>0</v>
      </c>
      <c r="AC396" s="8">
        <f>Contract[[#This Row],[CNA Hours Contract]]/Contract[[#This Row],[CNA Hours]]</f>
        <v>0</v>
      </c>
      <c r="AD396" s="2">
        <v>2.7781318681318683</v>
      </c>
      <c r="AE396" s="2">
        <v>0</v>
      </c>
      <c r="AF396" s="8">
        <f>Contract[[#This Row],[NA TR Hours Contract]]/Contract[[#This Row],[NA TR Hours]]</f>
        <v>0</v>
      </c>
      <c r="AG396" s="2">
        <v>0</v>
      </c>
      <c r="AH396" s="2">
        <v>0</v>
      </c>
      <c r="AI396" s="8" t="s">
        <v>2447</v>
      </c>
      <c r="AJ396" t="s">
        <v>83</v>
      </c>
      <c r="AK396" s="6">
        <v>5</v>
      </c>
      <c r="AT396"/>
      <c r="AU396"/>
    </row>
    <row r="397" spans="1:47" x14ac:dyDescent="0.25">
      <c r="A397" t="s">
        <v>35</v>
      </c>
      <c r="B397" t="s">
        <v>1881</v>
      </c>
      <c r="C397" t="s">
        <v>2272</v>
      </c>
      <c r="D397" t="s">
        <v>2331</v>
      </c>
      <c r="E397" s="2">
        <v>64.263736263736263</v>
      </c>
      <c r="F397" s="2">
        <f>SUM(Contract[[#This Row],[RN Hours (excl. Admin, DON)]], Contract[[#This Row],[RN Admin Hours]], Contract[[#This Row],[RN DON Hours]], Contract[[#This Row],[LPN Hours (excl. Admin)]], Contract[[#This Row],[LPN Admin Hours]], Contract[[#This Row],[CNA Hours]], Contract[[#This Row],[NA TR Hours]], Contract[[#This Row],[Med Aide/Tech Hours]])</f>
        <v>245.04736263736265</v>
      </c>
      <c r="G3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106.84824175824176</v>
      </c>
      <c r="H397" s="8">
        <f>Contract[[#This Row],[Total Contract Hours]]/Contract[[#This Row],[Total Nurse Staff Hours]]</f>
        <v>0.43603098033078147</v>
      </c>
      <c r="I397" s="2">
        <f>SUM(Contract[[#This Row],[RN Hours (excl. Admin, DON)]], Contract[[#This Row],[RN Admin Hours]], Contract[[#This Row],[RN DON Hours]])</f>
        <v>38.306153846153855</v>
      </c>
      <c r="J397" s="2">
        <f>SUM(Contract[[#This Row],[RN Hours Contract (excl. Admin, DON)]], Contract[[#This Row],[RN Admin Hours Contract]], Contract[[#This Row],[RN DON Hours Contract]])</f>
        <v>18.604395604395606</v>
      </c>
      <c r="K397" s="8">
        <f>Contract[[#This Row],[Total Contract RN Hours (w/ Admin, DON)]]/Contract[[#This Row],[Total RN Hours (w/ Admin, DON)]]</f>
        <v>0.48567641844480264</v>
      </c>
      <c r="L397" s="2">
        <v>26.633076923076928</v>
      </c>
      <c r="M397" s="2">
        <v>18.604395604395606</v>
      </c>
      <c r="N397" s="8">
        <f>Contract[[#This Row],[RN Hours Contract (excl. Admin, DON)]]/Contract[[#This Row],[RN Hours (excl. Admin, DON)]]</f>
        <v>0.6985447328571841</v>
      </c>
      <c r="O397" s="2">
        <v>6.2225274725274726</v>
      </c>
      <c r="P397" s="2">
        <v>0</v>
      </c>
      <c r="Q397" s="8">
        <f>Contract[[#This Row],[RN Admin Hours Contract]]/Contract[[#This Row],[RN Admin Hours]]</f>
        <v>0</v>
      </c>
      <c r="R397" s="2">
        <v>5.4505494505494507</v>
      </c>
      <c r="S397" s="2">
        <v>0</v>
      </c>
      <c r="T397" s="8">
        <f>Contract[[#This Row],[RN DON Hours Contract]]/Contract[[#This Row],[RN DON Hours]]</f>
        <v>0</v>
      </c>
      <c r="U397" s="2">
        <v>71.672417582417594</v>
      </c>
      <c r="V397" s="2">
        <v>37.991098901098901</v>
      </c>
      <c r="W397" s="8">
        <f>Contract[[#This Row],[LPN Hours Contract (excl. Admin)]]/Contract[[#This Row],[LPN Hours (excl. Admin)]]</f>
        <v>0.53006582144954373</v>
      </c>
      <c r="X397" s="2">
        <v>3.4258241758241756</v>
      </c>
      <c r="Y397" s="2">
        <v>0</v>
      </c>
      <c r="Z397" s="8">
        <f>Contract[[#This Row],[LPN Admin Hours Contract]]/Contract[[#This Row],[LPN Admin Hours]]</f>
        <v>0</v>
      </c>
      <c r="AA397" s="2">
        <v>94.607252747252744</v>
      </c>
      <c r="AB397" s="2">
        <v>50.252747252747255</v>
      </c>
      <c r="AC397" s="8">
        <f>Contract[[#This Row],[CNA Hours Contract]]/Contract[[#This Row],[CNA Hours]]</f>
        <v>0.53117224941516461</v>
      </c>
      <c r="AD397" s="2">
        <v>37.035714285714285</v>
      </c>
      <c r="AE397" s="2">
        <v>0</v>
      </c>
      <c r="AF397" s="8">
        <f>Contract[[#This Row],[NA TR Hours Contract]]/Contract[[#This Row],[NA TR Hours]]</f>
        <v>0</v>
      </c>
      <c r="AG397" s="2">
        <v>0</v>
      </c>
      <c r="AH397" s="2">
        <v>0</v>
      </c>
      <c r="AI397" s="8" t="s">
        <v>2447</v>
      </c>
      <c r="AJ397" t="s">
        <v>948</v>
      </c>
      <c r="AK397" s="6">
        <v>5</v>
      </c>
      <c r="AT397"/>
      <c r="AU397"/>
    </row>
    <row r="398" spans="1:47" x14ac:dyDescent="0.25">
      <c r="A398" t="s">
        <v>35</v>
      </c>
      <c r="B398" t="s">
        <v>1091</v>
      </c>
      <c r="C398" t="s">
        <v>1947</v>
      </c>
      <c r="D398" t="s">
        <v>2333</v>
      </c>
      <c r="E398" s="2">
        <v>71.736263736263737</v>
      </c>
      <c r="F398" s="2">
        <f>SUM(Contract[[#This Row],[RN Hours (excl. Admin, DON)]], Contract[[#This Row],[RN Admin Hours]], Contract[[#This Row],[RN DON Hours]], Contract[[#This Row],[LPN Hours (excl. Admin)]], Contract[[#This Row],[LPN Admin Hours]], Contract[[#This Row],[CNA Hours]], Contract[[#This Row],[NA TR Hours]], Contract[[#This Row],[Med Aide/Tech Hours]])</f>
        <v>275.07329670329665</v>
      </c>
      <c r="G3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398" s="8">
        <f>Contract[[#This Row],[Total Contract Hours]]/Contract[[#This Row],[Total Nurse Staff Hours]]</f>
        <v>0</v>
      </c>
      <c r="I398" s="2">
        <f>SUM(Contract[[#This Row],[RN Hours (excl. Admin, DON)]], Contract[[#This Row],[RN Admin Hours]], Contract[[#This Row],[RN DON Hours]])</f>
        <v>39.990219780219775</v>
      </c>
      <c r="J398" s="2">
        <f>SUM(Contract[[#This Row],[RN Hours Contract (excl. Admin, DON)]], Contract[[#This Row],[RN Admin Hours Contract]], Contract[[#This Row],[RN DON Hours Contract]])</f>
        <v>0</v>
      </c>
      <c r="K398" s="8">
        <f>Contract[[#This Row],[Total Contract RN Hours (w/ Admin, DON)]]/Contract[[#This Row],[Total RN Hours (w/ Admin, DON)]]</f>
        <v>0</v>
      </c>
      <c r="L398" s="2">
        <v>33.622087912087906</v>
      </c>
      <c r="M398" s="2">
        <v>0</v>
      </c>
      <c r="N398" s="8">
        <f>Contract[[#This Row],[RN Hours Contract (excl. Admin, DON)]]/Contract[[#This Row],[RN Hours (excl. Admin, DON)]]</f>
        <v>0</v>
      </c>
      <c r="O398" s="2">
        <v>0.74175824175824179</v>
      </c>
      <c r="P398" s="2">
        <v>0</v>
      </c>
      <c r="Q398" s="8">
        <f>Contract[[#This Row],[RN Admin Hours Contract]]/Contract[[#This Row],[RN Admin Hours]]</f>
        <v>0</v>
      </c>
      <c r="R398" s="2">
        <v>5.6263736263736268</v>
      </c>
      <c r="S398" s="2">
        <v>0</v>
      </c>
      <c r="T398" s="8">
        <f>Contract[[#This Row],[RN DON Hours Contract]]/Contract[[#This Row],[RN DON Hours]]</f>
        <v>0</v>
      </c>
      <c r="U398" s="2">
        <v>68.440219780219763</v>
      </c>
      <c r="V398" s="2">
        <v>0</v>
      </c>
      <c r="W398" s="8">
        <f>Contract[[#This Row],[LPN Hours Contract (excl. Admin)]]/Contract[[#This Row],[LPN Hours (excl. Admin)]]</f>
        <v>0</v>
      </c>
      <c r="X398" s="2">
        <v>5.2747252747252746</v>
      </c>
      <c r="Y398" s="2">
        <v>0</v>
      </c>
      <c r="Z398" s="8">
        <f>Contract[[#This Row],[LPN Admin Hours Contract]]/Contract[[#This Row],[LPN Admin Hours]]</f>
        <v>0</v>
      </c>
      <c r="AA398" s="2">
        <v>161.36813186813185</v>
      </c>
      <c r="AB398" s="2">
        <v>0</v>
      </c>
      <c r="AC398" s="8">
        <f>Contract[[#This Row],[CNA Hours Contract]]/Contract[[#This Row],[CNA Hours]]</f>
        <v>0</v>
      </c>
      <c r="AD398" s="2">
        <v>0</v>
      </c>
      <c r="AE398" s="2">
        <v>0</v>
      </c>
      <c r="AF398" s="8" t="s">
        <v>2447</v>
      </c>
      <c r="AG398" s="2">
        <v>0</v>
      </c>
      <c r="AH398" s="2">
        <v>0</v>
      </c>
      <c r="AI398" s="8" t="s">
        <v>2447</v>
      </c>
      <c r="AJ398" t="s">
        <v>145</v>
      </c>
      <c r="AK398" s="6">
        <v>5</v>
      </c>
      <c r="AT398"/>
      <c r="AU398"/>
    </row>
    <row r="399" spans="1:47" x14ac:dyDescent="0.25">
      <c r="A399" t="s">
        <v>35</v>
      </c>
      <c r="B399" t="s">
        <v>1205</v>
      </c>
      <c r="C399" t="s">
        <v>2038</v>
      </c>
      <c r="D399" t="s">
        <v>2307</v>
      </c>
      <c r="E399" s="2">
        <v>48.263736263736263</v>
      </c>
      <c r="F399" s="2">
        <f>SUM(Contract[[#This Row],[RN Hours (excl. Admin, DON)]], Contract[[#This Row],[RN Admin Hours]], Contract[[#This Row],[RN DON Hours]], Contract[[#This Row],[LPN Hours (excl. Admin)]], Contract[[#This Row],[LPN Admin Hours]], Contract[[#This Row],[CNA Hours]], Contract[[#This Row],[NA TR Hours]], Contract[[#This Row],[Med Aide/Tech Hours]])</f>
        <v>140.61373626373631</v>
      </c>
      <c r="G3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31.159560439560444</v>
      </c>
      <c r="H399" s="8">
        <f>Contract[[#This Row],[Total Contract Hours]]/Contract[[#This Row],[Total Nurse Staff Hours]]</f>
        <v>0.22159684585236614</v>
      </c>
      <c r="I399" s="2">
        <f>SUM(Contract[[#This Row],[RN Hours (excl. Admin, DON)]], Contract[[#This Row],[RN Admin Hours]], Contract[[#This Row],[RN DON Hours]])</f>
        <v>15.168241758241757</v>
      </c>
      <c r="J399" s="2">
        <f>SUM(Contract[[#This Row],[RN Hours Contract (excl. Admin, DON)]], Contract[[#This Row],[RN Admin Hours Contract]], Contract[[#This Row],[RN DON Hours Contract]])</f>
        <v>3.5274725274725274</v>
      </c>
      <c r="K399" s="8">
        <f>Contract[[#This Row],[Total Contract RN Hours (w/ Admin, DON)]]/Contract[[#This Row],[Total RN Hours (w/ Admin, DON)]]</f>
        <v>0.23255645470944933</v>
      </c>
      <c r="L399" s="2">
        <v>5.6078021978021981</v>
      </c>
      <c r="M399" s="2">
        <v>3.5274725274725274</v>
      </c>
      <c r="N399" s="8">
        <f>Contract[[#This Row],[RN Hours Contract (excl. Admin, DON)]]/Contract[[#This Row],[RN Hours (excl. Admin, DON)]]</f>
        <v>0.62902941349375863</v>
      </c>
      <c r="O399" s="2">
        <v>4.1208791208791204</v>
      </c>
      <c r="P399" s="2">
        <v>0</v>
      </c>
      <c r="Q399" s="8">
        <f>Contract[[#This Row],[RN Admin Hours Contract]]/Contract[[#This Row],[RN Admin Hours]]</f>
        <v>0</v>
      </c>
      <c r="R399" s="2">
        <v>5.4395604395604398</v>
      </c>
      <c r="S399" s="2">
        <v>0</v>
      </c>
      <c r="T399" s="8">
        <f>Contract[[#This Row],[RN DON Hours Contract]]/Contract[[#This Row],[RN DON Hours]]</f>
        <v>0</v>
      </c>
      <c r="U399" s="2">
        <v>49.796153846153871</v>
      </c>
      <c r="V399" s="2">
        <v>8.9178021978021995</v>
      </c>
      <c r="W399" s="8">
        <f>Contract[[#This Row],[LPN Hours Contract (excl. Admin)]]/Contract[[#This Row],[LPN Hours (excl. Admin)]]</f>
        <v>0.17908616447274045</v>
      </c>
      <c r="X399" s="2">
        <v>8.2417582417582416E-2</v>
      </c>
      <c r="Y399" s="2">
        <v>0</v>
      </c>
      <c r="Z399" s="8">
        <f>Contract[[#This Row],[LPN Admin Hours Contract]]/Contract[[#This Row],[LPN Admin Hours]]</f>
        <v>0</v>
      </c>
      <c r="AA399" s="2">
        <v>75.566923076923089</v>
      </c>
      <c r="AB399" s="2">
        <v>18.714285714285715</v>
      </c>
      <c r="AC399" s="8">
        <f>Contract[[#This Row],[CNA Hours Contract]]/Contract[[#This Row],[CNA Hours]]</f>
        <v>0.24765181579823717</v>
      </c>
      <c r="AD399" s="2">
        <v>0</v>
      </c>
      <c r="AE399" s="2">
        <v>0</v>
      </c>
      <c r="AF399" s="8" t="s">
        <v>2447</v>
      </c>
      <c r="AG399" s="2">
        <v>0</v>
      </c>
      <c r="AH399" s="2">
        <v>0</v>
      </c>
      <c r="AI399" s="8" t="s">
        <v>2447</v>
      </c>
      <c r="AJ399" t="s">
        <v>260</v>
      </c>
      <c r="AK399" s="6">
        <v>5</v>
      </c>
      <c r="AT399"/>
      <c r="AU399"/>
    </row>
    <row r="400" spans="1:47" x14ac:dyDescent="0.25">
      <c r="A400" t="s">
        <v>35</v>
      </c>
      <c r="B400" t="s">
        <v>1174</v>
      </c>
      <c r="C400" t="s">
        <v>2062</v>
      </c>
      <c r="D400" t="s">
        <v>2347</v>
      </c>
      <c r="E400" s="2">
        <v>51.043956043956044</v>
      </c>
      <c r="F400" s="2">
        <f>SUM(Contract[[#This Row],[RN Hours (excl. Admin, DON)]], Contract[[#This Row],[RN Admin Hours]], Contract[[#This Row],[RN DON Hours]], Contract[[#This Row],[LPN Hours (excl. Admin)]], Contract[[#This Row],[LPN Admin Hours]], Contract[[#This Row],[CNA Hours]], Contract[[#This Row],[NA TR Hours]], Contract[[#This Row],[Med Aide/Tech Hours]])</f>
        <v>224.76923076923077</v>
      </c>
      <c r="G4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00" s="8">
        <f>Contract[[#This Row],[Total Contract Hours]]/Contract[[#This Row],[Total Nurse Staff Hours]]</f>
        <v>0</v>
      </c>
      <c r="I400" s="2">
        <f>SUM(Contract[[#This Row],[RN Hours (excl. Admin, DON)]], Contract[[#This Row],[RN Admin Hours]], Contract[[#This Row],[RN DON Hours]])</f>
        <v>37.953296703296701</v>
      </c>
      <c r="J400" s="2">
        <f>SUM(Contract[[#This Row],[RN Hours Contract (excl. Admin, DON)]], Contract[[#This Row],[RN Admin Hours Contract]], Contract[[#This Row],[RN DON Hours Contract]])</f>
        <v>0</v>
      </c>
      <c r="K400" s="8">
        <f>Contract[[#This Row],[Total Contract RN Hours (w/ Admin, DON)]]/Contract[[#This Row],[Total RN Hours (w/ Admin, DON)]]</f>
        <v>0</v>
      </c>
      <c r="L400" s="2">
        <v>9.4807692307692299</v>
      </c>
      <c r="M400" s="2">
        <v>0</v>
      </c>
      <c r="N400" s="8">
        <f>Contract[[#This Row],[RN Hours Contract (excl. Admin, DON)]]/Contract[[#This Row],[RN Hours (excl. Admin, DON)]]</f>
        <v>0</v>
      </c>
      <c r="O400" s="2">
        <v>23.324175824175825</v>
      </c>
      <c r="P400" s="2">
        <v>0</v>
      </c>
      <c r="Q400" s="8">
        <f>Contract[[#This Row],[RN Admin Hours Contract]]/Contract[[#This Row],[RN Admin Hours]]</f>
        <v>0</v>
      </c>
      <c r="R400" s="2">
        <v>5.1483516483516487</v>
      </c>
      <c r="S400" s="2">
        <v>0</v>
      </c>
      <c r="T400" s="8">
        <f>Contract[[#This Row],[RN DON Hours Contract]]/Contract[[#This Row],[RN DON Hours]]</f>
        <v>0</v>
      </c>
      <c r="U400" s="2">
        <v>66.708791208791212</v>
      </c>
      <c r="V400" s="2">
        <v>0</v>
      </c>
      <c r="W400" s="8">
        <f>Contract[[#This Row],[LPN Hours Contract (excl. Admin)]]/Contract[[#This Row],[LPN Hours (excl. Admin)]]</f>
        <v>0</v>
      </c>
      <c r="X400" s="2">
        <v>0</v>
      </c>
      <c r="Y400" s="2">
        <v>0</v>
      </c>
      <c r="Z400" s="8" t="s">
        <v>2447</v>
      </c>
      <c r="AA400" s="2">
        <v>120.10714285714286</v>
      </c>
      <c r="AB400" s="2">
        <v>0</v>
      </c>
      <c r="AC400" s="8">
        <f>Contract[[#This Row],[CNA Hours Contract]]/Contract[[#This Row],[CNA Hours]]</f>
        <v>0</v>
      </c>
      <c r="AD400" s="2">
        <v>0</v>
      </c>
      <c r="AE400" s="2">
        <v>0</v>
      </c>
      <c r="AF400" s="8" t="s">
        <v>2447</v>
      </c>
      <c r="AG400" s="2">
        <v>0</v>
      </c>
      <c r="AH400" s="2">
        <v>0</v>
      </c>
      <c r="AI400" s="8" t="s">
        <v>2447</v>
      </c>
      <c r="AJ400" t="s">
        <v>229</v>
      </c>
      <c r="AK400" s="6">
        <v>5</v>
      </c>
      <c r="AT400"/>
      <c r="AU400"/>
    </row>
    <row r="401" spans="1:47" x14ac:dyDescent="0.25">
      <c r="A401" t="s">
        <v>35</v>
      </c>
      <c r="B401" t="s">
        <v>1573</v>
      </c>
      <c r="C401" t="s">
        <v>1922</v>
      </c>
      <c r="D401" t="s">
        <v>2291</v>
      </c>
      <c r="E401" s="2">
        <v>59.197802197802197</v>
      </c>
      <c r="F401" s="2">
        <f>SUM(Contract[[#This Row],[RN Hours (excl. Admin, DON)]], Contract[[#This Row],[RN Admin Hours]], Contract[[#This Row],[RN DON Hours]], Contract[[#This Row],[LPN Hours (excl. Admin)]], Contract[[#This Row],[LPN Admin Hours]], Contract[[#This Row],[CNA Hours]], Contract[[#This Row],[NA TR Hours]], Contract[[#This Row],[Med Aide/Tech Hours]])</f>
        <v>261.73978021978019</v>
      </c>
      <c r="G4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5.6923076923076916</v>
      </c>
      <c r="H401" s="8">
        <f>Contract[[#This Row],[Total Contract Hours]]/Contract[[#This Row],[Total Nurse Staff Hours]]</f>
        <v>2.1747965431650931E-2</v>
      </c>
      <c r="I401" s="2">
        <f>SUM(Contract[[#This Row],[RN Hours (excl. Admin, DON)]], Contract[[#This Row],[RN Admin Hours]], Contract[[#This Row],[RN DON Hours]])</f>
        <v>48.583186813186785</v>
      </c>
      <c r="J401" s="2">
        <f>SUM(Contract[[#This Row],[RN Hours Contract (excl. Admin, DON)]], Contract[[#This Row],[RN Admin Hours Contract]], Contract[[#This Row],[RN DON Hours Contract]])</f>
        <v>5.6923076923076916</v>
      </c>
      <c r="K401" s="8">
        <f>Contract[[#This Row],[Total Contract RN Hours (w/ Admin, DON)]]/Contract[[#This Row],[Total RN Hours (w/ Admin, DON)]]</f>
        <v>0.11716620637085598</v>
      </c>
      <c r="L401" s="2">
        <v>16.021978021978022</v>
      </c>
      <c r="M401" s="2">
        <v>0</v>
      </c>
      <c r="N401" s="8">
        <f>Contract[[#This Row],[RN Hours Contract (excl. Admin, DON)]]/Contract[[#This Row],[RN Hours (excl. Admin, DON)]]</f>
        <v>0</v>
      </c>
      <c r="O401" s="2">
        <v>26.868901098901066</v>
      </c>
      <c r="P401" s="2">
        <v>3.9340659340659339</v>
      </c>
      <c r="Q401" s="8">
        <f>Contract[[#This Row],[RN Admin Hours Contract]]/Contract[[#This Row],[RN Admin Hours]]</f>
        <v>0.14641707599373449</v>
      </c>
      <c r="R401" s="2">
        <v>5.6923076923076925</v>
      </c>
      <c r="S401" s="2">
        <v>1.7582417582417582</v>
      </c>
      <c r="T401" s="8">
        <f>Contract[[#This Row],[RN DON Hours Contract]]/Contract[[#This Row],[RN DON Hours]]</f>
        <v>0.30888030888030887</v>
      </c>
      <c r="U401" s="2">
        <v>90.969780219780219</v>
      </c>
      <c r="V401" s="2">
        <v>0</v>
      </c>
      <c r="W401" s="8">
        <f>Contract[[#This Row],[LPN Hours Contract (excl. Admin)]]/Contract[[#This Row],[LPN Hours (excl. Admin)]]</f>
        <v>0</v>
      </c>
      <c r="X401" s="2">
        <v>6.063186813186813</v>
      </c>
      <c r="Y401" s="2">
        <v>0</v>
      </c>
      <c r="Z401" s="8">
        <f>Contract[[#This Row],[LPN Admin Hours Contract]]/Contract[[#This Row],[LPN Admin Hours]]</f>
        <v>0</v>
      </c>
      <c r="AA401" s="2">
        <v>116.12362637362638</v>
      </c>
      <c r="AB401" s="2">
        <v>0</v>
      </c>
      <c r="AC401" s="8">
        <f>Contract[[#This Row],[CNA Hours Contract]]/Contract[[#This Row],[CNA Hours]]</f>
        <v>0</v>
      </c>
      <c r="AD401" s="2">
        <v>0</v>
      </c>
      <c r="AE401" s="2">
        <v>0</v>
      </c>
      <c r="AF401" s="8" t="s">
        <v>2447</v>
      </c>
      <c r="AG401" s="2">
        <v>0</v>
      </c>
      <c r="AH401" s="2">
        <v>0</v>
      </c>
      <c r="AI401" s="8" t="s">
        <v>2447</v>
      </c>
      <c r="AJ401" t="s">
        <v>635</v>
      </c>
      <c r="AK401" s="6">
        <v>5</v>
      </c>
      <c r="AT401"/>
      <c r="AU401"/>
    </row>
    <row r="402" spans="1:47" x14ac:dyDescent="0.25">
      <c r="A402" t="s">
        <v>35</v>
      </c>
      <c r="B402" t="s">
        <v>1008</v>
      </c>
      <c r="C402" t="s">
        <v>2068</v>
      </c>
      <c r="D402" t="s">
        <v>2307</v>
      </c>
      <c r="E402" s="2">
        <v>74.945054945054949</v>
      </c>
      <c r="F402" s="2">
        <f>SUM(Contract[[#This Row],[RN Hours (excl. Admin, DON)]], Contract[[#This Row],[RN Admin Hours]], Contract[[#This Row],[RN DON Hours]], Contract[[#This Row],[LPN Hours (excl. Admin)]], Contract[[#This Row],[LPN Admin Hours]], Contract[[#This Row],[CNA Hours]], Contract[[#This Row],[NA TR Hours]], Contract[[#This Row],[Med Aide/Tech Hours]])</f>
        <v>192.84307692307692</v>
      </c>
      <c r="G4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0.2857142857142857</v>
      </c>
      <c r="H402" s="8">
        <f>Contract[[#This Row],[Total Contract Hours]]/Contract[[#This Row],[Total Nurse Staff Hours]]</f>
        <v>1.4815895404337181E-3</v>
      </c>
      <c r="I402" s="2">
        <f>SUM(Contract[[#This Row],[RN Hours (excl. Admin, DON)]], Contract[[#This Row],[RN Admin Hours]], Contract[[#This Row],[RN DON Hours]])</f>
        <v>27.670439560439547</v>
      </c>
      <c r="J402" s="2">
        <f>SUM(Contract[[#This Row],[RN Hours Contract (excl. Admin, DON)]], Contract[[#This Row],[RN Admin Hours Contract]], Contract[[#This Row],[RN DON Hours Contract]])</f>
        <v>0.2857142857142857</v>
      </c>
      <c r="K402" s="8">
        <f>Contract[[#This Row],[Total Contract RN Hours (w/ Admin, DON)]]/Contract[[#This Row],[Total RN Hours (w/ Admin, DON)]]</f>
        <v>1.03256142747646E-2</v>
      </c>
      <c r="L402" s="2">
        <v>19.939670329670317</v>
      </c>
      <c r="M402" s="2">
        <v>0</v>
      </c>
      <c r="N402" s="8">
        <f>Contract[[#This Row],[RN Hours Contract (excl. Admin, DON)]]/Contract[[#This Row],[RN Hours (excl. Admin, DON)]]</f>
        <v>0</v>
      </c>
      <c r="O402" s="2">
        <v>0.29120879120879123</v>
      </c>
      <c r="P402" s="2">
        <v>0.2857142857142857</v>
      </c>
      <c r="Q402" s="8">
        <f>Contract[[#This Row],[RN Admin Hours Contract]]/Contract[[#This Row],[RN Admin Hours]]</f>
        <v>0.98113207547169801</v>
      </c>
      <c r="R402" s="2">
        <v>7.4395604395604398</v>
      </c>
      <c r="S402" s="2">
        <v>0</v>
      </c>
      <c r="T402" s="8">
        <f>Contract[[#This Row],[RN DON Hours Contract]]/Contract[[#This Row],[RN DON Hours]]</f>
        <v>0</v>
      </c>
      <c r="U402" s="2">
        <v>69.118241758241766</v>
      </c>
      <c r="V402" s="2">
        <v>0</v>
      </c>
      <c r="W402" s="8">
        <f>Contract[[#This Row],[LPN Hours Contract (excl. Admin)]]/Contract[[#This Row],[LPN Hours (excl. Admin)]]</f>
        <v>0</v>
      </c>
      <c r="X402" s="2">
        <v>0</v>
      </c>
      <c r="Y402" s="2">
        <v>0</v>
      </c>
      <c r="Z402" s="8" t="s">
        <v>2447</v>
      </c>
      <c r="AA402" s="2">
        <v>96.054395604395609</v>
      </c>
      <c r="AB402" s="2">
        <v>0</v>
      </c>
      <c r="AC402" s="8">
        <f>Contract[[#This Row],[CNA Hours Contract]]/Contract[[#This Row],[CNA Hours]]</f>
        <v>0</v>
      </c>
      <c r="AD402" s="2">
        <v>0</v>
      </c>
      <c r="AE402" s="2">
        <v>0</v>
      </c>
      <c r="AF402" s="8" t="s">
        <v>2447</v>
      </c>
      <c r="AG402" s="2">
        <v>0</v>
      </c>
      <c r="AH402" s="2">
        <v>0</v>
      </c>
      <c r="AI402" s="8" t="s">
        <v>2447</v>
      </c>
      <c r="AJ402" t="s">
        <v>61</v>
      </c>
      <c r="AK402" s="6">
        <v>5</v>
      </c>
      <c r="AT402"/>
      <c r="AU402"/>
    </row>
    <row r="403" spans="1:47" x14ac:dyDescent="0.25">
      <c r="A403" t="s">
        <v>35</v>
      </c>
      <c r="B403" t="s">
        <v>1000</v>
      </c>
      <c r="C403" t="s">
        <v>1978</v>
      </c>
      <c r="D403" t="s">
        <v>2331</v>
      </c>
      <c r="E403" s="2">
        <v>38.307692307692307</v>
      </c>
      <c r="F403" s="2">
        <f>SUM(Contract[[#This Row],[RN Hours (excl. Admin, DON)]], Contract[[#This Row],[RN Admin Hours]], Contract[[#This Row],[RN DON Hours]], Contract[[#This Row],[LPN Hours (excl. Admin)]], Contract[[#This Row],[LPN Admin Hours]], Contract[[#This Row],[CNA Hours]], Contract[[#This Row],[NA TR Hours]], Contract[[#This Row],[Med Aide/Tech Hours]])</f>
        <v>121.56846153846152</v>
      </c>
      <c r="G4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22.052417582417583</v>
      </c>
      <c r="H403" s="8">
        <f>Contract[[#This Row],[Total Contract Hours]]/Contract[[#This Row],[Total Nurse Staff Hours]]</f>
        <v>0.18139916639021295</v>
      </c>
      <c r="I403" s="2">
        <f>SUM(Contract[[#This Row],[RN Hours (excl. Admin, DON)]], Contract[[#This Row],[RN Admin Hours]], Contract[[#This Row],[RN DON Hours]])</f>
        <v>24.088901098901083</v>
      </c>
      <c r="J403" s="2">
        <f>SUM(Contract[[#This Row],[RN Hours Contract (excl. Admin, DON)]], Contract[[#This Row],[RN Admin Hours Contract]], Contract[[#This Row],[RN DON Hours Contract]])</f>
        <v>1.8791208791208791</v>
      </c>
      <c r="K403" s="8">
        <f>Contract[[#This Row],[Total Contract RN Hours (w/ Admin, DON)]]/Contract[[#This Row],[Total RN Hours (w/ Admin, DON)]]</f>
        <v>7.8007746032325367E-2</v>
      </c>
      <c r="L403" s="2">
        <v>6.616483516483517</v>
      </c>
      <c r="M403" s="2">
        <v>0.94505494505494503</v>
      </c>
      <c r="N403" s="8">
        <f>Contract[[#This Row],[RN Hours Contract (excl. Admin, DON)]]/Contract[[#This Row],[RN Hours (excl. Admin, DON)]]</f>
        <v>0.14283341637601726</v>
      </c>
      <c r="O403" s="2">
        <v>8.155384615384607</v>
      </c>
      <c r="P403" s="2">
        <v>0.93406593406593408</v>
      </c>
      <c r="Q403" s="8">
        <f>Contract[[#This Row],[RN Admin Hours Contract]]/Contract[[#This Row],[RN Admin Hours]]</f>
        <v>0.11453364594281415</v>
      </c>
      <c r="R403" s="2">
        <v>9.3170329670329597</v>
      </c>
      <c r="S403" s="2">
        <v>0</v>
      </c>
      <c r="T403" s="8">
        <f>Contract[[#This Row],[RN DON Hours Contract]]/Contract[[#This Row],[RN DON Hours]]</f>
        <v>0</v>
      </c>
      <c r="U403" s="2">
        <v>34.17879120879121</v>
      </c>
      <c r="V403" s="2">
        <v>8.3381318681318675</v>
      </c>
      <c r="W403" s="8">
        <f>Contract[[#This Row],[LPN Hours Contract (excl. Admin)]]/Contract[[#This Row],[LPN Hours (excl. Admin)]]</f>
        <v>0.24395631247447969</v>
      </c>
      <c r="X403" s="2">
        <v>0.89219780219780231</v>
      </c>
      <c r="Y403" s="2">
        <v>0</v>
      </c>
      <c r="Z403" s="8">
        <f>Contract[[#This Row],[LPN Admin Hours Contract]]/Contract[[#This Row],[LPN Admin Hours]]</f>
        <v>0</v>
      </c>
      <c r="AA403" s="2">
        <v>62.40857142857142</v>
      </c>
      <c r="AB403" s="2">
        <v>11.835164835164836</v>
      </c>
      <c r="AC403" s="8">
        <f>Contract[[#This Row],[CNA Hours Contract]]/Contract[[#This Row],[CNA Hours]]</f>
        <v>0.18964005366971995</v>
      </c>
      <c r="AD403" s="2">
        <v>0</v>
      </c>
      <c r="AE403" s="2">
        <v>0</v>
      </c>
      <c r="AF403" s="8" t="s">
        <v>2447</v>
      </c>
      <c r="AG403" s="2">
        <v>0</v>
      </c>
      <c r="AH403" s="2">
        <v>0</v>
      </c>
      <c r="AI403" s="8" t="s">
        <v>2447</v>
      </c>
      <c r="AJ403" t="s">
        <v>53</v>
      </c>
      <c r="AK403" s="6">
        <v>5</v>
      </c>
      <c r="AT403"/>
      <c r="AU403"/>
    </row>
    <row r="404" spans="1:47" x14ac:dyDescent="0.25">
      <c r="A404" t="s">
        <v>35</v>
      </c>
      <c r="B404" t="s">
        <v>1672</v>
      </c>
      <c r="C404" t="s">
        <v>2239</v>
      </c>
      <c r="D404" t="s">
        <v>2309</v>
      </c>
      <c r="E404" s="2">
        <v>97.879120879120876</v>
      </c>
      <c r="F404" s="2">
        <f>SUM(Contract[[#This Row],[RN Hours (excl. Admin, DON)]], Contract[[#This Row],[RN Admin Hours]], Contract[[#This Row],[RN DON Hours]], Contract[[#This Row],[LPN Hours (excl. Admin)]], Contract[[#This Row],[LPN Admin Hours]], Contract[[#This Row],[CNA Hours]], Contract[[#This Row],[NA TR Hours]], Contract[[#This Row],[Med Aide/Tech Hours]])</f>
        <v>338.2291208791209</v>
      </c>
      <c r="G4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04" s="8">
        <f>Contract[[#This Row],[Total Contract Hours]]/Contract[[#This Row],[Total Nurse Staff Hours]]</f>
        <v>0</v>
      </c>
      <c r="I404" s="2">
        <f>SUM(Contract[[#This Row],[RN Hours (excl. Admin, DON)]], Contract[[#This Row],[RN Admin Hours]], Contract[[#This Row],[RN DON Hours]])</f>
        <v>58.807362637362651</v>
      </c>
      <c r="J404" s="2">
        <f>SUM(Contract[[#This Row],[RN Hours Contract (excl. Admin, DON)]], Contract[[#This Row],[RN Admin Hours Contract]], Contract[[#This Row],[RN DON Hours Contract]])</f>
        <v>0</v>
      </c>
      <c r="K404" s="8">
        <f>Contract[[#This Row],[Total Contract RN Hours (w/ Admin, DON)]]/Contract[[#This Row],[Total RN Hours (w/ Admin, DON)]]</f>
        <v>0</v>
      </c>
      <c r="L404" s="2">
        <v>27.723516483516491</v>
      </c>
      <c r="M404" s="2">
        <v>0</v>
      </c>
      <c r="N404" s="8">
        <f>Contract[[#This Row],[RN Hours Contract (excl. Admin, DON)]]/Contract[[#This Row],[RN Hours (excl. Admin, DON)]]</f>
        <v>0</v>
      </c>
      <c r="O404" s="2">
        <v>24.477032967032965</v>
      </c>
      <c r="P404" s="2">
        <v>0</v>
      </c>
      <c r="Q404" s="8">
        <f>Contract[[#This Row],[RN Admin Hours Contract]]/Contract[[#This Row],[RN Admin Hours]]</f>
        <v>0</v>
      </c>
      <c r="R404" s="2">
        <v>6.6068131868131887</v>
      </c>
      <c r="S404" s="2">
        <v>0</v>
      </c>
      <c r="T404" s="8">
        <f>Contract[[#This Row],[RN DON Hours Contract]]/Contract[[#This Row],[RN DON Hours]]</f>
        <v>0</v>
      </c>
      <c r="U404" s="2">
        <v>70.848241758241727</v>
      </c>
      <c r="V404" s="2">
        <v>0</v>
      </c>
      <c r="W404" s="8">
        <f>Contract[[#This Row],[LPN Hours Contract (excl. Admin)]]/Contract[[#This Row],[LPN Hours (excl. Admin)]]</f>
        <v>0</v>
      </c>
      <c r="X404" s="2">
        <v>15.537362637362634</v>
      </c>
      <c r="Y404" s="2">
        <v>0</v>
      </c>
      <c r="Z404" s="8">
        <f>Contract[[#This Row],[LPN Admin Hours Contract]]/Contract[[#This Row],[LPN Admin Hours]]</f>
        <v>0</v>
      </c>
      <c r="AA404" s="2">
        <v>188.01758241758245</v>
      </c>
      <c r="AB404" s="2">
        <v>0</v>
      </c>
      <c r="AC404" s="8">
        <f>Contract[[#This Row],[CNA Hours Contract]]/Contract[[#This Row],[CNA Hours]]</f>
        <v>0</v>
      </c>
      <c r="AD404" s="2">
        <v>5.0185714285714287</v>
      </c>
      <c r="AE404" s="2">
        <v>0</v>
      </c>
      <c r="AF404" s="8">
        <f>Contract[[#This Row],[NA TR Hours Contract]]/Contract[[#This Row],[NA TR Hours]]</f>
        <v>0</v>
      </c>
      <c r="AG404" s="2">
        <v>0</v>
      </c>
      <c r="AH404" s="2">
        <v>0</v>
      </c>
      <c r="AI404" s="8" t="s">
        <v>2447</v>
      </c>
      <c r="AJ404" t="s">
        <v>736</v>
      </c>
      <c r="AK404" s="6">
        <v>5</v>
      </c>
      <c r="AT404"/>
      <c r="AU404"/>
    </row>
    <row r="405" spans="1:47" x14ac:dyDescent="0.25">
      <c r="A405" t="s">
        <v>35</v>
      </c>
      <c r="B405" t="s">
        <v>1566</v>
      </c>
      <c r="C405" t="s">
        <v>2220</v>
      </c>
      <c r="D405" t="s">
        <v>2306</v>
      </c>
      <c r="E405" s="2">
        <v>32.516483516483518</v>
      </c>
      <c r="F405" s="2">
        <f>SUM(Contract[[#This Row],[RN Hours (excl. Admin, DON)]], Contract[[#This Row],[RN Admin Hours]], Contract[[#This Row],[RN DON Hours]], Contract[[#This Row],[LPN Hours (excl. Admin)]], Contract[[#This Row],[LPN Admin Hours]], Contract[[#This Row],[CNA Hours]], Contract[[#This Row],[NA TR Hours]], Contract[[#This Row],[Med Aide/Tech Hours]])</f>
        <v>175.31087912087909</v>
      </c>
      <c r="G4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76.079670329670336</v>
      </c>
      <c r="H405" s="8">
        <f>Contract[[#This Row],[Total Contract Hours]]/Contract[[#This Row],[Total Nurse Staff Hours]]</f>
        <v>0.43397004630392866</v>
      </c>
      <c r="I405" s="2">
        <f>SUM(Contract[[#This Row],[RN Hours (excl. Admin, DON)]], Contract[[#This Row],[RN Admin Hours]], Contract[[#This Row],[RN DON Hours]])</f>
        <v>32.349230769230772</v>
      </c>
      <c r="J405" s="2">
        <f>SUM(Contract[[#This Row],[RN Hours Contract (excl. Admin, DON)]], Contract[[#This Row],[RN Admin Hours Contract]], Contract[[#This Row],[RN DON Hours Contract]])</f>
        <v>12.978021978021978</v>
      </c>
      <c r="K405" s="8">
        <f>Contract[[#This Row],[Total Contract RN Hours (w/ Admin, DON)]]/Contract[[#This Row],[Total RN Hours (w/ Admin, DON)]]</f>
        <v>0.40118487115205614</v>
      </c>
      <c r="L405" s="2">
        <v>15.996483516483515</v>
      </c>
      <c r="M405" s="2">
        <v>7.9340659340659343</v>
      </c>
      <c r="N405" s="8">
        <f>Contract[[#This Row],[RN Hours Contract (excl. Admin, DON)]]/Contract[[#This Row],[RN Hours (excl. Admin, DON)]]</f>
        <v>0.4959881292591779</v>
      </c>
      <c r="O405" s="2">
        <v>11.222527472527478</v>
      </c>
      <c r="P405" s="2">
        <v>0</v>
      </c>
      <c r="Q405" s="8">
        <f>Contract[[#This Row],[RN Admin Hours Contract]]/Contract[[#This Row],[RN Admin Hours]]</f>
        <v>0</v>
      </c>
      <c r="R405" s="2">
        <v>5.1302197802197815</v>
      </c>
      <c r="S405" s="2">
        <v>5.0439560439560438</v>
      </c>
      <c r="T405" s="8">
        <f>Contract[[#This Row],[RN DON Hours Contract]]/Contract[[#This Row],[RN DON Hours]]</f>
        <v>0.98318517725179366</v>
      </c>
      <c r="U405" s="2">
        <v>29.495934065934058</v>
      </c>
      <c r="V405" s="2">
        <v>11.563186813186814</v>
      </c>
      <c r="W405" s="8">
        <f>Contract[[#This Row],[LPN Hours Contract (excl. Admin)]]/Contract[[#This Row],[LPN Hours (excl. Admin)]]</f>
        <v>0.39202646667635338</v>
      </c>
      <c r="X405" s="2">
        <v>0</v>
      </c>
      <c r="Y405" s="2">
        <v>0</v>
      </c>
      <c r="Z405" s="8" t="s">
        <v>2447</v>
      </c>
      <c r="AA405" s="2">
        <v>113.46571428571426</v>
      </c>
      <c r="AB405" s="2">
        <v>51.53846153846154</v>
      </c>
      <c r="AC405" s="8">
        <f>Contract[[#This Row],[CNA Hours Contract]]/Contract[[#This Row],[CNA Hours]]</f>
        <v>0.45422057105888608</v>
      </c>
      <c r="AD405" s="2">
        <v>0</v>
      </c>
      <c r="AE405" s="2">
        <v>0</v>
      </c>
      <c r="AF405" s="8" t="s">
        <v>2447</v>
      </c>
      <c r="AG405" s="2">
        <v>0</v>
      </c>
      <c r="AH405" s="2">
        <v>0</v>
      </c>
      <c r="AI405" s="8" t="s">
        <v>2447</v>
      </c>
      <c r="AJ405" t="s">
        <v>628</v>
      </c>
      <c r="AK405" s="6">
        <v>5</v>
      </c>
      <c r="AT405"/>
      <c r="AU405"/>
    </row>
    <row r="406" spans="1:47" x14ac:dyDescent="0.25">
      <c r="A406" t="s">
        <v>35</v>
      </c>
      <c r="B406" t="s">
        <v>1455</v>
      </c>
      <c r="C406" t="s">
        <v>2016</v>
      </c>
      <c r="D406" t="s">
        <v>2325</v>
      </c>
      <c r="E406" s="2">
        <v>47.35164835164835</v>
      </c>
      <c r="F406" s="2">
        <f>SUM(Contract[[#This Row],[RN Hours (excl. Admin, DON)]], Contract[[#This Row],[RN Admin Hours]], Contract[[#This Row],[RN DON Hours]], Contract[[#This Row],[LPN Hours (excl. Admin)]], Contract[[#This Row],[LPN Admin Hours]], Contract[[#This Row],[CNA Hours]], Contract[[#This Row],[NA TR Hours]], Contract[[#This Row],[Med Aide/Tech Hours]])</f>
        <v>170.41362637362641</v>
      </c>
      <c r="G4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0.48351648351648352</v>
      </c>
      <c r="H406" s="8">
        <f>Contract[[#This Row],[Total Contract Hours]]/Contract[[#This Row],[Total Nurse Staff Hours]]</f>
        <v>2.8373111575971579E-3</v>
      </c>
      <c r="I406" s="2">
        <f>SUM(Contract[[#This Row],[RN Hours (excl. Admin, DON)]], Contract[[#This Row],[RN Admin Hours]], Contract[[#This Row],[RN DON Hours]])</f>
        <v>29.719340659340663</v>
      </c>
      <c r="J406" s="2">
        <f>SUM(Contract[[#This Row],[RN Hours Contract (excl. Admin, DON)]], Contract[[#This Row],[RN Admin Hours Contract]], Contract[[#This Row],[RN DON Hours Contract]])</f>
        <v>0.48351648351648352</v>
      </c>
      <c r="K406" s="8">
        <f>Contract[[#This Row],[Total Contract RN Hours (w/ Admin, DON)]]/Contract[[#This Row],[Total RN Hours (w/ Admin, DON)]]</f>
        <v>1.6269421622061332E-2</v>
      </c>
      <c r="L406" s="2">
        <v>14.875934065934068</v>
      </c>
      <c r="M406" s="2">
        <v>0</v>
      </c>
      <c r="N406" s="8">
        <f>Contract[[#This Row],[RN Hours Contract (excl. Admin, DON)]]/Contract[[#This Row],[RN Hours (excl. Admin, DON)]]</f>
        <v>0</v>
      </c>
      <c r="O406" s="2">
        <v>9.1291208791208796</v>
      </c>
      <c r="P406" s="2">
        <v>0.48351648351648352</v>
      </c>
      <c r="Q406" s="8">
        <f>Contract[[#This Row],[RN Admin Hours Contract]]/Contract[[#This Row],[RN Admin Hours]]</f>
        <v>5.2964188985856149E-2</v>
      </c>
      <c r="R406" s="2">
        <v>5.7142857142857144</v>
      </c>
      <c r="S406" s="2">
        <v>0</v>
      </c>
      <c r="T406" s="8">
        <f>Contract[[#This Row],[RN DON Hours Contract]]/Contract[[#This Row],[RN DON Hours]]</f>
        <v>0</v>
      </c>
      <c r="U406" s="2">
        <v>59.276923076923104</v>
      </c>
      <c r="V406" s="2">
        <v>0</v>
      </c>
      <c r="W406" s="8">
        <f>Contract[[#This Row],[LPN Hours Contract (excl. Admin)]]/Contract[[#This Row],[LPN Hours (excl. Admin)]]</f>
        <v>0</v>
      </c>
      <c r="X406" s="2">
        <v>0</v>
      </c>
      <c r="Y406" s="2">
        <v>0</v>
      </c>
      <c r="Z406" s="8" t="s">
        <v>2447</v>
      </c>
      <c r="AA406" s="2">
        <v>81.417362637362629</v>
      </c>
      <c r="AB406" s="2">
        <v>0</v>
      </c>
      <c r="AC406" s="8">
        <f>Contract[[#This Row],[CNA Hours Contract]]/Contract[[#This Row],[CNA Hours]]</f>
        <v>0</v>
      </c>
      <c r="AD406" s="2">
        <v>0</v>
      </c>
      <c r="AE406" s="2">
        <v>0</v>
      </c>
      <c r="AF406" s="8" t="s">
        <v>2447</v>
      </c>
      <c r="AG406" s="2">
        <v>0</v>
      </c>
      <c r="AH406" s="2">
        <v>0</v>
      </c>
      <c r="AI406" s="8" t="s">
        <v>2447</v>
      </c>
      <c r="AJ406" t="s">
        <v>514</v>
      </c>
      <c r="AK406" s="6">
        <v>5</v>
      </c>
      <c r="AT406"/>
      <c r="AU406"/>
    </row>
    <row r="407" spans="1:47" x14ac:dyDescent="0.25">
      <c r="A407" t="s">
        <v>35</v>
      </c>
      <c r="B407" t="s">
        <v>1543</v>
      </c>
      <c r="C407" t="s">
        <v>2151</v>
      </c>
      <c r="D407" t="s">
        <v>2349</v>
      </c>
      <c r="E407" s="2">
        <v>46.791208791208788</v>
      </c>
      <c r="F407" s="2">
        <f>SUM(Contract[[#This Row],[RN Hours (excl. Admin, DON)]], Contract[[#This Row],[RN Admin Hours]], Contract[[#This Row],[RN DON Hours]], Contract[[#This Row],[LPN Hours (excl. Admin)]], Contract[[#This Row],[LPN Admin Hours]], Contract[[#This Row],[CNA Hours]], Contract[[#This Row],[NA TR Hours]], Contract[[#This Row],[Med Aide/Tech Hours]])</f>
        <v>164.34989010989014</v>
      </c>
      <c r="G4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07" s="8">
        <f>Contract[[#This Row],[Total Contract Hours]]/Contract[[#This Row],[Total Nurse Staff Hours]]</f>
        <v>0</v>
      </c>
      <c r="I407" s="2">
        <f>SUM(Contract[[#This Row],[RN Hours (excl. Admin, DON)]], Contract[[#This Row],[RN Admin Hours]], Contract[[#This Row],[RN DON Hours]])</f>
        <v>18.087032967032968</v>
      </c>
      <c r="J407" s="2">
        <f>SUM(Contract[[#This Row],[RN Hours Contract (excl. Admin, DON)]], Contract[[#This Row],[RN Admin Hours Contract]], Contract[[#This Row],[RN DON Hours Contract]])</f>
        <v>0</v>
      </c>
      <c r="K407" s="8">
        <f>Contract[[#This Row],[Total Contract RN Hours (w/ Admin, DON)]]/Contract[[#This Row],[Total RN Hours (w/ Admin, DON)]]</f>
        <v>0</v>
      </c>
      <c r="L407" s="2">
        <v>10.658461538461538</v>
      </c>
      <c r="M407" s="2">
        <v>0</v>
      </c>
      <c r="N407" s="8">
        <f>Contract[[#This Row],[RN Hours Contract (excl. Admin, DON)]]/Contract[[#This Row],[RN Hours (excl. Admin, DON)]]</f>
        <v>0</v>
      </c>
      <c r="O407" s="2">
        <v>2.0219780219780219</v>
      </c>
      <c r="P407" s="2">
        <v>0</v>
      </c>
      <c r="Q407" s="8">
        <f>Contract[[#This Row],[RN Admin Hours Contract]]/Contract[[#This Row],[RN Admin Hours]]</f>
        <v>0</v>
      </c>
      <c r="R407" s="2">
        <v>5.4065934065934069</v>
      </c>
      <c r="S407" s="2">
        <v>0</v>
      </c>
      <c r="T407" s="8">
        <f>Contract[[#This Row],[RN DON Hours Contract]]/Contract[[#This Row],[RN DON Hours]]</f>
        <v>0</v>
      </c>
      <c r="U407" s="2">
        <v>42.564395604395614</v>
      </c>
      <c r="V407" s="2">
        <v>0</v>
      </c>
      <c r="W407" s="8">
        <f>Contract[[#This Row],[LPN Hours Contract (excl. Admin)]]/Contract[[#This Row],[LPN Hours (excl. Admin)]]</f>
        <v>0</v>
      </c>
      <c r="X407" s="2">
        <v>10.362637362637363</v>
      </c>
      <c r="Y407" s="2">
        <v>0</v>
      </c>
      <c r="Z407" s="8">
        <f>Contract[[#This Row],[LPN Admin Hours Contract]]/Contract[[#This Row],[LPN Admin Hours]]</f>
        <v>0</v>
      </c>
      <c r="AA407" s="2">
        <v>86.933296703296719</v>
      </c>
      <c r="AB407" s="2">
        <v>0</v>
      </c>
      <c r="AC407" s="8">
        <f>Contract[[#This Row],[CNA Hours Contract]]/Contract[[#This Row],[CNA Hours]]</f>
        <v>0</v>
      </c>
      <c r="AD407" s="2">
        <v>6.4025274725274723</v>
      </c>
      <c r="AE407" s="2">
        <v>0</v>
      </c>
      <c r="AF407" s="8">
        <f>Contract[[#This Row],[NA TR Hours Contract]]/Contract[[#This Row],[NA TR Hours]]</f>
        <v>0</v>
      </c>
      <c r="AG407" s="2">
        <v>0</v>
      </c>
      <c r="AH407" s="2">
        <v>0</v>
      </c>
      <c r="AI407" s="8" t="s">
        <v>2447</v>
      </c>
      <c r="AJ407" t="s">
        <v>605</v>
      </c>
      <c r="AK407" s="6">
        <v>5</v>
      </c>
      <c r="AT407"/>
      <c r="AU407"/>
    </row>
    <row r="408" spans="1:47" x14ac:dyDescent="0.25">
      <c r="A408" t="s">
        <v>35</v>
      </c>
      <c r="B408" t="s">
        <v>1724</v>
      </c>
      <c r="C408" t="s">
        <v>2068</v>
      </c>
      <c r="D408" t="s">
        <v>2307</v>
      </c>
      <c r="E408" s="2">
        <v>86.010989010989007</v>
      </c>
      <c r="F408" s="2">
        <f>SUM(Contract[[#This Row],[RN Hours (excl. Admin, DON)]], Contract[[#This Row],[RN Admin Hours]], Contract[[#This Row],[RN DON Hours]], Contract[[#This Row],[LPN Hours (excl. Admin)]], Contract[[#This Row],[LPN Admin Hours]], Contract[[#This Row],[CNA Hours]], Contract[[#This Row],[NA TR Hours]], Contract[[#This Row],[Med Aide/Tech Hours]])</f>
        <v>267.43956043956047</v>
      </c>
      <c r="G4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08" s="8">
        <f>Contract[[#This Row],[Total Contract Hours]]/Contract[[#This Row],[Total Nurse Staff Hours]]</f>
        <v>0</v>
      </c>
      <c r="I408" s="2">
        <f>SUM(Contract[[#This Row],[RN Hours (excl. Admin, DON)]], Contract[[#This Row],[RN Admin Hours]], Contract[[#This Row],[RN DON Hours]])</f>
        <v>36.760989010989015</v>
      </c>
      <c r="J408" s="2">
        <f>SUM(Contract[[#This Row],[RN Hours Contract (excl. Admin, DON)]], Contract[[#This Row],[RN Admin Hours Contract]], Contract[[#This Row],[RN DON Hours Contract]])</f>
        <v>0</v>
      </c>
      <c r="K408" s="8">
        <f>Contract[[#This Row],[Total Contract RN Hours (w/ Admin, DON)]]/Contract[[#This Row],[Total RN Hours (w/ Admin, DON)]]</f>
        <v>0</v>
      </c>
      <c r="L408" s="2">
        <v>21.89835164835165</v>
      </c>
      <c r="M408" s="2">
        <v>0</v>
      </c>
      <c r="N408" s="8">
        <f>Contract[[#This Row],[RN Hours Contract (excl. Admin, DON)]]/Contract[[#This Row],[RN Hours (excl. Admin, DON)]]</f>
        <v>0</v>
      </c>
      <c r="O408" s="2">
        <v>10.906593406593407</v>
      </c>
      <c r="P408" s="2">
        <v>0</v>
      </c>
      <c r="Q408" s="8">
        <f>Contract[[#This Row],[RN Admin Hours Contract]]/Contract[[#This Row],[RN Admin Hours]]</f>
        <v>0</v>
      </c>
      <c r="R408" s="2">
        <v>3.9560439560439562</v>
      </c>
      <c r="S408" s="2">
        <v>0</v>
      </c>
      <c r="T408" s="8">
        <f>Contract[[#This Row],[RN DON Hours Contract]]/Contract[[#This Row],[RN DON Hours]]</f>
        <v>0</v>
      </c>
      <c r="U408" s="2">
        <v>57.032967032967036</v>
      </c>
      <c r="V408" s="2">
        <v>0</v>
      </c>
      <c r="W408" s="8">
        <f>Contract[[#This Row],[LPN Hours Contract (excl. Admin)]]/Contract[[#This Row],[LPN Hours (excl. Admin)]]</f>
        <v>0</v>
      </c>
      <c r="X408" s="2">
        <v>10.186813186813186</v>
      </c>
      <c r="Y408" s="2">
        <v>0</v>
      </c>
      <c r="Z408" s="8">
        <f>Contract[[#This Row],[LPN Admin Hours Contract]]/Contract[[#This Row],[LPN Admin Hours]]</f>
        <v>0</v>
      </c>
      <c r="AA408" s="2">
        <v>163.45879120879121</v>
      </c>
      <c r="AB408" s="2">
        <v>0</v>
      </c>
      <c r="AC408" s="8">
        <f>Contract[[#This Row],[CNA Hours Contract]]/Contract[[#This Row],[CNA Hours]]</f>
        <v>0</v>
      </c>
      <c r="AD408" s="2">
        <v>0</v>
      </c>
      <c r="AE408" s="2">
        <v>0</v>
      </c>
      <c r="AF408" s="8" t="s">
        <v>2447</v>
      </c>
      <c r="AG408" s="2">
        <v>0</v>
      </c>
      <c r="AH408" s="2">
        <v>0</v>
      </c>
      <c r="AI408" s="8" t="s">
        <v>2447</v>
      </c>
      <c r="AJ408" t="s">
        <v>790</v>
      </c>
      <c r="AK408" s="6">
        <v>5</v>
      </c>
      <c r="AT408"/>
      <c r="AU408"/>
    </row>
    <row r="409" spans="1:47" x14ac:dyDescent="0.25">
      <c r="A409" t="s">
        <v>35</v>
      </c>
      <c r="B409" t="s">
        <v>1787</v>
      </c>
      <c r="C409" t="s">
        <v>2068</v>
      </c>
      <c r="D409" t="s">
        <v>2307</v>
      </c>
      <c r="E409" s="2">
        <v>77.27472527472527</v>
      </c>
      <c r="F409" s="2">
        <f>SUM(Contract[[#This Row],[RN Hours (excl. Admin, DON)]], Contract[[#This Row],[RN Admin Hours]], Contract[[#This Row],[RN DON Hours]], Contract[[#This Row],[LPN Hours (excl. Admin)]], Contract[[#This Row],[LPN Admin Hours]], Contract[[#This Row],[CNA Hours]], Contract[[#This Row],[NA TR Hours]], Contract[[#This Row],[Med Aide/Tech Hours]])</f>
        <v>281.44659340659342</v>
      </c>
      <c r="G4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0.66208791208791207</v>
      </c>
      <c r="H409" s="8">
        <f>Contract[[#This Row],[Total Contract Hours]]/Contract[[#This Row],[Total Nurse Staff Hours]]</f>
        <v>2.3524459972106429E-3</v>
      </c>
      <c r="I409" s="2">
        <f>SUM(Contract[[#This Row],[RN Hours (excl. Admin, DON)]], Contract[[#This Row],[RN Admin Hours]], Contract[[#This Row],[RN DON Hours]])</f>
        <v>24.184065934065934</v>
      </c>
      <c r="J409" s="2">
        <f>SUM(Contract[[#This Row],[RN Hours Contract (excl. Admin, DON)]], Contract[[#This Row],[RN Admin Hours Contract]], Contract[[#This Row],[RN DON Hours Contract]])</f>
        <v>0</v>
      </c>
      <c r="K409" s="8">
        <f>Contract[[#This Row],[Total Contract RN Hours (w/ Admin, DON)]]/Contract[[#This Row],[Total RN Hours (w/ Admin, DON)]]</f>
        <v>0</v>
      </c>
      <c r="L409" s="2">
        <v>10.936813186813186</v>
      </c>
      <c r="M409" s="2">
        <v>0</v>
      </c>
      <c r="N409" s="8">
        <f>Contract[[#This Row],[RN Hours Contract (excl. Admin, DON)]]/Contract[[#This Row],[RN Hours (excl. Admin, DON)]]</f>
        <v>0</v>
      </c>
      <c r="O409" s="2">
        <v>7.4450549450549453</v>
      </c>
      <c r="P409" s="2">
        <v>0</v>
      </c>
      <c r="Q409" s="8">
        <f>Contract[[#This Row],[RN Admin Hours Contract]]/Contract[[#This Row],[RN Admin Hours]]</f>
        <v>0</v>
      </c>
      <c r="R409" s="2">
        <v>5.802197802197802</v>
      </c>
      <c r="S409" s="2">
        <v>0</v>
      </c>
      <c r="T409" s="8">
        <f>Contract[[#This Row],[RN DON Hours Contract]]/Contract[[#This Row],[RN DON Hours]]</f>
        <v>0</v>
      </c>
      <c r="U409" s="2">
        <v>63.760989010989015</v>
      </c>
      <c r="V409" s="2">
        <v>0.13461538461538461</v>
      </c>
      <c r="W409" s="8">
        <f>Contract[[#This Row],[LPN Hours Contract (excl. Admin)]]/Contract[[#This Row],[LPN Hours (excl. Admin)]]</f>
        <v>2.111249946141583E-3</v>
      </c>
      <c r="X409" s="2">
        <v>10.37087912087912</v>
      </c>
      <c r="Y409" s="2">
        <v>0</v>
      </c>
      <c r="Z409" s="8">
        <f>Contract[[#This Row],[LPN Admin Hours Contract]]/Contract[[#This Row],[LPN Admin Hours]]</f>
        <v>0</v>
      </c>
      <c r="AA409" s="2">
        <v>170.43835164835164</v>
      </c>
      <c r="AB409" s="2">
        <v>0.52747252747252749</v>
      </c>
      <c r="AC409" s="8">
        <f>Contract[[#This Row],[CNA Hours Contract]]/Contract[[#This Row],[CNA Hours]]</f>
        <v>3.0947995117953774E-3</v>
      </c>
      <c r="AD409" s="2">
        <v>12.692307692307692</v>
      </c>
      <c r="AE409" s="2">
        <v>0</v>
      </c>
      <c r="AF409" s="8">
        <f>Contract[[#This Row],[NA TR Hours Contract]]/Contract[[#This Row],[NA TR Hours]]</f>
        <v>0</v>
      </c>
      <c r="AG409" s="2">
        <v>0</v>
      </c>
      <c r="AH409" s="2">
        <v>0</v>
      </c>
      <c r="AI409" s="8" t="s">
        <v>2447</v>
      </c>
      <c r="AJ409" t="s">
        <v>853</v>
      </c>
      <c r="AK409" s="6">
        <v>5</v>
      </c>
      <c r="AT409"/>
      <c r="AU409"/>
    </row>
    <row r="410" spans="1:47" x14ac:dyDescent="0.25">
      <c r="A410" t="s">
        <v>35</v>
      </c>
      <c r="B410" t="s">
        <v>1052</v>
      </c>
      <c r="C410" t="s">
        <v>2084</v>
      </c>
      <c r="D410" t="s">
        <v>2302</v>
      </c>
      <c r="E410" s="2">
        <v>33.791208791208788</v>
      </c>
      <c r="F410" s="2">
        <f>SUM(Contract[[#This Row],[RN Hours (excl. Admin, DON)]], Contract[[#This Row],[RN Admin Hours]], Contract[[#This Row],[RN DON Hours]], Contract[[#This Row],[LPN Hours (excl. Admin)]], Contract[[#This Row],[LPN Admin Hours]], Contract[[#This Row],[CNA Hours]], Contract[[#This Row],[NA TR Hours]], Contract[[#This Row],[Med Aide/Tech Hours]])</f>
        <v>108.29945054945055</v>
      </c>
      <c r="G4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10" s="8">
        <f>Contract[[#This Row],[Total Contract Hours]]/Contract[[#This Row],[Total Nurse Staff Hours]]</f>
        <v>0</v>
      </c>
      <c r="I410" s="2">
        <f>SUM(Contract[[#This Row],[RN Hours (excl. Admin, DON)]], Contract[[#This Row],[RN Admin Hours]], Contract[[#This Row],[RN DON Hours]])</f>
        <v>14.923076923076923</v>
      </c>
      <c r="J410" s="2">
        <f>SUM(Contract[[#This Row],[RN Hours Contract (excl. Admin, DON)]], Contract[[#This Row],[RN Admin Hours Contract]], Contract[[#This Row],[RN DON Hours Contract]])</f>
        <v>0</v>
      </c>
      <c r="K410" s="8">
        <f>Contract[[#This Row],[Total Contract RN Hours (w/ Admin, DON)]]/Contract[[#This Row],[Total RN Hours (w/ Admin, DON)]]</f>
        <v>0</v>
      </c>
      <c r="L410" s="2">
        <v>9.384615384615385</v>
      </c>
      <c r="M410" s="2">
        <v>0</v>
      </c>
      <c r="N410" s="8">
        <f>Contract[[#This Row],[RN Hours Contract (excl. Admin, DON)]]/Contract[[#This Row],[RN Hours (excl. Admin, DON)]]</f>
        <v>0</v>
      </c>
      <c r="O410" s="2">
        <v>0</v>
      </c>
      <c r="P410" s="2">
        <v>0</v>
      </c>
      <c r="Q410" s="8" t="s">
        <v>2447</v>
      </c>
      <c r="R410" s="2">
        <v>5.5384615384615383</v>
      </c>
      <c r="S410" s="2">
        <v>0</v>
      </c>
      <c r="T410" s="8">
        <f>Contract[[#This Row],[RN DON Hours Contract]]/Contract[[#This Row],[RN DON Hours]]</f>
        <v>0</v>
      </c>
      <c r="U410" s="2">
        <v>37.596153846153847</v>
      </c>
      <c r="V410" s="2">
        <v>0</v>
      </c>
      <c r="W410" s="8">
        <f>Contract[[#This Row],[LPN Hours Contract (excl. Admin)]]/Contract[[#This Row],[LPN Hours (excl. Admin)]]</f>
        <v>0</v>
      </c>
      <c r="X410" s="2">
        <v>4.5302197802197801</v>
      </c>
      <c r="Y410" s="2">
        <v>0</v>
      </c>
      <c r="Z410" s="8">
        <f>Contract[[#This Row],[LPN Admin Hours Contract]]/Contract[[#This Row],[LPN Admin Hours]]</f>
        <v>0</v>
      </c>
      <c r="AA410" s="2">
        <v>51.25</v>
      </c>
      <c r="AB410" s="2">
        <v>0</v>
      </c>
      <c r="AC410" s="8">
        <f>Contract[[#This Row],[CNA Hours Contract]]/Contract[[#This Row],[CNA Hours]]</f>
        <v>0</v>
      </c>
      <c r="AD410" s="2">
        <v>0</v>
      </c>
      <c r="AE410" s="2">
        <v>0</v>
      </c>
      <c r="AF410" s="8" t="s">
        <v>2447</v>
      </c>
      <c r="AG410" s="2">
        <v>0</v>
      </c>
      <c r="AH410" s="2">
        <v>0</v>
      </c>
      <c r="AI410" s="8" t="s">
        <v>2447</v>
      </c>
      <c r="AJ410" t="s">
        <v>105</v>
      </c>
      <c r="AK410" s="6">
        <v>5</v>
      </c>
      <c r="AT410"/>
      <c r="AU410"/>
    </row>
    <row r="411" spans="1:47" x14ac:dyDescent="0.25">
      <c r="A411" t="s">
        <v>35</v>
      </c>
      <c r="B411" t="s">
        <v>1003</v>
      </c>
      <c r="C411" t="s">
        <v>2070</v>
      </c>
      <c r="D411" t="s">
        <v>2296</v>
      </c>
      <c r="E411" s="2">
        <v>62.230769230769234</v>
      </c>
      <c r="F411" s="2">
        <f>SUM(Contract[[#This Row],[RN Hours (excl. Admin, DON)]], Contract[[#This Row],[RN Admin Hours]], Contract[[#This Row],[RN DON Hours]], Contract[[#This Row],[LPN Hours (excl. Admin)]], Contract[[#This Row],[LPN Admin Hours]], Contract[[#This Row],[CNA Hours]], Contract[[#This Row],[NA TR Hours]], Contract[[#This Row],[Med Aide/Tech Hours]])</f>
        <v>154.49230769230766</v>
      </c>
      <c r="G4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35.400219780219778</v>
      </c>
      <c r="H411" s="8">
        <f>Contract[[#This Row],[Total Contract Hours]]/Contract[[#This Row],[Total Nurse Staff Hours]]</f>
        <v>0.22913904458417508</v>
      </c>
      <c r="I411" s="2">
        <f>SUM(Contract[[#This Row],[RN Hours (excl. Admin, DON)]], Contract[[#This Row],[RN Admin Hours]], Contract[[#This Row],[RN DON Hours]])</f>
        <v>28.053736263736262</v>
      </c>
      <c r="J411" s="2">
        <f>SUM(Contract[[#This Row],[RN Hours Contract (excl. Admin, DON)]], Contract[[#This Row],[RN Admin Hours Contract]], Contract[[#This Row],[RN DON Hours Contract]])</f>
        <v>8.7142857142857135</v>
      </c>
      <c r="K411" s="8">
        <f>Contract[[#This Row],[Total Contract RN Hours (w/ Admin, DON)]]/Contract[[#This Row],[Total RN Hours (w/ Admin, DON)]]</f>
        <v>0.31062834669727252</v>
      </c>
      <c r="L411" s="2">
        <v>17.905384615384612</v>
      </c>
      <c r="M411" s="2">
        <v>8.7142857142857135</v>
      </c>
      <c r="N411" s="8">
        <f>Contract[[#This Row],[RN Hours Contract (excl. Admin, DON)]]/Contract[[#This Row],[RN Hours (excl. Admin, DON)]]</f>
        <v>0.48668520121026893</v>
      </c>
      <c r="O411" s="2">
        <v>4.5219780219780219</v>
      </c>
      <c r="P411" s="2">
        <v>0</v>
      </c>
      <c r="Q411" s="8">
        <f>Contract[[#This Row],[RN Admin Hours Contract]]/Contract[[#This Row],[RN Admin Hours]]</f>
        <v>0</v>
      </c>
      <c r="R411" s="2">
        <v>5.6263736263736268</v>
      </c>
      <c r="S411" s="2">
        <v>0</v>
      </c>
      <c r="T411" s="8">
        <f>Contract[[#This Row],[RN DON Hours Contract]]/Contract[[#This Row],[RN DON Hours]]</f>
        <v>0</v>
      </c>
      <c r="U411" s="2">
        <v>46.335274725274715</v>
      </c>
      <c r="V411" s="2">
        <v>13.872747252747251</v>
      </c>
      <c r="W411" s="8">
        <f>Contract[[#This Row],[LPN Hours Contract (excl. Admin)]]/Contract[[#This Row],[LPN Hours (excl. Admin)]]</f>
        <v>0.29939926621779628</v>
      </c>
      <c r="X411" s="2">
        <v>5.6263736263736268</v>
      </c>
      <c r="Y411" s="2">
        <v>0</v>
      </c>
      <c r="Z411" s="8">
        <f>Contract[[#This Row],[LPN Admin Hours Contract]]/Contract[[#This Row],[LPN Admin Hours]]</f>
        <v>0</v>
      </c>
      <c r="AA411" s="2">
        <v>74.476923076923057</v>
      </c>
      <c r="AB411" s="2">
        <v>12.813186813186814</v>
      </c>
      <c r="AC411" s="8">
        <f>Contract[[#This Row],[CNA Hours Contract]]/Contract[[#This Row],[CNA Hours]]</f>
        <v>0.17204237613244022</v>
      </c>
      <c r="AD411" s="2">
        <v>0</v>
      </c>
      <c r="AE411" s="2">
        <v>0</v>
      </c>
      <c r="AF411" s="8" t="s">
        <v>2447</v>
      </c>
      <c r="AG411" s="2">
        <v>0</v>
      </c>
      <c r="AH411" s="2">
        <v>0</v>
      </c>
      <c r="AI411" s="8" t="s">
        <v>2447</v>
      </c>
      <c r="AJ411" t="s">
        <v>56</v>
      </c>
      <c r="AK411" s="6">
        <v>5</v>
      </c>
      <c r="AT411"/>
      <c r="AU411"/>
    </row>
    <row r="412" spans="1:47" x14ac:dyDescent="0.25">
      <c r="A412" t="s">
        <v>35</v>
      </c>
      <c r="B412" t="s">
        <v>1467</v>
      </c>
      <c r="C412" t="s">
        <v>1961</v>
      </c>
      <c r="D412" t="s">
        <v>2333</v>
      </c>
      <c r="E412" s="2">
        <v>28.725274725274726</v>
      </c>
      <c r="F412" s="2">
        <f>SUM(Contract[[#This Row],[RN Hours (excl. Admin, DON)]], Contract[[#This Row],[RN Admin Hours]], Contract[[#This Row],[RN DON Hours]], Contract[[#This Row],[LPN Hours (excl. Admin)]], Contract[[#This Row],[LPN Admin Hours]], Contract[[#This Row],[CNA Hours]], Contract[[#This Row],[NA TR Hours]], Contract[[#This Row],[Med Aide/Tech Hours]])</f>
        <v>95.521758241758221</v>
      </c>
      <c r="G4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58.758021978021979</v>
      </c>
      <c r="H412" s="8">
        <f>Contract[[#This Row],[Total Contract Hours]]/Contract[[#This Row],[Total Nurse Staff Hours]]</f>
        <v>0.61512709836548385</v>
      </c>
      <c r="I412" s="2">
        <f>SUM(Contract[[#This Row],[RN Hours (excl. Admin, DON)]], Contract[[#This Row],[RN Admin Hours]], Contract[[#This Row],[RN DON Hours]])</f>
        <v>18.090659340659339</v>
      </c>
      <c r="J412" s="2">
        <f>SUM(Contract[[#This Row],[RN Hours Contract (excl. Admin, DON)]], Contract[[#This Row],[RN Admin Hours Contract]], Contract[[#This Row],[RN DON Hours Contract]])</f>
        <v>3.4945054945054945</v>
      </c>
      <c r="K412" s="8">
        <f>Contract[[#This Row],[Total Contract RN Hours (w/ Admin, DON)]]/Contract[[#This Row],[Total RN Hours (w/ Admin, DON)]]</f>
        <v>0.19316628701594535</v>
      </c>
      <c r="L412" s="2">
        <v>4.0310989010989013</v>
      </c>
      <c r="M412" s="2">
        <v>3.4945054945054945</v>
      </c>
      <c r="N412" s="8">
        <f>Contract[[#This Row],[RN Hours Contract (excl. Admin, DON)]]/Contract[[#This Row],[RN Hours (excl. Admin, DON)]]</f>
        <v>0.86688656871030167</v>
      </c>
      <c r="O412" s="2">
        <v>8.3178021978021981</v>
      </c>
      <c r="P412" s="2">
        <v>0</v>
      </c>
      <c r="Q412" s="8">
        <f>Contract[[#This Row],[RN Admin Hours Contract]]/Contract[[#This Row],[RN Admin Hours]]</f>
        <v>0</v>
      </c>
      <c r="R412" s="2">
        <v>5.7417582417582418</v>
      </c>
      <c r="S412" s="2">
        <v>0</v>
      </c>
      <c r="T412" s="8">
        <f>Contract[[#This Row],[RN DON Hours Contract]]/Contract[[#This Row],[RN DON Hours]]</f>
        <v>0</v>
      </c>
      <c r="U412" s="2">
        <v>24.540659340659335</v>
      </c>
      <c r="V412" s="2">
        <v>13.62615384615385</v>
      </c>
      <c r="W412" s="8">
        <f>Contract[[#This Row],[LPN Hours Contract (excl. Admin)]]/Contract[[#This Row],[LPN Hours (excl. Admin)]]</f>
        <v>0.55524807451191138</v>
      </c>
      <c r="X412" s="2">
        <v>0.26373626373626374</v>
      </c>
      <c r="Y412" s="2">
        <v>0</v>
      </c>
      <c r="Z412" s="8">
        <f>Contract[[#This Row],[LPN Admin Hours Contract]]/Contract[[#This Row],[LPN Admin Hours]]</f>
        <v>0</v>
      </c>
      <c r="AA412" s="2">
        <v>52.62670329670329</v>
      </c>
      <c r="AB412" s="2">
        <v>41.637362637362635</v>
      </c>
      <c r="AC412" s="8">
        <f>Contract[[#This Row],[CNA Hours Contract]]/Contract[[#This Row],[CNA Hours]]</f>
        <v>0.79118318323334791</v>
      </c>
      <c r="AD412" s="2">
        <v>0</v>
      </c>
      <c r="AE412" s="2">
        <v>0</v>
      </c>
      <c r="AF412" s="8" t="s">
        <v>2447</v>
      </c>
      <c r="AG412" s="2">
        <v>0</v>
      </c>
      <c r="AH412" s="2">
        <v>0</v>
      </c>
      <c r="AI412" s="8" t="s">
        <v>2447</v>
      </c>
      <c r="AJ412" t="s">
        <v>526</v>
      </c>
      <c r="AK412" s="6">
        <v>5</v>
      </c>
      <c r="AT412"/>
      <c r="AU412"/>
    </row>
    <row r="413" spans="1:47" x14ac:dyDescent="0.25">
      <c r="A413" t="s">
        <v>35</v>
      </c>
      <c r="B413" t="s">
        <v>1673</v>
      </c>
      <c r="C413" t="s">
        <v>2167</v>
      </c>
      <c r="D413" t="s">
        <v>2338</v>
      </c>
      <c r="E413" s="2">
        <v>41.516483516483518</v>
      </c>
      <c r="F413" s="2">
        <f>SUM(Contract[[#This Row],[RN Hours (excl. Admin, DON)]], Contract[[#This Row],[RN Admin Hours]], Contract[[#This Row],[RN DON Hours]], Contract[[#This Row],[LPN Hours (excl. Admin)]], Contract[[#This Row],[LPN Admin Hours]], Contract[[#This Row],[CNA Hours]], Contract[[#This Row],[NA TR Hours]], Contract[[#This Row],[Med Aide/Tech Hours]])</f>
        <v>232.96692307692308</v>
      </c>
      <c r="G4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13" s="8">
        <f>Contract[[#This Row],[Total Contract Hours]]/Contract[[#This Row],[Total Nurse Staff Hours]]</f>
        <v>0</v>
      </c>
      <c r="I413" s="2">
        <f>SUM(Contract[[#This Row],[RN Hours (excl. Admin, DON)]], Contract[[#This Row],[RN Admin Hours]], Contract[[#This Row],[RN DON Hours]])</f>
        <v>38.136483516483523</v>
      </c>
      <c r="J413" s="2">
        <f>SUM(Contract[[#This Row],[RN Hours Contract (excl. Admin, DON)]], Contract[[#This Row],[RN Admin Hours Contract]], Contract[[#This Row],[RN DON Hours Contract]])</f>
        <v>0</v>
      </c>
      <c r="K413" s="8">
        <f>Contract[[#This Row],[Total Contract RN Hours (w/ Admin, DON)]]/Contract[[#This Row],[Total RN Hours (w/ Admin, DON)]]</f>
        <v>0</v>
      </c>
      <c r="L413" s="2">
        <v>27.680439560439563</v>
      </c>
      <c r="M413" s="2">
        <v>0</v>
      </c>
      <c r="N413" s="8">
        <f>Contract[[#This Row],[RN Hours Contract (excl. Admin, DON)]]/Contract[[#This Row],[RN Hours (excl. Admin, DON)]]</f>
        <v>0</v>
      </c>
      <c r="O413" s="2">
        <v>6.7637362637362637</v>
      </c>
      <c r="P413" s="2">
        <v>0</v>
      </c>
      <c r="Q413" s="8">
        <f>Contract[[#This Row],[RN Admin Hours Contract]]/Contract[[#This Row],[RN Admin Hours]]</f>
        <v>0</v>
      </c>
      <c r="R413" s="2">
        <v>3.6923076923076925</v>
      </c>
      <c r="S413" s="2">
        <v>0</v>
      </c>
      <c r="T413" s="8">
        <f>Contract[[#This Row],[RN DON Hours Contract]]/Contract[[#This Row],[RN DON Hours]]</f>
        <v>0</v>
      </c>
      <c r="U413" s="2">
        <v>58.911648351648346</v>
      </c>
      <c r="V413" s="2">
        <v>0</v>
      </c>
      <c r="W413" s="8">
        <f>Contract[[#This Row],[LPN Hours Contract (excl. Admin)]]/Contract[[#This Row],[LPN Hours (excl. Admin)]]</f>
        <v>0</v>
      </c>
      <c r="X413" s="2">
        <v>3.9697802197802199</v>
      </c>
      <c r="Y413" s="2">
        <v>0</v>
      </c>
      <c r="Z413" s="8">
        <f>Contract[[#This Row],[LPN Admin Hours Contract]]/Contract[[#This Row],[LPN Admin Hours]]</f>
        <v>0</v>
      </c>
      <c r="AA413" s="2">
        <v>129.55890109890112</v>
      </c>
      <c r="AB413" s="2">
        <v>0</v>
      </c>
      <c r="AC413" s="8">
        <f>Contract[[#This Row],[CNA Hours Contract]]/Contract[[#This Row],[CNA Hours]]</f>
        <v>0</v>
      </c>
      <c r="AD413" s="2">
        <v>2.3901098901098901</v>
      </c>
      <c r="AE413" s="2">
        <v>0</v>
      </c>
      <c r="AF413" s="8">
        <f>Contract[[#This Row],[NA TR Hours Contract]]/Contract[[#This Row],[NA TR Hours]]</f>
        <v>0</v>
      </c>
      <c r="AG413" s="2">
        <v>0</v>
      </c>
      <c r="AH413" s="2">
        <v>0</v>
      </c>
      <c r="AI413" s="8" t="s">
        <v>2447</v>
      </c>
      <c r="AJ413" t="s">
        <v>737</v>
      </c>
      <c r="AK413" s="6">
        <v>5</v>
      </c>
      <c r="AT413"/>
      <c r="AU413"/>
    </row>
    <row r="414" spans="1:47" x14ac:dyDescent="0.25">
      <c r="A414" t="s">
        <v>35</v>
      </c>
      <c r="B414" t="s">
        <v>1809</v>
      </c>
      <c r="C414" t="s">
        <v>2069</v>
      </c>
      <c r="D414" t="s">
        <v>2331</v>
      </c>
      <c r="E414" s="2">
        <v>63.307692307692307</v>
      </c>
      <c r="F414" s="2">
        <f>SUM(Contract[[#This Row],[RN Hours (excl. Admin, DON)]], Contract[[#This Row],[RN Admin Hours]], Contract[[#This Row],[RN DON Hours]], Contract[[#This Row],[LPN Hours (excl. Admin)]], Contract[[#This Row],[LPN Admin Hours]], Contract[[#This Row],[CNA Hours]], Contract[[#This Row],[NA TR Hours]], Contract[[#This Row],[Med Aide/Tech Hours]])</f>
        <v>190.74175824175825</v>
      </c>
      <c r="G4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414" s="8">
        <f>Contract[[#This Row],[Total Contract Hours]]/Contract[[#This Row],[Total Nurse Staff Hours]]</f>
        <v>2.7653751980411924E-3</v>
      </c>
      <c r="I414" s="2">
        <f>SUM(Contract[[#This Row],[RN Hours (excl. Admin, DON)]], Contract[[#This Row],[RN Admin Hours]], Contract[[#This Row],[RN DON Hours]])</f>
        <v>32.826923076923073</v>
      </c>
      <c r="J414" s="2">
        <f>SUM(Contract[[#This Row],[RN Hours Contract (excl. Admin, DON)]], Contract[[#This Row],[RN Admin Hours Contract]], Contract[[#This Row],[RN DON Hours Contract]])</f>
        <v>0</v>
      </c>
      <c r="K414" s="8">
        <f>Contract[[#This Row],[Total Contract RN Hours (w/ Admin, DON)]]/Contract[[#This Row],[Total RN Hours (w/ Admin, DON)]]</f>
        <v>0</v>
      </c>
      <c r="L414" s="2">
        <v>15.027472527472527</v>
      </c>
      <c r="M414" s="2">
        <v>0</v>
      </c>
      <c r="N414" s="8">
        <f>Contract[[#This Row],[RN Hours Contract (excl. Admin, DON)]]/Contract[[#This Row],[RN Hours (excl. Admin, DON)]]</f>
        <v>0</v>
      </c>
      <c r="O414" s="2">
        <v>12.219780219780219</v>
      </c>
      <c r="P414" s="2">
        <v>0</v>
      </c>
      <c r="Q414" s="8">
        <f>Contract[[#This Row],[RN Admin Hours Contract]]/Contract[[#This Row],[RN Admin Hours]]</f>
        <v>0</v>
      </c>
      <c r="R414" s="2">
        <v>5.5796703296703294</v>
      </c>
      <c r="S414" s="2">
        <v>0</v>
      </c>
      <c r="T414" s="8">
        <f>Contract[[#This Row],[RN DON Hours Contract]]/Contract[[#This Row],[RN DON Hours]]</f>
        <v>0</v>
      </c>
      <c r="U414" s="2">
        <v>55.25</v>
      </c>
      <c r="V414" s="2">
        <v>0</v>
      </c>
      <c r="W414" s="8">
        <f>Contract[[#This Row],[LPN Hours Contract (excl. Admin)]]/Contract[[#This Row],[LPN Hours (excl. Admin)]]</f>
        <v>0</v>
      </c>
      <c r="X414" s="2">
        <v>0</v>
      </c>
      <c r="Y414" s="2">
        <v>0</v>
      </c>
      <c r="Z414" s="8" t="s">
        <v>2447</v>
      </c>
      <c r="AA414" s="2">
        <v>90.211538461538467</v>
      </c>
      <c r="AB414" s="2">
        <v>0.52747252747252749</v>
      </c>
      <c r="AC414" s="8">
        <f>Contract[[#This Row],[CNA Hours Contract]]/Contract[[#This Row],[CNA Hours]]</f>
        <v>5.8470627645643633E-3</v>
      </c>
      <c r="AD414" s="2">
        <v>12.453296703296703</v>
      </c>
      <c r="AE414" s="2">
        <v>0</v>
      </c>
      <c r="AF414" s="8">
        <f>Contract[[#This Row],[NA TR Hours Contract]]/Contract[[#This Row],[NA TR Hours]]</f>
        <v>0</v>
      </c>
      <c r="AG414" s="2">
        <v>0</v>
      </c>
      <c r="AH414" s="2">
        <v>0</v>
      </c>
      <c r="AI414" s="8" t="s">
        <v>2447</v>
      </c>
      <c r="AJ414" t="s">
        <v>876</v>
      </c>
      <c r="AK414" s="6">
        <v>5</v>
      </c>
      <c r="AT414"/>
      <c r="AU414"/>
    </row>
    <row r="415" spans="1:47" x14ac:dyDescent="0.25">
      <c r="A415" t="s">
        <v>35</v>
      </c>
      <c r="B415" t="s">
        <v>1007</v>
      </c>
      <c r="C415" t="s">
        <v>2068</v>
      </c>
      <c r="D415" t="s">
        <v>2307</v>
      </c>
      <c r="E415" s="2">
        <v>79.92307692307692</v>
      </c>
      <c r="F415" s="2">
        <f>SUM(Contract[[#This Row],[RN Hours (excl. Admin, DON)]], Contract[[#This Row],[RN Admin Hours]], Contract[[#This Row],[RN DON Hours]], Contract[[#This Row],[LPN Hours (excl. Admin)]], Contract[[#This Row],[LPN Admin Hours]], Contract[[#This Row],[CNA Hours]], Contract[[#This Row],[NA TR Hours]], Contract[[#This Row],[Med Aide/Tech Hours]])</f>
        <v>383.42857142857144</v>
      </c>
      <c r="G4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31.84725274725275</v>
      </c>
      <c r="H415" s="8">
        <f>Contract[[#This Row],[Total Contract Hours]]/Contract[[#This Row],[Total Nurse Staff Hours]]</f>
        <v>8.3059153960793303E-2</v>
      </c>
      <c r="I415" s="2">
        <f>SUM(Contract[[#This Row],[RN Hours (excl. Admin, DON)]], Contract[[#This Row],[RN Admin Hours]], Contract[[#This Row],[RN DON Hours]])</f>
        <v>55.086923076923078</v>
      </c>
      <c r="J415" s="2">
        <f>SUM(Contract[[#This Row],[RN Hours Contract (excl. Admin, DON)]], Contract[[#This Row],[RN Admin Hours Contract]], Contract[[#This Row],[RN DON Hours Contract]])</f>
        <v>1.6263736263736264</v>
      </c>
      <c r="K415" s="8">
        <f>Contract[[#This Row],[Total Contract RN Hours (w/ Admin, DON)]]/Contract[[#This Row],[Total RN Hours (w/ Admin, DON)]]</f>
        <v>2.9523769626823539E-2</v>
      </c>
      <c r="L415" s="2">
        <v>24.049230769230775</v>
      </c>
      <c r="M415" s="2">
        <v>1.6263736263736264</v>
      </c>
      <c r="N415" s="8">
        <f>Contract[[#This Row],[RN Hours Contract (excl. Admin, DON)]]/Contract[[#This Row],[RN Hours (excl. Admin, DON)]]</f>
        <v>6.762684603012134E-2</v>
      </c>
      <c r="O415" s="2">
        <v>25.323406593406592</v>
      </c>
      <c r="P415" s="2">
        <v>0</v>
      </c>
      <c r="Q415" s="8">
        <f>Contract[[#This Row],[RN Admin Hours Contract]]/Contract[[#This Row],[RN Admin Hours]]</f>
        <v>0</v>
      </c>
      <c r="R415" s="2">
        <v>5.7142857142857144</v>
      </c>
      <c r="S415" s="2">
        <v>0</v>
      </c>
      <c r="T415" s="8">
        <f>Contract[[#This Row],[RN DON Hours Contract]]/Contract[[#This Row],[RN DON Hours]]</f>
        <v>0</v>
      </c>
      <c r="U415" s="2">
        <v>53.329120879120879</v>
      </c>
      <c r="V415" s="2">
        <v>4.20989010989011</v>
      </c>
      <c r="W415" s="8">
        <f>Contract[[#This Row],[LPN Hours Contract (excl. Admin)]]/Contract[[#This Row],[LPN Hours (excl. Admin)]]</f>
        <v>7.8941674651500635E-2</v>
      </c>
      <c r="X415" s="2">
        <v>28.241318681318667</v>
      </c>
      <c r="Y415" s="2">
        <v>0.39560439560439559</v>
      </c>
      <c r="Z415" s="8">
        <f>Contract[[#This Row],[LPN Admin Hours Contract]]/Contract[[#This Row],[LPN Admin Hours]]</f>
        <v>1.4008000124515562E-2</v>
      </c>
      <c r="AA415" s="2">
        <v>241.36461538461546</v>
      </c>
      <c r="AB415" s="2">
        <v>25.615384615384617</v>
      </c>
      <c r="AC415" s="8">
        <f>Contract[[#This Row],[CNA Hours Contract]]/Contract[[#This Row],[CNA Hours]]</f>
        <v>0.10612734006004319</v>
      </c>
      <c r="AD415" s="2">
        <v>0</v>
      </c>
      <c r="AE415" s="2">
        <v>0</v>
      </c>
      <c r="AF415" s="8" t="s">
        <v>2447</v>
      </c>
      <c r="AG415" s="2">
        <v>5.4065934065934069</v>
      </c>
      <c r="AH415" s="2">
        <v>0</v>
      </c>
      <c r="AI415" s="8">
        <f>Contract[[#This Row],[Med Aide/Tech Hours Contract]]/Contract[[#This Row],[Med Aide/Tech Hours]]</f>
        <v>0</v>
      </c>
      <c r="AJ415" t="s">
        <v>60</v>
      </c>
      <c r="AK415" s="6">
        <v>5</v>
      </c>
      <c r="AT415"/>
      <c r="AU415"/>
    </row>
    <row r="416" spans="1:47" x14ac:dyDescent="0.25">
      <c r="A416" t="s">
        <v>35</v>
      </c>
      <c r="B416" t="s">
        <v>1461</v>
      </c>
      <c r="C416" t="s">
        <v>2148</v>
      </c>
      <c r="D416" t="s">
        <v>2310</v>
      </c>
      <c r="E416" s="2">
        <v>38.384615384615387</v>
      </c>
      <c r="F416" s="2">
        <f>SUM(Contract[[#This Row],[RN Hours (excl. Admin, DON)]], Contract[[#This Row],[RN Admin Hours]], Contract[[#This Row],[RN DON Hours]], Contract[[#This Row],[LPN Hours (excl. Admin)]], Contract[[#This Row],[LPN Admin Hours]], Contract[[#This Row],[CNA Hours]], Contract[[#This Row],[NA TR Hours]], Contract[[#This Row],[Med Aide/Tech Hours]])</f>
        <v>148.10384615384615</v>
      </c>
      <c r="G4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26.118681318681318</v>
      </c>
      <c r="H416" s="8">
        <f>Contract[[#This Row],[Total Contract Hours]]/Contract[[#This Row],[Total Nurse Staff Hours]]</f>
        <v>0.17635383548074748</v>
      </c>
      <c r="I416" s="2">
        <f>SUM(Contract[[#This Row],[RN Hours (excl. Admin, DON)]], Contract[[#This Row],[RN Admin Hours]], Contract[[#This Row],[RN DON Hours]])</f>
        <v>31.79615384615385</v>
      </c>
      <c r="J416" s="2">
        <f>SUM(Contract[[#This Row],[RN Hours Contract (excl. Admin, DON)]], Contract[[#This Row],[RN Admin Hours Contract]], Contract[[#This Row],[RN DON Hours Contract]])</f>
        <v>0</v>
      </c>
      <c r="K416" s="8">
        <f>Contract[[#This Row],[Total Contract RN Hours (w/ Admin, DON)]]/Contract[[#This Row],[Total RN Hours (w/ Admin, DON)]]</f>
        <v>0</v>
      </c>
      <c r="L416" s="2">
        <v>22.400549450549452</v>
      </c>
      <c r="M416" s="2">
        <v>0</v>
      </c>
      <c r="N416" s="8">
        <f>Contract[[#This Row],[RN Hours Contract (excl. Admin, DON)]]/Contract[[#This Row],[RN Hours (excl. Admin, DON)]]</f>
        <v>0</v>
      </c>
      <c r="O416" s="2">
        <v>4.813186813186813</v>
      </c>
      <c r="P416" s="2">
        <v>0</v>
      </c>
      <c r="Q416" s="8">
        <f>Contract[[#This Row],[RN Admin Hours Contract]]/Contract[[#This Row],[RN Admin Hours]]</f>
        <v>0</v>
      </c>
      <c r="R416" s="2">
        <v>4.5824175824175821</v>
      </c>
      <c r="S416" s="2">
        <v>0</v>
      </c>
      <c r="T416" s="8">
        <f>Contract[[#This Row],[RN DON Hours Contract]]/Contract[[#This Row],[RN DON Hours]]</f>
        <v>0</v>
      </c>
      <c r="U416" s="2">
        <v>19.881318681318685</v>
      </c>
      <c r="V416" s="2">
        <v>2.3164835164835167</v>
      </c>
      <c r="W416" s="8">
        <f>Contract[[#This Row],[LPN Hours Contract (excl. Admin)]]/Contract[[#This Row],[LPN Hours (excl. Admin)]]</f>
        <v>0.11651558699977889</v>
      </c>
      <c r="X416" s="2">
        <v>0</v>
      </c>
      <c r="Y416" s="2">
        <v>0</v>
      </c>
      <c r="Z416" s="8" t="s">
        <v>2447</v>
      </c>
      <c r="AA416" s="2">
        <v>81.85164835164835</v>
      </c>
      <c r="AB416" s="2">
        <v>23.802197802197803</v>
      </c>
      <c r="AC416" s="8">
        <f>Contract[[#This Row],[CNA Hours Contract]]/Contract[[#This Row],[CNA Hours]]</f>
        <v>0.29079680472578373</v>
      </c>
      <c r="AD416" s="2">
        <v>8.629670329670331</v>
      </c>
      <c r="AE416" s="2">
        <v>0</v>
      </c>
      <c r="AF416" s="8">
        <f>Contract[[#This Row],[NA TR Hours Contract]]/Contract[[#This Row],[NA TR Hours]]</f>
        <v>0</v>
      </c>
      <c r="AG416" s="2">
        <v>5.9450549450549453</v>
      </c>
      <c r="AH416" s="2">
        <v>0</v>
      </c>
      <c r="AI416" s="8">
        <f>Contract[[#This Row],[Med Aide/Tech Hours Contract]]/Contract[[#This Row],[Med Aide/Tech Hours]]</f>
        <v>0</v>
      </c>
      <c r="AJ416" t="s">
        <v>520</v>
      </c>
      <c r="AK416" s="6">
        <v>5</v>
      </c>
      <c r="AT416"/>
      <c r="AU416"/>
    </row>
    <row r="417" spans="1:47" x14ac:dyDescent="0.25">
      <c r="A417" t="s">
        <v>35</v>
      </c>
      <c r="B417" t="s">
        <v>1320</v>
      </c>
      <c r="C417" t="s">
        <v>2044</v>
      </c>
      <c r="D417" t="s">
        <v>2301</v>
      </c>
      <c r="E417" s="2">
        <v>36.439560439560438</v>
      </c>
      <c r="F417" s="2">
        <f>SUM(Contract[[#This Row],[RN Hours (excl. Admin, DON)]], Contract[[#This Row],[RN Admin Hours]], Contract[[#This Row],[RN DON Hours]], Contract[[#This Row],[LPN Hours (excl. Admin)]], Contract[[#This Row],[LPN Admin Hours]], Contract[[#This Row],[CNA Hours]], Contract[[#This Row],[NA TR Hours]], Contract[[#This Row],[Med Aide/Tech Hours]])</f>
        <v>100.30263736263736</v>
      </c>
      <c r="G4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3.703296703296703</v>
      </c>
      <c r="H417" s="8">
        <f>Contract[[#This Row],[Total Contract Hours]]/Contract[[#This Row],[Total Nurse Staff Hours]]</f>
        <v>3.6921229597459998E-2</v>
      </c>
      <c r="I417" s="2">
        <f>SUM(Contract[[#This Row],[RN Hours (excl. Admin, DON)]], Contract[[#This Row],[RN Admin Hours]], Contract[[#This Row],[RN DON Hours]])</f>
        <v>23.365384615384613</v>
      </c>
      <c r="J417" s="2">
        <f>SUM(Contract[[#This Row],[RN Hours Contract (excl. Admin, DON)]], Contract[[#This Row],[RN Admin Hours Contract]], Contract[[#This Row],[RN DON Hours Contract]])</f>
        <v>2.0549450549450547</v>
      </c>
      <c r="K417" s="8">
        <f>Contract[[#This Row],[Total Contract RN Hours (w/ Admin, DON)]]/Contract[[#This Row],[Total RN Hours (w/ Admin, DON)]]</f>
        <v>8.7948265726043501E-2</v>
      </c>
      <c r="L417" s="2">
        <v>17.763736263736263</v>
      </c>
      <c r="M417" s="2">
        <v>8.7912087912087919E-2</v>
      </c>
      <c r="N417" s="8">
        <f>Contract[[#This Row],[RN Hours Contract (excl. Admin, DON)]]/Contract[[#This Row],[RN Hours (excl. Admin, DON)]]</f>
        <v>4.9489638107021346E-3</v>
      </c>
      <c r="O417" s="2">
        <v>0</v>
      </c>
      <c r="P417" s="2">
        <v>0</v>
      </c>
      <c r="Q417" s="8" t="s">
        <v>2447</v>
      </c>
      <c r="R417" s="2">
        <v>5.6016483516483513</v>
      </c>
      <c r="S417" s="2">
        <v>1.9670329670329669</v>
      </c>
      <c r="T417" s="8">
        <f>Contract[[#This Row],[RN DON Hours Contract]]/Contract[[#This Row],[RN DON Hours]]</f>
        <v>0.35115252574791567</v>
      </c>
      <c r="U417" s="2">
        <v>17.96153846153846</v>
      </c>
      <c r="V417" s="2">
        <v>0</v>
      </c>
      <c r="W417" s="8">
        <f>Contract[[#This Row],[LPN Hours Contract (excl. Admin)]]/Contract[[#This Row],[LPN Hours (excl. Admin)]]</f>
        <v>0</v>
      </c>
      <c r="X417" s="2">
        <v>2.1483516483516483</v>
      </c>
      <c r="Y417" s="2">
        <v>0</v>
      </c>
      <c r="Z417" s="8">
        <f>Contract[[#This Row],[LPN Admin Hours Contract]]/Contract[[#This Row],[LPN Admin Hours]]</f>
        <v>0</v>
      </c>
      <c r="AA417" s="2">
        <v>54.687252747252749</v>
      </c>
      <c r="AB417" s="2">
        <v>1.6483516483516483</v>
      </c>
      <c r="AC417" s="8">
        <f>Contract[[#This Row],[CNA Hours Contract]]/Contract[[#This Row],[CNA Hours]]</f>
        <v>3.0141423559340422E-2</v>
      </c>
      <c r="AD417" s="2">
        <v>2.1401098901098901</v>
      </c>
      <c r="AE417" s="2">
        <v>0</v>
      </c>
      <c r="AF417" s="8">
        <f>Contract[[#This Row],[NA TR Hours Contract]]/Contract[[#This Row],[NA TR Hours]]</f>
        <v>0</v>
      </c>
      <c r="AG417" s="2">
        <v>0</v>
      </c>
      <c r="AH417" s="2">
        <v>0</v>
      </c>
      <c r="AI417" s="8" t="s">
        <v>2447</v>
      </c>
      <c r="AJ417" t="s">
        <v>377</v>
      </c>
      <c r="AK417" s="6">
        <v>5</v>
      </c>
      <c r="AT417"/>
      <c r="AU417"/>
    </row>
    <row r="418" spans="1:47" x14ac:dyDescent="0.25">
      <c r="A418" t="s">
        <v>35</v>
      </c>
      <c r="B418" t="s">
        <v>1826</v>
      </c>
      <c r="C418" t="s">
        <v>2068</v>
      </c>
      <c r="D418" t="s">
        <v>2307</v>
      </c>
      <c r="E418" s="2">
        <v>95.109890109890117</v>
      </c>
      <c r="F418" s="2">
        <f>SUM(Contract[[#This Row],[RN Hours (excl. Admin, DON)]], Contract[[#This Row],[RN Admin Hours]], Contract[[#This Row],[RN DON Hours]], Contract[[#This Row],[LPN Hours (excl. Admin)]], Contract[[#This Row],[LPN Admin Hours]], Contract[[#This Row],[CNA Hours]], Contract[[#This Row],[NA TR Hours]], Contract[[#This Row],[Med Aide/Tech Hours]])</f>
        <v>347.37593406593402</v>
      </c>
      <c r="G4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18" s="8">
        <f>Contract[[#This Row],[Total Contract Hours]]/Contract[[#This Row],[Total Nurse Staff Hours]]</f>
        <v>0</v>
      </c>
      <c r="I418" s="2">
        <f>SUM(Contract[[#This Row],[RN Hours (excl. Admin, DON)]], Contract[[#This Row],[RN Admin Hours]], Contract[[#This Row],[RN DON Hours]])</f>
        <v>43.005824175824173</v>
      </c>
      <c r="J418" s="2">
        <f>SUM(Contract[[#This Row],[RN Hours Contract (excl. Admin, DON)]], Contract[[#This Row],[RN Admin Hours Contract]], Contract[[#This Row],[RN DON Hours Contract]])</f>
        <v>0</v>
      </c>
      <c r="K418" s="8">
        <f>Contract[[#This Row],[Total Contract RN Hours (w/ Admin, DON)]]/Contract[[#This Row],[Total RN Hours (w/ Admin, DON)]]</f>
        <v>0</v>
      </c>
      <c r="L418" s="2">
        <v>5.3259340659340655</v>
      </c>
      <c r="M418" s="2">
        <v>0</v>
      </c>
      <c r="N418" s="8">
        <f>Contract[[#This Row],[RN Hours Contract (excl. Admin, DON)]]/Contract[[#This Row],[RN Hours (excl. Admin, DON)]]</f>
        <v>0</v>
      </c>
      <c r="O418" s="2">
        <v>28.251868131868136</v>
      </c>
      <c r="P418" s="2">
        <v>0</v>
      </c>
      <c r="Q418" s="8">
        <f>Contract[[#This Row],[RN Admin Hours Contract]]/Contract[[#This Row],[RN Admin Hours]]</f>
        <v>0</v>
      </c>
      <c r="R418" s="2">
        <v>9.4280219780219774</v>
      </c>
      <c r="S418" s="2">
        <v>0</v>
      </c>
      <c r="T418" s="8">
        <f>Contract[[#This Row],[RN DON Hours Contract]]/Contract[[#This Row],[RN DON Hours]]</f>
        <v>0</v>
      </c>
      <c r="U418" s="2">
        <v>85.172087912087918</v>
      </c>
      <c r="V418" s="2">
        <v>0</v>
      </c>
      <c r="W418" s="8">
        <f>Contract[[#This Row],[LPN Hours Contract (excl. Admin)]]/Contract[[#This Row],[LPN Hours (excl. Admin)]]</f>
        <v>0</v>
      </c>
      <c r="X418" s="2">
        <v>20.848021978021976</v>
      </c>
      <c r="Y418" s="2">
        <v>0</v>
      </c>
      <c r="Z418" s="8">
        <f>Contract[[#This Row],[LPN Admin Hours Contract]]/Contract[[#This Row],[LPN Admin Hours]]</f>
        <v>0</v>
      </c>
      <c r="AA418" s="2">
        <v>192.05252747252746</v>
      </c>
      <c r="AB418" s="2">
        <v>0</v>
      </c>
      <c r="AC418" s="8">
        <f>Contract[[#This Row],[CNA Hours Contract]]/Contract[[#This Row],[CNA Hours]]</f>
        <v>0</v>
      </c>
      <c r="AD418" s="2">
        <v>6.2974725274725278</v>
      </c>
      <c r="AE418" s="2">
        <v>0</v>
      </c>
      <c r="AF418" s="8">
        <f>Contract[[#This Row],[NA TR Hours Contract]]/Contract[[#This Row],[NA TR Hours]]</f>
        <v>0</v>
      </c>
      <c r="AG418" s="2">
        <v>0</v>
      </c>
      <c r="AH418" s="2">
        <v>0</v>
      </c>
      <c r="AI418" s="8" t="s">
        <v>2447</v>
      </c>
      <c r="AJ418" t="s">
        <v>893</v>
      </c>
      <c r="AK418" s="6">
        <v>5</v>
      </c>
      <c r="AT418"/>
      <c r="AU418"/>
    </row>
    <row r="419" spans="1:47" x14ac:dyDescent="0.25">
      <c r="A419" t="s">
        <v>35</v>
      </c>
      <c r="B419" t="s">
        <v>1184</v>
      </c>
      <c r="C419" t="s">
        <v>2068</v>
      </c>
      <c r="D419" t="s">
        <v>2307</v>
      </c>
      <c r="E419" s="2">
        <v>45.109890109890109</v>
      </c>
      <c r="F419" s="2">
        <f>SUM(Contract[[#This Row],[RN Hours (excl. Admin, DON)]], Contract[[#This Row],[RN Admin Hours]], Contract[[#This Row],[RN DON Hours]], Contract[[#This Row],[LPN Hours (excl. Admin)]], Contract[[#This Row],[LPN Admin Hours]], Contract[[#This Row],[CNA Hours]], Contract[[#This Row],[NA TR Hours]], Contract[[#This Row],[Med Aide/Tech Hours]])</f>
        <v>141.27439560439558</v>
      </c>
      <c r="G4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7.3374725274725279</v>
      </c>
      <c r="H419" s="8">
        <f>Contract[[#This Row],[Total Contract Hours]]/Contract[[#This Row],[Total Nurse Staff Hours]]</f>
        <v>5.1937737875866245E-2</v>
      </c>
      <c r="I419" s="2">
        <f>SUM(Contract[[#This Row],[RN Hours (excl. Admin, DON)]], Contract[[#This Row],[RN Admin Hours]], Contract[[#This Row],[RN DON Hours]])</f>
        <v>19.476043956043952</v>
      </c>
      <c r="J419" s="2">
        <f>SUM(Contract[[#This Row],[RN Hours Contract (excl. Admin, DON)]], Contract[[#This Row],[RN Admin Hours Contract]], Contract[[#This Row],[RN DON Hours Contract]])</f>
        <v>0.5494505494505495</v>
      </c>
      <c r="K419" s="8">
        <f>Contract[[#This Row],[Total Contract RN Hours (w/ Admin, DON)]]/Contract[[#This Row],[Total RN Hours (w/ Admin, DON)]]</f>
        <v>2.821160964159972E-2</v>
      </c>
      <c r="L419" s="2">
        <v>14.530989010989007</v>
      </c>
      <c r="M419" s="2">
        <v>0.5494505494505495</v>
      </c>
      <c r="N419" s="8">
        <f>Contract[[#This Row],[RN Hours Contract (excl. Admin, DON)]]/Contract[[#This Row],[RN Hours (excl. Admin, DON)]]</f>
        <v>3.7812329844515713E-2</v>
      </c>
      <c r="O419" s="2">
        <v>0</v>
      </c>
      <c r="P419" s="2">
        <v>0</v>
      </c>
      <c r="Q419" s="8" t="s">
        <v>2447</v>
      </c>
      <c r="R419" s="2">
        <v>4.9450549450549453</v>
      </c>
      <c r="S419" s="2">
        <v>0</v>
      </c>
      <c r="T419" s="8">
        <f>Contract[[#This Row],[RN DON Hours Contract]]/Contract[[#This Row],[RN DON Hours]]</f>
        <v>0</v>
      </c>
      <c r="U419" s="2">
        <v>34.544505494505479</v>
      </c>
      <c r="V419" s="2">
        <v>4.2165934065934065</v>
      </c>
      <c r="W419" s="8">
        <f>Contract[[#This Row],[LPN Hours Contract (excl. Admin)]]/Contract[[#This Row],[LPN Hours (excl. Admin)]]</f>
        <v>0.12206263619156692</v>
      </c>
      <c r="X419" s="2">
        <v>4.9450549450549448E-2</v>
      </c>
      <c r="Y419" s="2">
        <v>0</v>
      </c>
      <c r="Z419" s="8">
        <f>Contract[[#This Row],[LPN Admin Hours Contract]]/Contract[[#This Row],[LPN Admin Hours]]</f>
        <v>0</v>
      </c>
      <c r="AA419" s="2">
        <v>87.204395604395614</v>
      </c>
      <c r="AB419" s="2">
        <v>2.5714285714285716</v>
      </c>
      <c r="AC419" s="8">
        <f>Contract[[#This Row],[CNA Hours Contract]]/Contract[[#This Row],[CNA Hours]]</f>
        <v>2.9487373355511871E-2</v>
      </c>
      <c r="AD419" s="2">
        <v>0</v>
      </c>
      <c r="AE419" s="2">
        <v>0</v>
      </c>
      <c r="AF419" s="8" t="s">
        <v>2447</v>
      </c>
      <c r="AG419" s="2">
        <v>0</v>
      </c>
      <c r="AH419" s="2">
        <v>0</v>
      </c>
      <c r="AI419" s="8" t="s">
        <v>2447</v>
      </c>
      <c r="AJ419" t="s">
        <v>239</v>
      </c>
      <c r="AK419" s="6">
        <v>5</v>
      </c>
      <c r="AT419"/>
      <c r="AU419"/>
    </row>
    <row r="420" spans="1:47" x14ac:dyDescent="0.25">
      <c r="A420" t="s">
        <v>35</v>
      </c>
      <c r="B420" t="s">
        <v>1351</v>
      </c>
      <c r="C420" t="s">
        <v>2177</v>
      </c>
      <c r="D420" t="s">
        <v>2338</v>
      </c>
      <c r="E420" s="2">
        <v>84.021978021978029</v>
      </c>
      <c r="F420" s="2">
        <f>SUM(Contract[[#This Row],[RN Hours (excl. Admin, DON)]], Contract[[#This Row],[RN Admin Hours]], Contract[[#This Row],[RN DON Hours]], Contract[[#This Row],[LPN Hours (excl. Admin)]], Contract[[#This Row],[LPN Admin Hours]], Contract[[#This Row],[CNA Hours]], Contract[[#This Row],[NA TR Hours]], Contract[[#This Row],[Med Aide/Tech Hours]])</f>
        <v>241.07241758241747</v>
      </c>
      <c r="G4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52.773516483516488</v>
      </c>
      <c r="H420" s="8">
        <f>Contract[[#This Row],[Total Contract Hours]]/Contract[[#This Row],[Total Nurse Staff Hours]]</f>
        <v>0.2189114665740404</v>
      </c>
      <c r="I420" s="2">
        <f>SUM(Contract[[#This Row],[RN Hours (excl. Admin, DON)]], Contract[[#This Row],[RN Admin Hours]], Contract[[#This Row],[RN DON Hours]])</f>
        <v>32.368131868131869</v>
      </c>
      <c r="J420" s="2">
        <f>SUM(Contract[[#This Row],[RN Hours Contract (excl. Admin, DON)]], Contract[[#This Row],[RN Admin Hours Contract]], Contract[[#This Row],[RN DON Hours Contract]])</f>
        <v>9.6373626373626369</v>
      </c>
      <c r="K420" s="8">
        <f>Contract[[#This Row],[Total Contract RN Hours (w/ Admin, DON)]]/Contract[[#This Row],[Total RN Hours (w/ Admin, DON)]]</f>
        <v>0.29774231879137664</v>
      </c>
      <c r="L420" s="2">
        <v>19.115384615384613</v>
      </c>
      <c r="M420" s="2">
        <v>9.6373626373626369</v>
      </c>
      <c r="N420" s="8">
        <f>Contract[[#This Row],[RN Hours Contract (excl. Admin, DON)]]/Contract[[#This Row],[RN Hours (excl. Admin, DON)]]</f>
        <v>0.50416786432883021</v>
      </c>
      <c r="O420" s="2">
        <v>8.1648351648351642</v>
      </c>
      <c r="P420" s="2">
        <v>0</v>
      </c>
      <c r="Q420" s="8">
        <f>Contract[[#This Row],[RN Admin Hours Contract]]/Contract[[#This Row],[RN Admin Hours]]</f>
        <v>0</v>
      </c>
      <c r="R420" s="2">
        <v>5.0879120879120876</v>
      </c>
      <c r="S420" s="2">
        <v>0</v>
      </c>
      <c r="T420" s="8">
        <f>Contract[[#This Row],[RN DON Hours Contract]]/Contract[[#This Row],[RN DON Hours]]</f>
        <v>0</v>
      </c>
      <c r="U420" s="2">
        <v>68.074065934065885</v>
      </c>
      <c r="V420" s="2">
        <v>8.7954945054945046</v>
      </c>
      <c r="W420" s="8">
        <f>Contract[[#This Row],[LPN Hours Contract (excl. Admin)]]/Contract[[#This Row],[LPN Hours (excl. Admin)]]</f>
        <v>0.12920477695593366</v>
      </c>
      <c r="X420" s="2">
        <v>0</v>
      </c>
      <c r="Y420" s="2">
        <v>0</v>
      </c>
      <c r="Z420" s="8" t="s">
        <v>2447</v>
      </c>
      <c r="AA420" s="2">
        <v>140.63021978021973</v>
      </c>
      <c r="AB420" s="2">
        <v>34.340659340659343</v>
      </c>
      <c r="AC420" s="8">
        <f>Contract[[#This Row],[CNA Hours Contract]]/Contract[[#This Row],[CNA Hours]]</f>
        <v>0.24419118020527697</v>
      </c>
      <c r="AD420" s="2">
        <v>0</v>
      </c>
      <c r="AE420" s="2">
        <v>0</v>
      </c>
      <c r="AF420" s="8" t="s">
        <v>2447</v>
      </c>
      <c r="AG420" s="2">
        <v>0</v>
      </c>
      <c r="AH420" s="2">
        <v>0</v>
      </c>
      <c r="AI420" s="8" t="s">
        <v>2447</v>
      </c>
      <c r="AJ420" t="s">
        <v>408</v>
      </c>
      <c r="AK420" s="6">
        <v>5</v>
      </c>
      <c r="AT420"/>
      <c r="AU420"/>
    </row>
    <row r="421" spans="1:47" x14ac:dyDescent="0.25">
      <c r="A421" t="s">
        <v>35</v>
      </c>
      <c r="B421" t="s">
        <v>1139</v>
      </c>
      <c r="C421" t="s">
        <v>1923</v>
      </c>
      <c r="D421" t="s">
        <v>2279</v>
      </c>
      <c r="E421" s="2">
        <v>64.329670329670336</v>
      </c>
      <c r="F421" s="2">
        <f>SUM(Contract[[#This Row],[RN Hours (excl. Admin, DON)]], Contract[[#This Row],[RN Admin Hours]], Contract[[#This Row],[RN DON Hours]], Contract[[#This Row],[LPN Hours (excl. Admin)]], Contract[[#This Row],[LPN Admin Hours]], Contract[[#This Row],[CNA Hours]], Contract[[#This Row],[NA TR Hours]], Contract[[#This Row],[Med Aide/Tech Hours]])</f>
        <v>213.50329670329666</v>
      </c>
      <c r="G4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8.7912087912087919E-2</v>
      </c>
      <c r="H421" s="8">
        <f>Contract[[#This Row],[Total Contract Hours]]/Contract[[#This Row],[Total Nurse Staff Hours]]</f>
        <v>4.1175986164868663E-4</v>
      </c>
      <c r="I421" s="2">
        <f>SUM(Contract[[#This Row],[RN Hours (excl. Admin, DON)]], Contract[[#This Row],[RN Admin Hours]], Contract[[#This Row],[RN DON Hours]])</f>
        <v>42.446153846153834</v>
      </c>
      <c r="J421" s="2">
        <f>SUM(Contract[[#This Row],[RN Hours Contract (excl. Admin, DON)]], Contract[[#This Row],[RN Admin Hours Contract]], Contract[[#This Row],[RN DON Hours Contract]])</f>
        <v>2.197802197802198E-2</v>
      </c>
      <c r="K421" s="8">
        <f>Contract[[#This Row],[Total Contract RN Hours (w/ Admin, DON)]]/Contract[[#This Row],[Total RN Hours (w/ Admin, DON)]]</f>
        <v>5.177859472893908E-4</v>
      </c>
      <c r="L421" s="2">
        <v>37.242857142857133</v>
      </c>
      <c r="M421" s="2">
        <v>2.197802197802198E-2</v>
      </c>
      <c r="N421" s="8">
        <f>Contract[[#This Row],[RN Hours Contract (excl. Admin, DON)]]/Contract[[#This Row],[RN Hours (excl. Admin, DON)]]</f>
        <v>5.9012717240565363E-4</v>
      </c>
      <c r="O421" s="2">
        <v>0</v>
      </c>
      <c r="P421" s="2">
        <v>0</v>
      </c>
      <c r="Q421" s="8" t="s">
        <v>2447</v>
      </c>
      <c r="R421" s="2">
        <v>5.2032967032967035</v>
      </c>
      <c r="S421" s="2">
        <v>0</v>
      </c>
      <c r="T421" s="8">
        <f>Contract[[#This Row],[RN DON Hours Contract]]/Contract[[#This Row],[RN DON Hours]]</f>
        <v>0</v>
      </c>
      <c r="U421" s="2">
        <v>29.634615384615383</v>
      </c>
      <c r="V421" s="2">
        <v>0</v>
      </c>
      <c r="W421" s="8">
        <f>Contract[[#This Row],[LPN Hours Contract (excl. Admin)]]/Contract[[#This Row],[LPN Hours (excl. Admin)]]</f>
        <v>0</v>
      </c>
      <c r="X421" s="2">
        <v>13.880219780219782</v>
      </c>
      <c r="Y421" s="2">
        <v>6.5934065934065936E-2</v>
      </c>
      <c r="Z421" s="8">
        <f>Contract[[#This Row],[LPN Admin Hours Contract]]/Contract[[#This Row],[LPN Admin Hours]]</f>
        <v>4.7502177183120888E-3</v>
      </c>
      <c r="AA421" s="2">
        <v>127.54230769230766</v>
      </c>
      <c r="AB421" s="2">
        <v>0</v>
      </c>
      <c r="AC421" s="8">
        <f>Contract[[#This Row],[CNA Hours Contract]]/Contract[[#This Row],[CNA Hours]]</f>
        <v>0</v>
      </c>
      <c r="AD421" s="2">
        <v>0</v>
      </c>
      <c r="AE421" s="2">
        <v>0</v>
      </c>
      <c r="AF421" s="8" t="s">
        <v>2447</v>
      </c>
      <c r="AG421" s="2">
        <v>0</v>
      </c>
      <c r="AH421" s="2">
        <v>0</v>
      </c>
      <c r="AI421" s="8" t="s">
        <v>2447</v>
      </c>
      <c r="AJ421" t="s">
        <v>194</v>
      </c>
      <c r="AK421" s="6">
        <v>5</v>
      </c>
      <c r="AT421"/>
      <c r="AU421"/>
    </row>
    <row r="422" spans="1:47" x14ac:dyDescent="0.25">
      <c r="A422" t="s">
        <v>35</v>
      </c>
      <c r="B422" t="s">
        <v>1740</v>
      </c>
      <c r="C422" t="s">
        <v>2132</v>
      </c>
      <c r="D422" t="s">
        <v>2316</v>
      </c>
      <c r="E422" s="2">
        <v>36.274725274725277</v>
      </c>
      <c r="F422" s="2">
        <f>SUM(Contract[[#This Row],[RN Hours (excl. Admin, DON)]], Contract[[#This Row],[RN Admin Hours]], Contract[[#This Row],[RN DON Hours]], Contract[[#This Row],[LPN Hours (excl. Admin)]], Contract[[#This Row],[LPN Admin Hours]], Contract[[#This Row],[CNA Hours]], Contract[[#This Row],[NA TR Hours]], Contract[[#This Row],[Med Aide/Tech Hours]])</f>
        <v>120.21703296703296</v>
      </c>
      <c r="G4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3.6758241758241761</v>
      </c>
      <c r="H422" s="8">
        <f>Contract[[#This Row],[Total Contract Hours]]/Contract[[#This Row],[Total Nurse Staff Hours]]</f>
        <v>3.0576567106195301E-2</v>
      </c>
      <c r="I422" s="2">
        <f>SUM(Contract[[#This Row],[RN Hours (excl. Admin, DON)]], Contract[[#This Row],[RN Admin Hours]], Contract[[#This Row],[RN DON Hours]])</f>
        <v>18.313186813186814</v>
      </c>
      <c r="J422" s="2">
        <f>SUM(Contract[[#This Row],[RN Hours Contract (excl. Admin, DON)]], Contract[[#This Row],[RN Admin Hours Contract]], Contract[[#This Row],[RN DON Hours Contract]])</f>
        <v>1.054945054945055</v>
      </c>
      <c r="K422" s="8">
        <f>Contract[[#This Row],[Total Contract RN Hours (w/ Admin, DON)]]/Contract[[#This Row],[Total RN Hours (w/ Admin, DON)]]</f>
        <v>5.7605760576057603E-2</v>
      </c>
      <c r="L422" s="2">
        <v>12.532967032967033</v>
      </c>
      <c r="M422" s="2">
        <v>1.054945054945055</v>
      </c>
      <c r="N422" s="8">
        <f>Contract[[#This Row],[RN Hours Contract (excl. Admin, DON)]]/Contract[[#This Row],[RN Hours (excl. Admin, DON)]]</f>
        <v>8.4173608066637443E-2</v>
      </c>
      <c r="O422" s="2">
        <v>0.25824175824175827</v>
      </c>
      <c r="P422" s="2">
        <v>0</v>
      </c>
      <c r="Q422" s="8">
        <f>Contract[[#This Row],[RN Admin Hours Contract]]/Contract[[#This Row],[RN Admin Hours]]</f>
        <v>0</v>
      </c>
      <c r="R422" s="2">
        <v>5.5219780219780219</v>
      </c>
      <c r="S422" s="2">
        <v>0</v>
      </c>
      <c r="T422" s="8">
        <f>Contract[[#This Row],[RN DON Hours Contract]]/Contract[[#This Row],[RN DON Hours]]</f>
        <v>0</v>
      </c>
      <c r="U422" s="2">
        <v>32.315934065934066</v>
      </c>
      <c r="V422" s="2">
        <v>1.8516483516483517</v>
      </c>
      <c r="W422" s="8">
        <f>Contract[[#This Row],[LPN Hours Contract (excl. Admin)]]/Contract[[#This Row],[LPN Hours (excl. Admin)]]</f>
        <v>5.7298308254696936E-2</v>
      </c>
      <c r="X422" s="2">
        <v>6.7692307692307692</v>
      </c>
      <c r="Y422" s="2">
        <v>0</v>
      </c>
      <c r="Z422" s="8">
        <f>Contract[[#This Row],[LPN Admin Hours Contract]]/Contract[[#This Row],[LPN Admin Hours]]</f>
        <v>0</v>
      </c>
      <c r="AA422" s="2">
        <v>58.741758241758241</v>
      </c>
      <c r="AB422" s="2">
        <v>0.76923076923076927</v>
      </c>
      <c r="AC422" s="8">
        <f>Contract[[#This Row],[CNA Hours Contract]]/Contract[[#This Row],[CNA Hours]]</f>
        <v>1.3095126742119542E-2</v>
      </c>
      <c r="AD422" s="2">
        <v>4.0769230769230766</v>
      </c>
      <c r="AE422" s="2">
        <v>0</v>
      </c>
      <c r="AF422" s="8">
        <f>Contract[[#This Row],[NA TR Hours Contract]]/Contract[[#This Row],[NA TR Hours]]</f>
        <v>0</v>
      </c>
      <c r="AG422" s="2">
        <v>0</v>
      </c>
      <c r="AH422" s="2">
        <v>0</v>
      </c>
      <c r="AI422" s="8" t="s">
        <v>2447</v>
      </c>
      <c r="AJ422" t="s">
        <v>806</v>
      </c>
      <c r="AK422" s="6">
        <v>5</v>
      </c>
      <c r="AT422"/>
      <c r="AU422"/>
    </row>
    <row r="423" spans="1:47" x14ac:dyDescent="0.25">
      <c r="A423" t="s">
        <v>35</v>
      </c>
      <c r="B423" t="s">
        <v>1125</v>
      </c>
      <c r="C423" t="s">
        <v>2034</v>
      </c>
      <c r="D423" t="s">
        <v>2296</v>
      </c>
      <c r="E423" s="2">
        <v>33.483516483516482</v>
      </c>
      <c r="F423" s="2">
        <f>SUM(Contract[[#This Row],[RN Hours (excl. Admin, DON)]], Contract[[#This Row],[RN Admin Hours]], Contract[[#This Row],[RN DON Hours]], Contract[[#This Row],[LPN Hours (excl. Admin)]], Contract[[#This Row],[LPN Admin Hours]], Contract[[#This Row],[CNA Hours]], Contract[[#This Row],[NA TR Hours]], Contract[[#This Row],[Med Aide/Tech Hours]])</f>
        <v>94.948461538461544</v>
      </c>
      <c r="G4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9.8901098901098905</v>
      </c>
      <c r="H423" s="8">
        <f>Contract[[#This Row],[Total Contract Hours]]/Contract[[#This Row],[Total Nurse Staff Hours]]</f>
        <v>0.10416292933934083</v>
      </c>
      <c r="I423" s="2">
        <f>SUM(Contract[[#This Row],[RN Hours (excl. Admin, DON)]], Contract[[#This Row],[RN Admin Hours]], Contract[[#This Row],[RN DON Hours]])</f>
        <v>19.056263736263737</v>
      </c>
      <c r="J423" s="2">
        <f>SUM(Contract[[#This Row],[RN Hours Contract (excl. Admin, DON)]], Contract[[#This Row],[RN Admin Hours Contract]], Contract[[#This Row],[RN DON Hours Contract]])</f>
        <v>5.6263736263736268</v>
      </c>
      <c r="K423" s="8">
        <f>Contract[[#This Row],[Total Contract RN Hours (w/ Admin, DON)]]/Contract[[#This Row],[Total RN Hours (w/ Admin, DON)]]</f>
        <v>0.2952506170276567</v>
      </c>
      <c r="L423" s="2">
        <v>13.429890109890112</v>
      </c>
      <c r="M423" s="2">
        <v>0</v>
      </c>
      <c r="N423" s="8">
        <f>Contract[[#This Row],[RN Hours Contract (excl. Admin, DON)]]/Contract[[#This Row],[RN Hours (excl. Admin, DON)]]</f>
        <v>0</v>
      </c>
      <c r="O423" s="2">
        <v>0</v>
      </c>
      <c r="P423" s="2">
        <v>0</v>
      </c>
      <c r="Q423" s="8" t="s">
        <v>2447</v>
      </c>
      <c r="R423" s="2">
        <v>5.6263736263736268</v>
      </c>
      <c r="S423" s="2">
        <v>5.6263736263736268</v>
      </c>
      <c r="T423" s="8">
        <f>Contract[[#This Row],[RN DON Hours Contract]]/Contract[[#This Row],[RN DON Hours]]</f>
        <v>1</v>
      </c>
      <c r="U423" s="2">
        <v>22.010879120879125</v>
      </c>
      <c r="V423" s="2">
        <v>0</v>
      </c>
      <c r="W423" s="8">
        <f>Contract[[#This Row],[LPN Hours Contract (excl. Admin)]]/Contract[[#This Row],[LPN Hours (excl. Admin)]]</f>
        <v>0</v>
      </c>
      <c r="X423" s="2">
        <v>4.2637362637362637</v>
      </c>
      <c r="Y423" s="2">
        <v>4.2637362637362637</v>
      </c>
      <c r="Z423" s="8">
        <f>Contract[[#This Row],[LPN Admin Hours Contract]]/Contract[[#This Row],[LPN Admin Hours]]</f>
        <v>1</v>
      </c>
      <c r="AA423" s="2">
        <v>49.617582417582419</v>
      </c>
      <c r="AB423" s="2">
        <v>0</v>
      </c>
      <c r="AC423" s="8">
        <f>Contract[[#This Row],[CNA Hours Contract]]/Contract[[#This Row],[CNA Hours]]</f>
        <v>0</v>
      </c>
      <c r="AD423" s="2">
        <v>0</v>
      </c>
      <c r="AE423" s="2">
        <v>0</v>
      </c>
      <c r="AF423" s="8" t="s">
        <v>2447</v>
      </c>
      <c r="AG423" s="2">
        <v>0</v>
      </c>
      <c r="AH423" s="2">
        <v>0</v>
      </c>
      <c r="AI423" s="8" t="s">
        <v>2447</v>
      </c>
      <c r="AJ423" t="s">
        <v>179</v>
      </c>
      <c r="AK423" s="6">
        <v>5</v>
      </c>
      <c r="AT423"/>
      <c r="AU423"/>
    </row>
    <row r="424" spans="1:47" x14ac:dyDescent="0.25">
      <c r="A424" t="s">
        <v>35</v>
      </c>
      <c r="B424" t="s">
        <v>1891</v>
      </c>
      <c r="C424" t="s">
        <v>1922</v>
      </c>
      <c r="D424" t="s">
        <v>2291</v>
      </c>
      <c r="E424" s="2">
        <v>29.692307692307693</v>
      </c>
      <c r="F424" s="2">
        <f>SUM(Contract[[#This Row],[RN Hours (excl. Admin, DON)]], Contract[[#This Row],[RN Admin Hours]], Contract[[#This Row],[RN DON Hours]], Contract[[#This Row],[LPN Hours (excl. Admin)]], Contract[[#This Row],[LPN Admin Hours]], Contract[[#This Row],[CNA Hours]], Contract[[#This Row],[NA TR Hours]], Contract[[#This Row],[Med Aide/Tech Hours]])</f>
        <v>147.38780219780227</v>
      </c>
      <c r="G4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6.7554945054945055</v>
      </c>
      <c r="H424" s="8">
        <f>Contract[[#This Row],[Total Contract Hours]]/Contract[[#This Row],[Total Nurse Staff Hours]]</f>
        <v>4.5834827609602814E-2</v>
      </c>
      <c r="I424" s="2">
        <f>SUM(Contract[[#This Row],[RN Hours (excl. Admin, DON)]], Contract[[#This Row],[RN Admin Hours]], Contract[[#This Row],[RN DON Hours]])</f>
        <v>49.923296703296728</v>
      </c>
      <c r="J424" s="2">
        <f>SUM(Contract[[#This Row],[RN Hours Contract (excl. Admin, DON)]], Contract[[#This Row],[RN Admin Hours Contract]], Contract[[#This Row],[RN DON Hours Contract]])</f>
        <v>0.8571428571428571</v>
      </c>
      <c r="K424" s="8">
        <f>Contract[[#This Row],[Total Contract RN Hours (w/ Admin, DON)]]/Contract[[#This Row],[Total RN Hours (w/ Admin, DON)]]</f>
        <v>1.7169195821281871E-2</v>
      </c>
      <c r="L424" s="2">
        <v>29.51483516483518</v>
      </c>
      <c r="M424" s="2">
        <v>0.8571428571428571</v>
      </c>
      <c r="N424" s="8">
        <f>Contract[[#This Row],[RN Hours Contract (excl. Admin, DON)]]/Contract[[#This Row],[RN Hours (excl. Admin, DON)]]</f>
        <v>2.9041085689818849E-2</v>
      </c>
      <c r="O424" s="2">
        <v>16.155714285714293</v>
      </c>
      <c r="P424" s="2">
        <v>0</v>
      </c>
      <c r="Q424" s="8">
        <f>Contract[[#This Row],[RN Admin Hours Contract]]/Contract[[#This Row],[RN Admin Hours]]</f>
        <v>0</v>
      </c>
      <c r="R424" s="2">
        <v>4.2527472527472527</v>
      </c>
      <c r="S424" s="2">
        <v>0</v>
      </c>
      <c r="T424" s="8">
        <f>Contract[[#This Row],[RN DON Hours Contract]]/Contract[[#This Row],[RN DON Hours]]</f>
        <v>0</v>
      </c>
      <c r="U424" s="2">
        <v>49.77758241758243</v>
      </c>
      <c r="V424" s="2">
        <v>2.348901098901099</v>
      </c>
      <c r="W424" s="8">
        <f>Contract[[#This Row],[LPN Hours Contract (excl. Admin)]]/Contract[[#This Row],[LPN Hours (excl. Admin)]]</f>
        <v>4.7187930486383374E-2</v>
      </c>
      <c r="X424" s="2">
        <v>1.0398901098901097</v>
      </c>
      <c r="Y424" s="2">
        <v>0</v>
      </c>
      <c r="Z424" s="8">
        <f>Contract[[#This Row],[LPN Admin Hours Contract]]/Contract[[#This Row],[LPN Admin Hours]]</f>
        <v>0</v>
      </c>
      <c r="AA424" s="2">
        <v>38.144505494505516</v>
      </c>
      <c r="AB424" s="2">
        <v>3.5494505494505493</v>
      </c>
      <c r="AC424" s="8">
        <f>Contract[[#This Row],[CNA Hours Contract]]/Contract[[#This Row],[CNA Hours]]</f>
        <v>9.3052734684470506E-2</v>
      </c>
      <c r="AD424" s="2">
        <v>8.5025274725274702</v>
      </c>
      <c r="AE424" s="2">
        <v>0</v>
      </c>
      <c r="AF424" s="8">
        <f>Contract[[#This Row],[NA TR Hours Contract]]/Contract[[#This Row],[NA TR Hours]]</f>
        <v>0</v>
      </c>
      <c r="AG424" s="2">
        <v>0</v>
      </c>
      <c r="AH424" s="2">
        <v>0</v>
      </c>
      <c r="AI424" s="8" t="s">
        <v>2447</v>
      </c>
      <c r="AJ424" t="s">
        <v>958</v>
      </c>
      <c r="AK424" s="6">
        <v>5</v>
      </c>
      <c r="AT424"/>
      <c r="AU424"/>
    </row>
    <row r="425" spans="1:47" x14ac:dyDescent="0.25">
      <c r="A425" t="s">
        <v>35</v>
      </c>
      <c r="B425" t="s">
        <v>994</v>
      </c>
      <c r="C425" t="s">
        <v>2011</v>
      </c>
      <c r="D425" t="s">
        <v>2344</v>
      </c>
      <c r="E425" s="2">
        <v>70.857142857142861</v>
      </c>
      <c r="F425" s="2">
        <f>SUM(Contract[[#This Row],[RN Hours (excl. Admin, DON)]], Contract[[#This Row],[RN Admin Hours]], Contract[[#This Row],[RN DON Hours]], Contract[[#This Row],[LPN Hours (excl. Admin)]], Contract[[#This Row],[LPN Admin Hours]], Contract[[#This Row],[CNA Hours]], Contract[[#This Row],[NA TR Hours]], Contract[[#This Row],[Med Aide/Tech Hours]])</f>
        <v>232.48021978021978</v>
      </c>
      <c r="G4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25" s="8">
        <f>Contract[[#This Row],[Total Contract Hours]]/Contract[[#This Row],[Total Nurse Staff Hours]]</f>
        <v>0</v>
      </c>
      <c r="I425" s="2">
        <f>SUM(Contract[[#This Row],[RN Hours (excl. Admin, DON)]], Contract[[#This Row],[RN Admin Hours]], Contract[[#This Row],[RN DON Hours]])</f>
        <v>33.758241758241759</v>
      </c>
      <c r="J425" s="2">
        <f>SUM(Contract[[#This Row],[RN Hours Contract (excl. Admin, DON)]], Contract[[#This Row],[RN Admin Hours Contract]], Contract[[#This Row],[RN DON Hours Contract]])</f>
        <v>0</v>
      </c>
      <c r="K425" s="8">
        <f>Contract[[#This Row],[Total Contract RN Hours (w/ Admin, DON)]]/Contract[[#This Row],[Total RN Hours (w/ Admin, DON)]]</f>
        <v>0</v>
      </c>
      <c r="L425" s="2">
        <v>23.307692307692307</v>
      </c>
      <c r="M425" s="2">
        <v>0</v>
      </c>
      <c r="N425" s="8">
        <f>Contract[[#This Row],[RN Hours Contract (excl. Admin, DON)]]/Contract[[#This Row],[RN Hours (excl. Admin, DON)]]</f>
        <v>0</v>
      </c>
      <c r="O425" s="2">
        <v>4.9120879120879124</v>
      </c>
      <c r="P425" s="2">
        <v>0</v>
      </c>
      <c r="Q425" s="8">
        <f>Contract[[#This Row],[RN Admin Hours Contract]]/Contract[[#This Row],[RN Admin Hours]]</f>
        <v>0</v>
      </c>
      <c r="R425" s="2">
        <v>5.5384615384615383</v>
      </c>
      <c r="S425" s="2">
        <v>0</v>
      </c>
      <c r="T425" s="8">
        <f>Contract[[#This Row],[RN DON Hours Contract]]/Contract[[#This Row],[RN DON Hours]]</f>
        <v>0</v>
      </c>
      <c r="U425" s="2">
        <v>71.027472527472511</v>
      </c>
      <c r="V425" s="2">
        <v>0</v>
      </c>
      <c r="W425" s="8">
        <f>Contract[[#This Row],[LPN Hours Contract (excl. Admin)]]/Contract[[#This Row],[LPN Hours (excl. Admin)]]</f>
        <v>0</v>
      </c>
      <c r="X425" s="2">
        <v>10.328571428571431</v>
      </c>
      <c r="Y425" s="2">
        <v>0</v>
      </c>
      <c r="Z425" s="8">
        <f>Contract[[#This Row],[LPN Admin Hours Contract]]/Contract[[#This Row],[LPN Admin Hours]]</f>
        <v>0</v>
      </c>
      <c r="AA425" s="2">
        <v>108.89340659340661</v>
      </c>
      <c r="AB425" s="2">
        <v>0</v>
      </c>
      <c r="AC425" s="8">
        <f>Contract[[#This Row],[CNA Hours Contract]]/Contract[[#This Row],[CNA Hours]]</f>
        <v>0</v>
      </c>
      <c r="AD425" s="2">
        <v>8.4725274725274762</v>
      </c>
      <c r="AE425" s="2">
        <v>0</v>
      </c>
      <c r="AF425" s="8">
        <f>Contract[[#This Row],[NA TR Hours Contract]]/Contract[[#This Row],[NA TR Hours]]</f>
        <v>0</v>
      </c>
      <c r="AG425" s="2">
        <v>0</v>
      </c>
      <c r="AH425" s="2">
        <v>0</v>
      </c>
      <c r="AI425" s="8" t="s">
        <v>2447</v>
      </c>
      <c r="AJ425" t="s">
        <v>359</v>
      </c>
      <c r="AK425" s="6">
        <v>5</v>
      </c>
      <c r="AT425"/>
      <c r="AU425"/>
    </row>
    <row r="426" spans="1:47" x14ac:dyDescent="0.25">
      <c r="A426" t="s">
        <v>35</v>
      </c>
      <c r="B426" t="s">
        <v>1165</v>
      </c>
      <c r="C426" t="s">
        <v>2122</v>
      </c>
      <c r="D426" t="s">
        <v>2279</v>
      </c>
      <c r="E426" s="2">
        <v>45.494505494505496</v>
      </c>
      <c r="F426" s="2">
        <f>SUM(Contract[[#This Row],[RN Hours (excl. Admin, DON)]], Contract[[#This Row],[RN Admin Hours]], Contract[[#This Row],[RN DON Hours]], Contract[[#This Row],[LPN Hours (excl. Admin)]], Contract[[#This Row],[LPN Admin Hours]], Contract[[#This Row],[CNA Hours]], Contract[[#This Row],[NA TR Hours]], Contract[[#This Row],[Med Aide/Tech Hours]])</f>
        <v>175.90857142857141</v>
      </c>
      <c r="G4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26" s="8">
        <f>Contract[[#This Row],[Total Contract Hours]]/Contract[[#This Row],[Total Nurse Staff Hours]]</f>
        <v>0</v>
      </c>
      <c r="I426" s="2">
        <f>SUM(Contract[[#This Row],[RN Hours (excl. Admin, DON)]], Contract[[#This Row],[RN Admin Hours]], Contract[[#This Row],[RN DON Hours]])</f>
        <v>23.278461538461539</v>
      </c>
      <c r="J426" s="2">
        <f>SUM(Contract[[#This Row],[RN Hours Contract (excl. Admin, DON)]], Contract[[#This Row],[RN Admin Hours Contract]], Contract[[#This Row],[RN DON Hours Contract]])</f>
        <v>0</v>
      </c>
      <c r="K426" s="8">
        <f>Contract[[#This Row],[Total Contract RN Hours (w/ Admin, DON)]]/Contract[[#This Row],[Total RN Hours (w/ Admin, DON)]]</f>
        <v>0</v>
      </c>
      <c r="L426" s="2">
        <v>8.3938461538461535</v>
      </c>
      <c r="M426" s="2">
        <v>0</v>
      </c>
      <c r="N426" s="8">
        <f>Contract[[#This Row],[RN Hours Contract (excl. Admin, DON)]]/Contract[[#This Row],[RN Hours (excl. Admin, DON)]]</f>
        <v>0</v>
      </c>
      <c r="O426" s="2">
        <v>9.2747252747252755</v>
      </c>
      <c r="P426" s="2">
        <v>0</v>
      </c>
      <c r="Q426" s="8">
        <f>Contract[[#This Row],[RN Admin Hours Contract]]/Contract[[#This Row],[RN Admin Hours]]</f>
        <v>0</v>
      </c>
      <c r="R426" s="2">
        <v>5.6098901098901095</v>
      </c>
      <c r="S426" s="2">
        <v>0</v>
      </c>
      <c r="T426" s="8">
        <f>Contract[[#This Row],[RN DON Hours Contract]]/Contract[[#This Row],[RN DON Hours]]</f>
        <v>0</v>
      </c>
      <c r="U426" s="2">
        <v>44.966483516483514</v>
      </c>
      <c r="V426" s="2">
        <v>0</v>
      </c>
      <c r="W426" s="8">
        <f>Contract[[#This Row],[LPN Hours Contract (excl. Admin)]]/Contract[[#This Row],[LPN Hours (excl. Admin)]]</f>
        <v>0</v>
      </c>
      <c r="X426" s="2">
        <v>5.2637362637362637</v>
      </c>
      <c r="Y426" s="2">
        <v>0</v>
      </c>
      <c r="Z426" s="8">
        <f>Contract[[#This Row],[LPN Admin Hours Contract]]/Contract[[#This Row],[LPN Admin Hours]]</f>
        <v>0</v>
      </c>
      <c r="AA426" s="2">
        <v>81.170769230769224</v>
      </c>
      <c r="AB426" s="2">
        <v>0</v>
      </c>
      <c r="AC426" s="8">
        <f>Contract[[#This Row],[CNA Hours Contract]]/Contract[[#This Row],[CNA Hours]]</f>
        <v>0</v>
      </c>
      <c r="AD426" s="2">
        <v>21.229120879120877</v>
      </c>
      <c r="AE426" s="2">
        <v>0</v>
      </c>
      <c r="AF426" s="8">
        <f>Contract[[#This Row],[NA TR Hours Contract]]/Contract[[#This Row],[NA TR Hours]]</f>
        <v>0</v>
      </c>
      <c r="AG426" s="2">
        <v>0</v>
      </c>
      <c r="AH426" s="2">
        <v>0</v>
      </c>
      <c r="AI426" s="8" t="s">
        <v>2447</v>
      </c>
      <c r="AJ426" t="s">
        <v>220</v>
      </c>
      <c r="AK426" s="6">
        <v>5</v>
      </c>
      <c r="AT426"/>
      <c r="AU426"/>
    </row>
    <row r="427" spans="1:47" x14ac:dyDescent="0.25">
      <c r="A427" t="s">
        <v>35</v>
      </c>
      <c r="B427" t="s">
        <v>1578</v>
      </c>
      <c r="C427" t="s">
        <v>2223</v>
      </c>
      <c r="D427" t="s">
        <v>2331</v>
      </c>
      <c r="E427" s="2">
        <v>144.38461538461539</v>
      </c>
      <c r="F427" s="2">
        <f>SUM(Contract[[#This Row],[RN Hours (excl. Admin, DON)]], Contract[[#This Row],[RN Admin Hours]], Contract[[#This Row],[RN DON Hours]], Contract[[#This Row],[LPN Hours (excl. Admin)]], Contract[[#This Row],[LPN Admin Hours]], Contract[[#This Row],[CNA Hours]], Contract[[#This Row],[NA TR Hours]], Contract[[#This Row],[Med Aide/Tech Hours]])</f>
        <v>509.3068131868132</v>
      </c>
      <c r="G4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27" s="8">
        <f>Contract[[#This Row],[Total Contract Hours]]/Contract[[#This Row],[Total Nurse Staff Hours]]</f>
        <v>0</v>
      </c>
      <c r="I427" s="2">
        <f>SUM(Contract[[#This Row],[RN Hours (excl. Admin, DON)]], Contract[[#This Row],[RN Admin Hours]], Contract[[#This Row],[RN DON Hours]])</f>
        <v>75.298901098901098</v>
      </c>
      <c r="J427" s="2">
        <f>SUM(Contract[[#This Row],[RN Hours Contract (excl. Admin, DON)]], Contract[[#This Row],[RN Admin Hours Contract]], Contract[[#This Row],[RN DON Hours Contract]])</f>
        <v>0</v>
      </c>
      <c r="K427" s="8">
        <f>Contract[[#This Row],[Total Contract RN Hours (w/ Admin, DON)]]/Contract[[#This Row],[Total RN Hours (w/ Admin, DON)]]</f>
        <v>0</v>
      </c>
      <c r="L427" s="2">
        <v>63.095604395604397</v>
      </c>
      <c r="M427" s="2">
        <v>0</v>
      </c>
      <c r="N427" s="8">
        <f>Contract[[#This Row],[RN Hours Contract (excl. Admin, DON)]]/Contract[[#This Row],[RN Hours (excl. Admin, DON)]]</f>
        <v>0</v>
      </c>
      <c r="O427" s="2">
        <v>6.9285714285714288</v>
      </c>
      <c r="P427" s="2">
        <v>0</v>
      </c>
      <c r="Q427" s="8">
        <f>Contract[[#This Row],[RN Admin Hours Contract]]/Contract[[#This Row],[RN Admin Hours]]</f>
        <v>0</v>
      </c>
      <c r="R427" s="2">
        <v>5.2747252747252746</v>
      </c>
      <c r="S427" s="2">
        <v>0</v>
      </c>
      <c r="T427" s="8">
        <f>Contract[[#This Row],[RN DON Hours Contract]]/Contract[[#This Row],[RN DON Hours]]</f>
        <v>0</v>
      </c>
      <c r="U427" s="2">
        <v>128.6148351648352</v>
      </c>
      <c r="V427" s="2">
        <v>0</v>
      </c>
      <c r="W427" s="8">
        <f>Contract[[#This Row],[LPN Hours Contract (excl. Admin)]]/Contract[[#This Row],[LPN Hours (excl. Admin)]]</f>
        <v>0</v>
      </c>
      <c r="X427" s="2">
        <v>19.398571428571433</v>
      </c>
      <c r="Y427" s="2">
        <v>0</v>
      </c>
      <c r="Z427" s="8">
        <f>Contract[[#This Row],[LPN Admin Hours Contract]]/Contract[[#This Row],[LPN Admin Hours]]</f>
        <v>0</v>
      </c>
      <c r="AA427" s="2">
        <v>279.38736263736263</v>
      </c>
      <c r="AB427" s="2">
        <v>0</v>
      </c>
      <c r="AC427" s="8">
        <f>Contract[[#This Row],[CNA Hours Contract]]/Contract[[#This Row],[CNA Hours]]</f>
        <v>0</v>
      </c>
      <c r="AD427" s="2">
        <v>6.6071428571428568</v>
      </c>
      <c r="AE427" s="2">
        <v>0</v>
      </c>
      <c r="AF427" s="8">
        <f>Contract[[#This Row],[NA TR Hours Contract]]/Contract[[#This Row],[NA TR Hours]]</f>
        <v>0</v>
      </c>
      <c r="AG427" s="2">
        <v>0</v>
      </c>
      <c r="AH427" s="2">
        <v>0</v>
      </c>
      <c r="AI427" s="8" t="s">
        <v>2447</v>
      </c>
      <c r="AJ427" t="s">
        <v>640</v>
      </c>
      <c r="AK427" s="6">
        <v>5</v>
      </c>
      <c r="AT427"/>
      <c r="AU427"/>
    </row>
    <row r="428" spans="1:47" x14ac:dyDescent="0.25">
      <c r="A428" t="s">
        <v>35</v>
      </c>
      <c r="B428" t="s">
        <v>1231</v>
      </c>
      <c r="C428" t="s">
        <v>2098</v>
      </c>
      <c r="D428" t="s">
        <v>2331</v>
      </c>
      <c r="E428" s="2">
        <v>32.340659340659343</v>
      </c>
      <c r="F428" s="2">
        <f>SUM(Contract[[#This Row],[RN Hours (excl. Admin, DON)]], Contract[[#This Row],[RN Admin Hours]], Contract[[#This Row],[RN DON Hours]], Contract[[#This Row],[LPN Hours (excl. Admin)]], Contract[[#This Row],[LPN Admin Hours]], Contract[[#This Row],[CNA Hours]], Contract[[#This Row],[NA TR Hours]], Contract[[#This Row],[Med Aide/Tech Hours]])</f>
        <v>108.65384615384616</v>
      </c>
      <c r="G4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28" s="8">
        <f>Contract[[#This Row],[Total Contract Hours]]/Contract[[#This Row],[Total Nurse Staff Hours]]</f>
        <v>0</v>
      </c>
      <c r="I428" s="2">
        <f>SUM(Contract[[#This Row],[RN Hours (excl. Admin, DON)]], Contract[[#This Row],[RN Admin Hours]], Contract[[#This Row],[RN DON Hours]])</f>
        <v>19.395604395604394</v>
      </c>
      <c r="J428" s="2">
        <f>SUM(Contract[[#This Row],[RN Hours Contract (excl. Admin, DON)]], Contract[[#This Row],[RN Admin Hours Contract]], Contract[[#This Row],[RN DON Hours Contract]])</f>
        <v>0</v>
      </c>
      <c r="K428" s="8">
        <f>Contract[[#This Row],[Total Contract RN Hours (w/ Admin, DON)]]/Contract[[#This Row],[Total RN Hours (w/ Admin, DON)]]</f>
        <v>0</v>
      </c>
      <c r="L428" s="2">
        <v>11.714285714285714</v>
      </c>
      <c r="M428" s="2">
        <v>0</v>
      </c>
      <c r="N428" s="8">
        <f>Contract[[#This Row],[RN Hours Contract (excl. Admin, DON)]]/Contract[[#This Row],[RN Hours (excl. Admin, DON)]]</f>
        <v>0</v>
      </c>
      <c r="O428" s="2">
        <v>1.9670329670329669</v>
      </c>
      <c r="P428" s="2">
        <v>0</v>
      </c>
      <c r="Q428" s="8">
        <f>Contract[[#This Row],[RN Admin Hours Contract]]/Contract[[#This Row],[RN Admin Hours]]</f>
        <v>0</v>
      </c>
      <c r="R428" s="2">
        <v>5.7142857142857144</v>
      </c>
      <c r="S428" s="2">
        <v>0</v>
      </c>
      <c r="T428" s="8">
        <f>Contract[[#This Row],[RN DON Hours Contract]]/Contract[[#This Row],[RN DON Hours]]</f>
        <v>0</v>
      </c>
      <c r="U428" s="2">
        <v>36.521978021978022</v>
      </c>
      <c r="V428" s="2">
        <v>0</v>
      </c>
      <c r="W428" s="8">
        <f>Contract[[#This Row],[LPN Hours Contract (excl. Admin)]]/Contract[[#This Row],[LPN Hours (excl. Admin)]]</f>
        <v>0</v>
      </c>
      <c r="X428" s="2">
        <v>6.895604395604396</v>
      </c>
      <c r="Y428" s="2">
        <v>0</v>
      </c>
      <c r="Z428" s="8">
        <f>Contract[[#This Row],[LPN Admin Hours Contract]]/Contract[[#This Row],[LPN Admin Hours]]</f>
        <v>0</v>
      </c>
      <c r="AA428" s="2">
        <v>45.840659340659343</v>
      </c>
      <c r="AB428" s="2">
        <v>0</v>
      </c>
      <c r="AC428" s="8">
        <f>Contract[[#This Row],[CNA Hours Contract]]/Contract[[#This Row],[CNA Hours]]</f>
        <v>0</v>
      </c>
      <c r="AD428" s="2">
        <v>0</v>
      </c>
      <c r="AE428" s="2">
        <v>0</v>
      </c>
      <c r="AF428" s="8" t="s">
        <v>2447</v>
      </c>
      <c r="AG428" s="2">
        <v>0</v>
      </c>
      <c r="AH428" s="2">
        <v>0</v>
      </c>
      <c r="AI428" s="8" t="s">
        <v>2447</v>
      </c>
      <c r="AJ428" t="s">
        <v>287</v>
      </c>
      <c r="AK428" s="6">
        <v>5</v>
      </c>
      <c r="AT428"/>
      <c r="AU428"/>
    </row>
    <row r="429" spans="1:47" x14ac:dyDescent="0.25">
      <c r="A429" t="s">
        <v>35</v>
      </c>
      <c r="B429" t="s">
        <v>1443</v>
      </c>
      <c r="C429" t="s">
        <v>2068</v>
      </c>
      <c r="D429" t="s">
        <v>2307</v>
      </c>
      <c r="E429" s="2">
        <v>66.373626373626379</v>
      </c>
      <c r="F429" s="2">
        <f>SUM(Contract[[#This Row],[RN Hours (excl. Admin, DON)]], Contract[[#This Row],[RN Admin Hours]], Contract[[#This Row],[RN DON Hours]], Contract[[#This Row],[LPN Hours (excl. Admin)]], Contract[[#This Row],[LPN Admin Hours]], Contract[[#This Row],[CNA Hours]], Contract[[#This Row],[NA TR Hours]], Contract[[#This Row],[Med Aide/Tech Hours]])</f>
        <v>239.40725274725276</v>
      </c>
      <c r="G4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29" s="8">
        <f>Contract[[#This Row],[Total Contract Hours]]/Contract[[#This Row],[Total Nurse Staff Hours]]</f>
        <v>0</v>
      </c>
      <c r="I429" s="2">
        <f>SUM(Contract[[#This Row],[RN Hours (excl. Admin, DON)]], Contract[[#This Row],[RN Admin Hours]], Contract[[#This Row],[RN DON Hours]])</f>
        <v>22.305934065934075</v>
      </c>
      <c r="J429" s="2">
        <f>SUM(Contract[[#This Row],[RN Hours Contract (excl. Admin, DON)]], Contract[[#This Row],[RN Admin Hours Contract]], Contract[[#This Row],[RN DON Hours Contract]])</f>
        <v>0</v>
      </c>
      <c r="K429" s="8">
        <f>Contract[[#This Row],[Total Contract RN Hours (w/ Admin, DON)]]/Contract[[#This Row],[Total RN Hours (w/ Admin, DON)]]</f>
        <v>0</v>
      </c>
      <c r="L429" s="2">
        <v>16.767472527472535</v>
      </c>
      <c r="M429" s="2">
        <v>0</v>
      </c>
      <c r="N429" s="8">
        <f>Contract[[#This Row],[RN Hours Contract (excl. Admin, DON)]]/Contract[[#This Row],[RN Hours (excl. Admin, DON)]]</f>
        <v>0</v>
      </c>
      <c r="O429" s="2">
        <v>0</v>
      </c>
      <c r="P429" s="2">
        <v>0</v>
      </c>
      <c r="Q429" s="8" t="s">
        <v>2447</v>
      </c>
      <c r="R429" s="2">
        <v>5.5384615384615383</v>
      </c>
      <c r="S429" s="2">
        <v>0</v>
      </c>
      <c r="T429" s="8">
        <f>Contract[[#This Row],[RN DON Hours Contract]]/Contract[[#This Row],[RN DON Hours]]</f>
        <v>0</v>
      </c>
      <c r="U429" s="2">
        <v>59.12879120879122</v>
      </c>
      <c r="V429" s="2">
        <v>0</v>
      </c>
      <c r="W429" s="8">
        <f>Contract[[#This Row],[LPN Hours Contract (excl. Admin)]]/Contract[[#This Row],[LPN Hours (excl. Admin)]]</f>
        <v>0</v>
      </c>
      <c r="X429" s="2">
        <v>4.7053846153846148</v>
      </c>
      <c r="Y429" s="2">
        <v>0</v>
      </c>
      <c r="Z429" s="8">
        <f>Contract[[#This Row],[LPN Admin Hours Contract]]/Contract[[#This Row],[LPN Admin Hours]]</f>
        <v>0</v>
      </c>
      <c r="AA429" s="2">
        <v>153.26714285714286</v>
      </c>
      <c r="AB429" s="2">
        <v>0</v>
      </c>
      <c r="AC429" s="8">
        <f>Contract[[#This Row],[CNA Hours Contract]]/Contract[[#This Row],[CNA Hours]]</f>
        <v>0</v>
      </c>
      <c r="AD429" s="2">
        <v>0</v>
      </c>
      <c r="AE429" s="2">
        <v>0</v>
      </c>
      <c r="AF429" s="8" t="s">
        <v>2447</v>
      </c>
      <c r="AG429" s="2">
        <v>0</v>
      </c>
      <c r="AH429" s="2">
        <v>0</v>
      </c>
      <c r="AI429" s="8" t="s">
        <v>2447</v>
      </c>
      <c r="AJ429" t="s">
        <v>502</v>
      </c>
      <c r="AK429" s="6">
        <v>5</v>
      </c>
      <c r="AT429"/>
      <c r="AU429"/>
    </row>
    <row r="430" spans="1:47" x14ac:dyDescent="0.25">
      <c r="A430" t="s">
        <v>35</v>
      </c>
      <c r="B430" t="s">
        <v>1466</v>
      </c>
      <c r="C430" t="s">
        <v>1978</v>
      </c>
      <c r="D430" t="s">
        <v>2331</v>
      </c>
      <c r="E430" s="2">
        <v>26.35164835164835</v>
      </c>
      <c r="F430" s="2">
        <f>SUM(Contract[[#This Row],[RN Hours (excl. Admin, DON)]], Contract[[#This Row],[RN Admin Hours]], Contract[[#This Row],[RN DON Hours]], Contract[[#This Row],[LPN Hours (excl. Admin)]], Contract[[#This Row],[LPN Admin Hours]], Contract[[#This Row],[CNA Hours]], Contract[[#This Row],[NA TR Hours]], Contract[[#This Row],[Med Aide/Tech Hours]])</f>
        <v>140.85285714285718</v>
      </c>
      <c r="G4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8.0489010989010978</v>
      </c>
      <c r="H430" s="8">
        <f>Contract[[#This Row],[Total Contract Hours]]/Contract[[#This Row],[Total Nurse Staff Hours]]</f>
        <v>5.7144038553209195E-2</v>
      </c>
      <c r="I430" s="2">
        <f>SUM(Contract[[#This Row],[RN Hours (excl. Admin, DON)]], Contract[[#This Row],[RN Admin Hours]], Contract[[#This Row],[RN DON Hours]])</f>
        <v>44.573736263736279</v>
      </c>
      <c r="J430" s="2">
        <f>SUM(Contract[[#This Row],[RN Hours Contract (excl. Admin, DON)]], Contract[[#This Row],[RN Admin Hours Contract]], Contract[[#This Row],[RN DON Hours Contract]])</f>
        <v>0.27472527472527475</v>
      </c>
      <c r="K430" s="8">
        <f>Contract[[#This Row],[Total Contract RN Hours (w/ Admin, DON)]]/Contract[[#This Row],[Total RN Hours (w/ Admin, DON)]]</f>
        <v>6.1633889764090106E-3</v>
      </c>
      <c r="L430" s="2">
        <v>29.157472527472542</v>
      </c>
      <c r="M430" s="2">
        <v>0.27472527472527475</v>
      </c>
      <c r="N430" s="8">
        <f>Contract[[#This Row],[RN Hours Contract (excl. Admin, DON)]]/Contract[[#This Row],[RN Hours (excl. Admin, DON)]]</f>
        <v>9.4221223896009884E-3</v>
      </c>
      <c r="O430" s="2">
        <v>14.701978021978023</v>
      </c>
      <c r="P430" s="2">
        <v>0</v>
      </c>
      <c r="Q430" s="8">
        <f>Contract[[#This Row],[RN Admin Hours Contract]]/Contract[[#This Row],[RN Admin Hours]]</f>
        <v>0</v>
      </c>
      <c r="R430" s="2">
        <v>0.7142857142857143</v>
      </c>
      <c r="S430" s="2">
        <v>0</v>
      </c>
      <c r="T430" s="8">
        <f>Contract[[#This Row],[RN DON Hours Contract]]/Contract[[#This Row],[RN DON Hours]]</f>
        <v>0</v>
      </c>
      <c r="U430" s="2">
        <v>33.842417582417582</v>
      </c>
      <c r="V430" s="2">
        <v>2.6752747252747251</v>
      </c>
      <c r="W430" s="8">
        <f>Contract[[#This Row],[LPN Hours Contract (excl. Admin)]]/Contract[[#This Row],[LPN Hours (excl. Admin)]]</f>
        <v>7.9050934194034403E-2</v>
      </c>
      <c r="X430" s="2">
        <v>0</v>
      </c>
      <c r="Y430" s="2">
        <v>0</v>
      </c>
      <c r="Z430" s="8" t="s">
        <v>2447</v>
      </c>
      <c r="AA430" s="2">
        <v>62.436703296703307</v>
      </c>
      <c r="AB430" s="2">
        <v>5.0989010989010985</v>
      </c>
      <c r="AC430" s="8">
        <f>Contract[[#This Row],[CNA Hours Contract]]/Contract[[#This Row],[CNA Hours]]</f>
        <v>8.1665123712102258E-2</v>
      </c>
      <c r="AD430" s="2">
        <v>0</v>
      </c>
      <c r="AE430" s="2">
        <v>0</v>
      </c>
      <c r="AF430" s="8" t="s">
        <v>2447</v>
      </c>
      <c r="AG430" s="2">
        <v>0</v>
      </c>
      <c r="AH430" s="2">
        <v>0</v>
      </c>
      <c r="AI430" s="8" t="s">
        <v>2447</v>
      </c>
      <c r="AJ430" t="s">
        <v>525</v>
      </c>
      <c r="AK430" s="6">
        <v>5</v>
      </c>
      <c r="AT430"/>
      <c r="AU430"/>
    </row>
    <row r="431" spans="1:47" x14ac:dyDescent="0.25">
      <c r="A431" t="s">
        <v>35</v>
      </c>
      <c r="B431" t="s">
        <v>1775</v>
      </c>
      <c r="C431" t="s">
        <v>2066</v>
      </c>
      <c r="D431" t="s">
        <v>2353</v>
      </c>
      <c r="E431" s="2">
        <v>16.659340659340661</v>
      </c>
      <c r="F431" s="2">
        <f>SUM(Contract[[#This Row],[RN Hours (excl. Admin, DON)]], Contract[[#This Row],[RN Admin Hours]], Contract[[#This Row],[RN DON Hours]], Contract[[#This Row],[LPN Hours (excl. Admin)]], Contract[[#This Row],[LPN Admin Hours]], Contract[[#This Row],[CNA Hours]], Contract[[#This Row],[NA TR Hours]], Contract[[#This Row],[Med Aide/Tech Hours]])</f>
        <v>108.33395604395602</v>
      </c>
      <c r="G4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1" s="8">
        <f>Contract[[#This Row],[Total Contract Hours]]/Contract[[#This Row],[Total Nurse Staff Hours]]</f>
        <v>0</v>
      </c>
      <c r="I431" s="2">
        <f>SUM(Contract[[#This Row],[RN Hours (excl. Admin, DON)]], Contract[[#This Row],[RN Admin Hours]], Contract[[#This Row],[RN DON Hours]])</f>
        <v>35.043076923076924</v>
      </c>
      <c r="J431" s="2">
        <f>SUM(Contract[[#This Row],[RN Hours Contract (excl. Admin, DON)]], Contract[[#This Row],[RN Admin Hours Contract]], Contract[[#This Row],[RN DON Hours Contract]])</f>
        <v>0</v>
      </c>
      <c r="K431" s="8">
        <f>Contract[[#This Row],[Total Contract RN Hours (w/ Admin, DON)]]/Contract[[#This Row],[Total RN Hours (w/ Admin, DON)]]</f>
        <v>0</v>
      </c>
      <c r="L431" s="2">
        <v>25.355494505494509</v>
      </c>
      <c r="M431" s="2">
        <v>0</v>
      </c>
      <c r="N431" s="8">
        <f>Contract[[#This Row],[RN Hours Contract (excl. Admin, DON)]]/Contract[[#This Row],[RN Hours (excl. Admin, DON)]]</f>
        <v>0</v>
      </c>
      <c r="O431" s="2">
        <v>4.4128571428571428</v>
      </c>
      <c r="P431" s="2">
        <v>0</v>
      </c>
      <c r="Q431" s="8">
        <f>Contract[[#This Row],[RN Admin Hours Contract]]/Contract[[#This Row],[RN Admin Hours]]</f>
        <v>0</v>
      </c>
      <c r="R431" s="2">
        <v>5.2747252747252746</v>
      </c>
      <c r="S431" s="2">
        <v>0</v>
      </c>
      <c r="T431" s="8">
        <f>Contract[[#This Row],[RN DON Hours Contract]]/Contract[[#This Row],[RN DON Hours]]</f>
        <v>0</v>
      </c>
      <c r="U431" s="2">
        <v>19.946813186813188</v>
      </c>
      <c r="V431" s="2">
        <v>0</v>
      </c>
      <c r="W431" s="8">
        <f>Contract[[#This Row],[LPN Hours Contract (excl. Admin)]]/Contract[[#This Row],[LPN Hours (excl. Admin)]]</f>
        <v>0</v>
      </c>
      <c r="X431" s="2">
        <v>0</v>
      </c>
      <c r="Y431" s="2">
        <v>0</v>
      </c>
      <c r="Z431" s="8" t="s">
        <v>2447</v>
      </c>
      <c r="AA431" s="2">
        <v>53.344065934065917</v>
      </c>
      <c r="AB431" s="2">
        <v>0</v>
      </c>
      <c r="AC431" s="8">
        <f>Contract[[#This Row],[CNA Hours Contract]]/Contract[[#This Row],[CNA Hours]]</f>
        <v>0</v>
      </c>
      <c r="AD431" s="2">
        <v>0</v>
      </c>
      <c r="AE431" s="2">
        <v>0</v>
      </c>
      <c r="AF431" s="8" t="s">
        <v>2447</v>
      </c>
      <c r="AG431" s="2">
        <v>0</v>
      </c>
      <c r="AH431" s="2">
        <v>0</v>
      </c>
      <c r="AI431" s="8" t="s">
        <v>2447</v>
      </c>
      <c r="AJ431" t="s">
        <v>841</v>
      </c>
      <c r="AK431" s="6">
        <v>5</v>
      </c>
      <c r="AT431"/>
      <c r="AU431"/>
    </row>
    <row r="432" spans="1:47" x14ac:dyDescent="0.25">
      <c r="A432" t="s">
        <v>35</v>
      </c>
      <c r="B432" t="s">
        <v>1516</v>
      </c>
      <c r="C432" t="s">
        <v>2023</v>
      </c>
      <c r="D432" t="s">
        <v>2340</v>
      </c>
      <c r="E432" s="2">
        <v>3.6813186813186811</v>
      </c>
      <c r="F432" s="2">
        <f>SUM(Contract[[#This Row],[RN Hours (excl. Admin, DON)]], Contract[[#This Row],[RN Admin Hours]], Contract[[#This Row],[RN DON Hours]], Contract[[#This Row],[LPN Hours (excl. Admin)]], Contract[[#This Row],[LPN Admin Hours]], Contract[[#This Row],[CNA Hours]], Contract[[#This Row],[NA TR Hours]], Contract[[#This Row],[Med Aide/Tech Hours]])</f>
        <v>25.279230769230772</v>
      </c>
      <c r="G4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0.76923076923076927</v>
      </c>
      <c r="H432" s="8">
        <f>Contract[[#This Row],[Total Contract Hours]]/Contract[[#This Row],[Total Nurse Staff Hours]]</f>
        <v>3.0429358244834614E-2</v>
      </c>
      <c r="I432" s="2">
        <f>SUM(Contract[[#This Row],[RN Hours (excl. Admin, DON)]], Contract[[#This Row],[RN Admin Hours]], Contract[[#This Row],[RN DON Hours]])</f>
        <v>16.604175824175826</v>
      </c>
      <c r="J432" s="2">
        <f>SUM(Contract[[#This Row],[RN Hours Contract (excl. Admin, DON)]], Contract[[#This Row],[RN Admin Hours Contract]], Contract[[#This Row],[RN DON Hours Contract]])</f>
        <v>0.76923076923076927</v>
      </c>
      <c r="K432" s="8">
        <f>Contract[[#This Row],[Total Contract RN Hours (w/ Admin, DON)]]/Contract[[#This Row],[Total RN Hours (w/ Admin, DON)]]</f>
        <v>4.6327549007928626E-2</v>
      </c>
      <c r="L432" s="2">
        <v>9.4528571428571446</v>
      </c>
      <c r="M432" s="2">
        <v>0.76923076923076927</v>
      </c>
      <c r="N432" s="8">
        <f>Contract[[#This Row],[RN Hours Contract (excl. Admin, DON)]]/Contract[[#This Row],[RN Hours (excl. Admin, DON)]]</f>
        <v>8.1375478080933719E-2</v>
      </c>
      <c r="O432" s="2">
        <v>2.3051648351648351</v>
      </c>
      <c r="P432" s="2">
        <v>0</v>
      </c>
      <c r="Q432" s="8">
        <f>Contract[[#This Row],[RN Admin Hours Contract]]/Contract[[#This Row],[RN Admin Hours]]</f>
        <v>0</v>
      </c>
      <c r="R432" s="2">
        <v>4.8461538461538458</v>
      </c>
      <c r="S432" s="2">
        <v>0</v>
      </c>
      <c r="T432" s="8">
        <f>Contract[[#This Row],[RN DON Hours Contract]]/Contract[[#This Row],[RN DON Hours]]</f>
        <v>0</v>
      </c>
      <c r="U432" s="2">
        <v>2.9435164835164831</v>
      </c>
      <c r="V432" s="2">
        <v>0</v>
      </c>
      <c r="W432" s="8">
        <f>Contract[[#This Row],[LPN Hours Contract (excl. Admin)]]/Contract[[#This Row],[LPN Hours (excl. Admin)]]</f>
        <v>0</v>
      </c>
      <c r="X432" s="2">
        <v>0</v>
      </c>
      <c r="Y432" s="2">
        <v>0</v>
      </c>
      <c r="Z432" s="8" t="s">
        <v>2447</v>
      </c>
      <c r="AA432" s="2">
        <v>5.7315384615384612</v>
      </c>
      <c r="AB432" s="2">
        <v>0</v>
      </c>
      <c r="AC432" s="8">
        <f>Contract[[#This Row],[CNA Hours Contract]]/Contract[[#This Row],[CNA Hours]]</f>
        <v>0</v>
      </c>
      <c r="AD432" s="2">
        <v>0</v>
      </c>
      <c r="AE432" s="2">
        <v>0</v>
      </c>
      <c r="AF432" s="8" t="s">
        <v>2447</v>
      </c>
      <c r="AG432" s="2">
        <v>0</v>
      </c>
      <c r="AH432" s="2">
        <v>0</v>
      </c>
      <c r="AI432" s="8" t="s">
        <v>2447</v>
      </c>
      <c r="AJ432" t="s">
        <v>578</v>
      </c>
      <c r="AK432" s="6">
        <v>5</v>
      </c>
      <c r="AT432"/>
      <c r="AU432"/>
    </row>
    <row r="433" spans="1:47" x14ac:dyDescent="0.25">
      <c r="A433" t="s">
        <v>35</v>
      </c>
      <c r="B433" t="s">
        <v>1548</v>
      </c>
      <c r="C433" t="s">
        <v>1943</v>
      </c>
      <c r="D433" t="s">
        <v>2334</v>
      </c>
      <c r="E433" s="2">
        <v>86.362637362637358</v>
      </c>
      <c r="F433" s="2">
        <f>SUM(Contract[[#This Row],[RN Hours (excl. Admin, DON)]], Contract[[#This Row],[RN Admin Hours]], Contract[[#This Row],[RN DON Hours]], Contract[[#This Row],[LPN Hours (excl. Admin)]], Contract[[#This Row],[LPN Admin Hours]], Contract[[#This Row],[CNA Hours]], Contract[[#This Row],[NA TR Hours]], Contract[[#This Row],[Med Aide/Tech Hours]])</f>
        <v>332.47274725274718</v>
      </c>
      <c r="G4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29.252747252747252</v>
      </c>
      <c r="H433" s="8">
        <f>Contract[[#This Row],[Total Contract Hours]]/Contract[[#This Row],[Total Nurse Staff Hours]]</f>
        <v>8.7985398786713756E-2</v>
      </c>
      <c r="I433" s="2">
        <f>SUM(Contract[[#This Row],[RN Hours (excl. Admin, DON)]], Contract[[#This Row],[RN Admin Hours]], Contract[[#This Row],[RN DON Hours]])</f>
        <v>42.869780219780218</v>
      </c>
      <c r="J433" s="2">
        <f>SUM(Contract[[#This Row],[RN Hours Contract (excl. Admin, DON)]], Contract[[#This Row],[RN Admin Hours Contract]], Contract[[#This Row],[RN DON Hours Contract]])</f>
        <v>0</v>
      </c>
      <c r="K433" s="8">
        <f>Contract[[#This Row],[Total Contract RN Hours (w/ Admin, DON)]]/Contract[[#This Row],[Total RN Hours (w/ Admin, DON)]]</f>
        <v>0</v>
      </c>
      <c r="L433" s="2">
        <v>22.19945054945055</v>
      </c>
      <c r="M433" s="2">
        <v>0</v>
      </c>
      <c r="N433" s="8">
        <f>Contract[[#This Row],[RN Hours Contract (excl. Admin, DON)]]/Contract[[#This Row],[RN Hours (excl. Admin, DON)]]</f>
        <v>0</v>
      </c>
      <c r="O433" s="2">
        <v>15.642857142857142</v>
      </c>
      <c r="P433" s="2">
        <v>0</v>
      </c>
      <c r="Q433" s="8">
        <f>Contract[[#This Row],[RN Admin Hours Contract]]/Contract[[#This Row],[RN Admin Hours]]</f>
        <v>0</v>
      </c>
      <c r="R433" s="2">
        <v>5.0274725274725274</v>
      </c>
      <c r="S433" s="2">
        <v>0</v>
      </c>
      <c r="T433" s="8">
        <f>Contract[[#This Row],[RN DON Hours Contract]]/Contract[[#This Row],[RN DON Hours]]</f>
        <v>0</v>
      </c>
      <c r="U433" s="2">
        <v>66.84615384615384</v>
      </c>
      <c r="V433" s="2">
        <v>0</v>
      </c>
      <c r="W433" s="8">
        <f>Contract[[#This Row],[LPN Hours Contract (excl. Admin)]]/Contract[[#This Row],[LPN Hours (excl. Admin)]]</f>
        <v>0</v>
      </c>
      <c r="X433" s="2">
        <v>9.4395604395604398</v>
      </c>
      <c r="Y433" s="2">
        <v>0</v>
      </c>
      <c r="Z433" s="8">
        <f>Contract[[#This Row],[LPN Admin Hours Contract]]/Contract[[#This Row],[LPN Admin Hours]]</f>
        <v>0</v>
      </c>
      <c r="AA433" s="2">
        <v>204.85021978021976</v>
      </c>
      <c r="AB433" s="2">
        <v>29.087912087912088</v>
      </c>
      <c r="AC433" s="8">
        <f>Contract[[#This Row],[CNA Hours Contract]]/Contract[[#This Row],[CNA Hours]]</f>
        <v>0.14199600136685234</v>
      </c>
      <c r="AD433" s="2">
        <v>8.3021978021978029</v>
      </c>
      <c r="AE433" s="2">
        <v>0</v>
      </c>
      <c r="AF433" s="8">
        <f>Contract[[#This Row],[NA TR Hours Contract]]/Contract[[#This Row],[NA TR Hours]]</f>
        <v>0</v>
      </c>
      <c r="AG433" s="2">
        <v>0.16483516483516483</v>
      </c>
      <c r="AH433" s="2">
        <v>0.16483516483516483</v>
      </c>
      <c r="AI433" s="8">
        <f>Contract[[#This Row],[Med Aide/Tech Hours Contract]]/Contract[[#This Row],[Med Aide/Tech Hours]]</f>
        <v>1</v>
      </c>
      <c r="AJ433" t="s">
        <v>610</v>
      </c>
      <c r="AK433" s="6">
        <v>5</v>
      </c>
      <c r="AT433"/>
      <c r="AU433"/>
    </row>
    <row r="434" spans="1:47" x14ac:dyDescent="0.25">
      <c r="A434" t="s">
        <v>35</v>
      </c>
      <c r="B434" t="s">
        <v>1444</v>
      </c>
      <c r="C434" t="s">
        <v>2096</v>
      </c>
      <c r="D434" t="s">
        <v>2334</v>
      </c>
      <c r="E434" s="2">
        <v>54.604395604395606</v>
      </c>
      <c r="F434" s="2">
        <f>SUM(Contract[[#This Row],[RN Hours (excl. Admin, DON)]], Contract[[#This Row],[RN Admin Hours]], Contract[[#This Row],[RN DON Hours]], Contract[[#This Row],[LPN Hours (excl. Admin)]], Contract[[#This Row],[LPN Admin Hours]], Contract[[#This Row],[CNA Hours]], Contract[[#This Row],[NA TR Hours]], Contract[[#This Row],[Med Aide/Tech Hours]])</f>
        <v>167.7335164835165</v>
      </c>
      <c r="G4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4" s="8">
        <f>Contract[[#This Row],[Total Contract Hours]]/Contract[[#This Row],[Total Nurse Staff Hours]]</f>
        <v>0</v>
      </c>
      <c r="I434" s="2">
        <f>SUM(Contract[[#This Row],[RN Hours (excl. Admin, DON)]], Contract[[#This Row],[RN Admin Hours]], Contract[[#This Row],[RN DON Hours]])</f>
        <v>18.659340659340661</v>
      </c>
      <c r="J434" s="2">
        <f>SUM(Contract[[#This Row],[RN Hours Contract (excl. Admin, DON)]], Contract[[#This Row],[RN Admin Hours Contract]], Contract[[#This Row],[RN DON Hours Contract]])</f>
        <v>0</v>
      </c>
      <c r="K434" s="8">
        <f>Contract[[#This Row],[Total Contract RN Hours (w/ Admin, DON)]]/Contract[[#This Row],[Total RN Hours (w/ Admin, DON)]]</f>
        <v>0</v>
      </c>
      <c r="L434" s="2">
        <v>10.461538461538462</v>
      </c>
      <c r="M434" s="2">
        <v>0</v>
      </c>
      <c r="N434" s="8">
        <f>Contract[[#This Row],[RN Hours Contract (excl. Admin, DON)]]/Contract[[#This Row],[RN Hours (excl. Admin, DON)]]</f>
        <v>0</v>
      </c>
      <c r="O434" s="2">
        <v>2.9230769230769229</v>
      </c>
      <c r="P434" s="2">
        <v>0</v>
      </c>
      <c r="Q434" s="8">
        <f>Contract[[#This Row],[RN Admin Hours Contract]]/Contract[[#This Row],[RN Admin Hours]]</f>
        <v>0</v>
      </c>
      <c r="R434" s="2">
        <v>5.2747252747252746</v>
      </c>
      <c r="S434" s="2">
        <v>0</v>
      </c>
      <c r="T434" s="8">
        <f>Contract[[#This Row],[RN DON Hours Contract]]/Contract[[#This Row],[RN DON Hours]]</f>
        <v>0</v>
      </c>
      <c r="U434" s="2">
        <v>69.401098901098905</v>
      </c>
      <c r="V434" s="2">
        <v>0</v>
      </c>
      <c r="W434" s="8">
        <f>Contract[[#This Row],[LPN Hours Contract (excl. Admin)]]/Contract[[#This Row],[LPN Hours (excl. Admin)]]</f>
        <v>0</v>
      </c>
      <c r="X434" s="2">
        <v>5.0989010989010985</v>
      </c>
      <c r="Y434" s="2">
        <v>0</v>
      </c>
      <c r="Z434" s="8">
        <f>Contract[[#This Row],[LPN Admin Hours Contract]]/Contract[[#This Row],[LPN Admin Hours]]</f>
        <v>0</v>
      </c>
      <c r="AA434" s="2">
        <v>74.574175824175825</v>
      </c>
      <c r="AB434" s="2">
        <v>0</v>
      </c>
      <c r="AC434" s="8">
        <f>Contract[[#This Row],[CNA Hours Contract]]/Contract[[#This Row],[CNA Hours]]</f>
        <v>0</v>
      </c>
      <c r="AD434" s="2">
        <v>0</v>
      </c>
      <c r="AE434" s="2">
        <v>0</v>
      </c>
      <c r="AF434" s="8" t="s">
        <v>2447</v>
      </c>
      <c r="AG434" s="2">
        <v>0</v>
      </c>
      <c r="AH434" s="2">
        <v>0</v>
      </c>
      <c r="AI434" s="8" t="s">
        <v>2447</v>
      </c>
      <c r="AJ434" t="s">
        <v>503</v>
      </c>
      <c r="AK434" s="6">
        <v>5</v>
      </c>
      <c r="AT434"/>
      <c r="AU434"/>
    </row>
    <row r="435" spans="1:47" x14ac:dyDescent="0.25">
      <c r="A435" t="s">
        <v>35</v>
      </c>
      <c r="B435" t="s">
        <v>1451</v>
      </c>
      <c r="C435" t="s">
        <v>2199</v>
      </c>
      <c r="D435" t="s">
        <v>2317</v>
      </c>
      <c r="E435" s="2">
        <v>73.131868131868131</v>
      </c>
      <c r="F435" s="2">
        <f>SUM(Contract[[#This Row],[RN Hours (excl. Admin, DON)]], Contract[[#This Row],[RN Admin Hours]], Contract[[#This Row],[RN DON Hours]], Contract[[#This Row],[LPN Hours (excl. Admin)]], Contract[[#This Row],[LPN Admin Hours]], Contract[[#This Row],[CNA Hours]], Contract[[#This Row],[NA TR Hours]], Contract[[#This Row],[Med Aide/Tech Hours]])</f>
        <v>227.54219780219785</v>
      </c>
      <c r="G4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5" s="8">
        <f>Contract[[#This Row],[Total Contract Hours]]/Contract[[#This Row],[Total Nurse Staff Hours]]</f>
        <v>0</v>
      </c>
      <c r="I435" s="2">
        <f>SUM(Contract[[#This Row],[RN Hours (excl. Admin, DON)]], Contract[[#This Row],[RN Admin Hours]], Contract[[#This Row],[RN DON Hours]])</f>
        <v>34.545604395604393</v>
      </c>
      <c r="J435" s="2">
        <f>SUM(Contract[[#This Row],[RN Hours Contract (excl. Admin, DON)]], Contract[[#This Row],[RN Admin Hours Contract]], Contract[[#This Row],[RN DON Hours Contract]])</f>
        <v>0</v>
      </c>
      <c r="K435" s="8">
        <f>Contract[[#This Row],[Total Contract RN Hours (w/ Admin, DON)]]/Contract[[#This Row],[Total RN Hours (w/ Admin, DON)]]</f>
        <v>0</v>
      </c>
      <c r="L435" s="2">
        <v>23.720549450549449</v>
      </c>
      <c r="M435" s="2">
        <v>0</v>
      </c>
      <c r="N435" s="8">
        <f>Contract[[#This Row],[RN Hours Contract (excl. Admin, DON)]]/Contract[[#This Row],[RN Hours (excl. Admin, DON)]]</f>
        <v>0</v>
      </c>
      <c r="O435" s="2">
        <v>5.1767032967032964</v>
      </c>
      <c r="P435" s="2">
        <v>0</v>
      </c>
      <c r="Q435" s="8">
        <f>Contract[[#This Row],[RN Admin Hours Contract]]/Contract[[#This Row],[RN Admin Hours]]</f>
        <v>0</v>
      </c>
      <c r="R435" s="2">
        <v>5.6483516483516487</v>
      </c>
      <c r="S435" s="2">
        <v>0</v>
      </c>
      <c r="T435" s="8">
        <f>Contract[[#This Row],[RN DON Hours Contract]]/Contract[[#This Row],[RN DON Hours]]</f>
        <v>0</v>
      </c>
      <c r="U435" s="2">
        <v>63.167142857142871</v>
      </c>
      <c r="V435" s="2">
        <v>0</v>
      </c>
      <c r="W435" s="8">
        <f>Contract[[#This Row],[LPN Hours Contract (excl. Admin)]]/Contract[[#This Row],[LPN Hours (excl. Admin)]]</f>
        <v>0</v>
      </c>
      <c r="X435" s="2">
        <v>5.5714285714285712</v>
      </c>
      <c r="Y435" s="2">
        <v>0</v>
      </c>
      <c r="Z435" s="8">
        <f>Contract[[#This Row],[LPN Admin Hours Contract]]/Contract[[#This Row],[LPN Admin Hours]]</f>
        <v>0</v>
      </c>
      <c r="AA435" s="2">
        <v>94.895934065934071</v>
      </c>
      <c r="AB435" s="2">
        <v>0</v>
      </c>
      <c r="AC435" s="8">
        <f>Contract[[#This Row],[CNA Hours Contract]]/Contract[[#This Row],[CNA Hours]]</f>
        <v>0</v>
      </c>
      <c r="AD435" s="2">
        <v>29.362087912087919</v>
      </c>
      <c r="AE435" s="2">
        <v>0</v>
      </c>
      <c r="AF435" s="8">
        <f>Contract[[#This Row],[NA TR Hours Contract]]/Contract[[#This Row],[NA TR Hours]]</f>
        <v>0</v>
      </c>
      <c r="AG435" s="2">
        <v>0</v>
      </c>
      <c r="AH435" s="2">
        <v>0</v>
      </c>
      <c r="AI435" s="8" t="s">
        <v>2447</v>
      </c>
      <c r="AJ435" t="s">
        <v>510</v>
      </c>
      <c r="AK435" s="6">
        <v>5</v>
      </c>
      <c r="AT435"/>
      <c r="AU435"/>
    </row>
    <row r="436" spans="1:47" x14ac:dyDescent="0.25">
      <c r="A436" t="s">
        <v>35</v>
      </c>
      <c r="B436" t="s">
        <v>1036</v>
      </c>
      <c r="C436" t="s">
        <v>2068</v>
      </c>
      <c r="D436" t="s">
        <v>2307</v>
      </c>
      <c r="E436" s="2">
        <v>59.285714285714285</v>
      </c>
      <c r="F436" s="2">
        <f>SUM(Contract[[#This Row],[RN Hours (excl. Admin, DON)]], Contract[[#This Row],[RN Admin Hours]], Contract[[#This Row],[RN DON Hours]], Contract[[#This Row],[LPN Hours (excl. Admin)]], Contract[[#This Row],[LPN Admin Hours]], Contract[[#This Row],[CNA Hours]], Contract[[#This Row],[NA TR Hours]], Contract[[#This Row],[Med Aide/Tech Hours]])</f>
        <v>215.64813186813183</v>
      </c>
      <c r="G4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33.313186813186817</v>
      </c>
      <c r="H436" s="8">
        <f>Contract[[#This Row],[Total Contract Hours]]/Contract[[#This Row],[Total Nurse Staff Hours]]</f>
        <v>0.15447936657089953</v>
      </c>
      <c r="I436" s="2">
        <f>SUM(Contract[[#This Row],[RN Hours (excl. Admin, DON)]], Contract[[#This Row],[RN Admin Hours]], Contract[[#This Row],[RN DON Hours]])</f>
        <v>26.334945054945059</v>
      </c>
      <c r="J436" s="2">
        <f>SUM(Contract[[#This Row],[RN Hours Contract (excl. Admin, DON)]], Contract[[#This Row],[RN Admin Hours Contract]], Contract[[#This Row],[RN DON Hours Contract]])</f>
        <v>0</v>
      </c>
      <c r="K436" s="8">
        <f>Contract[[#This Row],[Total Contract RN Hours (w/ Admin, DON)]]/Contract[[#This Row],[Total RN Hours (w/ Admin, DON)]]</f>
        <v>0</v>
      </c>
      <c r="L436" s="2">
        <v>21.329450549450556</v>
      </c>
      <c r="M436" s="2">
        <v>0</v>
      </c>
      <c r="N436" s="8">
        <f>Contract[[#This Row],[RN Hours Contract (excl. Admin, DON)]]/Contract[[#This Row],[RN Hours (excl. Admin, DON)]]</f>
        <v>0</v>
      </c>
      <c r="O436" s="2">
        <v>0</v>
      </c>
      <c r="P436" s="2">
        <v>0</v>
      </c>
      <c r="Q436" s="8" t="s">
        <v>2447</v>
      </c>
      <c r="R436" s="2">
        <v>5.0054945054945055</v>
      </c>
      <c r="S436" s="2">
        <v>0</v>
      </c>
      <c r="T436" s="8">
        <f>Contract[[#This Row],[RN DON Hours Contract]]/Contract[[#This Row],[RN DON Hours]]</f>
        <v>0</v>
      </c>
      <c r="U436" s="2">
        <v>86.586263736263732</v>
      </c>
      <c r="V436" s="2">
        <v>25.26923076923077</v>
      </c>
      <c r="W436" s="8">
        <f>Contract[[#This Row],[LPN Hours Contract (excl. Admin)]]/Contract[[#This Row],[LPN Hours (excl. Admin)]]</f>
        <v>0.29183879380913402</v>
      </c>
      <c r="X436" s="2">
        <v>0</v>
      </c>
      <c r="Y436" s="2">
        <v>0</v>
      </c>
      <c r="Z436" s="8" t="s">
        <v>2447</v>
      </c>
      <c r="AA436" s="2">
        <v>102.72692307692306</v>
      </c>
      <c r="AB436" s="2">
        <v>8.0439560439560438</v>
      </c>
      <c r="AC436" s="8">
        <f>Contract[[#This Row],[CNA Hours Contract]]/Contract[[#This Row],[CNA Hours]]</f>
        <v>7.8304263410407415E-2</v>
      </c>
      <c r="AD436" s="2">
        <v>0</v>
      </c>
      <c r="AE436" s="2">
        <v>0</v>
      </c>
      <c r="AF436" s="8" t="s">
        <v>2447</v>
      </c>
      <c r="AG436" s="2">
        <v>0</v>
      </c>
      <c r="AH436" s="2">
        <v>0</v>
      </c>
      <c r="AI436" s="8" t="s">
        <v>2447</v>
      </c>
      <c r="AJ436" t="s">
        <v>89</v>
      </c>
      <c r="AK436" s="6">
        <v>5</v>
      </c>
      <c r="AT436"/>
      <c r="AU436"/>
    </row>
    <row r="437" spans="1:47" x14ac:dyDescent="0.25">
      <c r="A437" t="s">
        <v>35</v>
      </c>
      <c r="B437" t="s">
        <v>1818</v>
      </c>
      <c r="C437" t="s">
        <v>1967</v>
      </c>
      <c r="D437" t="s">
        <v>2340</v>
      </c>
      <c r="E437" s="2">
        <v>99.901098901098905</v>
      </c>
      <c r="F437" s="2">
        <f>SUM(Contract[[#This Row],[RN Hours (excl. Admin, DON)]], Contract[[#This Row],[RN Admin Hours]], Contract[[#This Row],[RN DON Hours]], Contract[[#This Row],[LPN Hours (excl. Admin)]], Contract[[#This Row],[LPN Admin Hours]], Contract[[#This Row],[CNA Hours]], Contract[[#This Row],[NA TR Hours]], Contract[[#This Row],[Med Aide/Tech Hours]])</f>
        <v>342.62087912087912</v>
      </c>
      <c r="G4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0.53846153846153844</v>
      </c>
      <c r="H437" s="8">
        <f>Contract[[#This Row],[Total Contract Hours]]/Contract[[#This Row],[Total Nurse Staff Hours]]</f>
        <v>1.5715958112160623E-3</v>
      </c>
      <c r="I437" s="2">
        <f>SUM(Contract[[#This Row],[RN Hours (excl. Admin, DON)]], Contract[[#This Row],[RN Admin Hours]], Contract[[#This Row],[RN DON Hours]])</f>
        <v>59.631868131868131</v>
      </c>
      <c r="J437" s="2">
        <f>SUM(Contract[[#This Row],[RN Hours Contract (excl. Admin, DON)]], Contract[[#This Row],[RN Admin Hours Contract]], Contract[[#This Row],[RN DON Hours Contract]])</f>
        <v>0</v>
      </c>
      <c r="K437" s="8">
        <f>Contract[[#This Row],[Total Contract RN Hours (w/ Admin, DON)]]/Contract[[#This Row],[Total RN Hours (w/ Admin, DON)]]</f>
        <v>0</v>
      </c>
      <c r="L437" s="2">
        <v>48.884615384615387</v>
      </c>
      <c r="M437" s="2">
        <v>0</v>
      </c>
      <c r="N437" s="8">
        <f>Contract[[#This Row],[RN Hours Contract (excl. Admin, DON)]]/Contract[[#This Row],[RN Hours (excl. Admin, DON)]]</f>
        <v>0</v>
      </c>
      <c r="O437" s="2">
        <v>5.6263736263736268</v>
      </c>
      <c r="P437" s="2">
        <v>0</v>
      </c>
      <c r="Q437" s="8">
        <f>Contract[[#This Row],[RN Admin Hours Contract]]/Contract[[#This Row],[RN Admin Hours]]</f>
        <v>0</v>
      </c>
      <c r="R437" s="2">
        <v>5.1208791208791204</v>
      </c>
      <c r="S437" s="2">
        <v>0</v>
      </c>
      <c r="T437" s="8">
        <f>Contract[[#This Row],[RN DON Hours Contract]]/Contract[[#This Row],[RN DON Hours]]</f>
        <v>0</v>
      </c>
      <c r="U437" s="2">
        <v>71.071428571428569</v>
      </c>
      <c r="V437" s="2">
        <v>0</v>
      </c>
      <c r="W437" s="8">
        <f>Contract[[#This Row],[LPN Hours Contract (excl. Admin)]]/Contract[[#This Row],[LPN Hours (excl. Admin)]]</f>
        <v>0</v>
      </c>
      <c r="X437" s="2">
        <v>21.010989010989011</v>
      </c>
      <c r="Y437" s="2">
        <v>0</v>
      </c>
      <c r="Z437" s="8">
        <f>Contract[[#This Row],[LPN Admin Hours Contract]]/Contract[[#This Row],[LPN Admin Hours]]</f>
        <v>0</v>
      </c>
      <c r="AA437" s="2">
        <v>190.9065934065934</v>
      </c>
      <c r="AB437" s="2">
        <v>0.53846153846153844</v>
      </c>
      <c r="AC437" s="8">
        <f>Contract[[#This Row],[CNA Hours Contract]]/Contract[[#This Row],[CNA Hours]]</f>
        <v>2.8205497193840839E-3</v>
      </c>
      <c r="AD437" s="2">
        <v>0</v>
      </c>
      <c r="AE437" s="2">
        <v>0</v>
      </c>
      <c r="AF437" s="8" t="s">
        <v>2447</v>
      </c>
      <c r="AG437" s="2">
        <v>0</v>
      </c>
      <c r="AH437" s="2">
        <v>0</v>
      </c>
      <c r="AI437" s="8" t="s">
        <v>2447</v>
      </c>
      <c r="AJ437" t="s">
        <v>885</v>
      </c>
      <c r="AK437" s="6">
        <v>5</v>
      </c>
      <c r="AT437"/>
      <c r="AU437"/>
    </row>
    <row r="438" spans="1:47" x14ac:dyDescent="0.25">
      <c r="A438" t="s">
        <v>35</v>
      </c>
      <c r="B438" t="s">
        <v>1723</v>
      </c>
      <c r="C438" t="s">
        <v>1917</v>
      </c>
      <c r="D438" t="s">
        <v>2361</v>
      </c>
      <c r="E438" s="2">
        <v>52.824175824175825</v>
      </c>
      <c r="F438" s="2">
        <f>SUM(Contract[[#This Row],[RN Hours (excl. Admin, DON)]], Contract[[#This Row],[RN Admin Hours]], Contract[[#This Row],[RN DON Hours]], Contract[[#This Row],[LPN Hours (excl. Admin)]], Contract[[#This Row],[LPN Admin Hours]], Contract[[#This Row],[CNA Hours]], Contract[[#This Row],[NA TR Hours]], Contract[[#This Row],[Med Aide/Tech Hours]])</f>
        <v>222.62406593406592</v>
      </c>
      <c r="G4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8" s="8">
        <f>Contract[[#This Row],[Total Contract Hours]]/Contract[[#This Row],[Total Nurse Staff Hours]]</f>
        <v>0</v>
      </c>
      <c r="I438" s="2">
        <f>SUM(Contract[[#This Row],[RN Hours (excl. Admin, DON)]], Contract[[#This Row],[RN Admin Hours]], Contract[[#This Row],[RN DON Hours]])</f>
        <v>33.02505494505494</v>
      </c>
      <c r="J438" s="2">
        <f>SUM(Contract[[#This Row],[RN Hours Contract (excl. Admin, DON)]], Contract[[#This Row],[RN Admin Hours Contract]], Contract[[#This Row],[RN DON Hours Contract]])</f>
        <v>0</v>
      </c>
      <c r="K438" s="8">
        <f>Contract[[#This Row],[Total Contract RN Hours (w/ Admin, DON)]]/Contract[[#This Row],[Total RN Hours (w/ Admin, DON)]]</f>
        <v>0</v>
      </c>
      <c r="L438" s="2">
        <v>16.82087912087912</v>
      </c>
      <c r="M438" s="2">
        <v>0</v>
      </c>
      <c r="N438" s="8">
        <f>Contract[[#This Row],[RN Hours Contract (excl. Admin, DON)]]/Contract[[#This Row],[RN Hours (excl. Admin, DON)]]</f>
        <v>0</v>
      </c>
      <c r="O438" s="2">
        <v>11.724615384615383</v>
      </c>
      <c r="P438" s="2">
        <v>0</v>
      </c>
      <c r="Q438" s="8">
        <f>Contract[[#This Row],[RN Admin Hours Contract]]/Contract[[#This Row],[RN Admin Hours]]</f>
        <v>0</v>
      </c>
      <c r="R438" s="2">
        <v>4.4795604395604389</v>
      </c>
      <c r="S438" s="2">
        <v>0</v>
      </c>
      <c r="T438" s="8">
        <f>Contract[[#This Row],[RN DON Hours Contract]]/Contract[[#This Row],[RN DON Hours]]</f>
        <v>0</v>
      </c>
      <c r="U438" s="2">
        <v>63.273186813186811</v>
      </c>
      <c r="V438" s="2">
        <v>0</v>
      </c>
      <c r="W438" s="8">
        <f>Contract[[#This Row],[LPN Hours Contract (excl. Admin)]]/Contract[[#This Row],[LPN Hours (excl. Admin)]]</f>
        <v>0</v>
      </c>
      <c r="X438" s="2">
        <v>4.3584615384615377</v>
      </c>
      <c r="Y438" s="2">
        <v>0</v>
      </c>
      <c r="Z438" s="8">
        <f>Contract[[#This Row],[LPN Admin Hours Contract]]/Contract[[#This Row],[LPN Admin Hours]]</f>
        <v>0</v>
      </c>
      <c r="AA438" s="2">
        <v>88.25681318681319</v>
      </c>
      <c r="AB438" s="2">
        <v>0</v>
      </c>
      <c r="AC438" s="8">
        <f>Contract[[#This Row],[CNA Hours Contract]]/Contract[[#This Row],[CNA Hours]]</f>
        <v>0</v>
      </c>
      <c r="AD438" s="2">
        <v>33.710549450549451</v>
      </c>
      <c r="AE438" s="2">
        <v>0</v>
      </c>
      <c r="AF438" s="8">
        <f>Contract[[#This Row],[NA TR Hours Contract]]/Contract[[#This Row],[NA TR Hours]]</f>
        <v>0</v>
      </c>
      <c r="AG438" s="2">
        <v>0</v>
      </c>
      <c r="AH438" s="2">
        <v>0</v>
      </c>
      <c r="AI438" s="8" t="s">
        <v>2447</v>
      </c>
      <c r="AJ438" t="s">
        <v>789</v>
      </c>
      <c r="AK438" s="6">
        <v>5</v>
      </c>
      <c r="AT438"/>
      <c r="AU438"/>
    </row>
    <row r="439" spans="1:47" x14ac:dyDescent="0.25">
      <c r="A439" t="s">
        <v>35</v>
      </c>
      <c r="B439" t="s">
        <v>1768</v>
      </c>
      <c r="C439" t="s">
        <v>1977</v>
      </c>
      <c r="D439" t="s">
        <v>2325</v>
      </c>
      <c r="E439" s="2">
        <v>113.15384615384616</v>
      </c>
      <c r="F439" s="2">
        <f>SUM(Contract[[#This Row],[RN Hours (excl. Admin, DON)]], Contract[[#This Row],[RN Admin Hours]], Contract[[#This Row],[RN DON Hours]], Contract[[#This Row],[LPN Hours (excl. Admin)]], Contract[[#This Row],[LPN Admin Hours]], Contract[[#This Row],[CNA Hours]], Contract[[#This Row],[NA TR Hours]], Contract[[#This Row],[Med Aide/Tech Hours]])</f>
        <v>477.08318681318684</v>
      </c>
      <c r="G4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39" s="8">
        <f>Contract[[#This Row],[Total Contract Hours]]/Contract[[#This Row],[Total Nurse Staff Hours]]</f>
        <v>0</v>
      </c>
      <c r="I439" s="2">
        <f>SUM(Contract[[#This Row],[RN Hours (excl. Admin, DON)]], Contract[[#This Row],[RN Admin Hours]], Contract[[#This Row],[RN DON Hours]])</f>
        <v>64.780219780219781</v>
      </c>
      <c r="J439" s="2">
        <f>SUM(Contract[[#This Row],[RN Hours Contract (excl. Admin, DON)]], Contract[[#This Row],[RN Admin Hours Contract]], Contract[[#This Row],[RN DON Hours Contract]])</f>
        <v>0</v>
      </c>
      <c r="K439" s="8">
        <f>Contract[[#This Row],[Total Contract RN Hours (w/ Admin, DON)]]/Contract[[#This Row],[Total RN Hours (w/ Admin, DON)]]</f>
        <v>0</v>
      </c>
      <c r="L439" s="2">
        <v>22.016483516483518</v>
      </c>
      <c r="M439" s="2">
        <v>0</v>
      </c>
      <c r="N439" s="8">
        <f>Contract[[#This Row],[RN Hours Contract (excl. Admin, DON)]]/Contract[[#This Row],[RN Hours (excl. Admin, DON)]]</f>
        <v>0</v>
      </c>
      <c r="O439" s="2">
        <v>41.357142857142854</v>
      </c>
      <c r="P439" s="2">
        <v>0</v>
      </c>
      <c r="Q439" s="8">
        <f>Contract[[#This Row],[RN Admin Hours Contract]]/Contract[[#This Row],[RN Admin Hours]]</f>
        <v>0</v>
      </c>
      <c r="R439" s="2">
        <v>1.4065934065934067</v>
      </c>
      <c r="S439" s="2">
        <v>0</v>
      </c>
      <c r="T439" s="8">
        <f>Contract[[#This Row],[RN DON Hours Contract]]/Contract[[#This Row],[RN DON Hours]]</f>
        <v>0</v>
      </c>
      <c r="U439" s="2">
        <v>119.24615384615385</v>
      </c>
      <c r="V439" s="2">
        <v>0</v>
      </c>
      <c r="W439" s="8">
        <f>Contract[[#This Row],[LPN Hours Contract (excl. Admin)]]/Contract[[#This Row],[LPN Hours (excl. Admin)]]</f>
        <v>0</v>
      </c>
      <c r="X439" s="2">
        <v>5.3186813186813184</v>
      </c>
      <c r="Y439" s="2">
        <v>0</v>
      </c>
      <c r="Z439" s="8">
        <f>Contract[[#This Row],[LPN Admin Hours Contract]]/Contract[[#This Row],[LPN Admin Hours]]</f>
        <v>0</v>
      </c>
      <c r="AA439" s="2">
        <v>218.31868131868129</v>
      </c>
      <c r="AB439" s="2">
        <v>0</v>
      </c>
      <c r="AC439" s="8">
        <f>Contract[[#This Row],[CNA Hours Contract]]/Contract[[#This Row],[CNA Hours]]</f>
        <v>0</v>
      </c>
      <c r="AD439" s="2">
        <v>39.639230769230771</v>
      </c>
      <c r="AE439" s="2">
        <v>0</v>
      </c>
      <c r="AF439" s="8">
        <f>Contract[[#This Row],[NA TR Hours Contract]]/Contract[[#This Row],[NA TR Hours]]</f>
        <v>0</v>
      </c>
      <c r="AG439" s="2">
        <v>29.780219780219781</v>
      </c>
      <c r="AH439" s="2">
        <v>0</v>
      </c>
      <c r="AI439" s="8">
        <f>Contract[[#This Row],[Med Aide/Tech Hours Contract]]/Contract[[#This Row],[Med Aide/Tech Hours]]</f>
        <v>0</v>
      </c>
      <c r="AJ439" t="s">
        <v>834</v>
      </c>
      <c r="AK439" s="6">
        <v>5</v>
      </c>
      <c r="AT439"/>
      <c r="AU439"/>
    </row>
    <row r="440" spans="1:47" x14ac:dyDescent="0.25">
      <c r="A440" t="s">
        <v>35</v>
      </c>
      <c r="B440" t="s">
        <v>1309</v>
      </c>
      <c r="C440" t="s">
        <v>1919</v>
      </c>
      <c r="D440" t="s">
        <v>2336</v>
      </c>
      <c r="E440" s="2">
        <v>85.27472527472527</v>
      </c>
      <c r="F440" s="2">
        <f>SUM(Contract[[#This Row],[RN Hours (excl. Admin, DON)]], Contract[[#This Row],[RN Admin Hours]], Contract[[#This Row],[RN DON Hours]], Contract[[#This Row],[LPN Hours (excl. Admin)]], Contract[[#This Row],[LPN Admin Hours]], Contract[[#This Row],[CNA Hours]], Contract[[#This Row],[NA TR Hours]], Contract[[#This Row],[Med Aide/Tech Hours]])</f>
        <v>311.01373626373629</v>
      </c>
      <c r="G4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0.83791208791208793</v>
      </c>
      <c r="H440" s="8">
        <f>Contract[[#This Row],[Total Contract Hours]]/Contract[[#This Row],[Total Nurse Staff Hours]]</f>
        <v>2.6941320919714861E-3</v>
      </c>
      <c r="I440" s="2">
        <f>SUM(Contract[[#This Row],[RN Hours (excl. Admin, DON)]], Contract[[#This Row],[RN Admin Hours]], Contract[[#This Row],[RN DON Hours]])</f>
        <v>55.983516483516482</v>
      </c>
      <c r="J440" s="2">
        <f>SUM(Contract[[#This Row],[RN Hours Contract (excl. Admin, DON)]], Contract[[#This Row],[RN Admin Hours Contract]], Contract[[#This Row],[RN DON Hours Contract]])</f>
        <v>0</v>
      </c>
      <c r="K440" s="8">
        <f>Contract[[#This Row],[Total Contract RN Hours (w/ Admin, DON)]]/Contract[[#This Row],[Total RN Hours (w/ Admin, DON)]]</f>
        <v>0</v>
      </c>
      <c r="L440" s="2">
        <v>23.653846153846153</v>
      </c>
      <c r="M440" s="2">
        <v>0</v>
      </c>
      <c r="N440" s="8">
        <f>Contract[[#This Row],[RN Hours Contract (excl. Admin, DON)]]/Contract[[#This Row],[RN Hours (excl. Admin, DON)]]</f>
        <v>0</v>
      </c>
      <c r="O440" s="2">
        <v>27.318681318681318</v>
      </c>
      <c r="P440" s="2">
        <v>0</v>
      </c>
      <c r="Q440" s="8">
        <f>Contract[[#This Row],[RN Admin Hours Contract]]/Contract[[#This Row],[RN Admin Hours]]</f>
        <v>0</v>
      </c>
      <c r="R440" s="2">
        <v>5.0109890109890109</v>
      </c>
      <c r="S440" s="2">
        <v>0</v>
      </c>
      <c r="T440" s="8">
        <f>Contract[[#This Row],[RN DON Hours Contract]]/Contract[[#This Row],[RN DON Hours]]</f>
        <v>0</v>
      </c>
      <c r="U440" s="2">
        <v>56.85164835164835</v>
      </c>
      <c r="V440" s="2">
        <v>0.83791208791208793</v>
      </c>
      <c r="W440" s="8">
        <f>Contract[[#This Row],[LPN Hours Contract (excl. Admin)]]/Contract[[#This Row],[LPN Hours (excl. Admin)]]</f>
        <v>1.4738571566637673E-2</v>
      </c>
      <c r="X440" s="2">
        <v>5.186813186813187</v>
      </c>
      <c r="Y440" s="2">
        <v>0</v>
      </c>
      <c r="Z440" s="8">
        <f>Contract[[#This Row],[LPN Admin Hours Contract]]/Contract[[#This Row],[LPN Admin Hours]]</f>
        <v>0</v>
      </c>
      <c r="AA440" s="2">
        <v>169.75</v>
      </c>
      <c r="AB440" s="2">
        <v>0</v>
      </c>
      <c r="AC440" s="8">
        <f>Contract[[#This Row],[CNA Hours Contract]]/Contract[[#This Row],[CNA Hours]]</f>
        <v>0</v>
      </c>
      <c r="AD440" s="2">
        <v>12.945054945054945</v>
      </c>
      <c r="AE440" s="2">
        <v>0</v>
      </c>
      <c r="AF440" s="8">
        <f>Contract[[#This Row],[NA TR Hours Contract]]/Contract[[#This Row],[NA TR Hours]]</f>
        <v>0</v>
      </c>
      <c r="AG440" s="2">
        <v>10.296703296703297</v>
      </c>
      <c r="AH440" s="2">
        <v>0</v>
      </c>
      <c r="AI440" s="8">
        <f>Contract[[#This Row],[Med Aide/Tech Hours Contract]]/Contract[[#This Row],[Med Aide/Tech Hours]]</f>
        <v>0</v>
      </c>
      <c r="AJ440" t="s">
        <v>366</v>
      </c>
      <c r="AK440" s="6">
        <v>5</v>
      </c>
      <c r="AT440"/>
      <c r="AU440"/>
    </row>
    <row r="441" spans="1:47" x14ac:dyDescent="0.25">
      <c r="A441" t="s">
        <v>35</v>
      </c>
      <c r="B441" t="s">
        <v>1533</v>
      </c>
      <c r="C441" t="s">
        <v>2164</v>
      </c>
      <c r="D441" t="s">
        <v>2281</v>
      </c>
      <c r="E441" s="2">
        <v>90.802197802197796</v>
      </c>
      <c r="F441" s="2">
        <f>SUM(Contract[[#This Row],[RN Hours (excl. Admin, DON)]], Contract[[#This Row],[RN Admin Hours]], Contract[[#This Row],[RN DON Hours]], Contract[[#This Row],[LPN Hours (excl. Admin)]], Contract[[#This Row],[LPN Admin Hours]], Contract[[#This Row],[CNA Hours]], Contract[[#This Row],[NA TR Hours]], Contract[[#This Row],[Med Aide/Tech Hours]])</f>
        <v>361.4936263736264</v>
      </c>
      <c r="G4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30.594505494505494</v>
      </c>
      <c r="H441" s="8">
        <f>Contract[[#This Row],[Total Contract Hours]]/Contract[[#This Row],[Total Nurse Staff Hours]]</f>
        <v>8.4633595898822703E-2</v>
      </c>
      <c r="I441" s="2">
        <f>SUM(Contract[[#This Row],[RN Hours (excl. Admin, DON)]], Contract[[#This Row],[RN Admin Hours]], Contract[[#This Row],[RN DON Hours]])</f>
        <v>36.192307692307686</v>
      </c>
      <c r="J441" s="2">
        <f>SUM(Contract[[#This Row],[RN Hours Contract (excl. Admin, DON)]], Contract[[#This Row],[RN Admin Hours Contract]], Contract[[#This Row],[RN DON Hours Contract]])</f>
        <v>1.956043956043956</v>
      </c>
      <c r="K441" s="8">
        <f>Contract[[#This Row],[Total Contract RN Hours (w/ Admin, DON)]]/Contract[[#This Row],[Total RN Hours (w/ Admin, DON)]]</f>
        <v>5.4045847882192202E-2</v>
      </c>
      <c r="L441" s="2">
        <v>11.615384615384615</v>
      </c>
      <c r="M441" s="2">
        <v>1.956043956043956</v>
      </c>
      <c r="N441" s="8">
        <f>Contract[[#This Row],[RN Hours Contract (excl. Admin, DON)]]/Contract[[#This Row],[RN Hours (excl. Admin, DON)]]</f>
        <v>0.16840113528855249</v>
      </c>
      <c r="O441" s="2">
        <v>19.741758241758241</v>
      </c>
      <c r="P441" s="2">
        <v>0</v>
      </c>
      <c r="Q441" s="8">
        <f>Contract[[#This Row],[RN Admin Hours Contract]]/Contract[[#This Row],[RN Admin Hours]]</f>
        <v>0</v>
      </c>
      <c r="R441" s="2">
        <v>4.8351648351648349</v>
      </c>
      <c r="S441" s="2">
        <v>0</v>
      </c>
      <c r="T441" s="8">
        <f>Contract[[#This Row],[RN DON Hours Contract]]/Contract[[#This Row],[RN DON Hours]]</f>
        <v>0</v>
      </c>
      <c r="U441" s="2">
        <v>124.26208791208792</v>
      </c>
      <c r="V441" s="2">
        <v>10.836263736263735</v>
      </c>
      <c r="W441" s="8">
        <f>Contract[[#This Row],[LPN Hours Contract (excl. Admin)]]/Contract[[#This Row],[LPN Hours (excl. Admin)]]</f>
        <v>8.7204906326136256E-2</v>
      </c>
      <c r="X441" s="2">
        <v>12.175824175824175</v>
      </c>
      <c r="Y441" s="2">
        <v>0</v>
      </c>
      <c r="Z441" s="8">
        <f>Contract[[#This Row],[LPN Admin Hours Contract]]/Contract[[#This Row],[LPN Admin Hours]]</f>
        <v>0</v>
      </c>
      <c r="AA441" s="2">
        <v>177.54197802197803</v>
      </c>
      <c r="AB441" s="2">
        <v>17.802197802197803</v>
      </c>
      <c r="AC441" s="8">
        <f>Contract[[#This Row],[CNA Hours Contract]]/Contract[[#This Row],[CNA Hours]]</f>
        <v>0.10027035859651208</v>
      </c>
      <c r="AD441" s="2">
        <v>11.321428571428571</v>
      </c>
      <c r="AE441" s="2">
        <v>0</v>
      </c>
      <c r="AF441" s="8">
        <f>Contract[[#This Row],[NA TR Hours Contract]]/Contract[[#This Row],[NA TR Hours]]</f>
        <v>0</v>
      </c>
      <c r="AG441" s="2">
        <v>0</v>
      </c>
      <c r="AH441" s="2">
        <v>0</v>
      </c>
      <c r="AI441" s="8" t="s">
        <v>2447</v>
      </c>
      <c r="AJ441" t="s">
        <v>595</v>
      </c>
      <c r="AK441" s="6">
        <v>5</v>
      </c>
      <c r="AT441"/>
      <c r="AU441"/>
    </row>
    <row r="442" spans="1:47" x14ac:dyDescent="0.25">
      <c r="A442" t="s">
        <v>35</v>
      </c>
      <c r="B442" t="s">
        <v>1303</v>
      </c>
      <c r="C442" t="s">
        <v>2163</v>
      </c>
      <c r="D442" t="s">
        <v>2340</v>
      </c>
      <c r="E442" s="2">
        <v>83.384615384615387</v>
      </c>
      <c r="F442" s="2">
        <f>SUM(Contract[[#This Row],[RN Hours (excl. Admin, DON)]], Contract[[#This Row],[RN Admin Hours]], Contract[[#This Row],[RN DON Hours]], Contract[[#This Row],[LPN Hours (excl. Admin)]], Contract[[#This Row],[LPN Admin Hours]], Contract[[#This Row],[CNA Hours]], Contract[[#This Row],[NA TR Hours]], Contract[[#This Row],[Med Aide/Tech Hours]])</f>
        <v>330.79967032967028</v>
      </c>
      <c r="G4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2" s="8">
        <f>Contract[[#This Row],[Total Contract Hours]]/Contract[[#This Row],[Total Nurse Staff Hours]]</f>
        <v>0</v>
      </c>
      <c r="I442" s="2">
        <f>SUM(Contract[[#This Row],[RN Hours (excl. Admin, DON)]], Contract[[#This Row],[RN Admin Hours]], Contract[[#This Row],[RN DON Hours]])</f>
        <v>55.563186813186817</v>
      </c>
      <c r="J442" s="2">
        <f>SUM(Contract[[#This Row],[RN Hours Contract (excl. Admin, DON)]], Contract[[#This Row],[RN Admin Hours Contract]], Contract[[#This Row],[RN DON Hours Contract]])</f>
        <v>0</v>
      </c>
      <c r="K442" s="8">
        <f>Contract[[#This Row],[Total Contract RN Hours (w/ Admin, DON)]]/Contract[[#This Row],[Total RN Hours (w/ Admin, DON)]]</f>
        <v>0</v>
      </c>
      <c r="L442" s="2">
        <v>17.766483516483518</v>
      </c>
      <c r="M442" s="2">
        <v>0</v>
      </c>
      <c r="N442" s="8">
        <f>Contract[[#This Row],[RN Hours Contract (excl. Admin, DON)]]/Contract[[#This Row],[RN Hours (excl. Admin, DON)]]</f>
        <v>0</v>
      </c>
      <c r="O442" s="2">
        <v>32.521978021978022</v>
      </c>
      <c r="P442" s="2">
        <v>0</v>
      </c>
      <c r="Q442" s="8">
        <f>Contract[[#This Row],[RN Admin Hours Contract]]/Contract[[#This Row],[RN Admin Hours]]</f>
        <v>0</v>
      </c>
      <c r="R442" s="2">
        <v>5.2747252747252746</v>
      </c>
      <c r="S442" s="2">
        <v>0</v>
      </c>
      <c r="T442" s="8">
        <f>Contract[[#This Row],[RN DON Hours Contract]]/Contract[[#This Row],[RN DON Hours]]</f>
        <v>0</v>
      </c>
      <c r="U442" s="2">
        <v>71.651538461538465</v>
      </c>
      <c r="V442" s="2">
        <v>0</v>
      </c>
      <c r="W442" s="8">
        <f>Contract[[#This Row],[LPN Hours Contract (excl. Admin)]]/Contract[[#This Row],[LPN Hours (excl. Admin)]]</f>
        <v>0</v>
      </c>
      <c r="X442" s="2">
        <v>0</v>
      </c>
      <c r="Y442" s="2">
        <v>0</v>
      </c>
      <c r="Z442" s="8" t="s">
        <v>2447</v>
      </c>
      <c r="AA442" s="2">
        <v>200.82670329670324</v>
      </c>
      <c r="AB442" s="2">
        <v>0</v>
      </c>
      <c r="AC442" s="8">
        <f>Contract[[#This Row],[CNA Hours Contract]]/Contract[[#This Row],[CNA Hours]]</f>
        <v>0</v>
      </c>
      <c r="AD442" s="2">
        <v>1.8131868131868132</v>
      </c>
      <c r="AE442" s="2">
        <v>0</v>
      </c>
      <c r="AF442" s="8">
        <f>Contract[[#This Row],[NA TR Hours Contract]]/Contract[[#This Row],[NA TR Hours]]</f>
        <v>0</v>
      </c>
      <c r="AG442" s="2">
        <v>0.94505494505494503</v>
      </c>
      <c r="AH442" s="2">
        <v>0</v>
      </c>
      <c r="AI442" s="8">
        <f>Contract[[#This Row],[Med Aide/Tech Hours Contract]]/Contract[[#This Row],[Med Aide/Tech Hours]]</f>
        <v>0</v>
      </c>
      <c r="AJ442" t="s">
        <v>360</v>
      </c>
      <c r="AK442" s="6">
        <v>5</v>
      </c>
      <c r="AT442"/>
      <c r="AU442"/>
    </row>
    <row r="443" spans="1:47" x14ac:dyDescent="0.25">
      <c r="A443" t="s">
        <v>35</v>
      </c>
      <c r="B443" t="s">
        <v>1852</v>
      </c>
      <c r="C443" t="s">
        <v>2138</v>
      </c>
      <c r="D443" t="s">
        <v>2348</v>
      </c>
      <c r="E443" s="2">
        <v>51.802197802197803</v>
      </c>
      <c r="F443" s="2">
        <f>SUM(Contract[[#This Row],[RN Hours (excl. Admin, DON)]], Contract[[#This Row],[RN Admin Hours]], Contract[[#This Row],[RN DON Hours]], Contract[[#This Row],[LPN Hours (excl. Admin)]], Contract[[#This Row],[LPN Admin Hours]], Contract[[#This Row],[CNA Hours]], Contract[[#This Row],[NA TR Hours]], Contract[[#This Row],[Med Aide/Tech Hours]])</f>
        <v>253.29615384615386</v>
      </c>
      <c r="G4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3" s="8">
        <f>Contract[[#This Row],[Total Contract Hours]]/Contract[[#This Row],[Total Nurse Staff Hours]]</f>
        <v>0</v>
      </c>
      <c r="I443" s="2">
        <f>SUM(Contract[[#This Row],[RN Hours (excl. Admin, DON)]], Contract[[#This Row],[RN Admin Hours]], Contract[[#This Row],[RN DON Hours]])</f>
        <v>60.571428571428577</v>
      </c>
      <c r="J443" s="2">
        <f>SUM(Contract[[#This Row],[RN Hours Contract (excl. Admin, DON)]], Contract[[#This Row],[RN Admin Hours Contract]], Contract[[#This Row],[RN DON Hours Contract]])</f>
        <v>0</v>
      </c>
      <c r="K443" s="8">
        <f>Contract[[#This Row],[Total Contract RN Hours (w/ Admin, DON)]]/Contract[[#This Row],[Total RN Hours (w/ Admin, DON)]]</f>
        <v>0</v>
      </c>
      <c r="L443" s="2">
        <v>20.357142857142858</v>
      </c>
      <c r="M443" s="2">
        <v>0</v>
      </c>
      <c r="N443" s="8">
        <f>Contract[[#This Row],[RN Hours Contract (excl. Admin, DON)]]/Contract[[#This Row],[RN Hours (excl. Admin, DON)]]</f>
        <v>0</v>
      </c>
      <c r="O443" s="2">
        <v>34.85164835164835</v>
      </c>
      <c r="P443" s="2">
        <v>0</v>
      </c>
      <c r="Q443" s="8">
        <f>Contract[[#This Row],[RN Admin Hours Contract]]/Contract[[#This Row],[RN Admin Hours]]</f>
        <v>0</v>
      </c>
      <c r="R443" s="2">
        <v>5.3626373626373622</v>
      </c>
      <c r="S443" s="2">
        <v>0</v>
      </c>
      <c r="T443" s="8">
        <f>Contract[[#This Row],[RN DON Hours Contract]]/Contract[[#This Row],[RN DON Hours]]</f>
        <v>0</v>
      </c>
      <c r="U443" s="2">
        <v>82.56560439560441</v>
      </c>
      <c r="V443" s="2">
        <v>0</v>
      </c>
      <c r="W443" s="8">
        <f>Contract[[#This Row],[LPN Hours Contract (excl. Admin)]]/Contract[[#This Row],[LPN Hours (excl. Admin)]]</f>
        <v>0</v>
      </c>
      <c r="X443" s="2">
        <v>0</v>
      </c>
      <c r="Y443" s="2">
        <v>0</v>
      </c>
      <c r="Z443" s="8" t="s">
        <v>2447</v>
      </c>
      <c r="AA443" s="2">
        <v>105.24703296703296</v>
      </c>
      <c r="AB443" s="2">
        <v>0</v>
      </c>
      <c r="AC443" s="8">
        <f>Contract[[#This Row],[CNA Hours Contract]]/Contract[[#This Row],[CNA Hours]]</f>
        <v>0</v>
      </c>
      <c r="AD443" s="2">
        <v>4.9120879120879124</v>
      </c>
      <c r="AE443" s="2">
        <v>0</v>
      </c>
      <c r="AF443" s="8">
        <f>Contract[[#This Row],[NA TR Hours Contract]]/Contract[[#This Row],[NA TR Hours]]</f>
        <v>0</v>
      </c>
      <c r="AG443" s="2">
        <v>0</v>
      </c>
      <c r="AH443" s="2">
        <v>0</v>
      </c>
      <c r="AI443" s="8" t="s">
        <v>2447</v>
      </c>
      <c r="AJ443" t="s">
        <v>919</v>
      </c>
      <c r="AK443" s="6">
        <v>5</v>
      </c>
      <c r="AT443"/>
      <c r="AU443"/>
    </row>
    <row r="444" spans="1:47" x14ac:dyDescent="0.25">
      <c r="A444" t="s">
        <v>35</v>
      </c>
      <c r="B444" t="s">
        <v>1076</v>
      </c>
      <c r="C444" t="s">
        <v>2094</v>
      </c>
      <c r="D444" t="s">
        <v>2302</v>
      </c>
      <c r="E444" s="2">
        <v>93.098901098901095</v>
      </c>
      <c r="F444" s="2">
        <f>SUM(Contract[[#This Row],[RN Hours (excl. Admin, DON)]], Contract[[#This Row],[RN Admin Hours]], Contract[[#This Row],[RN DON Hours]], Contract[[#This Row],[LPN Hours (excl. Admin)]], Contract[[#This Row],[LPN Admin Hours]], Contract[[#This Row],[CNA Hours]], Contract[[#This Row],[NA TR Hours]], Contract[[#This Row],[Med Aide/Tech Hours]])</f>
        <v>299.70087912087911</v>
      </c>
      <c r="G4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2.0439560439560438</v>
      </c>
      <c r="H444" s="8">
        <f>Contract[[#This Row],[Total Contract Hours]]/Contract[[#This Row],[Total Nurse Staff Hours]]</f>
        <v>6.8199868146921585E-3</v>
      </c>
      <c r="I444" s="2">
        <f>SUM(Contract[[#This Row],[RN Hours (excl. Admin, DON)]], Contract[[#This Row],[RN Admin Hours]], Contract[[#This Row],[RN DON Hours]])</f>
        <v>41.942307692307693</v>
      </c>
      <c r="J444" s="2">
        <f>SUM(Contract[[#This Row],[RN Hours Contract (excl. Admin, DON)]], Contract[[#This Row],[RN Admin Hours Contract]], Contract[[#This Row],[RN DON Hours Contract]])</f>
        <v>2.0439560439560438</v>
      </c>
      <c r="K444" s="8">
        <f>Contract[[#This Row],[Total Contract RN Hours (w/ Admin, DON)]]/Contract[[#This Row],[Total RN Hours (w/ Admin, DON)]]</f>
        <v>4.8732560424444876E-2</v>
      </c>
      <c r="L444" s="2">
        <v>31.535714285714285</v>
      </c>
      <c r="M444" s="2">
        <v>0</v>
      </c>
      <c r="N444" s="8">
        <f>Contract[[#This Row],[RN Hours Contract (excl. Admin, DON)]]/Contract[[#This Row],[RN Hours (excl. Admin, DON)]]</f>
        <v>0</v>
      </c>
      <c r="O444" s="2">
        <v>5.0109890109890109</v>
      </c>
      <c r="P444" s="2">
        <v>0</v>
      </c>
      <c r="Q444" s="8">
        <f>Contract[[#This Row],[RN Admin Hours Contract]]/Contract[[#This Row],[RN Admin Hours]]</f>
        <v>0</v>
      </c>
      <c r="R444" s="2">
        <v>5.395604395604396</v>
      </c>
      <c r="S444" s="2">
        <v>2.0439560439560438</v>
      </c>
      <c r="T444" s="8">
        <f>Contract[[#This Row],[RN DON Hours Contract]]/Contract[[#This Row],[RN DON Hours]]</f>
        <v>0.37881873727087573</v>
      </c>
      <c r="U444" s="2">
        <v>76.431318681318686</v>
      </c>
      <c r="V444" s="2">
        <v>0</v>
      </c>
      <c r="W444" s="8">
        <f>Contract[[#This Row],[LPN Hours Contract (excl. Admin)]]/Contract[[#This Row],[LPN Hours (excl. Admin)]]</f>
        <v>0</v>
      </c>
      <c r="X444" s="2">
        <v>5.5109890109890109</v>
      </c>
      <c r="Y444" s="2">
        <v>0</v>
      </c>
      <c r="Z444" s="8">
        <f>Contract[[#This Row],[LPN Admin Hours Contract]]/Contract[[#This Row],[LPN Admin Hours]]</f>
        <v>0</v>
      </c>
      <c r="AA444" s="2">
        <v>175.81626373626372</v>
      </c>
      <c r="AB444" s="2">
        <v>0</v>
      </c>
      <c r="AC444" s="8">
        <f>Contract[[#This Row],[CNA Hours Contract]]/Contract[[#This Row],[CNA Hours]]</f>
        <v>0</v>
      </c>
      <c r="AD444" s="2">
        <v>0</v>
      </c>
      <c r="AE444" s="2">
        <v>0</v>
      </c>
      <c r="AF444" s="8" t="s">
        <v>2447</v>
      </c>
      <c r="AG444" s="2">
        <v>0</v>
      </c>
      <c r="AH444" s="2">
        <v>0</v>
      </c>
      <c r="AI444" s="8" t="s">
        <v>2447</v>
      </c>
      <c r="AJ444" t="s">
        <v>129</v>
      </c>
      <c r="AK444" s="6">
        <v>5</v>
      </c>
      <c r="AT444"/>
      <c r="AU444"/>
    </row>
    <row r="445" spans="1:47" x14ac:dyDescent="0.25">
      <c r="A445" t="s">
        <v>35</v>
      </c>
      <c r="B445" t="s">
        <v>1749</v>
      </c>
      <c r="C445" t="s">
        <v>1920</v>
      </c>
      <c r="D445" t="s">
        <v>2291</v>
      </c>
      <c r="E445" s="2">
        <v>49.549450549450547</v>
      </c>
      <c r="F445" s="2">
        <f>SUM(Contract[[#This Row],[RN Hours (excl. Admin, DON)]], Contract[[#This Row],[RN Admin Hours]], Contract[[#This Row],[RN DON Hours]], Contract[[#This Row],[LPN Hours (excl. Admin)]], Contract[[#This Row],[LPN Admin Hours]], Contract[[#This Row],[CNA Hours]], Contract[[#This Row],[NA TR Hours]], Contract[[#This Row],[Med Aide/Tech Hours]])</f>
        <v>233.85010989010999</v>
      </c>
      <c r="G4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5" s="8">
        <f>Contract[[#This Row],[Total Contract Hours]]/Contract[[#This Row],[Total Nurse Staff Hours]]</f>
        <v>0</v>
      </c>
      <c r="I445" s="2">
        <f>SUM(Contract[[#This Row],[RN Hours (excl. Admin, DON)]], Contract[[#This Row],[RN Admin Hours]], Contract[[#This Row],[RN DON Hours]])</f>
        <v>27.738791208791216</v>
      </c>
      <c r="J445" s="2">
        <f>SUM(Contract[[#This Row],[RN Hours Contract (excl. Admin, DON)]], Contract[[#This Row],[RN Admin Hours Contract]], Contract[[#This Row],[RN DON Hours Contract]])</f>
        <v>0</v>
      </c>
      <c r="K445" s="8">
        <f>Contract[[#This Row],[Total Contract RN Hours (w/ Admin, DON)]]/Contract[[#This Row],[Total RN Hours (w/ Admin, DON)]]</f>
        <v>0</v>
      </c>
      <c r="L445" s="2">
        <v>21.557472527472534</v>
      </c>
      <c r="M445" s="2">
        <v>0</v>
      </c>
      <c r="N445" s="8">
        <f>Contract[[#This Row],[RN Hours Contract (excl. Admin, DON)]]/Contract[[#This Row],[RN Hours (excl. Admin, DON)]]</f>
        <v>0</v>
      </c>
      <c r="O445" s="2">
        <v>5.1923076923076925</v>
      </c>
      <c r="P445" s="2">
        <v>0</v>
      </c>
      <c r="Q445" s="8">
        <f>Contract[[#This Row],[RN Admin Hours Contract]]/Contract[[#This Row],[RN Admin Hours]]</f>
        <v>0</v>
      </c>
      <c r="R445" s="2">
        <v>0.98901098901098905</v>
      </c>
      <c r="S445" s="2">
        <v>0</v>
      </c>
      <c r="T445" s="8">
        <f>Contract[[#This Row],[RN DON Hours Contract]]/Contract[[#This Row],[RN DON Hours]]</f>
        <v>0</v>
      </c>
      <c r="U445" s="2">
        <v>58.835494505494516</v>
      </c>
      <c r="V445" s="2">
        <v>0</v>
      </c>
      <c r="W445" s="8">
        <f>Contract[[#This Row],[LPN Hours Contract (excl. Admin)]]/Contract[[#This Row],[LPN Hours (excl. Admin)]]</f>
        <v>0</v>
      </c>
      <c r="X445" s="2">
        <v>0</v>
      </c>
      <c r="Y445" s="2">
        <v>0</v>
      </c>
      <c r="Z445" s="8" t="s">
        <v>2447</v>
      </c>
      <c r="AA445" s="2">
        <v>147.27582417582425</v>
      </c>
      <c r="AB445" s="2">
        <v>0</v>
      </c>
      <c r="AC445" s="8">
        <f>Contract[[#This Row],[CNA Hours Contract]]/Contract[[#This Row],[CNA Hours]]</f>
        <v>0</v>
      </c>
      <c r="AD445" s="2">
        <v>0</v>
      </c>
      <c r="AE445" s="2">
        <v>0</v>
      </c>
      <c r="AF445" s="8" t="s">
        <v>2447</v>
      </c>
      <c r="AG445" s="2">
        <v>0</v>
      </c>
      <c r="AH445" s="2">
        <v>0</v>
      </c>
      <c r="AI445" s="8" t="s">
        <v>2447</v>
      </c>
      <c r="AJ445" t="s">
        <v>815</v>
      </c>
      <c r="AK445" s="6">
        <v>5</v>
      </c>
      <c r="AT445"/>
      <c r="AU445"/>
    </row>
    <row r="446" spans="1:47" x14ac:dyDescent="0.25">
      <c r="A446" t="s">
        <v>35</v>
      </c>
      <c r="B446" t="s">
        <v>1371</v>
      </c>
      <c r="C446" t="s">
        <v>1925</v>
      </c>
      <c r="D446" t="s">
        <v>2321</v>
      </c>
      <c r="E446" s="2">
        <v>95.109890109890117</v>
      </c>
      <c r="F446" s="2">
        <f>SUM(Contract[[#This Row],[RN Hours (excl. Admin, DON)]], Contract[[#This Row],[RN Admin Hours]], Contract[[#This Row],[RN DON Hours]], Contract[[#This Row],[LPN Hours (excl. Admin)]], Contract[[#This Row],[LPN Admin Hours]], Contract[[#This Row],[CNA Hours]], Contract[[#This Row],[NA TR Hours]], Contract[[#This Row],[Med Aide/Tech Hours]])</f>
        <v>325.97230769230771</v>
      </c>
      <c r="G4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12.813186813186814</v>
      </c>
      <c r="H446" s="8">
        <f>Contract[[#This Row],[Total Contract Hours]]/Contract[[#This Row],[Total Nurse Staff Hours]]</f>
        <v>3.9307593040331074E-2</v>
      </c>
      <c r="I446" s="2">
        <f>SUM(Contract[[#This Row],[RN Hours (excl. Admin, DON)]], Contract[[#This Row],[RN Admin Hours]], Contract[[#This Row],[RN DON Hours]])</f>
        <v>63.503626373626375</v>
      </c>
      <c r="J446" s="2">
        <f>SUM(Contract[[#This Row],[RN Hours Contract (excl. Admin, DON)]], Contract[[#This Row],[RN Admin Hours Contract]], Contract[[#This Row],[RN DON Hours Contract]])</f>
        <v>1.2857142857142856</v>
      </c>
      <c r="K446" s="8">
        <f>Contract[[#This Row],[Total Contract RN Hours (w/ Admin, DON)]]/Contract[[#This Row],[Total RN Hours (w/ Admin, DON)]]</f>
        <v>2.0246312834951017E-2</v>
      </c>
      <c r="L446" s="2">
        <v>38.004395604395597</v>
      </c>
      <c r="M446" s="2">
        <v>0.52747252747252749</v>
      </c>
      <c r="N446" s="8">
        <f>Contract[[#This Row],[RN Hours Contract (excl. Admin, DON)]]/Contract[[#This Row],[RN Hours (excl. Admin, DON)]]</f>
        <v>1.3879250520471897E-2</v>
      </c>
      <c r="O446" s="2">
        <v>19.935164835164837</v>
      </c>
      <c r="P446" s="2">
        <v>0.75824175824175821</v>
      </c>
      <c r="Q446" s="8">
        <f>Contract[[#This Row],[RN Admin Hours Contract]]/Contract[[#This Row],[RN Admin Hours]]</f>
        <v>3.8035389449313707E-2</v>
      </c>
      <c r="R446" s="2">
        <v>5.5640659340659342</v>
      </c>
      <c r="S446" s="2">
        <v>0</v>
      </c>
      <c r="T446" s="8">
        <f>Contract[[#This Row],[RN DON Hours Contract]]/Contract[[#This Row],[RN DON Hours]]</f>
        <v>0</v>
      </c>
      <c r="U446" s="2">
        <v>72.719780219780191</v>
      </c>
      <c r="V446" s="2">
        <v>0</v>
      </c>
      <c r="W446" s="8">
        <f>Contract[[#This Row],[LPN Hours Contract (excl. Admin)]]/Contract[[#This Row],[LPN Hours (excl. Admin)]]</f>
        <v>0</v>
      </c>
      <c r="X446" s="2">
        <v>11.921428571428571</v>
      </c>
      <c r="Y446" s="2">
        <v>0.26373626373626374</v>
      </c>
      <c r="Z446" s="8">
        <f>Contract[[#This Row],[LPN Admin Hours Contract]]/Contract[[#This Row],[LPN Admin Hours]]</f>
        <v>2.2122874130064064E-2</v>
      </c>
      <c r="AA446" s="2">
        <v>170.4813186813187</v>
      </c>
      <c r="AB446" s="2">
        <v>11.263736263736265</v>
      </c>
      <c r="AC446" s="8">
        <f>Contract[[#This Row],[CNA Hours Contract]]/Contract[[#This Row],[CNA Hours]]</f>
        <v>6.607020845956503E-2</v>
      </c>
      <c r="AD446" s="2">
        <v>7.346153846153844</v>
      </c>
      <c r="AE446" s="2">
        <v>0</v>
      </c>
      <c r="AF446" s="8">
        <f>Contract[[#This Row],[NA TR Hours Contract]]/Contract[[#This Row],[NA TR Hours]]</f>
        <v>0</v>
      </c>
      <c r="AG446" s="2">
        <v>0</v>
      </c>
      <c r="AH446" s="2">
        <v>0</v>
      </c>
      <c r="AI446" s="8" t="s">
        <v>2447</v>
      </c>
      <c r="AJ446" t="s">
        <v>428</v>
      </c>
      <c r="AK446" s="6">
        <v>5</v>
      </c>
      <c r="AT446"/>
      <c r="AU446"/>
    </row>
    <row r="447" spans="1:47" x14ac:dyDescent="0.25">
      <c r="A447" t="s">
        <v>35</v>
      </c>
      <c r="B447" t="s">
        <v>1481</v>
      </c>
      <c r="C447" t="s">
        <v>2000</v>
      </c>
      <c r="D447" t="s">
        <v>2366</v>
      </c>
      <c r="E447" s="2">
        <v>52.054945054945058</v>
      </c>
      <c r="F447" s="2">
        <f>SUM(Contract[[#This Row],[RN Hours (excl. Admin, DON)]], Contract[[#This Row],[RN Admin Hours]], Contract[[#This Row],[RN DON Hours]], Contract[[#This Row],[LPN Hours (excl. Admin)]], Contract[[#This Row],[LPN Admin Hours]], Contract[[#This Row],[CNA Hours]], Contract[[#This Row],[NA TR Hours]], Contract[[#This Row],[Med Aide/Tech Hours]])</f>
        <v>182.8598901098901</v>
      </c>
      <c r="G4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4.4835164835164836</v>
      </c>
      <c r="H447" s="8">
        <f>Contract[[#This Row],[Total Contract Hours]]/Contract[[#This Row],[Total Nurse Staff Hours]]</f>
        <v>2.4518862396899085E-2</v>
      </c>
      <c r="I447" s="2">
        <f>SUM(Contract[[#This Row],[RN Hours (excl. Admin, DON)]], Contract[[#This Row],[RN Admin Hours]], Contract[[#This Row],[RN DON Hours]])</f>
        <v>33.049450549450555</v>
      </c>
      <c r="J447" s="2">
        <f>SUM(Contract[[#This Row],[RN Hours Contract (excl. Admin, DON)]], Contract[[#This Row],[RN Admin Hours Contract]], Contract[[#This Row],[RN DON Hours Contract]])</f>
        <v>4.4835164835164836</v>
      </c>
      <c r="K447" s="8">
        <f>Contract[[#This Row],[Total Contract RN Hours (w/ Admin, DON)]]/Contract[[#This Row],[Total RN Hours (w/ Admin, DON)]]</f>
        <v>0.13566084788029922</v>
      </c>
      <c r="L447" s="2">
        <v>27.442307692307693</v>
      </c>
      <c r="M447" s="2">
        <v>4.4835164835164836</v>
      </c>
      <c r="N447" s="8">
        <f>Contract[[#This Row],[RN Hours Contract (excl. Admin, DON)]]/Contract[[#This Row],[RN Hours (excl. Admin, DON)]]</f>
        <v>0.16337971768945839</v>
      </c>
      <c r="O447" s="2">
        <v>0.42032967032967034</v>
      </c>
      <c r="P447" s="2">
        <v>0</v>
      </c>
      <c r="Q447" s="8">
        <f>Contract[[#This Row],[RN Admin Hours Contract]]/Contract[[#This Row],[RN Admin Hours]]</f>
        <v>0</v>
      </c>
      <c r="R447" s="2">
        <v>5.186813186813187</v>
      </c>
      <c r="S447" s="2">
        <v>0</v>
      </c>
      <c r="T447" s="8">
        <f>Contract[[#This Row],[RN DON Hours Contract]]/Contract[[#This Row],[RN DON Hours]]</f>
        <v>0</v>
      </c>
      <c r="U447" s="2">
        <v>42.75</v>
      </c>
      <c r="V447" s="2">
        <v>0</v>
      </c>
      <c r="W447" s="8">
        <f>Contract[[#This Row],[LPN Hours Contract (excl. Admin)]]/Contract[[#This Row],[LPN Hours (excl. Admin)]]</f>
        <v>0</v>
      </c>
      <c r="X447" s="2">
        <v>5.4505494505494507</v>
      </c>
      <c r="Y447" s="2">
        <v>0</v>
      </c>
      <c r="Z447" s="8">
        <f>Contract[[#This Row],[LPN Admin Hours Contract]]/Contract[[#This Row],[LPN Admin Hours]]</f>
        <v>0</v>
      </c>
      <c r="AA447" s="2">
        <v>101.60989010989012</v>
      </c>
      <c r="AB447" s="2">
        <v>0</v>
      </c>
      <c r="AC447" s="8">
        <f>Contract[[#This Row],[CNA Hours Contract]]/Contract[[#This Row],[CNA Hours]]</f>
        <v>0</v>
      </c>
      <c r="AD447" s="2">
        <v>0</v>
      </c>
      <c r="AE447" s="2">
        <v>0</v>
      </c>
      <c r="AF447" s="8" t="s">
        <v>2447</v>
      </c>
      <c r="AG447" s="2">
        <v>0</v>
      </c>
      <c r="AH447" s="2">
        <v>0</v>
      </c>
      <c r="AI447" s="8" t="s">
        <v>2447</v>
      </c>
      <c r="AJ447" t="s">
        <v>541</v>
      </c>
      <c r="AK447" s="6">
        <v>5</v>
      </c>
      <c r="AT447"/>
      <c r="AU447"/>
    </row>
    <row r="448" spans="1:47" x14ac:dyDescent="0.25">
      <c r="A448" t="s">
        <v>35</v>
      </c>
      <c r="B448" t="s">
        <v>1292</v>
      </c>
      <c r="C448" t="s">
        <v>2140</v>
      </c>
      <c r="D448" t="s">
        <v>2340</v>
      </c>
      <c r="E448" s="2">
        <v>76.362637362637358</v>
      </c>
      <c r="F448" s="2">
        <f>SUM(Contract[[#This Row],[RN Hours (excl. Admin, DON)]], Contract[[#This Row],[RN Admin Hours]], Contract[[#This Row],[RN DON Hours]], Contract[[#This Row],[LPN Hours (excl. Admin)]], Contract[[#This Row],[LPN Admin Hours]], Contract[[#This Row],[CNA Hours]], Contract[[#This Row],[NA TR Hours]], Contract[[#This Row],[Med Aide/Tech Hours]])</f>
        <v>215.23131868131867</v>
      </c>
      <c r="G4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8" s="8">
        <f>Contract[[#This Row],[Total Contract Hours]]/Contract[[#This Row],[Total Nurse Staff Hours]]</f>
        <v>0</v>
      </c>
      <c r="I448" s="2">
        <f>SUM(Contract[[#This Row],[RN Hours (excl. Admin, DON)]], Contract[[#This Row],[RN Admin Hours]], Contract[[#This Row],[RN DON Hours]])</f>
        <v>13.919230769230769</v>
      </c>
      <c r="J448" s="2">
        <f>SUM(Contract[[#This Row],[RN Hours Contract (excl. Admin, DON)]], Contract[[#This Row],[RN Admin Hours Contract]], Contract[[#This Row],[RN DON Hours Contract]])</f>
        <v>0</v>
      </c>
      <c r="K448" s="8">
        <f>Contract[[#This Row],[Total Contract RN Hours (w/ Admin, DON)]]/Contract[[#This Row],[Total RN Hours (w/ Admin, DON)]]</f>
        <v>0</v>
      </c>
      <c r="L448" s="2">
        <v>7.9192307692307686</v>
      </c>
      <c r="M448" s="2">
        <v>0</v>
      </c>
      <c r="N448" s="8">
        <f>Contract[[#This Row],[RN Hours Contract (excl. Admin, DON)]]/Contract[[#This Row],[RN Hours (excl. Admin, DON)]]</f>
        <v>0</v>
      </c>
      <c r="O448" s="2">
        <v>0.2857142857142857</v>
      </c>
      <c r="P448" s="2">
        <v>0</v>
      </c>
      <c r="Q448" s="8">
        <f>Contract[[#This Row],[RN Admin Hours Contract]]/Contract[[#This Row],[RN Admin Hours]]</f>
        <v>0</v>
      </c>
      <c r="R448" s="2">
        <v>5.7142857142857144</v>
      </c>
      <c r="S448" s="2">
        <v>0</v>
      </c>
      <c r="T448" s="8">
        <f>Contract[[#This Row],[RN DON Hours Contract]]/Contract[[#This Row],[RN DON Hours]]</f>
        <v>0</v>
      </c>
      <c r="U448" s="2">
        <v>74.527472527472526</v>
      </c>
      <c r="V448" s="2">
        <v>0</v>
      </c>
      <c r="W448" s="8">
        <f>Contract[[#This Row],[LPN Hours Contract (excl. Admin)]]/Contract[[#This Row],[LPN Hours (excl. Admin)]]</f>
        <v>0</v>
      </c>
      <c r="X448" s="2">
        <v>1.3406593406593406</v>
      </c>
      <c r="Y448" s="2">
        <v>0</v>
      </c>
      <c r="Z448" s="8">
        <f>Contract[[#This Row],[LPN Admin Hours Contract]]/Contract[[#This Row],[LPN Admin Hours]]</f>
        <v>0</v>
      </c>
      <c r="AA448" s="2">
        <v>125.44395604395604</v>
      </c>
      <c r="AB448" s="2">
        <v>0</v>
      </c>
      <c r="AC448" s="8">
        <f>Contract[[#This Row],[CNA Hours Contract]]/Contract[[#This Row],[CNA Hours]]</f>
        <v>0</v>
      </c>
      <c r="AD448" s="2">
        <v>0</v>
      </c>
      <c r="AE448" s="2">
        <v>0</v>
      </c>
      <c r="AF448" s="8" t="s">
        <v>2447</v>
      </c>
      <c r="AG448" s="2">
        <v>0</v>
      </c>
      <c r="AH448" s="2">
        <v>0</v>
      </c>
      <c r="AI448" s="8" t="s">
        <v>2447</v>
      </c>
      <c r="AJ448" t="s">
        <v>348</v>
      </c>
      <c r="AK448" s="6">
        <v>5</v>
      </c>
      <c r="AT448"/>
      <c r="AU448"/>
    </row>
    <row r="449" spans="1:47" x14ac:dyDescent="0.25">
      <c r="A449" t="s">
        <v>35</v>
      </c>
      <c r="B449" t="s">
        <v>1172</v>
      </c>
      <c r="C449" t="s">
        <v>2124</v>
      </c>
      <c r="D449" t="s">
        <v>2344</v>
      </c>
      <c r="E449" s="2">
        <v>33.120879120879124</v>
      </c>
      <c r="F449" s="2">
        <f>SUM(Contract[[#This Row],[RN Hours (excl. Admin, DON)]], Contract[[#This Row],[RN Admin Hours]], Contract[[#This Row],[RN DON Hours]], Contract[[#This Row],[LPN Hours (excl. Admin)]], Contract[[#This Row],[LPN Admin Hours]], Contract[[#This Row],[CNA Hours]], Contract[[#This Row],[NA TR Hours]], Contract[[#This Row],[Med Aide/Tech Hours]])</f>
        <v>125.31593406593406</v>
      </c>
      <c r="G4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49" s="8">
        <f>Contract[[#This Row],[Total Contract Hours]]/Contract[[#This Row],[Total Nurse Staff Hours]]</f>
        <v>0</v>
      </c>
      <c r="I449" s="2">
        <f>SUM(Contract[[#This Row],[RN Hours (excl. Admin, DON)]], Contract[[#This Row],[RN Admin Hours]], Contract[[#This Row],[RN DON Hours]])</f>
        <v>21.879120879120876</v>
      </c>
      <c r="J449" s="2">
        <f>SUM(Contract[[#This Row],[RN Hours Contract (excl. Admin, DON)]], Contract[[#This Row],[RN Admin Hours Contract]], Contract[[#This Row],[RN DON Hours Contract]])</f>
        <v>0</v>
      </c>
      <c r="K449" s="8">
        <f>Contract[[#This Row],[Total Contract RN Hours (w/ Admin, DON)]]/Contract[[#This Row],[Total RN Hours (w/ Admin, DON)]]</f>
        <v>0</v>
      </c>
      <c r="L449" s="2">
        <v>16.340659340659339</v>
      </c>
      <c r="M449" s="2">
        <v>0</v>
      </c>
      <c r="N449" s="8">
        <f>Contract[[#This Row],[RN Hours Contract (excl. Admin, DON)]]/Contract[[#This Row],[RN Hours (excl. Admin, DON)]]</f>
        <v>0</v>
      </c>
      <c r="O449" s="2">
        <v>0</v>
      </c>
      <c r="P449" s="2">
        <v>0</v>
      </c>
      <c r="Q449" s="8" t="s">
        <v>2447</v>
      </c>
      <c r="R449" s="2">
        <v>5.5384615384615383</v>
      </c>
      <c r="S449" s="2">
        <v>0</v>
      </c>
      <c r="T449" s="8">
        <f>Contract[[#This Row],[RN DON Hours Contract]]/Contract[[#This Row],[RN DON Hours]]</f>
        <v>0</v>
      </c>
      <c r="U449" s="2">
        <v>39.203296703296701</v>
      </c>
      <c r="V449" s="2">
        <v>0</v>
      </c>
      <c r="W449" s="8">
        <f>Contract[[#This Row],[LPN Hours Contract (excl. Admin)]]/Contract[[#This Row],[LPN Hours (excl. Admin)]]</f>
        <v>0</v>
      </c>
      <c r="X449" s="2">
        <v>0</v>
      </c>
      <c r="Y449" s="2">
        <v>0</v>
      </c>
      <c r="Z449" s="8" t="s">
        <v>2447</v>
      </c>
      <c r="AA449" s="2">
        <v>51.381868131868131</v>
      </c>
      <c r="AB449" s="2">
        <v>0</v>
      </c>
      <c r="AC449" s="8">
        <f>Contract[[#This Row],[CNA Hours Contract]]/Contract[[#This Row],[CNA Hours]]</f>
        <v>0</v>
      </c>
      <c r="AD449" s="2">
        <v>12.851648351648352</v>
      </c>
      <c r="AE449" s="2">
        <v>0</v>
      </c>
      <c r="AF449" s="8">
        <f>Contract[[#This Row],[NA TR Hours Contract]]/Contract[[#This Row],[NA TR Hours]]</f>
        <v>0</v>
      </c>
      <c r="AG449" s="2">
        <v>0</v>
      </c>
      <c r="AH449" s="2">
        <v>0</v>
      </c>
      <c r="AI449" s="8" t="s">
        <v>2447</v>
      </c>
      <c r="AJ449" t="s">
        <v>227</v>
      </c>
      <c r="AK449" s="6">
        <v>5</v>
      </c>
      <c r="AT449"/>
      <c r="AU449"/>
    </row>
    <row r="450" spans="1:47" x14ac:dyDescent="0.25">
      <c r="A450" t="s">
        <v>35</v>
      </c>
      <c r="B450" t="s">
        <v>1354</v>
      </c>
      <c r="C450" t="s">
        <v>2084</v>
      </c>
      <c r="D450" t="s">
        <v>2302</v>
      </c>
      <c r="E450" s="2">
        <v>58.208791208791212</v>
      </c>
      <c r="F450" s="2">
        <f>SUM(Contract[[#This Row],[RN Hours (excl. Admin, DON)]], Contract[[#This Row],[RN Admin Hours]], Contract[[#This Row],[RN DON Hours]], Contract[[#This Row],[LPN Hours (excl. Admin)]], Contract[[#This Row],[LPN Admin Hours]], Contract[[#This Row],[CNA Hours]], Contract[[#This Row],[NA TR Hours]], Contract[[#This Row],[Med Aide/Tech Hours]])</f>
        <v>160.82967032967034</v>
      </c>
      <c r="G4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0" s="8">
        <f>Contract[[#This Row],[Total Contract Hours]]/Contract[[#This Row],[Total Nurse Staff Hours]]</f>
        <v>0</v>
      </c>
      <c r="I450" s="2">
        <f>SUM(Contract[[#This Row],[RN Hours (excl. Admin, DON)]], Contract[[#This Row],[RN Admin Hours]], Contract[[#This Row],[RN DON Hours]])</f>
        <v>25.346153846153847</v>
      </c>
      <c r="J450" s="2">
        <f>SUM(Contract[[#This Row],[RN Hours Contract (excl. Admin, DON)]], Contract[[#This Row],[RN Admin Hours Contract]], Contract[[#This Row],[RN DON Hours Contract]])</f>
        <v>0</v>
      </c>
      <c r="K450" s="8">
        <f>Contract[[#This Row],[Total Contract RN Hours (w/ Admin, DON)]]/Contract[[#This Row],[Total RN Hours (w/ Admin, DON)]]</f>
        <v>0</v>
      </c>
      <c r="L450" s="2">
        <v>13.771978021978022</v>
      </c>
      <c r="M450" s="2">
        <v>0</v>
      </c>
      <c r="N450" s="8">
        <f>Contract[[#This Row],[RN Hours Contract (excl. Admin, DON)]]/Contract[[#This Row],[RN Hours (excl. Admin, DON)]]</f>
        <v>0</v>
      </c>
      <c r="O450" s="2">
        <v>6.4642857142857144</v>
      </c>
      <c r="P450" s="2">
        <v>0</v>
      </c>
      <c r="Q450" s="8">
        <f>Contract[[#This Row],[RN Admin Hours Contract]]/Contract[[#This Row],[RN Admin Hours]]</f>
        <v>0</v>
      </c>
      <c r="R450" s="2">
        <v>5.1098901098901095</v>
      </c>
      <c r="S450" s="2">
        <v>0</v>
      </c>
      <c r="T450" s="8">
        <f>Contract[[#This Row],[RN DON Hours Contract]]/Contract[[#This Row],[RN DON Hours]]</f>
        <v>0</v>
      </c>
      <c r="U450" s="2">
        <v>37.755494505494504</v>
      </c>
      <c r="V450" s="2">
        <v>0</v>
      </c>
      <c r="W450" s="8">
        <f>Contract[[#This Row],[LPN Hours Contract (excl. Admin)]]/Contract[[#This Row],[LPN Hours (excl. Admin)]]</f>
        <v>0</v>
      </c>
      <c r="X450" s="2">
        <v>0</v>
      </c>
      <c r="Y450" s="2">
        <v>0</v>
      </c>
      <c r="Z450" s="8" t="s">
        <v>2447</v>
      </c>
      <c r="AA450" s="2">
        <v>97.60164835164835</v>
      </c>
      <c r="AB450" s="2">
        <v>0</v>
      </c>
      <c r="AC450" s="8">
        <f>Contract[[#This Row],[CNA Hours Contract]]/Contract[[#This Row],[CNA Hours]]</f>
        <v>0</v>
      </c>
      <c r="AD450" s="2">
        <v>0.12637362637362637</v>
      </c>
      <c r="AE450" s="2">
        <v>0</v>
      </c>
      <c r="AF450" s="8">
        <f>Contract[[#This Row],[NA TR Hours Contract]]/Contract[[#This Row],[NA TR Hours]]</f>
        <v>0</v>
      </c>
      <c r="AG450" s="2">
        <v>0</v>
      </c>
      <c r="AH450" s="2">
        <v>0</v>
      </c>
      <c r="AI450" s="8" t="s">
        <v>2447</v>
      </c>
      <c r="AJ450" t="s">
        <v>411</v>
      </c>
      <c r="AK450" s="6">
        <v>5</v>
      </c>
      <c r="AT450"/>
      <c r="AU450"/>
    </row>
    <row r="451" spans="1:47" x14ac:dyDescent="0.25">
      <c r="A451" t="s">
        <v>35</v>
      </c>
      <c r="B451" t="s">
        <v>1645</v>
      </c>
      <c r="C451" t="s">
        <v>2068</v>
      </c>
      <c r="D451" t="s">
        <v>2307</v>
      </c>
      <c r="E451" s="2">
        <v>89.813186813186817</v>
      </c>
      <c r="F451" s="2">
        <f>SUM(Contract[[#This Row],[RN Hours (excl. Admin, DON)]], Contract[[#This Row],[RN Admin Hours]], Contract[[#This Row],[RN DON Hours]], Contract[[#This Row],[LPN Hours (excl. Admin)]], Contract[[#This Row],[LPN Admin Hours]], Contract[[#This Row],[CNA Hours]], Contract[[#This Row],[NA TR Hours]], Contract[[#This Row],[Med Aide/Tech Hours]])</f>
        <v>343.10230769230759</v>
      </c>
      <c r="G4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140.28967032967032</v>
      </c>
      <c r="H451" s="8">
        <f>Contract[[#This Row],[Total Contract Hours]]/Contract[[#This Row],[Total Nurse Staff Hours]]</f>
        <v>0.40888582555230546</v>
      </c>
      <c r="I451" s="2">
        <f>SUM(Contract[[#This Row],[RN Hours (excl. Admin, DON)]], Contract[[#This Row],[RN Admin Hours]], Contract[[#This Row],[RN DON Hours]])</f>
        <v>29.127362637362634</v>
      </c>
      <c r="J451" s="2">
        <f>SUM(Contract[[#This Row],[RN Hours Contract (excl. Admin, DON)]], Contract[[#This Row],[RN Admin Hours Contract]], Contract[[#This Row],[RN DON Hours Contract]])</f>
        <v>1.8351648351648351</v>
      </c>
      <c r="K451" s="8">
        <f>Contract[[#This Row],[Total Contract RN Hours (w/ Admin, DON)]]/Contract[[#This Row],[Total RN Hours (w/ Admin, DON)]]</f>
        <v>6.3004840431752931E-2</v>
      </c>
      <c r="L451" s="2">
        <v>25.786703296703294</v>
      </c>
      <c r="M451" s="2">
        <v>1.8351648351648351</v>
      </c>
      <c r="N451" s="8">
        <f>Contract[[#This Row],[RN Hours Contract (excl. Admin, DON)]]/Contract[[#This Row],[RN Hours (excl. Admin, DON)]]</f>
        <v>7.1167097788706168E-2</v>
      </c>
      <c r="O451" s="2">
        <v>0</v>
      </c>
      <c r="P451" s="2">
        <v>0</v>
      </c>
      <c r="Q451" s="8" t="s">
        <v>2447</v>
      </c>
      <c r="R451" s="2">
        <v>3.3406593406593408</v>
      </c>
      <c r="S451" s="2">
        <v>0</v>
      </c>
      <c r="T451" s="8">
        <f>Contract[[#This Row],[RN DON Hours Contract]]/Contract[[#This Row],[RN DON Hours]]</f>
        <v>0</v>
      </c>
      <c r="U451" s="2">
        <v>85.597582417582373</v>
      </c>
      <c r="V451" s="2">
        <v>24.267692307692304</v>
      </c>
      <c r="W451" s="8">
        <f>Contract[[#This Row],[LPN Hours Contract (excl. Admin)]]/Contract[[#This Row],[LPN Hours (excl. Admin)]]</f>
        <v>0.28350908544710884</v>
      </c>
      <c r="X451" s="2">
        <v>0</v>
      </c>
      <c r="Y451" s="2">
        <v>0</v>
      </c>
      <c r="Z451" s="8" t="s">
        <v>2447</v>
      </c>
      <c r="AA451" s="2">
        <v>228.37736263736255</v>
      </c>
      <c r="AB451" s="2">
        <v>114.18681318681318</v>
      </c>
      <c r="AC451" s="8">
        <f>Contract[[#This Row],[CNA Hours Contract]]/Contract[[#This Row],[CNA Hours]]</f>
        <v>0.49999181997792375</v>
      </c>
      <c r="AD451" s="2">
        <v>0</v>
      </c>
      <c r="AE451" s="2">
        <v>0</v>
      </c>
      <c r="AF451" s="8" t="s">
        <v>2447</v>
      </c>
      <c r="AG451" s="2">
        <v>0</v>
      </c>
      <c r="AH451" s="2">
        <v>0</v>
      </c>
      <c r="AI451" s="8" t="s">
        <v>2447</v>
      </c>
      <c r="AJ451" t="s">
        <v>708</v>
      </c>
      <c r="AK451" s="6">
        <v>5</v>
      </c>
      <c r="AT451"/>
      <c r="AU451"/>
    </row>
    <row r="452" spans="1:47" x14ac:dyDescent="0.25">
      <c r="A452" t="s">
        <v>35</v>
      </c>
      <c r="B452" t="s">
        <v>1849</v>
      </c>
      <c r="C452" t="s">
        <v>2211</v>
      </c>
      <c r="D452" t="s">
        <v>2325</v>
      </c>
      <c r="E452" s="2">
        <v>45.868131868131869</v>
      </c>
      <c r="F452" s="2">
        <f>SUM(Contract[[#This Row],[RN Hours (excl. Admin, DON)]], Contract[[#This Row],[RN Admin Hours]], Contract[[#This Row],[RN DON Hours]], Contract[[#This Row],[LPN Hours (excl. Admin)]], Contract[[#This Row],[LPN Admin Hours]], Contract[[#This Row],[CNA Hours]], Contract[[#This Row],[NA TR Hours]], Contract[[#This Row],[Med Aide/Tech Hours]])</f>
        <v>141.86274725274728</v>
      </c>
      <c r="G4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2" s="8">
        <f>Contract[[#This Row],[Total Contract Hours]]/Contract[[#This Row],[Total Nurse Staff Hours]]</f>
        <v>0</v>
      </c>
      <c r="I452" s="2">
        <f>SUM(Contract[[#This Row],[RN Hours (excl. Admin, DON)]], Contract[[#This Row],[RN Admin Hours]], Contract[[#This Row],[RN DON Hours]])</f>
        <v>28.889999999999993</v>
      </c>
      <c r="J452" s="2">
        <f>SUM(Contract[[#This Row],[RN Hours Contract (excl. Admin, DON)]], Contract[[#This Row],[RN Admin Hours Contract]], Contract[[#This Row],[RN DON Hours Contract]])</f>
        <v>0</v>
      </c>
      <c r="K452" s="8">
        <f>Contract[[#This Row],[Total Contract RN Hours (w/ Admin, DON)]]/Contract[[#This Row],[Total RN Hours (w/ Admin, DON)]]</f>
        <v>0</v>
      </c>
      <c r="L452" s="2">
        <v>13.229010989010984</v>
      </c>
      <c r="M452" s="2">
        <v>0</v>
      </c>
      <c r="N452" s="8">
        <f>Contract[[#This Row],[RN Hours Contract (excl. Admin, DON)]]/Contract[[#This Row],[RN Hours (excl. Admin, DON)]]</f>
        <v>0</v>
      </c>
      <c r="O452" s="2">
        <v>13.106043956043955</v>
      </c>
      <c r="P452" s="2">
        <v>0</v>
      </c>
      <c r="Q452" s="8">
        <f>Contract[[#This Row],[RN Admin Hours Contract]]/Contract[[#This Row],[RN Admin Hours]]</f>
        <v>0</v>
      </c>
      <c r="R452" s="2">
        <v>2.5549450549450547</v>
      </c>
      <c r="S452" s="2">
        <v>0</v>
      </c>
      <c r="T452" s="8">
        <f>Contract[[#This Row],[RN DON Hours Contract]]/Contract[[#This Row],[RN DON Hours]]</f>
        <v>0</v>
      </c>
      <c r="U452" s="2">
        <v>37.8401098901099</v>
      </c>
      <c r="V452" s="2">
        <v>0</v>
      </c>
      <c r="W452" s="8">
        <f>Contract[[#This Row],[LPN Hours Contract (excl. Admin)]]/Contract[[#This Row],[LPN Hours (excl. Admin)]]</f>
        <v>0</v>
      </c>
      <c r="X452" s="2">
        <v>3.4590109890109888</v>
      </c>
      <c r="Y452" s="2">
        <v>0</v>
      </c>
      <c r="Z452" s="8">
        <f>Contract[[#This Row],[LPN Admin Hours Contract]]/Contract[[#This Row],[LPN Admin Hours]]</f>
        <v>0</v>
      </c>
      <c r="AA452" s="2">
        <v>68.56153846153849</v>
      </c>
      <c r="AB452" s="2">
        <v>0</v>
      </c>
      <c r="AC452" s="8">
        <f>Contract[[#This Row],[CNA Hours Contract]]/Contract[[#This Row],[CNA Hours]]</f>
        <v>0</v>
      </c>
      <c r="AD452" s="2">
        <v>3.1120879120879121</v>
      </c>
      <c r="AE452" s="2">
        <v>0</v>
      </c>
      <c r="AF452" s="8">
        <f>Contract[[#This Row],[NA TR Hours Contract]]/Contract[[#This Row],[NA TR Hours]]</f>
        <v>0</v>
      </c>
      <c r="AG452" s="2">
        <v>0</v>
      </c>
      <c r="AH452" s="2">
        <v>0</v>
      </c>
      <c r="AI452" s="8" t="s">
        <v>2447</v>
      </c>
      <c r="AJ452" t="s">
        <v>916</v>
      </c>
      <c r="AK452" s="6">
        <v>5</v>
      </c>
      <c r="AT452"/>
      <c r="AU452"/>
    </row>
    <row r="453" spans="1:47" x14ac:dyDescent="0.25">
      <c r="A453" t="s">
        <v>35</v>
      </c>
      <c r="B453" t="s">
        <v>1892</v>
      </c>
      <c r="C453" t="s">
        <v>1977</v>
      </c>
      <c r="D453" t="s">
        <v>2325</v>
      </c>
      <c r="E453" s="2">
        <v>54.615384615384613</v>
      </c>
      <c r="F453" s="2">
        <f>SUM(Contract[[#This Row],[RN Hours (excl. Admin, DON)]], Contract[[#This Row],[RN Admin Hours]], Contract[[#This Row],[RN DON Hours]], Contract[[#This Row],[LPN Hours (excl. Admin)]], Contract[[#This Row],[LPN Admin Hours]], Contract[[#This Row],[CNA Hours]], Contract[[#This Row],[NA TR Hours]], Contract[[#This Row],[Med Aide/Tech Hours]])</f>
        <v>186.27890109890112</v>
      </c>
      <c r="G4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3" s="8">
        <f>Contract[[#This Row],[Total Contract Hours]]/Contract[[#This Row],[Total Nurse Staff Hours]]</f>
        <v>0</v>
      </c>
      <c r="I453" s="2">
        <f>SUM(Contract[[#This Row],[RN Hours (excl. Admin, DON)]], Contract[[#This Row],[RN Admin Hours]], Contract[[#This Row],[RN DON Hours]])</f>
        <v>45.469010989010989</v>
      </c>
      <c r="J453" s="2">
        <f>SUM(Contract[[#This Row],[RN Hours Contract (excl. Admin, DON)]], Contract[[#This Row],[RN Admin Hours Contract]], Contract[[#This Row],[RN DON Hours Contract]])</f>
        <v>0</v>
      </c>
      <c r="K453" s="8">
        <f>Contract[[#This Row],[Total Contract RN Hours (w/ Admin, DON)]]/Contract[[#This Row],[Total RN Hours (w/ Admin, DON)]]</f>
        <v>0</v>
      </c>
      <c r="L453" s="2">
        <v>22.535054945054945</v>
      </c>
      <c r="M453" s="2">
        <v>0</v>
      </c>
      <c r="N453" s="8">
        <f>Contract[[#This Row],[RN Hours Contract (excl. Admin, DON)]]/Contract[[#This Row],[RN Hours (excl. Admin, DON)]]</f>
        <v>0</v>
      </c>
      <c r="O453" s="2">
        <v>17.824065934065931</v>
      </c>
      <c r="P453" s="2">
        <v>0</v>
      </c>
      <c r="Q453" s="8">
        <f>Contract[[#This Row],[RN Admin Hours Contract]]/Contract[[#This Row],[RN Admin Hours]]</f>
        <v>0</v>
      </c>
      <c r="R453" s="2">
        <v>5.1098901098901095</v>
      </c>
      <c r="S453" s="2">
        <v>0</v>
      </c>
      <c r="T453" s="8">
        <f>Contract[[#This Row],[RN DON Hours Contract]]/Contract[[#This Row],[RN DON Hours]]</f>
        <v>0</v>
      </c>
      <c r="U453" s="2">
        <v>53.571978021978012</v>
      </c>
      <c r="V453" s="2">
        <v>0</v>
      </c>
      <c r="W453" s="8">
        <f>Contract[[#This Row],[LPN Hours Contract (excl. Admin)]]/Contract[[#This Row],[LPN Hours (excl. Admin)]]</f>
        <v>0</v>
      </c>
      <c r="X453" s="2">
        <v>2.6314285714285721</v>
      </c>
      <c r="Y453" s="2">
        <v>0</v>
      </c>
      <c r="Z453" s="8">
        <f>Contract[[#This Row],[LPN Admin Hours Contract]]/Contract[[#This Row],[LPN Admin Hours]]</f>
        <v>0</v>
      </c>
      <c r="AA453" s="2">
        <v>55.391978021978055</v>
      </c>
      <c r="AB453" s="2">
        <v>0</v>
      </c>
      <c r="AC453" s="8">
        <f>Contract[[#This Row],[CNA Hours Contract]]/Contract[[#This Row],[CNA Hours]]</f>
        <v>0</v>
      </c>
      <c r="AD453" s="2">
        <v>28.269450549450543</v>
      </c>
      <c r="AE453" s="2">
        <v>0</v>
      </c>
      <c r="AF453" s="8">
        <f>Contract[[#This Row],[NA TR Hours Contract]]/Contract[[#This Row],[NA TR Hours]]</f>
        <v>0</v>
      </c>
      <c r="AG453" s="2">
        <v>0.94505494505494503</v>
      </c>
      <c r="AH453" s="2">
        <v>0</v>
      </c>
      <c r="AI453" s="8">
        <f>Contract[[#This Row],[Med Aide/Tech Hours Contract]]/Contract[[#This Row],[Med Aide/Tech Hours]]</f>
        <v>0</v>
      </c>
      <c r="AJ453" t="s">
        <v>959</v>
      </c>
      <c r="AK453" s="6">
        <v>5</v>
      </c>
      <c r="AT453"/>
      <c r="AU453"/>
    </row>
    <row r="454" spans="1:47" x14ac:dyDescent="0.25">
      <c r="A454" t="s">
        <v>35</v>
      </c>
      <c r="B454" t="s">
        <v>1229</v>
      </c>
      <c r="C454" t="s">
        <v>2090</v>
      </c>
      <c r="D454" t="s">
        <v>2280</v>
      </c>
      <c r="E454" s="2">
        <v>34.252747252747255</v>
      </c>
      <c r="F454" s="2">
        <f>SUM(Contract[[#This Row],[RN Hours (excl. Admin, DON)]], Contract[[#This Row],[RN Admin Hours]], Contract[[#This Row],[RN DON Hours]], Contract[[#This Row],[LPN Hours (excl. Admin)]], Contract[[#This Row],[LPN Admin Hours]], Contract[[#This Row],[CNA Hours]], Contract[[#This Row],[NA TR Hours]], Contract[[#This Row],[Med Aide/Tech Hours]])</f>
        <v>137.52197802197801</v>
      </c>
      <c r="G4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4" s="8">
        <f>Contract[[#This Row],[Total Contract Hours]]/Contract[[#This Row],[Total Nurse Staff Hours]]</f>
        <v>0</v>
      </c>
      <c r="I454" s="2">
        <f>SUM(Contract[[#This Row],[RN Hours (excl. Admin, DON)]], Contract[[#This Row],[RN Admin Hours]], Contract[[#This Row],[RN DON Hours]])</f>
        <v>26.354395604395606</v>
      </c>
      <c r="J454" s="2">
        <f>SUM(Contract[[#This Row],[RN Hours Contract (excl. Admin, DON)]], Contract[[#This Row],[RN Admin Hours Contract]], Contract[[#This Row],[RN DON Hours Contract]])</f>
        <v>0</v>
      </c>
      <c r="K454" s="8">
        <f>Contract[[#This Row],[Total Contract RN Hours (w/ Admin, DON)]]/Contract[[#This Row],[Total RN Hours (w/ Admin, DON)]]</f>
        <v>0</v>
      </c>
      <c r="L454" s="2">
        <v>21.760989010989011</v>
      </c>
      <c r="M454" s="2">
        <v>0</v>
      </c>
      <c r="N454" s="8">
        <f>Contract[[#This Row],[RN Hours Contract (excl. Admin, DON)]]/Contract[[#This Row],[RN Hours (excl. Admin, DON)]]</f>
        <v>0</v>
      </c>
      <c r="O454" s="2">
        <v>0</v>
      </c>
      <c r="P454" s="2">
        <v>0</v>
      </c>
      <c r="Q454" s="8" t="s">
        <v>2447</v>
      </c>
      <c r="R454" s="2">
        <v>4.5934065934065931</v>
      </c>
      <c r="S454" s="2">
        <v>0</v>
      </c>
      <c r="T454" s="8">
        <f>Contract[[#This Row],[RN DON Hours Contract]]/Contract[[#This Row],[RN DON Hours]]</f>
        <v>0</v>
      </c>
      <c r="U454" s="2">
        <v>31.73076923076923</v>
      </c>
      <c r="V454" s="2">
        <v>0</v>
      </c>
      <c r="W454" s="8">
        <f>Contract[[#This Row],[LPN Hours Contract (excl. Admin)]]/Contract[[#This Row],[LPN Hours (excl. Admin)]]</f>
        <v>0</v>
      </c>
      <c r="X454" s="2">
        <v>5.3186813186813184</v>
      </c>
      <c r="Y454" s="2">
        <v>0</v>
      </c>
      <c r="Z454" s="8">
        <f>Contract[[#This Row],[LPN Admin Hours Contract]]/Contract[[#This Row],[LPN Admin Hours]]</f>
        <v>0</v>
      </c>
      <c r="AA454" s="2">
        <v>55.255494505494504</v>
      </c>
      <c r="AB454" s="2">
        <v>0</v>
      </c>
      <c r="AC454" s="8">
        <f>Contract[[#This Row],[CNA Hours Contract]]/Contract[[#This Row],[CNA Hours]]</f>
        <v>0</v>
      </c>
      <c r="AD454" s="2">
        <v>18.862637362637361</v>
      </c>
      <c r="AE454" s="2">
        <v>0</v>
      </c>
      <c r="AF454" s="8">
        <f>Contract[[#This Row],[NA TR Hours Contract]]/Contract[[#This Row],[NA TR Hours]]</f>
        <v>0</v>
      </c>
      <c r="AG454" s="2">
        <v>0</v>
      </c>
      <c r="AH454" s="2">
        <v>0</v>
      </c>
      <c r="AI454" s="8" t="s">
        <v>2447</v>
      </c>
      <c r="AJ454" t="s">
        <v>285</v>
      </c>
      <c r="AK454" s="6">
        <v>5</v>
      </c>
      <c r="AT454"/>
      <c r="AU454"/>
    </row>
    <row r="455" spans="1:47" x14ac:dyDescent="0.25">
      <c r="A455" t="s">
        <v>35</v>
      </c>
      <c r="B455" t="s">
        <v>1898</v>
      </c>
      <c r="C455" t="s">
        <v>2108</v>
      </c>
      <c r="D455" t="s">
        <v>2331</v>
      </c>
      <c r="E455" s="2">
        <v>45.81318681318681</v>
      </c>
      <c r="F455" s="2">
        <f>SUM(Contract[[#This Row],[RN Hours (excl. Admin, DON)]], Contract[[#This Row],[RN Admin Hours]], Contract[[#This Row],[RN DON Hours]], Contract[[#This Row],[LPN Hours (excl. Admin)]], Contract[[#This Row],[LPN Admin Hours]], Contract[[#This Row],[CNA Hours]], Contract[[#This Row],[NA TR Hours]], Contract[[#This Row],[Med Aide/Tech Hours]])</f>
        <v>155.05582417582417</v>
      </c>
      <c r="G4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9.0459340659340643</v>
      </c>
      <c r="H455" s="8">
        <f>Contract[[#This Row],[Total Contract Hours]]/Contract[[#This Row],[Total Nurse Staff Hours]]</f>
        <v>5.833985349480654E-2</v>
      </c>
      <c r="I455" s="2">
        <f>SUM(Contract[[#This Row],[RN Hours (excl. Admin, DON)]], Contract[[#This Row],[RN Admin Hours]], Contract[[#This Row],[RN DON Hours]])</f>
        <v>54.553296703296695</v>
      </c>
      <c r="J455" s="2">
        <f>SUM(Contract[[#This Row],[RN Hours Contract (excl. Admin, DON)]], Contract[[#This Row],[RN Admin Hours Contract]], Contract[[#This Row],[RN DON Hours Contract]])</f>
        <v>2.4395604395604393</v>
      </c>
      <c r="K455" s="8">
        <f>Contract[[#This Row],[Total Contract RN Hours (w/ Admin, DON)]]/Contract[[#This Row],[Total RN Hours (w/ Admin, DON)]]</f>
        <v>4.4718845367470061E-2</v>
      </c>
      <c r="L455" s="2">
        <v>32.26758241758241</v>
      </c>
      <c r="M455" s="2">
        <v>2.1758241758241756</v>
      </c>
      <c r="N455" s="8">
        <f>Contract[[#This Row],[RN Hours Contract (excl. Admin, DON)]]/Contract[[#This Row],[RN Hours (excl. Admin, DON)]]</f>
        <v>6.743065370272619E-2</v>
      </c>
      <c r="O455" s="2">
        <v>17.186813186813186</v>
      </c>
      <c r="P455" s="2">
        <v>0.26373626373626374</v>
      </c>
      <c r="Q455" s="8">
        <f>Contract[[#This Row],[RN Admin Hours Contract]]/Contract[[#This Row],[RN Admin Hours]]</f>
        <v>1.5345268542199489E-2</v>
      </c>
      <c r="R455" s="2">
        <v>5.0989010989010985</v>
      </c>
      <c r="S455" s="2">
        <v>0</v>
      </c>
      <c r="T455" s="8">
        <f>Contract[[#This Row],[RN DON Hours Contract]]/Contract[[#This Row],[RN DON Hours]]</f>
        <v>0</v>
      </c>
      <c r="U455" s="2">
        <v>21.822527472527483</v>
      </c>
      <c r="V455" s="2">
        <v>3.3646153846153841</v>
      </c>
      <c r="W455" s="8">
        <f>Contract[[#This Row],[LPN Hours Contract (excl. Admin)]]/Contract[[#This Row],[LPN Hours (excl. Admin)]]</f>
        <v>0.15418082936777694</v>
      </c>
      <c r="X455" s="2">
        <v>0</v>
      </c>
      <c r="Y455" s="2">
        <v>0</v>
      </c>
      <c r="Z455" s="8" t="s">
        <v>2447</v>
      </c>
      <c r="AA455" s="2">
        <v>46.601428571428563</v>
      </c>
      <c r="AB455" s="2">
        <v>2.7582417582417582</v>
      </c>
      <c r="AC455" s="8">
        <f>Contract[[#This Row],[CNA Hours Contract]]/Contract[[#This Row],[CNA Hours]]</f>
        <v>5.9187922834040375E-2</v>
      </c>
      <c r="AD455" s="2">
        <v>32.078571428571429</v>
      </c>
      <c r="AE455" s="2">
        <v>0.48351648351648352</v>
      </c>
      <c r="AF455" s="8">
        <f>Contract[[#This Row],[NA TR Hours Contract]]/Contract[[#This Row],[NA TR Hours]]</f>
        <v>1.5072880804343731E-2</v>
      </c>
      <c r="AG455" s="2">
        <v>0</v>
      </c>
      <c r="AH455" s="2">
        <v>0</v>
      </c>
      <c r="AI455" s="8" t="s">
        <v>2447</v>
      </c>
      <c r="AJ455" t="s">
        <v>965</v>
      </c>
      <c r="AK455" s="6">
        <v>5</v>
      </c>
      <c r="AT455"/>
      <c r="AU455"/>
    </row>
    <row r="456" spans="1:47" x14ac:dyDescent="0.25">
      <c r="A456" t="s">
        <v>35</v>
      </c>
      <c r="B456" t="s">
        <v>1694</v>
      </c>
      <c r="C456" t="s">
        <v>1939</v>
      </c>
      <c r="D456" t="s">
        <v>2304</v>
      </c>
      <c r="E456" s="2">
        <v>80.703296703296701</v>
      </c>
      <c r="F456" s="2">
        <f>SUM(Contract[[#This Row],[RN Hours (excl. Admin, DON)]], Contract[[#This Row],[RN Admin Hours]], Contract[[#This Row],[RN DON Hours]], Contract[[#This Row],[LPN Hours (excl. Admin)]], Contract[[#This Row],[LPN Admin Hours]], Contract[[#This Row],[CNA Hours]], Contract[[#This Row],[NA TR Hours]], Contract[[#This Row],[Med Aide/Tech Hours]])</f>
        <v>320.8358241758242</v>
      </c>
      <c r="G4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7.7967032967032965</v>
      </c>
      <c r="H456" s="8">
        <f>Contract[[#This Row],[Total Contract Hours]]/Contract[[#This Row],[Total Nurse Staff Hours]]</f>
        <v>2.4301224206279885E-2</v>
      </c>
      <c r="I456" s="2">
        <f>SUM(Contract[[#This Row],[RN Hours (excl. Admin, DON)]], Contract[[#This Row],[RN Admin Hours]], Contract[[#This Row],[RN DON Hours]])</f>
        <v>74.519560439560436</v>
      </c>
      <c r="J456" s="2">
        <f>SUM(Contract[[#This Row],[RN Hours Contract (excl. Admin, DON)]], Contract[[#This Row],[RN Admin Hours Contract]], Contract[[#This Row],[RN DON Hours Contract]])</f>
        <v>2.8681318681318682</v>
      </c>
      <c r="K456" s="8">
        <f>Contract[[#This Row],[Total Contract RN Hours (w/ Admin, DON)]]/Contract[[#This Row],[Total RN Hours (w/ Admin, DON)]]</f>
        <v>3.8488308991812756E-2</v>
      </c>
      <c r="L456" s="2">
        <v>40.61</v>
      </c>
      <c r="M456" s="2">
        <v>2.8681318681318682</v>
      </c>
      <c r="N456" s="8">
        <f>Contract[[#This Row],[RN Hours Contract (excl. Admin, DON)]]/Contract[[#This Row],[RN Hours (excl. Admin, DON)]]</f>
        <v>7.0626246445010296E-2</v>
      </c>
      <c r="O456" s="2">
        <v>29.3710989010989</v>
      </c>
      <c r="P456" s="2">
        <v>0</v>
      </c>
      <c r="Q456" s="8">
        <f>Contract[[#This Row],[RN Admin Hours Contract]]/Contract[[#This Row],[RN Admin Hours]]</f>
        <v>0</v>
      </c>
      <c r="R456" s="2">
        <v>4.5384615384615383</v>
      </c>
      <c r="S456" s="2">
        <v>0</v>
      </c>
      <c r="T456" s="8">
        <f>Contract[[#This Row],[RN DON Hours Contract]]/Contract[[#This Row],[RN DON Hours]]</f>
        <v>0</v>
      </c>
      <c r="U456" s="2">
        <v>55.739010989010985</v>
      </c>
      <c r="V456" s="2">
        <v>1.3901098901098901</v>
      </c>
      <c r="W456" s="8">
        <f>Contract[[#This Row],[LPN Hours Contract (excl. Admin)]]/Contract[[#This Row],[LPN Hours (excl. Admin)]]</f>
        <v>2.4939622455517767E-2</v>
      </c>
      <c r="X456" s="2">
        <v>0</v>
      </c>
      <c r="Y456" s="2">
        <v>0</v>
      </c>
      <c r="Z456" s="8" t="s">
        <v>2447</v>
      </c>
      <c r="AA456" s="2">
        <v>165.50582417582419</v>
      </c>
      <c r="AB456" s="2">
        <v>3.5384615384615383</v>
      </c>
      <c r="AC456" s="8">
        <f>Contract[[#This Row],[CNA Hours Contract]]/Contract[[#This Row],[CNA Hours]]</f>
        <v>2.1379679875811942E-2</v>
      </c>
      <c r="AD456" s="2">
        <v>25.071428571428573</v>
      </c>
      <c r="AE456" s="2">
        <v>0</v>
      </c>
      <c r="AF456" s="8">
        <f>Contract[[#This Row],[NA TR Hours Contract]]/Contract[[#This Row],[NA TR Hours]]</f>
        <v>0</v>
      </c>
      <c r="AG456" s="2">
        <v>0</v>
      </c>
      <c r="AH456" s="2">
        <v>0</v>
      </c>
      <c r="AI456" s="8" t="s">
        <v>2447</v>
      </c>
      <c r="AJ456" t="s">
        <v>758</v>
      </c>
      <c r="AK456" s="6">
        <v>5</v>
      </c>
      <c r="AT456"/>
      <c r="AU456"/>
    </row>
    <row r="457" spans="1:47" x14ac:dyDescent="0.25">
      <c r="A457" t="s">
        <v>35</v>
      </c>
      <c r="B457" t="s">
        <v>1841</v>
      </c>
      <c r="C457" t="s">
        <v>1917</v>
      </c>
      <c r="D457" t="s">
        <v>2361</v>
      </c>
      <c r="E457" s="2">
        <v>105.89010989010988</v>
      </c>
      <c r="F457" s="2">
        <f>SUM(Contract[[#This Row],[RN Hours (excl. Admin, DON)]], Contract[[#This Row],[RN Admin Hours]], Contract[[#This Row],[RN DON Hours]], Contract[[#This Row],[LPN Hours (excl. Admin)]], Contract[[#This Row],[LPN Admin Hours]], Contract[[#This Row],[CNA Hours]], Contract[[#This Row],[NA TR Hours]], Contract[[#This Row],[Med Aide/Tech Hours]])</f>
        <v>400.31032967032974</v>
      </c>
      <c r="G4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7" s="8">
        <f>Contract[[#This Row],[Total Contract Hours]]/Contract[[#This Row],[Total Nurse Staff Hours]]</f>
        <v>0</v>
      </c>
      <c r="I457" s="2">
        <f>SUM(Contract[[#This Row],[RN Hours (excl. Admin, DON)]], Contract[[#This Row],[RN Admin Hours]], Contract[[#This Row],[RN DON Hours]])</f>
        <v>70.248901098901101</v>
      </c>
      <c r="J457" s="2">
        <f>SUM(Contract[[#This Row],[RN Hours Contract (excl. Admin, DON)]], Contract[[#This Row],[RN Admin Hours Contract]], Contract[[#This Row],[RN DON Hours Contract]])</f>
        <v>0</v>
      </c>
      <c r="K457" s="8">
        <f>Contract[[#This Row],[Total Contract RN Hours (w/ Admin, DON)]]/Contract[[#This Row],[Total RN Hours (w/ Admin, DON)]]</f>
        <v>0</v>
      </c>
      <c r="L457" s="2">
        <v>54.527582417582423</v>
      </c>
      <c r="M457" s="2">
        <v>0</v>
      </c>
      <c r="N457" s="8">
        <f>Contract[[#This Row],[RN Hours Contract (excl. Admin, DON)]]/Contract[[#This Row],[RN Hours (excl. Admin, DON)]]</f>
        <v>0</v>
      </c>
      <c r="O457" s="2">
        <v>10.446593406593406</v>
      </c>
      <c r="P457" s="2">
        <v>0</v>
      </c>
      <c r="Q457" s="8">
        <f>Contract[[#This Row],[RN Admin Hours Contract]]/Contract[[#This Row],[RN Admin Hours]]</f>
        <v>0</v>
      </c>
      <c r="R457" s="2">
        <v>5.2747252747252746</v>
      </c>
      <c r="S457" s="2">
        <v>0</v>
      </c>
      <c r="T457" s="8">
        <f>Contract[[#This Row],[RN DON Hours Contract]]/Contract[[#This Row],[RN DON Hours]]</f>
        <v>0</v>
      </c>
      <c r="U457" s="2">
        <v>98.191758241758237</v>
      </c>
      <c r="V457" s="2">
        <v>0</v>
      </c>
      <c r="W457" s="8">
        <f>Contract[[#This Row],[LPN Hours Contract (excl. Admin)]]/Contract[[#This Row],[LPN Hours (excl. Admin)]]</f>
        <v>0</v>
      </c>
      <c r="X457" s="2">
        <v>2.1153846153846154</v>
      </c>
      <c r="Y457" s="2">
        <v>0</v>
      </c>
      <c r="Z457" s="8">
        <f>Contract[[#This Row],[LPN Admin Hours Contract]]/Contract[[#This Row],[LPN Admin Hours]]</f>
        <v>0</v>
      </c>
      <c r="AA457" s="2">
        <v>206.97450549450556</v>
      </c>
      <c r="AB457" s="2">
        <v>0</v>
      </c>
      <c r="AC457" s="8">
        <f>Contract[[#This Row],[CNA Hours Contract]]/Contract[[#This Row],[CNA Hours]]</f>
        <v>0</v>
      </c>
      <c r="AD457" s="2">
        <v>22.779780219780221</v>
      </c>
      <c r="AE457" s="2">
        <v>0</v>
      </c>
      <c r="AF457" s="8">
        <f>Contract[[#This Row],[NA TR Hours Contract]]/Contract[[#This Row],[NA TR Hours]]</f>
        <v>0</v>
      </c>
      <c r="AG457" s="2">
        <v>0</v>
      </c>
      <c r="AH457" s="2">
        <v>0</v>
      </c>
      <c r="AI457" s="8" t="s">
        <v>2447</v>
      </c>
      <c r="AJ457" t="s">
        <v>908</v>
      </c>
      <c r="AK457" s="6">
        <v>5</v>
      </c>
      <c r="AT457"/>
      <c r="AU457"/>
    </row>
    <row r="458" spans="1:47" x14ac:dyDescent="0.25">
      <c r="A458" t="s">
        <v>35</v>
      </c>
      <c r="B458" t="s">
        <v>1239</v>
      </c>
      <c r="C458" t="s">
        <v>2141</v>
      </c>
      <c r="D458" t="s">
        <v>2315</v>
      </c>
      <c r="E458" s="2">
        <v>45.483516483516482</v>
      </c>
      <c r="F458" s="2">
        <f>SUM(Contract[[#This Row],[RN Hours (excl. Admin, DON)]], Contract[[#This Row],[RN Admin Hours]], Contract[[#This Row],[RN DON Hours]], Contract[[#This Row],[LPN Hours (excl. Admin)]], Contract[[#This Row],[LPN Admin Hours]], Contract[[#This Row],[CNA Hours]], Contract[[#This Row],[NA TR Hours]], Contract[[#This Row],[Med Aide/Tech Hours]])</f>
        <v>154.63824175824175</v>
      </c>
      <c r="G4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58" s="8">
        <f>Contract[[#This Row],[Total Contract Hours]]/Contract[[#This Row],[Total Nurse Staff Hours]]</f>
        <v>0</v>
      </c>
      <c r="I458" s="2">
        <f>SUM(Contract[[#This Row],[RN Hours (excl. Admin, DON)]], Contract[[#This Row],[RN Admin Hours]], Contract[[#This Row],[RN DON Hours]])</f>
        <v>38.584395604395603</v>
      </c>
      <c r="J458" s="2">
        <f>SUM(Contract[[#This Row],[RN Hours Contract (excl. Admin, DON)]], Contract[[#This Row],[RN Admin Hours Contract]], Contract[[#This Row],[RN DON Hours Contract]])</f>
        <v>0</v>
      </c>
      <c r="K458" s="8">
        <f>Contract[[#This Row],[Total Contract RN Hours (w/ Admin, DON)]]/Contract[[#This Row],[Total RN Hours (w/ Admin, DON)]]</f>
        <v>0</v>
      </c>
      <c r="L458" s="2">
        <v>29.424725274725276</v>
      </c>
      <c r="M458" s="2">
        <v>0</v>
      </c>
      <c r="N458" s="8">
        <f>Contract[[#This Row],[RN Hours Contract (excl. Admin, DON)]]/Contract[[#This Row],[RN Hours (excl. Admin, DON)]]</f>
        <v>0</v>
      </c>
      <c r="O458" s="2">
        <v>4.7201098901098906</v>
      </c>
      <c r="P458" s="2">
        <v>0</v>
      </c>
      <c r="Q458" s="8">
        <f>Contract[[#This Row],[RN Admin Hours Contract]]/Contract[[#This Row],[RN Admin Hours]]</f>
        <v>0</v>
      </c>
      <c r="R458" s="2">
        <v>4.4395604395604398</v>
      </c>
      <c r="S458" s="2">
        <v>0</v>
      </c>
      <c r="T458" s="8">
        <f>Contract[[#This Row],[RN DON Hours Contract]]/Contract[[#This Row],[RN DON Hours]]</f>
        <v>0</v>
      </c>
      <c r="U458" s="2">
        <v>20.75725274725275</v>
      </c>
      <c r="V458" s="2">
        <v>0</v>
      </c>
      <c r="W458" s="8">
        <f>Contract[[#This Row],[LPN Hours Contract (excl. Admin)]]/Contract[[#This Row],[LPN Hours (excl. Admin)]]</f>
        <v>0</v>
      </c>
      <c r="X458" s="2">
        <v>0</v>
      </c>
      <c r="Y458" s="2">
        <v>0</v>
      </c>
      <c r="Z458" s="8" t="s">
        <v>2447</v>
      </c>
      <c r="AA458" s="2">
        <v>95.296593406593402</v>
      </c>
      <c r="AB458" s="2">
        <v>0</v>
      </c>
      <c r="AC458" s="8">
        <f>Contract[[#This Row],[CNA Hours Contract]]/Contract[[#This Row],[CNA Hours]]</f>
        <v>0</v>
      </c>
      <c r="AD458" s="2">
        <v>0</v>
      </c>
      <c r="AE458" s="2">
        <v>0</v>
      </c>
      <c r="AF458" s="8" t="s">
        <v>2447</v>
      </c>
      <c r="AG458" s="2">
        <v>0</v>
      </c>
      <c r="AH458" s="2">
        <v>0</v>
      </c>
      <c r="AI458" s="8" t="s">
        <v>2447</v>
      </c>
      <c r="AJ458" t="s">
        <v>295</v>
      </c>
      <c r="AK458" s="6">
        <v>5</v>
      </c>
      <c r="AT458"/>
      <c r="AU458"/>
    </row>
    <row r="459" spans="1:47" x14ac:dyDescent="0.25">
      <c r="A459" t="s">
        <v>35</v>
      </c>
      <c r="B459" t="s">
        <v>1136</v>
      </c>
      <c r="C459" t="s">
        <v>2113</v>
      </c>
      <c r="D459" t="s">
        <v>2350</v>
      </c>
      <c r="E459" s="2">
        <v>78.736263736263737</v>
      </c>
      <c r="F459" s="2">
        <f>SUM(Contract[[#This Row],[RN Hours (excl. Admin, DON)]], Contract[[#This Row],[RN Admin Hours]], Contract[[#This Row],[RN DON Hours]], Contract[[#This Row],[LPN Hours (excl. Admin)]], Contract[[#This Row],[LPN Admin Hours]], Contract[[#This Row],[CNA Hours]], Contract[[#This Row],[NA TR Hours]], Contract[[#This Row],[Med Aide/Tech Hours]])</f>
        <v>260.44615384615395</v>
      </c>
      <c r="G4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4.7582417582417582</v>
      </c>
      <c r="H459" s="8">
        <f>Contract[[#This Row],[Total Contract Hours]]/Contract[[#This Row],[Total Nurse Staff Hours]]</f>
        <v>1.8269579673088437E-2</v>
      </c>
      <c r="I459" s="2">
        <f>SUM(Contract[[#This Row],[RN Hours (excl. Admin, DON)]], Contract[[#This Row],[RN Admin Hours]], Contract[[#This Row],[RN DON Hours]])</f>
        <v>39.30252747252748</v>
      </c>
      <c r="J459" s="2">
        <f>SUM(Contract[[#This Row],[RN Hours Contract (excl. Admin, DON)]], Contract[[#This Row],[RN Admin Hours Contract]], Contract[[#This Row],[RN DON Hours Contract]])</f>
        <v>3.0769230769230771</v>
      </c>
      <c r="K459" s="8">
        <f>Contract[[#This Row],[Total Contract RN Hours (w/ Admin, DON)]]/Contract[[#This Row],[Total RN Hours (w/ Admin, DON)]]</f>
        <v>7.8288173173439043E-2</v>
      </c>
      <c r="L459" s="2">
        <v>21.642307692307689</v>
      </c>
      <c r="M459" s="2">
        <v>3.0769230769230771</v>
      </c>
      <c r="N459" s="8">
        <f>Contract[[#This Row],[RN Hours Contract (excl. Admin, DON)]]/Contract[[#This Row],[RN Hours (excl. Admin, DON)]]</f>
        <v>0.14217167229429539</v>
      </c>
      <c r="O459" s="2">
        <v>12.385494505494512</v>
      </c>
      <c r="P459" s="2">
        <v>0</v>
      </c>
      <c r="Q459" s="8">
        <f>Contract[[#This Row],[RN Admin Hours Contract]]/Contract[[#This Row],[RN Admin Hours]]</f>
        <v>0</v>
      </c>
      <c r="R459" s="2">
        <v>5.2747252747252746</v>
      </c>
      <c r="S459" s="2">
        <v>0</v>
      </c>
      <c r="T459" s="8">
        <f>Contract[[#This Row],[RN DON Hours Contract]]/Contract[[#This Row],[RN DON Hours]]</f>
        <v>0</v>
      </c>
      <c r="U459" s="2">
        <v>72.554725274725328</v>
      </c>
      <c r="V459" s="2">
        <v>0</v>
      </c>
      <c r="W459" s="8">
        <f>Contract[[#This Row],[LPN Hours Contract (excl. Admin)]]/Contract[[#This Row],[LPN Hours (excl. Admin)]]</f>
        <v>0</v>
      </c>
      <c r="X459" s="2">
        <v>0.18131868131868131</v>
      </c>
      <c r="Y459" s="2">
        <v>0</v>
      </c>
      <c r="Z459" s="8">
        <f>Contract[[#This Row],[LPN Admin Hours Contract]]/Contract[[#This Row],[LPN Admin Hours]]</f>
        <v>0</v>
      </c>
      <c r="AA459" s="2">
        <v>148.40758241758243</v>
      </c>
      <c r="AB459" s="2">
        <v>1.6813186813186813</v>
      </c>
      <c r="AC459" s="8">
        <f>Contract[[#This Row],[CNA Hours Contract]]/Contract[[#This Row],[CNA Hours]]</f>
        <v>1.1329061857418202E-2</v>
      </c>
      <c r="AD459" s="2">
        <v>0</v>
      </c>
      <c r="AE459" s="2">
        <v>0</v>
      </c>
      <c r="AF459" s="8" t="s">
        <v>2447</v>
      </c>
      <c r="AG459" s="2">
        <v>0</v>
      </c>
      <c r="AH459" s="2">
        <v>0</v>
      </c>
      <c r="AI459" s="8" t="s">
        <v>2447</v>
      </c>
      <c r="AJ459" t="s">
        <v>191</v>
      </c>
      <c r="AK459" s="6">
        <v>5</v>
      </c>
      <c r="AT459"/>
      <c r="AU459"/>
    </row>
    <row r="460" spans="1:47" x14ac:dyDescent="0.25">
      <c r="A460" t="s">
        <v>35</v>
      </c>
      <c r="B460" t="s">
        <v>1539</v>
      </c>
      <c r="C460" t="s">
        <v>1992</v>
      </c>
      <c r="D460" t="s">
        <v>2341</v>
      </c>
      <c r="E460" s="2">
        <v>78.857142857142861</v>
      </c>
      <c r="F460" s="2">
        <f>SUM(Contract[[#This Row],[RN Hours (excl. Admin, DON)]], Contract[[#This Row],[RN Admin Hours]], Contract[[#This Row],[RN DON Hours]], Contract[[#This Row],[LPN Hours (excl. Admin)]], Contract[[#This Row],[LPN Admin Hours]], Contract[[#This Row],[CNA Hours]], Contract[[#This Row],[NA TR Hours]], Contract[[#This Row],[Med Aide/Tech Hours]])</f>
        <v>250.04340659340656</v>
      </c>
      <c r="G4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460" s="8">
        <f>Contract[[#This Row],[Total Contract Hours]]/Contract[[#This Row],[Total Nurse Staff Hours]]</f>
        <v>2.1095238409155337E-3</v>
      </c>
      <c r="I460" s="2">
        <f>SUM(Contract[[#This Row],[RN Hours (excl. Admin, DON)]], Contract[[#This Row],[RN Admin Hours]], Contract[[#This Row],[RN DON Hours]])</f>
        <v>36.796813186813189</v>
      </c>
      <c r="J460" s="2">
        <f>SUM(Contract[[#This Row],[RN Hours Contract (excl. Admin, DON)]], Contract[[#This Row],[RN Admin Hours Contract]], Contract[[#This Row],[RN DON Hours Contract]])</f>
        <v>0.52747252747252749</v>
      </c>
      <c r="K460" s="8">
        <f>Contract[[#This Row],[Total Contract RN Hours (w/ Admin, DON)]]/Contract[[#This Row],[Total RN Hours (w/ Admin, DON)]]</f>
        <v>1.433473395629698E-2</v>
      </c>
      <c r="L460" s="2">
        <v>26.436923076923076</v>
      </c>
      <c r="M460" s="2">
        <v>0.52747252747252749</v>
      </c>
      <c r="N460" s="8">
        <f>Contract[[#This Row],[RN Hours Contract (excl. Admin, DON)]]/Contract[[#This Row],[RN Hours (excl. Admin, DON)]]</f>
        <v>1.9952114924181964E-2</v>
      </c>
      <c r="O460" s="2">
        <v>5.0082417582417582</v>
      </c>
      <c r="P460" s="2">
        <v>0</v>
      </c>
      <c r="Q460" s="8">
        <f>Contract[[#This Row],[RN Admin Hours Contract]]/Contract[[#This Row],[RN Admin Hours]]</f>
        <v>0</v>
      </c>
      <c r="R460" s="2">
        <v>5.3516483516483513</v>
      </c>
      <c r="S460" s="2">
        <v>0</v>
      </c>
      <c r="T460" s="8">
        <f>Contract[[#This Row],[RN DON Hours Contract]]/Contract[[#This Row],[RN DON Hours]]</f>
        <v>0</v>
      </c>
      <c r="U460" s="2">
        <v>57.545274725274737</v>
      </c>
      <c r="V460" s="2">
        <v>0</v>
      </c>
      <c r="W460" s="8">
        <f>Contract[[#This Row],[LPN Hours Contract (excl. Admin)]]/Contract[[#This Row],[LPN Hours (excl. Admin)]]</f>
        <v>0</v>
      </c>
      <c r="X460" s="2">
        <v>0</v>
      </c>
      <c r="Y460" s="2">
        <v>0</v>
      </c>
      <c r="Z460" s="8" t="s">
        <v>2447</v>
      </c>
      <c r="AA460" s="2">
        <v>155.70131868131864</v>
      </c>
      <c r="AB460" s="2">
        <v>0</v>
      </c>
      <c r="AC460" s="8">
        <f>Contract[[#This Row],[CNA Hours Contract]]/Contract[[#This Row],[CNA Hours]]</f>
        <v>0</v>
      </c>
      <c r="AD460" s="2">
        <v>0</v>
      </c>
      <c r="AE460" s="2">
        <v>0</v>
      </c>
      <c r="AF460" s="8" t="s">
        <v>2447</v>
      </c>
      <c r="AG460" s="2">
        <v>0</v>
      </c>
      <c r="AH460" s="2">
        <v>0</v>
      </c>
      <c r="AI460" s="8" t="s">
        <v>2447</v>
      </c>
      <c r="AJ460" t="s">
        <v>601</v>
      </c>
      <c r="AK460" s="6">
        <v>5</v>
      </c>
      <c r="AT460"/>
      <c r="AU460"/>
    </row>
    <row r="461" spans="1:47" x14ac:dyDescent="0.25">
      <c r="A461" t="s">
        <v>35</v>
      </c>
      <c r="B461" t="s">
        <v>1296</v>
      </c>
      <c r="C461" t="s">
        <v>2158</v>
      </c>
      <c r="D461" t="s">
        <v>2281</v>
      </c>
      <c r="E461" s="2">
        <v>86.527472527472526</v>
      </c>
      <c r="F461" s="2">
        <f>SUM(Contract[[#This Row],[RN Hours (excl. Admin, DON)]], Contract[[#This Row],[RN Admin Hours]], Contract[[#This Row],[RN DON Hours]], Contract[[#This Row],[LPN Hours (excl. Admin)]], Contract[[#This Row],[LPN Admin Hours]], Contract[[#This Row],[CNA Hours]], Contract[[#This Row],[NA TR Hours]], Contract[[#This Row],[Med Aide/Tech Hours]])</f>
        <v>254.20538461538462</v>
      </c>
      <c r="G4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19.530219780219781</v>
      </c>
      <c r="H461" s="8">
        <f>Contract[[#This Row],[Total Contract Hours]]/Contract[[#This Row],[Total Nurse Staff Hours]]</f>
        <v>7.682850546131903E-2</v>
      </c>
      <c r="I461" s="2">
        <f>SUM(Contract[[#This Row],[RN Hours (excl. Admin, DON)]], Contract[[#This Row],[RN Admin Hours]], Contract[[#This Row],[RN DON Hours]])</f>
        <v>38.78175824175824</v>
      </c>
      <c r="J461" s="2">
        <f>SUM(Contract[[#This Row],[RN Hours Contract (excl. Admin, DON)]], Contract[[#This Row],[RN Admin Hours Contract]], Contract[[#This Row],[RN DON Hours Contract]])</f>
        <v>2.2087912087912089</v>
      </c>
      <c r="K461" s="8">
        <f>Contract[[#This Row],[Total Contract RN Hours (w/ Admin, DON)]]/Contract[[#This Row],[Total RN Hours (w/ Admin, DON)]]</f>
        <v>5.6954385487682557E-2</v>
      </c>
      <c r="L461" s="2">
        <v>29.836703296703295</v>
      </c>
      <c r="M461" s="2">
        <v>2.2087912087912089</v>
      </c>
      <c r="N461" s="8">
        <f>Contract[[#This Row],[RN Hours Contract (excl. Admin, DON)]]/Contract[[#This Row],[RN Hours (excl. Admin, DON)]]</f>
        <v>7.4029331820826924E-2</v>
      </c>
      <c r="O461" s="2">
        <v>3.7582417582417582</v>
      </c>
      <c r="P461" s="2">
        <v>0</v>
      </c>
      <c r="Q461" s="8">
        <f>Contract[[#This Row],[RN Admin Hours Contract]]/Contract[[#This Row],[RN Admin Hours]]</f>
        <v>0</v>
      </c>
      <c r="R461" s="2">
        <v>5.186813186813187</v>
      </c>
      <c r="S461" s="2">
        <v>0</v>
      </c>
      <c r="T461" s="8">
        <f>Contract[[#This Row],[RN DON Hours Contract]]/Contract[[#This Row],[RN DON Hours]]</f>
        <v>0</v>
      </c>
      <c r="U461" s="2">
        <v>73.163956043956048</v>
      </c>
      <c r="V461" s="2">
        <v>3.3983516483516483</v>
      </c>
      <c r="W461" s="8">
        <f>Contract[[#This Row],[LPN Hours Contract (excl. Admin)]]/Contract[[#This Row],[LPN Hours (excl. Admin)]]</f>
        <v>4.6448440353744111E-2</v>
      </c>
      <c r="X461" s="2">
        <v>3.6805494505494507</v>
      </c>
      <c r="Y461" s="2">
        <v>0</v>
      </c>
      <c r="Z461" s="8">
        <f>Contract[[#This Row],[LPN Admin Hours Contract]]/Contract[[#This Row],[LPN Admin Hours]]</f>
        <v>0</v>
      </c>
      <c r="AA461" s="2">
        <v>138.57912087912086</v>
      </c>
      <c r="AB461" s="2">
        <v>13.923076923076923</v>
      </c>
      <c r="AC461" s="8">
        <f>Contract[[#This Row],[CNA Hours Contract]]/Contract[[#This Row],[CNA Hours]]</f>
        <v>0.10047023559358324</v>
      </c>
      <c r="AD461" s="2">
        <v>0</v>
      </c>
      <c r="AE461" s="2">
        <v>0</v>
      </c>
      <c r="AF461" s="8" t="s">
        <v>2447</v>
      </c>
      <c r="AG461" s="2">
        <v>0</v>
      </c>
      <c r="AH461" s="2">
        <v>0</v>
      </c>
      <c r="AI461" s="8" t="s">
        <v>2447</v>
      </c>
      <c r="AJ461" t="s">
        <v>352</v>
      </c>
      <c r="AK461" s="6">
        <v>5</v>
      </c>
      <c r="AT461"/>
      <c r="AU461"/>
    </row>
    <row r="462" spans="1:47" x14ac:dyDescent="0.25">
      <c r="A462" t="s">
        <v>35</v>
      </c>
      <c r="B462" t="s">
        <v>1597</v>
      </c>
      <c r="C462" t="s">
        <v>2093</v>
      </c>
      <c r="D462" t="s">
        <v>2316</v>
      </c>
      <c r="E462" s="2">
        <v>94.439560439560438</v>
      </c>
      <c r="F462" s="2">
        <f>SUM(Contract[[#This Row],[RN Hours (excl. Admin, DON)]], Contract[[#This Row],[RN Admin Hours]], Contract[[#This Row],[RN DON Hours]], Contract[[#This Row],[LPN Hours (excl. Admin)]], Contract[[#This Row],[LPN Admin Hours]], Contract[[#This Row],[CNA Hours]], Contract[[#This Row],[NA TR Hours]], Contract[[#This Row],[Med Aide/Tech Hours]])</f>
        <v>316.70560439560438</v>
      </c>
      <c r="G4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6.5714285714285712</v>
      </c>
      <c r="H462" s="8">
        <f>Contract[[#This Row],[Total Contract Hours]]/Contract[[#This Row],[Total Nurse Staff Hours]]</f>
        <v>2.0749328335914276E-2</v>
      </c>
      <c r="I462" s="2">
        <f>SUM(Contract[[#This Row],[RN Hours (excl. Admin, DON)]], Contract[[#This Row],[RN Admin Hours]], Contract[[#This Row],[RN DON Hours]])</f>
        <v>80.265604395604385</v>
      </c>
      <c r="J462" s="2">
        <f>SUM(Contract[[#This Row],[RN Hours Contract (excl. Admin, DON)]], Contract[[#This Row],[RN Admin Hours Contract]], Contract[[#This Row],[RN DON Hours Contract]])</f>
        <v>4.0329670329670328</v>
      </c>
      <c r="K462" s="8">
        <f>Contract[[#This Row],[Total Contract RN Hours (w/ Admin, DON)]]/Contract[[#This Row],[Total RN Hours (w/ Admin, DON)]]</f>
        <v>5.0245270852129681E-2</v>
      </c>
      <c r="L462" s="2">
        <v>52.685604395604386</v>
      </c>
      <c r="M462" s="2">
        <v>4.0329670329670328</v>
      </c>
      <c r="N462" s="8">
        <f>Contract[[#This Row],[RN Hours Contract (excl. Admin, DON)]]/Contract[[#This Row],[RN Hours (excl. Admin, DON)]]</f>
        <v>7.6547798572915438E-2</v>
      </c>
      <c r="O462" s="2">
        <v>16.283296703296706</v>
      </c>
      <c r="P462" s="2">
        <v>0</v>
      </c>
      <c r="Q462" s="8">
        <f>Contract[[#This Row],[RN Admin Hours Contract]]/Contract[[#This Row],[RN Admin Hours]]</f>
        <v>0</v>
      </c>
      <c r="R462" s="2">
        <v>11.296703296703297</v>
      </c>
      <c r="S462" s="2">
        <v>0</v>
      </c>
      <c r="T462" s="8">
        <f>Contract[[#This Row],[RN DON Hours Contract]]/Contract[[#This Row],[RN DON Hours]]</f>
        <v>0</v>
      </c>
      <c r="U462" s="2">
        <v>80.696703296703291</v>
      </c>
      <c r="V462" s="2">
        <v>0</v>
      </c>
      <c r="W462" s="8">
        <f>Contract[[#This Row],[LPN Hours Contract (excl. Admin)]]/Contract[[#This Row],[LPN Hours (excl. Admin)]]</f>
        <v>0</v>
      </c>
      <c r="X462" s="2">
        <v>5.4514285714285728</v>
      </c>
      <c r="Y462" s="2">
        <v>0</v>
      </c>
      <c r="Z462" s="8">
        <f>Contract[[#This Row],[LPN Admin Hours Contract]]/Contract[[#This Row],[LPN Admin Hours]]</f>
        <v>0</v>
      </c>
      <c r="AA462" s="2">
        <v>150.29186813186811</v>
      </c>
      <c r="AB462" s="2">
        <v>2.5384615384615383</v>
      </c>
      <c r="AC462" s="8">
        <f>Contract[[#This Row],[CNA Hours Contract]]/Contract[[#This Row],[CNA Hours]]</f>
        <v>1.6890212158612986E-2</v>
      </c>
      <c r="AD462" s="2">
        <v>0</v>
      </c>
      <c r="AE462" s="2">
        <v>0</v>
      </c>
      <c r="AF462" s="8" t="s">
        <v>2447</v>
      </c>
      <c r="AG462" s="2">
        <v>0</v>
      </c>
      <c r="AH462" s="2">
        <v>0</v>
      </c>
      <c r="AI462" s="8" t="s">
        <v>2447</v>
      </c>
      <c r="AJ462" t="s">
        <v>659</v>
      </c>
      <c r="AK462" s="6">
        <v>5</v>
      </c>
      <c r="AT462"/>
      <c r="AU462"/>
    </row>
    <row r="463" spans="1:47" x14ac:dyDescent="0.25">
      <c r="A463" t="s">
        <v>35</v>
      </c>
      <c r="B463" t="s">
        <v>1145</v>
      </c>
      <c r="C463" t="s">
        <v>1994</v>
      </c>
      <c r="D463" t="s">
        <v>2312</v>
      </c>
      <c r="E463" s="2">
        <v>84.582417582417577</v>
      </c>
      <c r="F463" s="2">
        <f>SUM(Contract[[#This Row],[RN Hours (excl. Admin, DON)]], Contract[[#This Row],[RN Admin Hours]], Contract[[#This Row],[RN DON Hours]], Contract[[#This Row],[LPN Hours (excl. Admin)]], Contract[[#This Row],[LPN Admin Hours]], Contract[[#This Row],[CNA Hours]], Contract[[#This Row],[NA TR Hours]], Contract[[#This Row],[Med Aide/Tech Hours]])</f>
        <v>242.58208791208793</v>
      </c>
      <c r="G4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63" s="8">
        <f>Contract[[#This Row],[Total Contract Hours]]/Contract[[#This Row],[Total Nurse Staff Hours]]</f>
        <v>0</v>
      </c>
      <c r="I463" s="2">
        <f>SUM(Contract[[#This Row],[RN Hours (excl. Admin, DON)]], Contract[[#This Row],[RN Admin Hours]], Contract[[#This Row],[RN DON Hours]])</f>
        <v>39.9020879120879</v>
      </c>
      <c r="J463" s="2">
        <f>SUM(Contract[[#This Row],[RN Hours Contract (excl. Admin, DON)]], Contract[[#This Row],[RN Admin Hours Contract]], Contract[[#This Row],[RN DON Hours Contract]])</f>
        <v>0</v>
      </c>
      <c r="K463" s="8">
        <f>Contract[[#This Row],[Total Contract RN Hours (w/ Admin, DON)]]/Contract[[#This Row],[Total RN Hours (w/ Admin, DON)]]</f>
        <v>0</v>
      </c>
      <c r="L463" s="2">
        <v>34.727032967032955</v>
      </c>
      <c r="M463" s="2">
        <v>0</v>
      </c>
      <c r="N463" s="8">
        <f>Contract[[#This Row],[RN Hours Contract (excl. Admin, DON)]]/Contract[[#This Row],[RN Hours (excl. Admin, DON)]]</f>
        <v>0</v>
      </c>
      <c r="O463" s="2">
        <v>4.2446153846153853</v>
      </c>
      <c r="P463" s="2">
        <v>0</v>
      </c>
      <c r="Q463" s="8">
        <f>Contract[[#This Row],[RN Admin Hours Contract]]/Contract[[#This Row],[RN Admin Hours]]</f>
        <v>0</v>
      </c>
      <c r="R463" s="2">
        <v>0.93043956043956044</v>
      </c>
      <c r="S463" s="2">
        <v>0</v>
      </c>
      <c r="T463" s="8">
        <f>Contract[[#This Row],[RN DON Hours Contract]]/Contract[[#This Row],[RN DON Hours]]</f>
        <v>0</v>
      </c>
      <c r="U463" s="2">
        <v>70.221648351648383</v>
      </c>
      <c r="V463" s="2">
        <v>0</v>
      </c>
      <c r="W463" s="8">
        <f>Contract[[#This Row],[LPN Hours Contract (excl. Admin)]]/Contract[[#This Row],[LPN Hours (excl. Admin)]]</f>
        <v>0</v>
      </c>
      <c r="X463" s="2">
        <v>0</v>
      </c>
      <c r="Y463" s="2">
        <v>0</v>
      </c>
      <c r="Z463" s="8" t="s">
        <v>2447</v>
      </c>
      <c r="AA463" s="2">
        <v>132.45835164835165</v>
      </c>
      <c r="AB463" s="2">
        <v>0</v>
      </c>
      <c r="AC463" s="8">
        <f>Contract[[#This Row],[CNA Hours Contract]]/Contract[[#This Row],[CNA Hours]]</f>
        <v>0</v>
      </c>
      <c r="AD463" s="2">
        <v>0</v>
      </c>
      <c r="AE463" s="2">
        <v>0</v>
      </c>
      <c r="AF463" s="8" t="s">
        <v>2447</v>
      </c>
      <c r="AG463" s="2">
        <v>0</v>
      </c>
      <c r="AH463" s="2">
        <v>0</v>
      </c>
      <c r="AI463" s="8" t="s">
        <v>2447</v>
      </c>
      <c r="AJ463" t="s">
        <v>200</v>
      </c>
      <c r="AK463" s="6">
        <v>5</v>
      </c>
      <c r="AT463"/>
      <c r="AU463"/>
    </row>
    <row r="464" spans="1:47" x14ac:dyDescent="0.25">
      <c r="A464" t="s">
        <v>35</v>
      </c>
      <c r="B464" t="s">
        <v>1315</v>
      </c>
      <c r="C464" t="s">
        <v>1954</v>
      </c>
      <c r="D464" t="s">
        <v>2327</v>
      </c>
      <c r="E464" s="2">
        <v>38.285714285714285</v>
      </c>
      <c r="F464" s="2">
        <f>SUM(Contract[[#This Row],[RN Hours (excl. Admin, DON)]], Contract[[#This Row],[RN Admin Hours]], Contract[[#This Row],[RN DON Hours]], Contract[[#This Row],[LPN Hours (excl. Admin)]], Contract[[#This Row],[LPN Admin Hours]], Contract[[#This Row],[CNA Hours]], Contract[[#This Row],[NA TR Hours]], Contract[[#This Row],[Med Aide/Tech Hours]])</f>
        <v>122.49087912087914</v>
      </c>
      <c r="G4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2.1318681318681318</v>
      </c>
      <c r="H464" s="8">
        <f>Contract[[#This Row],[Total Contract Hours]]/Contract[[#This Row],[Total Nurse Staff Hours]]</f>
        <v>1.740430101546022E-2</v>
      </c>
      <c r="I464" s="2">
        <f>SUM(Contract[[#This Row],[RN Hours (excl. Admin, DON)]], Contract[[#This Row],[RN Admin Hours]], Contract[[#This Row],[RN DON Hours]])</f>
        <v>21.584505494505489</v>
      </c>
      <c r="J464" s="2">
        <f>SUM(Contract[[#This Row],[RN Hours Contract (excl. Admin, DON)]], Contract[[#This Row],[RN Admin Hours Contract]], Contract[[#This Row],[RN DON Hours Contract]])</f>
        <v>8.7912087912087919E-2</v>
      </c>
      <c r="K464" s="8">
        <f>Contract[[#This Row],[Total Contract RN Hours (w/ Admin, DON)]]/Contract[[#This Row],[Total RN Hours (w/ Admin, DON)]]</f>
        <v>4.0729257352903753E-3</v>
      </c>
      <c r="L464" s="2">
        <v>19.018571428571423</v>
      </c>
      <c r="M464" s="2">
        <v>8.7912087912087919E-2</v>
      </c>
      <c r="N464" s="8">
        <f>Contract[[#This Row],[RN Hours Contract (excl. Admin, DON)]]/Contract[[#This Row],[RN Hours (excl. Admin, DON)]]</f>
        <v>4.6224338269707475E-3</v>
      </c>
      <c r="O464" s="2">
        <v>0</v>
      </c>
      <c r="P464" s="2">
        <v>0</v>
      </c>
      <c r="Q464" s="8" t="s">
        <v>2447</v>
      </c>
      <c r="R464" s="2">
        <v>2.5659340659340661</v>
      </c>
      <c r="S464" s="2">
        <v>0</v>
      </c>
      <c r="T464" s="8">
        <f>Contract[[#This Row],[RN DON Hours Contract]]/Contract[[#This Row],[RN DON Hours]]</f>
        <v>0</v>
      </c>
      <c r="U464" s="2">
        <v>25.553956043956052</v>
      </c>
      <c r="V464" s="2">
        <v>2.0439560439560438</v>
      </c>
      <c r="W464" s="8">
        <f>Contract[[#This Row],[LPN Hours Contract (excl. Admin)]]/Contract[[#This Row],[LPN Hours (excl. Admin)]]</f>
        <v>7.9985894960458548E-2</v>
      </c>
      <c r="X464" s="2">
        <v>0</v>
      </c>
      <c r="Y464" s="2">
        <v>0</v>
      </c>
      <c r="Z464" s="8" t="s">
        <v>2447</v>
      </c>
      <c r="AA464" s="2">
        <v>75.352417582417601</v>
      </c>
      <c r="AB464" s="2">
        <v>0</v>
      </c>
      <c r="AC464" s="8">
        <f>Contract[[#This Row],[CNA Hours Contract]]/Contract[[#This Row],[CNA Hours]]</f>
        <v>0</v>
      </c>
      <c r="AD464" s="2">
        <v>0</v>
      </c>
      <c r="AE464" s="2">
        <v>0</v>
      </c>
      <c r="AF464" s="8" t="s">
        <v>2447</v>
      </c>
      <c r="AG464" s="2">
        <v>0</v>
      </c>
      <c r="AH464" s="2">
        <v>0</v>
      </c>
      <c r="AI464" s="8" t="s">
        <v>2447</v>
      </c>
      <c r="AJ464" t="s">
        <v>372</v>
      </c>
      <c r="AK464" s="6">
        <v>5</v>
      </c>
      <c r="AT464"/>
      <c r="AU464"/>
    </row>
    <row r="465" spans="1:47" x14ac:dyDescent="0.25">
      <c r="A465" t="s">
        <v>35</v>
      </c>
      <c r="B465" t="s">
        <v>1049</v>
      </c>
      <c r="C465" t="s">
        <v>2048</v>
      </c>
      <c r="D465" t="s">
        <v>2282</v>
      </c>
      <c r="E465" s="2">
        <v>100.09890109890109</v>
      </c>
      <c r="F465" s="2">
        <f>SUM(Contract[[#This Row],[RN Hours (excl. Admin, DON)]], Contract[[#This Row],[RN Admin Hours]], Contract[[#This Row],[RN DON Hours]], Contract[[#This Row],[LPN Hours (excl. Admin)]], Contract[[#This Row],[LPN Admin Hours]], Contract[[#This Row],[CNA Hours]], Contract[[#This Row],[NA TR Hours]], Contract[[#This Row],[Med Aide/Tech Hours]])</f>
        <v>333.29505494505497</v>
      </c>
      <c r="G4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21.417582417582416</v>
      </c>
      <c r="H465" s="8">
        <f>Contract[[#This Row],[Total Contract Hours]]/Contract[[#This Row],[Total Nurse Staff Hours]]</f>
        <v>6.4260126574974805E-2</v>
      </c>
      <c r="I465" s="2">
        <f>SUM(Contract[[#This Row],[RN Hours (excl. Admin, DON)]], Contract[[#This Row],[RN Admin Hours]], Contract[[#This Row],[RN DON Hours]])</f>
        <v>40.070769230769223</v>
      </c>
      <c r="J465" s="2">
        <f>SUM(Contract[[#This Row],[RN Hours Contract (excl. Admin, DON)]], Contract[[#This Row],[RN Admin Hours Contract]], Contract[[#This Row],[RN DON Hours Contract]])</f>
        <v>10.208791208791208</v>
      </c>
      <c r="K465" s="8">
        <f>Contract[[#This Row],[Total Contract RN Hours (w/ Admin, DON)]]/Contract[[#This Row],[Total RN Hours (w/ Admin, DON)]]</f>
        <v>0.25476903500400394</v>
      </c>
      <c r="L465" s="2">
        <v>34.708131868131858</v>
      </c>
      <c r="M465" s="2">
        <v>10.208791208791208</v>
      </c>
      <c r="N465" s="8">
        <f>Contract[[#This Row],[RN Hours Contract (excl. Admin, DON)]]/Contract[[#This Row],[RN Hours (excl. Admin, DON)]]</f>
        <v>0.29413254644698023</v>
      </c>
      <c r="O465" s="2">
        <v>0</v>
      </c>
      <c r="P465" s="2">
        <v>0</v>
      </c>
      <c r="Q465" s="8" t="s">
        <v>2447</v>
      </c>
      <c r="R465" s="2">
        <v>5.3626373626373622</v>
      </c>
      <c r="S465" s="2">
        <v>0</v>
      </c>
      <c r="T465" s="8">
        <f>Contract[[#This Row],[RN DON Hours Contract]]/Contract[[#This Row],[RN DON Hours]]</f>
        <v>0</v>
      </c>
      <c r="U465" s="2">
        <v>84.148681318681298</v>
      </c>
      <c r="V465" s="2">
        <v>11.208791208791208</v>
      </c>
      <c r="W465" s="8">
        <f>Contract[[#This Row],[LPN Hours Contract (excl. Admin)]]/Contract[[#This Row],[LPN Hours (excl. Admin)]]</f>
        <v>0.133202220559371</v>
      </c>
      <c r="X465" s="2">
        <v>5.0447252747252751</v>
      </c>
      <c r="Y465" s="2">
        <v>0</v>
      </c>
      <c r="Z465" s="8">
        <f>Contract[[#This Row],[LPN Admin Hours Contract]]/Contract[[#This Row],[LPN Admin Hours]]</f>
        <v>0</v>
      </c>
      <c r="AA465" s="2">
        <v>204.03087912087921</v>
      </c>
      <c r="AB465" s="2">
        <v>0</v>
      </c>
      <c r="AC465" s="8">
        <f>Contract[[#This Row],[CNA Hours Contract]]/Contract[[#This Row],[CNA Hours]]</f>
        <v>0</v>
      </c>
      <c r="AD465" s="2">
        <v>0</v>
      </c>
      <c r="AE465" s="2">
        <v>0</v>
      </c>
      <c r="AF465" s="8" t="s">
        <v>2447</v>
      </c>
      <c r="AG465" s="2">
        <v>0</v>
      </c>
      <c r="AH465" s="2">
        <v>0</v>
      </c>
      <c r="AI465" s="8" t="s">
        <v>2447</v>
      </c>
      <c r="AJ465" t="s">
        <v>102</v>
      </c>
      <c r="AK465" s="6">
        <v>5</v>
      </c>
      <c r="AT465"/>
      <c r="AU465"/>
    </row>
    <row r="466" spans="1:47" x14ac:dyDescent="0.25">
      <c r="A466" t="s">
        <v>35</v>
      </c>
      <c r="B466" t="s">
        <v>1810</v>
      </c>
      <c r="C466" t="s">
        <v>2090</v>
      </c>
      <c r="D466" t="s">
        <v>2280</v>
      </c>
      <c r="E466" s="2">
        <v>69.934065934065927</v>
      </c>
      <c r="F466" s="2">
        <f>SUM(Contract[[#This Row],[RN Hours (excl. Admin, DON)]], Contract[[#This Row],[RN Admin Hours]], Contract[[#This Row],[RN DON Hours]], Contract[[#This Row],[LPN Hours (excl. Admin)]], Contract[[#This Row],[LPN Admin Hours]], Contract[[#This Row],[CNA Hours]], Contract[[#This Row],[NA TR Hours]], Contract[[#This Row],[Med Aide/Tech Hours]])</f>
        <v>242.10076923076926</v>
      </c>
      <c r="G4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66" s="8">
        <f>Contract[[#This Row],[Total Contract Hours]]/Contract[[#This Row],[Total Nurse Staff Hours]]</f>
        <v>0</v>
      </c>
      <c r="I466" s="2">
        <f>SUM(Contract[[#This Row],[RN Hours (excl. Admin, DON)]], Contract[[#This Row],[RN Admin Hours]], Contract[[#This Row],[RN DON Hours]])</f>
        <v>67.290109890109903</v>
      </c>
      <c r="J466" s="2">
        <f>SUM(Contract[[#This Row],[RN Hours Contract (excl. Admin, DON)]], Contract[[#This Row],[RN Admin Hours Contract]], Contract[[#This Row],[RN DON Hours Contract]])</f>
        <v>0</v>
      </c>
      <c r="K466" s="8">
        <f>Contract[[#This Row],[Total Contract RN Hours (w/ Admin, DON)]]/Contract[[#This Row],[Total RN Hours (w/ Admin, DON)]]</f>
        <v>0</v>
      </c>
      <c r="L466" s="2">
        <v>57.886593406593413</v>
      </c>
      <c r="M466" s="2">
        <v>0</v>
      </c>
      <c r="N466" s="8">
        <f>Contract[[#This Row],[RN Hours Contract (excl. Admin, DON)]]/Contract[[#This Row],[RN Hours (excl. Admin, DON)]]</f>
        <v>0</v>
      </c>
      <c r="O466" s="2">
        <v>4.480439560439561</v>
      </c>
      <c r="P466" s="2">
        <v>0</v>
      </c>
      <c r="Q466" s="8">
        <f>Contract[[#This Row],[RN Admin Hours Contract]]/Contract[[#This Row],[RN Admin Hours]]</f>
        <v>0</v>
      </c>
      <c r="R466" s="2">
        <v>4.9230769230769234</v>
      </c>
      <c r="S466" s="2">
        <v>0</v>
      </c>
      <c r="T466" s="8">
        <f>Contract[[#This Row],[RN DON Hours Contract]]/Contract[[#This Row],[RN DON Hours]]</f>
        <v>0</v>
      </c>
      <c r="U466" s="2">
        <v>43.255494505494511</v>
      </c>
      <c r="V466" s="2">
        <v>0</v>
      </c>
      <c r="W466" s="8">
        <f>Contract[[#This Row],[LPN Hours Contract (excl. Admin)]]/Contract[[#This Row],[LPN Hours (excl. Admin)]]</f>
        <v>0</v>
      </c>
      <c r="X466" s="2">
        <v>0</v>
      </c>
      <c r="Y466" s="2">
        <v>0</v>
      </c>
      <c r="Z466" s="8" t="s">
        <v>2447</v>
      </c>
      <c r="AA466" s="2">
        <v>131.55516483516485</v>
      </c>
      <c r="AB466" s="2">
        <v>0</v>
      </c>
      <c r="AC466" s="8">
        <f>Contract[[#This Row],[CNA Hours Contract]]/Contract[[#This Row],[CNA Hours]]</f>
        <v>0</v>
      </c>
      <c r="AD466" s="2">
        <v>0</v>
      </c>
      <c r="AE466" s="2">
        <v>0</v>
      </c>
      <c r="AF466" s="8" t="s">
        <v>2447</v>
      </c>
      <c r="AG466" s="2">
        <v>0</v>
      </c>
      <c r="AH466" s="2">
        <v>0</v>
      </c>
      <c r="AI466" s="8" t="s">
        <v>2447</v>
      </c>
      <c r="AJ466" t="s">
        <v>877</v>
      </c>
      <c r="AK466" s="6">
        <v>5</v>
      </c>
      <c r="AT466"/>
      <c r="AU466"/>
    </row>
    <row r="467" spans="1:47" x14ac:dyDescent="0.25">
      <c r="A467" t="s">
        <v>35</v>
      </c>
      <c r="B467" t="s">
        <v>1274</v>
      </c>
      <c r="C467" t="s">
        <v>2154</v>
      </c>
      <c r="D467" t="s">
        <v>2281</v>
      </c>
      <c r="E467" s="2">
        <v>79.384615384615387</v>
      </c>
      <c r="F467" s="2">
        <f>SUM(Contract[[#This Row],[RN Hours (excl. Admin, DON)]], Contract[[#This Row],[RN Admin Hours]], Contract[[#This Row],[RN DON Hours]], Contract[[#This Row],[LPN Hours (excl. Admin)]], Contract[[#This Row],[LPN Admin Hours]], Contract[[#This Row],[CNA Hours]], Contract[[#This Row],[NA TR Hours]], Contract[[#This Row],[Med Aide/Tech Hours]])</f>
        <v>228.32538461538462</v>
      </c>
      <c r="G4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67" s="8">
        <f>Contract[[#This Row],[Total Contract Hours]]/Contract[[#This Row],[Total Nurse Staff Hours]]</f>
        <v>0</v>
      </c>
      <c r="I467" s="2">
        <f>SUM(Contract[[#This Row],[RN Hours (excl. Admin, DON)]], Contract[[#This Row],[RN Admin Hours]], Contract[[#This Row],[RN DON Hours]])</f>
        <v>18.760329670329675</v>
      </c>
      <c r="J467" s="2">
        <f>SUM(Contract[[#This Row],[RN Hours Contract (excl. Admin, DON)]], Contract[[#This Row],[RN Admin Hours Contract]], Contract[[#This Row],[RN DON Hours Contract]])</f>
        <v>0</v>
      </c>
      <c r="K467" s="8">
        <f>Contract[[#This Row],[Total Contract RN Hours (w/ Admin, DON)]]/Contract[[#This Row],[Total RN Hours (w/ Admin, DON)]]</f>
        <v>0</v>
      </c>
      <c r="L467" s="2">
        <v>10.155934065934071</v>
      </c>
      <c r="M467" s="2">
        <v>0</v>
      </c>
      <c r="N467" s="8">
        <f>Contract[[#This Row],[RN Hours Contract (excl. Admin, DON)]]/Contract[[#This Row],[RN Hours (excl. Admin, DON)]]</f>
        <v>0</v>
      </c>
      <c r="O467" s="2">
        <v>2.9780219780219781</v>
      </c>
      <c r="P467" s="2">
        <v>0</v>
      </c>
      <c r="Q467" s="8">
        <f>Contract[[#This Row],[RN Admin Hours Contract]]/Contract[[#This Row],[RN Admin Hours]]</f>
        <v>0</v>
      </c>
      <c r="R467" s="2">
        <v>5.6263736263736268</v>
      </c>
      <c r="S467" s="2">
        <v>0</v>
      </c>
      <c r="T467" s="8">
        <f>Contract[[#This Row],[RN DON Hours Contract]]/Contract[[#This Row],[RN DON Hours]]</f>
        <v>0</v>
      </c>
      <c r="U467" s="2">
        <v>76.659780219780188</v>
      </c>
      <c r="V467" s="2">
        <v>0</v>
      </c>
      <c r="W467" s="8">
        <f>Contract[[#This Row],[LPN Hours Contract (excl. Admin)]]/Contract[[#This Row],[LPN Hours (excl. Admin)]]</f>
        <v>0</v>
      </c>
      <c r="X467" s="2">
        <v>1.0382417582417582</v>
      </c>
      <c r="Y467" s="2">
        <v>0</v>
      </c>
      <c r="Z467" s="8">
        <f>Contract[[#This Row],[LPN Admin Hours Contract]]/Contract[[#This Row],[LPN Admin Hours]]</f>
        <v>0</v>
      </c>
      <c r="AA467" s="2">
        <v>131.867032967033</v>
      </c>
      <c r="AB467" s="2">
        <v>0</v>
      </c>
      <c r="AC467" s="8">
        <f>Contract[[#This Row],[CNA Hours Contract]]/Contract[[#This Row],[CNA Hours]]</f>
        <v>0</v>
      </c>
      <c r="AD467" s="2">
        <v>0</v>
      </c>
      <c r="AE467" s="2">
        <v>0</v>
      </c>
      <c r="AF467" s="8" t="s">
        <v>2447</v>
      </c>
      <c r="AG467" s="2">
        <v>0</v>
      </c>
      <c r="AH467" s="2">
        <v>0</v>
      </c>
      <c r="AI467" s="8" t="s">
        <v>2447</v>
      </c>
      <c r="AJ467" t="s">
        <v>330</v>
      </c>
      <c r="AK467" s="6">
        <v>5</v>
      </c>
      <c r="AT467"/>
      <c r="AU467"/>
    </row>
    <row r="468" spans="1:47" x14ac:dyDescent="0.25">
      <c r="A468" t="s">
        <v>35</v>
      </c>
      <c r="B468" t="s">
        <v>1916</v>
      </c>
      <c r="C468" t="s">
        <v>1965</v>
      </c>
      <c r="D468" t="s">
        <v>2282</v>
      </c>
      <c r="E468" s="2">
        <v>80.494505494505489</v>
      </c>
      <c r="F468" s="2">
        <f>SUM(Contract[[#This Row],[RN Hours (excl. Admin, DON)]], Contract[[#This Row],[RN Admin Hours]], Contract[[#This Row],[RN DON Hours]], Contract[[#This Row],[LPN Hours (excl. Admin)]], Contract[[#This Row],[LPN Admin Hours]], Contract[[#This Row],[CNA Hours]], Contract[[#This Row],[NA TR Hours]], Contract[[#This Row],[Med Aide/Tech Hours]])</f>
        <v>255.79142857142858</v>
      </c>
      <c r="G4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46.857692307692311</v>
      </c>
      <c r="H468" s="8">
        <f>Contract[[#This Row],[Total Contract Hours]]/Contract[[#This Row],[Total Nurse Staff Hours]]</f>
        <v>0.18318710900278473</v>
      </c>
      <c r="I468" s="2">
        <f>SUM(Contract[[#This Row],[RN Hours (excl. Admin, DON)]], Contract[[#This Row],[RN Admin Hours]], Contract[[#This Row],[RN DON Hours]])</f>
        <v>38.422747252747257</v>
      </c>
      <c r="J468" s="2">
        <f>SUM(Contract[[#This Row],[RN Hours Contract (excl. Admin, DON)]], Contract[[#This Row],[RN Admin Hours Contract]], Contract[[#This Row],[RN DON Hours Contract]])</f>
        <v>8.4835164835164836</v>
      </c>
      <c r="K468" s="8">
        <f>Contract[[#This Row],[Total Contract RN Hours (w/ Admin, DON)]]/Contract[[#This Row],[Total RN Hours (w/ Admin, DON)]]</f>
        <v>0.22079411520762365</v>
      </c>
      <c r="L468" s="2">
        <v>32.839780219780224</v>
      </c>
      <c r="M468" s="2">
        <v>8.3516483516483522</v>
      </c>
      <c r="N468" s="8">
        <f>Contract[[#This Row],[RN Hours Contract (excl. Admin, DON)]]/Contract[[#This Row],[RN Hours (excl. Admin, DON)]]</f>
        <v>0.25431498919161294</v>
      </c>
      <c r="O468" s="2">
        <v>0</v>
      </c>
      <c r="P468" s="2">
        <v>0</v>
      </c>
      <c r="Q468" s="8" t="s">
        <v>2447</v>
      </c>
      <c r="R468" s="2">
        <v>5.5829670329670327</v>
      </c>
      <c r="S468" s="2">
        <v>0.13186813186813187</v>
      </c>
      <c r="T468" s="8">
        <f>Contract[[#This Row],[RN DON Hours Contract]]/Contract[[#This Row],[RN DON Hours]]</f>
        <v>2.3619722468260999E-2</v>
      </c>
      <c r="U468" s="2">
        <v>87.770989010989013</v>
      </c>
      <c r="V468" s="2">
        <v>9.7258241758241777</v>
      </c>
      <c r="W468" s="8">
        <f>Contract[[#This Row],[LPN Hours Contract (excl. Admin)]]/Contract[[#This Row],[LPN Hours (excl. Admin)]]</f>
        <v>0.11080909860325824</v>
      </c>
      <c r="X468" s="2">
        <v>0.25879120879120882</v>
      </c>
      <c r="Y468" s="2">
        <v>0</v>
      </c>
      <c r="Z468" s="8">
        <f>Contract[[#This Row],[LPN Admin Hours Contract]]/Contract[[#This Row],[LPN Admin Hours]]</f>
        <v>0</v>
      </c>
      <c r="AA468" s="2">
        <v>129.33890109890109</v>
      </c>
      <c r="AB468" s="2">
        <v>28.64835164835165</v>
      </c>
      <c r="AC468" s="8">
        <f>Contract[[#This Row],[CNA Hours Contract]]/Contract[[#This Row],[CNA Hours]]</f>
        <v>0.22149833812524217</v>
      </c>
      <c r="AD468" s="2">
        <v>0</v>
      </c>
      <c r="AE468" s="2">
        <v>0</v>
      </c>
      <c r="AF468" s="8" t="s">
        <v>2447</v>
      </c>
      <c r="AG468" s="2">
        <v>0</v>
      </c>
      <c r="AH468" s="2">
        <v>0</v>
      </c>
      <c r="AI468" s="8" t="s">
        <v>2447</v>
      </c>
      <c r="AJ468" t="s">
        <v>983</v>
      </c>
      <c r="AK468" s="6">
        <v>5</v>
      </c>
      <c r="AT468"/>
      <c r="AU468"/>
    </row>
    <row r="469" spans="1:47" x14ac:dyDescent="0.25">
      <c r="A469" t="s">
        <v>35</v>
      </c>
      <c r="B469" t="s">
        <v>1058</v>
      </c>
      <c r="C469" t="s">
        <v>2048</v>
      </c>
      <c r="D469" t="s">
        <v>2282</v>
      </c>
      <c r="E469" s="2">
        <v>80.296703296703299</v>
      </c>
      <c r="F469" s="2">
        <f>SUM(Contract[[#This Row],[RN Hours (excl. Admin, DON)]], Contract[[#This Row],[RN Admin Hours]], Contract[[#This Row],[RN DON Hours]], Contract[[#This Row],[LPN Hours (excl. Admin)]], Contract[[#This Row],[LPN Admin Hours]], Contract[[#This Row],[CNA Hours]], Contract[[#This Row],[NA TR Hours]], Contract[[#This Row],[Med Aide/Tech Hours]])</f>
        <v>296.49384615384616</v>
      </c>
      <c r="G4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0.25274725274725274</v>
      </c>
      <c r="H469" s="8">
        <f>Contract[[#This Row],[Total Contract Hours]]/Contract[[#This Row],[Total Nurse Staff Hours]]</f>
        <v>8.5245362096353936E-4</v>
      </c>
      <c r="I469" s="2">
        <f>SUM(Contract[[#This Row],[RN Hours (excl. Admin, DON)]], Contract[[#This Row],[RN Admin Hours]], Contract[[#This Row],[RN DON Hours]])</f>
        <v>34.825934065934064</v>
      </c>
      <c r="J469" s="2">
        <f>SUM(Contract[[#This Row],[RN Hours Contract (excl. Admin, DON)]], Contract[[#This Row],[RN Admin Hours Contract]], Contract[[#This Row],[RN DON Hours Contract]])</f>
        <v>0.25274725274725274</v>
      </c>
      <c r="K469" s="8">
        <f>Contract[[#This Row],[Total Contract RN Hours (w/ Admin, DON)]]/Contract[[#This Row],[Total RN Hours (w/ Admin, DON)]]</f>
        <v>7.2574436128185387E-3</v>
      </c>
      <c r="L469" s="2">
        <v>24.452307692307691</v>
      </c>
      <c r="M469" s="2">
        <v>0.25274725274725274</v>
      </c>
      <c r="N469" s="8">
        <f>Contract[[#This Row],[RN Hours Contract (excl. Admin, DON)]]/Contract[[#This Row],[RN Hours (excl. Admin, DON)]]</f>
        <v>1.0336335364647935E-2</v>
      </c>
      <c r="O469" s="2">
        <v>10.373626373626374</v>
      </c>
      <c r="P469" s="2">
        <v>0</v>
      </c>
      <c r="Q469" s="8">
        <f>Contract[[#This Row],[RN Admin Hours Contract]]/Contract[[#This Row],[RN Admin Hours]]</f>
        <v>0</v>
      </c>
      <c r="R469" s="2">
        <v>0</v>
      </c>
      <c r="S469" s="2">
        <v>0</v>
      </c>
      <c r="T469" s="8" t="s">
        <v>2447</v>
      </c>
      <c r="U469" s="2">
        <v>70.981318681318669</v>
      </c>
      <c r="V469" s="2">
        <v>0</v>
      </c>
      <c r="W469" s="8">
        <f>Contract[[#This Row],[LPN Hours Contract (excl. Admin)]]/Contract[[#This Row],[LPN Hours (excl. Admin)]]</f>
        <v>0</v>
      </c>
      <c r="X469" s="2">
        <v>4.8149450549450545</v>
      </c>
      <c r="Y469" s="2">
        <v>0</v>
      </c>
      <c r="Z469" s="8">
        <f>Contract[[#This Row],[LPN Admin Hours Contract]]/Contract[[#This Row],[LPN Admin Hours]]</f>
        <v>0</v>
      </c>
      <c r="AA469" s="2">
        <v>185.87164835164836</v>
      </c>
      <c r="AB469" s="2">
        <v>0</v>
      </c>
      <c r="AC469" s="8">
        <f>Contract[[#This Row],[CNA Hours Contract]]/Contract[[#This Row],[CNA Hours]]</f>
        <v>0</v>
      </c>
      <c r="AD469" s="2">
        <v>0</v>
      </c>
      <c r="AE469" s="2">
        <v>0</v>
      </c>
      <c r="AF469" s="8" t="s">
        <v>2447</v>
      </c>
      <c r="AG469" s="2">
        <v>0</v>
      </c>
      <c r="AH469" s="2">
        <v>0</v>
      </c>
      <c r="AI469" s="8" t="s">
        <v>2447</v>
      </c>
      <c r="AJ469" t="s">
        <v>111</v>
      </c>
      <c r="AK469" s="6">
        <v>5</v>
      </c>
      <c r="AT469"/>
      <c r="AU469"/>
    </row>
    <row r="470" spans="1:47" x14ac:dyDescent="0.25">
      <c r="A470" t="s">
        <v>35</v>
      </c>
      <c r="B470" t="s">
        <v>1458</v>
      </c>
      <c r="C470" t="s">
        <v>2200</v>
      </c>
      <c r="D470" t="s">
        <v>2346</v>
      </c>
      <c r="E470" s="2">
        <v>49.450549450549453</v>
      </c>
      <c r="F470" s="2">
        <f>SUM(Contract[[#This Row],[RN Hours (excl. Admin, DON)]], Contract[[#This Row],[RN Admin Hours]], Contract[[#This Row],[RN DON Hours]], Contract[[#This Row],[LPN Hours (excl. Admin)]], Contract[[#This Row],[LPN Admin Hours]], Contract[[#This Row],[CNA Hours]], Contract[[#This Row],[NA TR Hours]], Contract[[#This Row],[Med Aide/Tech Hours]])</f>
        <v>165.89395604395605</v>
      </c>
      <c r="G4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8.7912087912087919E-2</v>
      </c>
      <c r="H470" s="8">
        <f>Contract[[#This Row],[Total Contract Hours]]/Contract[[#This Row],[Total Nurse Staff Hours]]</f>
        <v>5.2992942002537033E-4</v>
      </c>
      <c r="I470" s="2">
        <f>SUM(Contract[[#This Row],[RN Hours (excl. Admin, DON)]], Contract[[#This Row],[RN Admin Hours]], Contract[[#This Row],[RN DON Hours]])</f>
        <v>38.26351648351649</v>
      </c>
      <c r="J470" s="2">
        <f>SUM(Contract[[#This Row],[RN Hours Contract (excl. Admin, DON)]], Contract[[#This Row],[RN Admin Hours Contract]], Contract[[#This Row],[RN DON Hours Contract]])</f>
        <v>8.7912087912087919E-2</v>
      </c>
      <c r="K470" s="8">
        <f>Contract[[#This Row],[Total Contract RN Hours (w/ Admin, DON)]]/Contract[[#This Row],[Total RN Hours (w/ Admin, DON)]]</f>
        <v>2.2975433517711187E-3</v>
      </c>
      <c r="L470" s="2">
        <v>28.423626373626377</v>
      </c>
      <c r="M470" s="2">
        <v>0</v>
      </c>
      <c r="N470" s="8">
        <f>Contract[[#This Row],[RN Hours Contract (excl. Admin, DON)]]/Contract[[#This Row],[RN Hours (excl. Admin, DON)]]</f>
        <v>0</v>
      </c>
      <c r="O470" s="2">
        <v>5.3759340659340653</v>
      </c>
      <c r="P470" s="2">
        <v>8.7912087912087919E-2</v>
      </c>
      <c r="Q470" s="8">
        <f>Contract[[#This Row],[RN Admin Hours Contract]]/Contract[[#This Row],[RN Admin Hours]]</f>
        <v>1.6352895484556738E-2</v>
      </c>
      <c r="R470" s="2">
        <v>4.4639560439560437</v>
      </c>
      <c r="S470" s="2">
        <v>0</v>
      </c>
      <c r="T470" s="8">
        <f>Contract[[#This Row],[RN DON Hours Contract]]/Contract[[#This Row],[RN DON Hours]]</f>
        <v>0</v>
      </c>
      <c r="U470" s="2">
        <v>32.542197802197805</v>
      </c>
      <c r="V470" s="2">
        <v>0</v>
      </c>
      <c r="W470" s="8">
        <f>Contract[[#This Row],[LPN Hours Contract (excl. Admin)]]/Contract[[#This Row],[LPN Hours (excl. Admin)]]</f>
        <v>0</v>
      </c>
      <c r="X470" s="2">
        <v>5.7017582417582409</v>
      </c>
      <c r="Y470" s="2">
        <v>0</v>
      </c>
      <c r="Z470" s="8">
        <f>Contract[[#This Row],[LPN Admin Hours Contract]]/Contract[[#This Row],[LPN Admin Hours]]</f>
        <v>0</v>
      </c>
      <c r="AA470" s="2">
        <v>89.386483516483523</v>
      </c>
      <c r="AB470" s="2">
        <v>0</v>
      </c>
      <c r="AC470" s="8">
        <f>Contract[[#This Row],[CNA Hours Contract]]/Contract[[#This Row],[CNA Hours]]</f>
        <v>0</v>
      </c>
      <c r="AD470" s="2">
        <v>0</v>
      </c>
      <c r="AE470" s="2">
        <v>0</v>
      </c>
      <c r="AF470" s="8" t="s">
        <v>2447</v>
      </c>
      <c r="AG470" s="2">
        <v>0</v>
      </c>
      <c r="AH470" s="2">
        <v>0</v>
      </c>
      <c r="AI470" s="8" t="s">
        <v>2447</v>
      </c>
      <c r="AJ470" t="s">
        <v>517</v>
      </c>
      <c r="AK470" s="6">
        <v>5</v>
      </c>
      <c r="AT470"/>
      <c r="AU470"/>
    </row>
    <row r="471" spans="1:47" x14ac:dyDescent="0.25">
      <c r="A471" t="s">
        <v>35</v>
      </c>
      <c r="B471" t="s">
        <v>1601</v>
      </c>
      <c r="C471" t="s">
        <v>2093</v>
      </c>
      <c r="D471" t="s">
        <v>2316</v>
      </c>
      <c r="E471" s="2">
        <v>49.868131868131869</v>
      </c>
      <c r="F471" s="2">
        <f>SUM(Contract[[#This Row],[RN Hours (excl. Admin, DON)]], Contract[[#This Row],[RN Admin Hours]], Contract[[#This Row],[RN DON Hours]], Contract[[#This Row],[LPN Hours (excl. Admin)]], Contract[[#This Row],[LPN Admin Hours]], Contract[[#This Row],[CNA Hours]], Contract[[#This Row],[NA TR Hours]], Contract[[#This Row],[Med Aide/Tech Hours]])</f>
        <v>170.40582417582419</v>
      </c>
      <c r="G4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71" s="8">
        <f>Contract[[#This Row],[Total Contract Hours]]/Contract[[#This Row],[Total Nurse Staff Hours]]</f>
        <v>0</v>
      </c>
      <c r="I471" s="2">
        <f>SUM(Contract[[#This Row],[RN Hours (excl. Admin, DON)]], Contract[[#This Row],[RN Admin Hours]], Contract[[#This Row],[RN DON Hours]])</f>
        <v>22.166813186813187</v>
      </c>
      <c r="J471" s="2">
        <f>SUM(Contract[[#This Row],[RN Hours Contract (excl. Admin, DON)]], Contract[[#This Row],[RN Admin Hours Contract]], Contract[[#This Row],[RN DON Hours Contract]])</f>
        <v>0</v>
      </c>
      <c r="K471" s="8">
        <f>Contract[[#This Row],[Total Contract RN Hours (w/ Admin, DON)]]/Contract[[#This Row],[Total RN Hours (w/ Admin, DON)]]</f>
        <v>0</v>
      </c>
      <c r="L471" s="2">
        <v>11.997252747252746</v>
      </c>
      <c r="M471" s="2">
        <v>0</v>
      </c>
      <c r="N471" s="8">
        <f>Contract[[#This Row],[RN Hours Contract (excl. Admin, DON)]]/Contract[[#This Row],[RN Hours (excl. Admin, DON)]]</f>
        <v>0</v>
      </c>
      <c r="O471" s="2">
        <v>5.1593406593406597</v>
      </c>
      <c r="P471" s="2">
        <v>0</v>
      </c>
      <c r="Q471" s="8">
        <f>Contract[[#This Row],[RN Admin Hours Contract]]/Contract[[#This Row],[RN Admin Hours]]</f>
        <v>0</v>
      </c>
      <c r="R471" s="2">
        <v>5.0102197802197805</v>
      </c>
      <c r="S471" s="2">
        <v>0</v>
      </c>
      <c r="T471" s="8">
        <f>Contract[[#This Row],[RN DON Hours Contract]]/Contract[[#This Row],[RN DON Hours]]</f>
        <v>0</v>
      </c>
      <c r="U471" s="2">
        <v>64.815934065934073</v>
      </c>
      <c r="V471" s="2">
        <v>0</v>
      </c>
      <c r="W471" s="8">
        <f>Contract[[#This Row],[LPN Hours Contract (excl. Admin)]]/Contract[[#This Row],[LPN Hours (excl. Admin)]]</f>
        <v>0</v>
      </c>
      <c r="X471" s="2">
        <v>0</v>
      </c>
      <c r="Y471" s="2">
        <v>0</v>
      </c>
      <c r="Z471" s="8" t="s">
        <v>2447</v>
      </c>
      <c r="AA471" s="2">
        <v>83.42307692307692</v>
      </c>
      <c r="AB471" s="2">
        <v>0</v>
      </c>
      <c r="AC471" s="8">
        <f>Contract[[#This Row],[CNA Hours Contract]]/Contract[[#This Row],[CNA Hours]]</f>
        <v>0</v>
      </c>
      <c r="AD471" s="2">
        <v>0</v>
      </c>
      <c r="AE471" s="2">
        <v>0</v>
      </c>
      <c r="AF471" s="8" t="s">
        <v>2447</v>
      </c>
      <c r="AG471" s="2">
        <v>0</v>
      </c>
      <c r="AH471" s="2">
        <v>0</v>
      </c>
      <c r="AI471" s="8" t="s">
        <v>2447</v>
      </c>
      <c r="AJ471" t="s">
        <v>664</v>
      </c>
      <c r="AK471" s="6">
        <v>5</v>
      </c>
      <c r="AT471"/>
      <c r="AU471"/>
    </row>
    <row r="472" spans="1:47" x14ac:dyDescent="0.25">
      <c r="A472" t="s">
        <v>35</v>
      </c>
      <c r="B472" t="s">
        <v>1553</v>
      </c>
      <c r="C472" t="s">
        <v>2030</v>
      </c>
      <c r="D472" t="s">
        <v>2313</v>
      </c>
      <c r="E472" s="2">
        <v>59.142857142857146</v>
      </c>
      <c r="F472" s="2">
        <f>SUM(Contract[[#This Row],[RN Hours (excl. Admin, DON)]], Contract[[#This Row],[RN Admin Hours]], Contract[[#This Row],[RN DON Hours]], Contract[[#This Row],[LPN Hours (excl. Admin)]], Contract[[#This Row],[LPN Admin Hours]], Contract[[#This Row],[CNA Hours]], Contract[[#This Row],[NA TR Hours]], Contract[[#This Row],[Med Aide/Tech Hours]])</f>
        <v>159.10186813186817</v>
      </c>
      <c r="G4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8.4917582417582409</v>
      </c>
      <c r="H472" s="8">
        <f>Contract[[#This Row],[Total Contract Hours]]/Contract[[#This Row],[Total Nurse Staff Hours]]</f>
        <v>5.3373089464418037E-2</v>
      </c>
      <c r="I472" s="2">
        <f>SUM(Contract[[#This Row],[RN Hours (excl. Admin, DON)]], Contract[[#This Row],[RN Admin Hours]], Contract[[#This Row],[RN DON Hours]])</f>
        <v>24.19901098901099</v>
      </c>
      <c r="J472" s="2">
        <f>SUM(Contract[[#This Row],[RN Hours Contract (excl. Admin, DON)]], Contract[[#This Row],[RN Admin Hours Contract]], Contract[[#This Row],[RN DON Hours Contract]])</f>
        <v>2.087912087912088</v>
      </c>
      <c r="K472" s="8">
        <f>Contract[[#This Row],[Total Contract RN Hours (w/ Admin, DON)]]/Contract[[#This Row],[Total RN Hours (w/ Admin, DON)]]</f>
        <v>8.6280885151059666E-2</v>
      </c>
      <c r="L472" s="2">
        <v>7.924285714285717</v>
      </c>
      <c r="M472" s="2">
        <v>2.087912087912088</v>
      </c>
      <c r="N472" s="8">
        <f>Contract[[#This Row],[RN Hours Contract (excl. Admin, DON)]]/Contract[[#This Row],[RN Hours (excl. Admin, DON)]]</f>
        <v>0.26348268641400058</v>
      </c>
      <c r="O472" s="2">
        <v>11.087912087912088</v>
      </c>
      <c r="P472" s="2">
        <v>0</v>
      </c>
      <c r="Q472" s="8">
        <f>Contract[[#This Row],[RN Admin Hours Contract]]/Contract[[#This Row],[RN Admin Hours]]</f>
        <v>0</v>
      </c>
      <c r="R472" s="2">
        <v>5.186813186813187</v>
      </c>
      <c r="S472" s="2">
        <v>0</v>
      </c>
      <c r="T472" s="8">
        <f>Contract[[#This Row],[RN DON Hours Contract]]/Contract[[#This Row],[RN DON Hours]]</f>
        <v>0</v>
      </c>
      <c r="U472" s="2">
        <v>43.928241758241761</v>
      </c>
      <c r="V472" s="2">
        <v>3.6236263736263741</v>
      </c>
      <c r="W472" s="8">
        <f>Contract[[#This Row],[LPN Hours Contract (excl. Admin)]]/Contract[[#This Row],[LPN Hours (excl. Admin)]]</f>
        <v>8.2489674719259942E-2</v>
      </c>
      <c r="X472" s="2">
        <v>0</v>
      </c>
      <c r="Y472" s="2">
        <v>0</v>
      </c>
      <c r="Z472" s="8" t="s">
        <v>2447</v>
      </c>
      <c r="AA472" s="2">
        <v>77.722637362637386</v>
      </c>
      <c r="AB472" s="2">
        <v>2.7802197802197801</v>
      </c>
      <c r="AC472" s="8">
        <f>Contract[[#This Row],[CNA Hours Contract]]/Contract[[#This Row],[CNA Hours]]</f>
        <v>3.5771042704686701E-2</v>
      </c>
      <c r="AD472" s="2">
        <v>13.251978021978021</v>
      </c>
      <c r="AE472" s="2">
        <v>0</v>
      </c>
      <c r="AF472" s="8">
        <f>Contract[[#This Row],[NA TR Hours Contract]]/Contract[[#This Row],[NA TR Hours]]</f>
        <v>0</v>
      </c>
      <c r="AG472" s="2">
        <v>0</v>
      </c>
      <c r="AH472" s="2">
        <v>0</v>
      </c>
      <c r="AI472" s="8" t="s">
        <v>2447</v>
      </c>
      <c r="AJ472" t="s">
        <v>615</v>
      </c>
      <c r="AK472" s="6">
        <v>5</v>
      </c>
      <c r="AT472"/>
      <c r="AU472"/>
    </row>
    <row r="473" spans="1:47" x14ac:dyDescent="0.25">
      <c r="A473" t="s">
        <v>35</v>
      </c>
      <c r="B473" t="s">
        <v>1625</v>
      </c>
      <c r="C473" t="s">
        <v>2077</v>
      </c>
      <c r="D473" t="s">
        <v>2346</v>
      </c>
      <c r="E473" s="2">
        <v>75.472527472527474</v>
      </c>
      <c r="F473" s="2">
        <f>SUM(Contract[[#This Row],[RN Hours (excl. Admin, DON)]], Contract[[#This Row],[RN Admin Hours]], Contract[[#This Row],[RN DON Hours]], Contract[[#This Row],[LPN Hours (excl. Admin)]], Contract[[#This Row],[LPN Admin Hours]], Contract[[#This Row],[CNA Hours]], Contract[[#This Row],[NA TR Hours]], Contract[[#This Row],[Med Aide/Tech Hours]])</f>
        <v>250.83791208791209</v>
      </c>
      <c r="G4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3.302197802197802</v>
      </c>
      <c r="H473" s="8">
        <f>Contract[[#This Row],[Total Contract Hours]]/Contract[[#This Row],[Total Nurse Staff Hours]]</f>
        <v>1.3164667871419965E-2</v>
      </c>
      <c r="I473" s="2">
        <f>SUM(Contract[[#This Row],[RN Hours (excl. Admin, DON)]], Contract[[#This Row],[RN Admin Hours]], Contract[[#This Row],[RN DON Hours]])</f>
        <v>34.626373626373628</v>
      </c>
      <c r="J473" s="2">
        <f>SUM(Contract[[#This Row],[RN Hours Contract (excl. Admin, DON)]], Contract[[#This Row],[RN Admin Hours Contract]], Contract[[#This Row],[RN DON Hours Contract]])</f>
        <v>0</v>
      </c>
      <c r="K473" s="8">
        <f>Contract[[#This Row],[Total Contract RN Hours (w/ Admin, DON)]]/Contract[[#This Row],[Total RN Hours (w/ Admin, DON)]]</f>
        <v>0</v>
      </c>
      <c r="L473" s="2">
        <v>9.5631868131868139</v>
      </c>
      <c r="M473" s="2">
        <v>0</v>
      </c>
      <c r="N473" s="8">
        <f>Contract[[#This Row],[RN Hours Contract (excl. Admin, DON)]]/Contract[[#This Row],[RN Hours (excl. Admin, DON)]]</f>
        <v>0</v>
      </c>
      <c r="O473" s="2">
        <v>19.78846153846154</v>
      </c>
      <c r="P473" s="2">
        <v>0</v>
      </c>
      <c r="Q473" s="8">
        <f>Contract[[#This Row],[RN Admin Hours Contract]]/Contract[[#This Row],[RN Admin Hours]]</f>
        <v>0</v>
      </c>
      <c r="R473" s="2">
        <v>5.2747252747252746</v>
      </c>
      <c r="S473" s="2">
        <v>0</v>
      </c>
      <c r="T473" s="8">
        <f>Contract[[#This Row],[RN DON Hours Contract]]/Contract[[#This Row],[RN DON Hours]]</f>
        <v>0</v>
      </c>
      <c r="U473" s="2">
        <v>59.428571428571431</v>
      </c>
      <c r="V473" s="2">
        <v>4.9450549450549448E-2</v>
      </c>
      <c r="W473" s="8">
        <f>Contract[[#This Row],[LPN Hours Contract (excl. Admin)]]/Contract[[#This Row],[LPN Hours (excl. Admin)]]</f>
        <v>8.3210059171597624E-4</v>
      </c>
      <c r="X473" s="2">
        <v>14.695054945054945</v>
      </c>
      <c r="Y473" s="2">
        <v>0</v>
      </c>
      <c r="Z473" s="8">
        <f>Contract[[#This Row],[LPN Admin Hours Contract]]/Contract[[#This Row],[LPN Admin Hours]]</f>
        <v>0</v>
      </c>
      <c r="AA473" s="2">
        <v>138.76373626373626</v>
      </c>
      <c r="AB473" s="2">
        <v>3.2527472527472527</v>
      </c>
      <c r="AC473" s="8">
        <f>Contract[[#This Row],[CNA Hours Contract]]/Contract[[#This Row],[CNA Hours]]</f>
        <v>2.3440902791526431E-2</v>
      </c>
      <c r="AD473" s="2">
        <v>3.3241758241758244</v>
      </c>
      <c r="AE473" s="2">
        <v>0</v>
      </c>
      <c r="AF473" s="8">
        <f>Contract[[#This Row],[NA TR Hours Contract]]/Contract[[#This Row],[NA TR Hours]]</f>
        <v>0</v>
      </c>
      <c r="AG473" s="2">
        <v>0</v>
      </c>
      <c r="AH473" s="2">
        <v>0</v>
      </c>
      <c r="AI473" s="8" t="s">
        <v>2447</v>
      </c>
      <c r="AJ473" t="s">
        <v>688</v>
      </c>
      <c r="AK473" s="6">
        <v>5</v>
      </c>
      <c r="AT473"/>
      <c r="AU473"/>
    </row>
    <row r="474" spans="1:47" x14ac:dyDescent="0.25">
      <c r="A474" t="s">
        <v>35</v>
      </c>
      <c r="B474" t="s">
        <v>1868</v>
      </c>
      <c r="C474" t="s">
        <v>2068</v>
      </c>
      <c r="D474" t="s">
        <v>2307</v>
      </c>
      <c r="E474" s="2">
        <v>65.527472527472526</v>
      </c>
      <c r="F474" s="2">
        <f>SUM(Contract[[#This Row],[RN Hours (excl. Admin, DON)]], Contract[[#This Row],[RN Admin Hours]], Contract[[#This Row],[RN DON Hours]], Contract[[#This Row],[LPN Hours (excl. Admin)]], Contract[[#This Row],[LPN Admin Hours]], Contract[[#This Row],[CNA Hours]], Contract[[#This Row],[NA TR Hours]], Contract[[#This Row],[Med Aide/Tech Hours]])</f>
        <v>254.08208791208796</v>
      </c>
      <c r="G4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10.51010989010989</v>
      </c>
      <c r="H474" s="8">
        <f>Contract[[#This Row],[Total Contract Hours]]/Contract[[#This Row],[Total Nurse Staff Hours]]</f>
        <v>4.1365017016651615E-2</v>
      </c>
      <c r="I474" s="2">
        <f>SUM(Contract[[#This Row],[RN Hours (excl. Admin, DON)]], Contract[[#This Row],[RN Admin Hours]], Contract[[#This Row],[RN DON Hours]])</f>
        <v>36.915054945054941</v>
      </c>
      <c r="J474" s="2">
        <f>SUM(Contract[[#This Row],[RN Hours Contract (excl. Admin, DON)]], Contract[[#This Row],[RN Admin Hours Contract]], Contract[[#This Row],[RN DON Hours Contract]])</f>
        <v>0</v>
      </c>
      <c r="K474" s="8">
        <f>Contract[[#This Row],[Total Contract RN Hours (w/ Admin, DON)]]/Contract[[#This Row],[Total RN Hours (w/ Admin, DON)]]</f>
        <v>0</v>
      </c>
      <c r="L474" s="2">
        <v>23.904065934065933</v>
      </c>
      <c r="M474" s="2">
        <v>0</v>
      </c>
      <c r="N474" s="8">
        <f>Contract[[#This Row],[RN Hours Contract (excl. Admin, DON)]]/Contract[[#This Row],[RN Hours (excl. Admin, DON)]]</f>
        <v>0</v>
      </c>
      <c r="O474" s="2">
        <v>8.2637362637362646</v>
      </c>
      <c r="P474" s="2">
        <v>0</v>
      </c>
      <c r="Q474" s="8">
        <f>Contract[[#This Row],[RN Admin Hours Contract]]/Contract[[#This Row],[RN Admin Hours]]</f>
        <v>0</v>
      </c>
      <c r="R474" s="2">
        <v>4.7472527472527473</v>
      </c>
      <c r="S474" s="2">
        <v>0</v>
      </c>
      <c r="T474" s="8">
        <f>Contract[[#This Row],[RN DON Hours Contract]]/Contract[[#This Row],[RN DON Hours]]</f>
        <v>0</v>
      </c>
      <c r="U474" s="2">
        <v>69.19</v>
      </c>
      <c r="V474" s="2">
        <v>6.8507692307692301</v>
      </c>
      <c r="W474" s="8">
        <f>Contract[[#This Row],[LPN Hours Contract (excl. Admin)]]/Contract[[#This Row],[LPN Hours (excl. Admin)]]</f>
        <v>9.9013863719746062E-2</v>
      </c>
      <c r="X474" s="2">
        <v>7.6207692307692305</v>
      </c>
      <c r="Y474" s="2">
        <v>0</v>
      </c>
      <c r="Z474" s="8">
        <f>Contract[[#This Row],[LPN Admin Hours Contract]]/Contract[[#This Row],[LPN Admin Hours]]</f>
        <v>0</v>
      </c>
      <c r="AA474" s="2">
        <v>140.35626373626377</v>
      </c>
      <c r="AB474" s="2">
        <v>3.6593406593406592</v>
      </c>
      <c r="AC474" s="8">
        <f>Contract[[#This Row],[CNA Hours Contract]]/Contract[[#This Row],[CNA Hours]]</f>
        <v>2.6071801584977624E-2</v>
      </c>
      <c r="AD474" s="2">
        <v>0</v>
      </c>
      <c r="AE474" s="2">
        <v>0</v>
      </c>
      <c r="AF474" s="8" t="s">
        <v>2447</v>
      </c>
      <c r="AG474" s="2">
        <v>0</v>
      </c>
      <c r="AH474" s="2">
        <v>0</v>
      </c>
      <c r="AI474" s="8" t="s">
        <v>2447</v>
      </c>
      <c r="AJ474" t="s">
        <v>935</v>
      </c>
      <c r="AK474" s="6">
        <v>5</v>
      </c>
      <c r="AT474"/>
      <c r="AU474"/>
    </row>
    <row r="475" spans="1:47" x14ac:dyDescent="0.25">
      <c r="A475" t="s">
        <v>35</v>
      </c>
      <c r="B475" t="s">
        <v>1195</v>
      </c>
      <c r="C475" t="s">
        <v>1955</v>
      </c>
      <c r="D475" t="s">
        <v>2313</v>
      </c>
      <c r="E475" s="2">
        <v>53.560439560439562</v>
      </c>
      <c r="F475" s="2">
        <f>SUM(Contract[[#This Row],[RN Hours (excl. Admin, DON)]], Contract[[#This Row],[RN Admin Hours]], Contract[[#This Row],[RN DON Hours]], Contract[[#This Row],[LPN Hours (excl. Admin)]], Contract[[#This Row],[LPN Admin Hours]], Contract[[#This Row],[CNA Hours]], Contract[[#This Row],[NA TR Hours]], Contract[[#This Row],[Med Aide/Tech Hours]])</f>
        <v>187.52120879120878</v>
      </c>
      <c r="G4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2.619560439560439</v>
      </c>
      <c r="H475" s="8">
        <f>Contract[[#This Row],[Total Contract Hours]]/Contract[[#This Row],[Total Nurse Staff Hours]]</f>
        <v>1.3969408881515525E-2</v>
      </c>
      <c r="I475" s="2">
        <f>SUM(Contract[[#This Row],[RN Hours (excl. Admin, DON)]], Contract[[#This Row],[RN Admin Hours]], Contract[[#This Row],[RN DON Hours]])</f>
        <v>24.65956043956044</v>
      </c>
      <c r="J475" s="2">
        <f>SUM(Contract[[#This Row],[RN Hours Contract (excl. Admin, DON)]], Contract[[#This Row],[RN Admin Hours Contract]], Contract[[#This Row],[RN DON Hours Contract]])</f>
        <v>0</v>
      </c>
      <c r="K475" s="8">
        <f>Contract[[#This Row],[Total Contract RN Hours (w/ Admin, DON)]]/Contract[[#This Row],[Total RN Hours (w/ Admin, DON)]]</f>
        <v>0</v>
      </c>
      <c r="L475" s="2">
        <v>16.835384615384616</v>
      </c>
      <c r="M475" s="2">
        <v>0</v>
      </c>
      <c r="N475" s="8">
        <f>Contract[[#This Row],[RN Hours Contract (excl. Admin, DON)]]/Contract[[#This Row],[RN Hours (excl. Admin, DON)]]</f>
        <v>0</v>
      </c>
      <c r="O475" s="2">
        <v>2.6373626373626373</v>
      </c>
      <c r="P475" s="2">
        <v>0</v>
      </c>
      <c r="Q475" s="8">
        <f>Contract[[#This Row],[RN Admin Hours Contract]]/Contract[[#This Row],[RN Admin Hours]]</f>
        <v>0</v>
      </c>
      <c r="R475" s="2">
        <v>5.186813186813187</v>
      </c>
      <c r="S475" s="2">
        <v>0</v>
      </c>
      <c r="T475" s="8">
        <f>Contract[[#This Row],[RN DON Hours Contract]]/Contract[[#This Row],[RN DON Hours]]</f>
        <v>0</v>
      </c>
      <c r="U475" s="2">
        <v>52.890769230769237</v>
      </c>
      <c r="V475" s="2">
        <v>2.4767032967032963</v>
      </c>
      <c r="W475" s="8">
        <f>Contract[[#This Row],[LPN Hours Contract (excl. Admin)]]/Contract[[#This Row],[LPN Hours (excl. Admin)]]</f>
        <v>4.6826758860267673E-2</v>
      </c>
      <c r="X475" s="2">
        <v>10.989010989010989</v>
      </c>
      <c r="Y475" s="2">
        <v>0</v>
      </c>
      <c r="Z475" s="8">
        <f>Contract[[#This Row],[LPN Admin Hours Contract]]/Contract[[#This Row],[LPN Admin Hours]]</f>
        <v>0</v>
      </c>
      <c r="AA475" s="2">
        <v>98.981868131868097</v>
      </c>
      <c r="AB475" s="2">
        <v>0.14285714285714285</v>
      </c>
      <c r="AC475" s="8">
        <f>Contract[[#This Row],[CNA Hours Contract]]/Contract[[#This Row],[CNA Hours]]</f>
        <v>1.4432657773929074E-3</v>
      </c>
      <c r="AD475" s="2">
        <v>0</v>
      </c>
      <c r="AE475" s="2">
        <v>0</v>
      </c>
      <c r="AF475" s="8" t="s">
        <v>2447</v>
      </c>
      <c r="AG475" s="2">
        <v>0</v>
      </c>
      <c r="AH475" s="2">
        <v>0</v>
      </c>
      <c r="AI475" s="8" t="s">
        <v>2447</v>
      </c>
      <c r="AJ475" t="s">
        <v>250</v>
      </c>
      <c r="AK475" s="6">
        <v>5</v>
      </c>
      <c r="AT475"/>
      <c r="AU475"/>
    </row>
    <row r="476" spans="1:47" x14ac:dyDescent="0.25">
      <c r="A476" t="s">
        <v>35</v>
      </c>
      <c r="B476" t="s">
        <v>1504</v>
      </c>
      <c r="C476" t="s">
        <v>2082</v>
      </c>
      <c r="D476" t="s">
        <v>2322</v>
      </c>
      <c r="E476" s="2">
        <v>44.879120879120876</v>
      </c>
      <c r="F476" s="2">
        <f>SUM(Contract[[#This Row],[RN Hours (excl. Admin, DON)]], Contract[[#This Row],[RN Admin Hours]], Contract[[#This Row],[RN DON Hours]], Contract[[#This Row],[LPN Hours (excl. Admin)]], Contract[[#This Row],[LPN Admin Hours]], Contract[[#This Row],[CNA Hours]], Contract[[#This Row],[NA TR Hours]], Contract[[#This Row],[Med Aide/Tech Hours]])</f>
        <v>200.06714285714287</v>
      </c>
      <c r="G4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42.071428571428569</v>
      </c>
      <c r="H476" s="8">
        <f>Contract[[#This Row],[Total Contract Hours]]/Contract[[#This Row],[Total Nurse Staff Hours]]</f>
        <v>0.21028654665933577</v>
      </c>
      <c r="I476" s="2">
        <f>SUM(Contract[[#This Row],[RN Hours (excl. Admin, DON)]], Contract[[#This Row],[RN Admin Hours]], Contract[[#This Row],[RN DON Hours]])</f>
        <v>16.441318681318684</v>
      </c>
      <c r="J476" s="2">
        <f>SUM(Contract[[#This Row],[RN Hours Contract (excl. Admin, DON)]], Contract[[#This Row],[RN Admin Hours Contract]], Contract[[#This Row],[RN DON Hours Contract]])</f>
        <v>3.1538461538461537</v>
      </c>
      <c r="K476" s="8">
        <f>Contract[[#This Row],[Total Contract RN Hours (w/ Admin, DON)]]/Contract[[#This Row],[Total RN Hours (w/ Admin, DON)]]</f>
        <v>0.19182440380707941</v>
      </c>
      <c r="L476" s="2">
        <v>11.820439560439562</v>
      </c>
      <c r="M476" s="2">
        <v>3.1538461538461537</v>
      </c>
      <c r="N476" s="8">
        <f>Contract[[#This Row],[RN Hours Contract (excl. Admin, DON)]]/Contract[[#This Row],[RN Hours (excl. Admin, DON)]]</f>
        <v>0.26681293345480911</v>
      </c>
      <c r="O476" s="2">
        <v>4.6208791208791204</v>
      </c>
      <c r="P476" s="2">
        <v>0</v>
      </c>
      <c r="Q476" s="8">
        <f>Contract[[#This Row],[RN Admin Hours Contract]]/Contract[[#This Row],[RN Admin Hours]]</f>
        <v>0</v>
      </c>
      <c r="R476" s="2">
        <v>0</v>
      </c>
      <c r="S476" s="2">
        <v>0</v>
      </c>
      <c r="T476" s="8" t="s">
        <v>2447</v>
      </c>
      <c r="U476" s="2">
        <v>48.29956043956043</v>
      </c>
      <c r="V476" s="2">
        <v>5.0604395604395602</v>
      </c>
      <c r="W476" s="8">
        <f>Contract[[#This Row],[LPN Hours Contract (excl. Admin)]]/Contract[[#This Row],[LPN Hours (excl. Admin)]]</f>
        <v>0.10477195888297849</v>
      </c>
      <c r="X476" s="2">
        <v>5.802197802197802</v>
      </c>
      <c r="Y476" s="2">
        <v>0</v>
      </c>
      <c r="Z476" s="8">
        <f>Contract[[#This Row],[LPN Admin Hours Contract]]/Contract[[#This Row],[LPN Admin Hours]]</f>
        <v>0</v>
      </c>
      <c r="AA476" s="2">
        <v>129.52406593406596</v>
      </c>
      <c r="AB476" s="2">
        <v>33.857142857142854</v>
      </c>
      <c r="AC476" s="8">
        <f>Contract[[#This Row],[CNA Hours Contract]]/Contract[[#This Row],[CNA Hours]]</f>
        <v>0.26139654135300067</v>
      </c>
      <c r="AD476" s="2">
        <v>0</v>
      </c>
      <c r="AE476" s="2">
        <v>0</v>
      </c>
      <c r="AF476" s="8" t="s">
        <v>2447</v>
      </c>
      <c r="AG476" s="2">
        <v>0</v>
      </c>
      <c r="AH476" s="2">
        <v>0</v>
      </c>
      <c r="AI476" s="8" t="s">
        <v>2447</v>
      </c>
      <c r="AJ476" t="s">
        <v>566</v>
      </c>
      <c r="AK476" s="6">
        <v>5</v>
      </c>
      <c r="AT476"/>
      <c r="AU476"/>
    </row>
    <row r="477" spans="1:47" x14ac:dyDescent="0.25">
      <c r="A477" t="s">
        <v>35</v>
      </c>
      <c r="B477" t="s">
        <v>1663</v>
      </c>
      <c r="C477" t="s">
        <v>2080</v>
      </c>
      <c r="D477" t="s">
        <v>2340</v>
      </c>
      <c r="E477" s="2">
        <v>69.428571428571431</v>
      </c>
      <c r="F477" s="2">
        <f>SUM(Contract[[#This Row],[RN Hours (excl. Admin, DON)]], Contract[[#This Row],[RN Admin Hours]], Contract[[#This Row],[RN DON Hours]], Contract[[#This Row],[LPN Hours (excl. Admin)]], Contract[[#This Row],[LPN Admin Hours]], Contract[[#This Row],[CNA Hours]], Contract[[#This Row],[NA TR Hours]], Contract[[#This Row],[Med Aide/Tech Hours]])</f>
        <v>248.18802197802199</v>
      </c>
      <c r="G4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77" s="8">
        <f>Contract[[#This Row],[Total Contract Hours]]/Contract[[#This Row],[Total Nurse Staff Hours]]</f>
        <v>0</v>
      </c>
      <c r="I477" s="2">
        <f>SUM(Contract[[#This Row],[RN Hours (excl. Admin, DON)]], Contract[[#This Row],[RN Admin Hours]], Contract[[#This Row],[RN DON Hours]])</f>
        <v>48.220329670329676</v>
      </c>
      <c r="J477" s="2">
        <f>SUM(Contract[[#This Row],[RN Hours Contract (excl. Admin, DON)]], Contract[[#This Row],[RN Admin Hours Contract]], Contract[[#This Row],[RN DON Hours Contract]])</f>
        <v>0</v>
      </c>
      <c r="K477" s="8">
        <f>Contract[[#This Row],[Total Contract RN Hours (w/ Admin, DON)]]/Contract[[#This Row],[Total RN Hours (w/ Admin, DON)]]</f>
        <v>0</v>
      </c>
      <c r="L477" s="2">
        <v>31.307692307692317</v>
      </c>
      <c r="M477" s="2">
        <v>0</v>
      </c>
      <c r="N477" s="8">
        <f>Contract[[#This Row],[RN Hours Contract (excl. Admin, DON)]]/Contract[[#This Row],[RN Hours (excl. Admin, DON)]]</f>
        <v>0</v>
      </c>
      <c r="O477" s="2">
        <v>12.341208791208787</v>
      </c>
      <c r="P477" s="2">
        <v>0</v>
      </c>
      <c r="Q477" s="8">
        <f>Contract[[#This Row],[RN Admin Hours Contract]]/Contract[[#This Row],[RN Admin Hours]]</f>
        <v>0</v>
      </c>
      <c r="R477" s="2">
        <v>4.5714285714285712</v>
      </c>
      <c r="S477" s="2">
        <v>0</v>
      </c>
      <c r="T477" s="8">
        <f>Contract[[#This Row],[RN DON Hours Contract]]/Contract[[#This Row],[RN DON Hours]]</f>
        <v>0</v>
      </c>
      <c r="U477" s="2">
        <v>64.721208791208809</v>
      </c>
      <c r="V477" s="2">
        <v>0</v>
      </c>
      <c r="W477" s="8">
        <f>Contract[[#This Row],[LPN Hours Contract (excl. Admin)]]/Contract[[#This Row],[LPN Hours (excl. Admin)]]</f>
        <v>0</v>
      </c>
      <c r="X477" s="2">
        <v>5.1536263736263717</v>
      </c>
      <c r="Y477" s="2">
        <v>0</v>
      </c>
      <c r="Z477" s="8">
        <f>Contract[[#This Row],[LPN Admin Hours Contract]]/Contract[[#This Row],[LPN Admin Hours]]</f>
        <v>0</v>
      </c>
      <c r="AA477" s="2">
        <v>109.69076923076922</v>
      </c>
      <c r="AB477" s="2">
        <v>0</v>
      </c>
      <c r="AC477" s="8">
        <f>Contract[[#This Row],[CNA Hours Contract]]/Contract[[#This Row],[CNA Hours]]</f>
        <v>0</v>
      </c>
      <c r="AD477" s="2">
        <v>20.402087912087914</v>
      </c>
      <c r="AE477" s="2">
        <v>0</v>
      </c>
      <c r="AF477" s="8">
        <f>Contract[[#This Row],[NA TR Hours Contract]]/Contract[[#This Row],[NA TR Hours]]</f>
        <v>0</v>
      </c>
      <c r="AG477" s="2">
        <v>0</v>
      </c>
      <c r="AH477" s="2">
        <v>0</v>
      </c>
      <c r="AI477" s="8" t="s">
        <v>2447</v>
      </c>
      <c r="AJ477" t="s">
        <v>727</v>
      </c>
      <c r="AK477" s="6">
        <v>5</v>
      </c>
      <c r="AT477"/>
      <c r="AU477"/>
    </row>
    <row r="478" spans="1:47" x14ac:dyDescent="0.25">
      <c r="A478" t="s">
        <v>35</v>
      </c>
      <c r="B478" t="s">
        <v>1019</v>
      </c>
      <c r="C478" t="s">
        <v>2065</v>
      </c>
      <c r="D478" t="s">
        <v>2335</v>
      </c>
      <c r="E478" s="2">
        <v>90.978021978021971</v>
      </c>
      <c r="F478" s="2">
        <f>SUM(Contract[[#This Row],[RN Hours (excl. Admin, DON)]], Contract[[#This Row],[RN Admin Hours]], Contract[[#This Row],[RN DON Hours]], Contract[[#This Row],[LPN Hours (excl. Admin)]], Contract[[#This Row],[LPN Admin Hours]], Contract[[#This Row],[CNA Hours]], Contract[[#This Row],[NA TR Hours]], Contract[[#This Row],[Med Aide/Tech Hours]])</f>
        <v>332.40615384615381</v>
      </c>
      <c r="G4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78" s="8">
        <f>Contract[[#This Row],[Total Contract Hours]]/Contract[[#This Row],[Total Nurse Staff Hours]]</f>
        <v>0</v>
      </c>
      <c r="I478" s="2">
        <f>SUM(Contract[[#This Row],[RN Hours (excl. Admin, DON)]], Contract[[#This Row],[RN Admin Hours]], Contract[[#This Row],[RN DON Hours]])</f>
        <v>58.603406593406596</v>
      </c>
      <c r="J478" s="2">
        <f>SUM(Contract[[#This Row],[RN Hours Contract (excl. Admin, DON)]], Contract[[#This Row],[RN Admin Hours Contract]], Contract[[#This Row],[RN DON Hours Contract]])</f>
        <v>0</v>
      </c>
      <c r="K478" s="8">
        <f>Contract[[#This Row],[Total Contract RN Hours (w/ Admin, DON)]]/Contract[[#This Row],[Total RN Hours (w/ Admin, DON)]]</f>
        <v>0</v>
      </c>
      <c r="L478" s="2">
        <v>45.402417582417584</v>
      </c>
      <c r="M478" s="2">
        <v>0</v>
      </c>
      <c r="N478" s="8">
        <f>Contract[[#This Row],[RN Hours Contract (excl. Admin, DON)]]/Contract[[#This Row],[RN Hours (excl. Admin, DON)]]</f>
        <v>0</v>
      </c>
      <c r="O478" s="2">
        <v>8.6295604395604411</v>
      </c>
      <c r="P478" s="2">
        <v>0</v>
      </c>
      <c r="Q478" s="8">
        <f>Contract[[#This Row],[RN Admin Hours Contract]]/Contract[[#This Row],[RN Admin Hours]]</f>
        <v>0</v>
      </c>
      <c r="R478" s="2">
        <v>4.5714285714285712</v>
      </c>
      <c r="S478" s="2">
        <v>0</v>
      </c>
      <c r="T478" s="8">
        <f>Contract[[#This Row],[RN DON Hours Contract]]/Contract[[#This Row],[RN DON Hours]]</f>
        <v>0</v>
      </c>
      <c r="U478" s="2">
        <v>79.487142857142885</v>
      </c>
      <c r="V478" s="2">
        <v>0</v>
      </c>
      <c r="W478" s="8">
        <f>Contract[[#This Row],[LPN Hours Contract (excl. Admin)]]/Contract[[#This Row],[LPN Hours (excl. Admin)]]</f>
        <v>0</v>
      </c>
      <c r="X478" s="2">
        <v>5.5018681318681333</v>
      </c>
      <c r="Y478" s="2">
        <v>0</v>
      </c>
      <c r="Z478" s="8">
        <f>Contract[[#This Row],[LPN Admin Hours Contract]]/Contract[[#This Row],[LPN Admin Hours]]</f>
        <v>0</v>
      </c>
      <c r="AA478" s="2">
        <v>183.37340659340654</v>
      </c>
      <c r="AB478" s="2">
        <v>0</v>
      </c>
      <c r="AC478" s="8">
        <f>Contract[[#This Row],[CNA Hours Contract]]/Contract[[#This Row],[CNA Hours]]</f>
        <v>0</v>
      </c>
      <c r="AD478" s="2">
        <v>5.4403296703296693</v>
      </c>
      <c r="AE478" s="2">
        <v>0</v>
      </c>
      <c r="AF478" s="8">
        <f>Contract[[#This Row],[NA TR Hours Contract]]/Contract[[#This Row],[NA TR Hours]]</f>
        <v>0</v>
      </c>
      <c r="AG478" s="2">
        <v>0</v>
      </c>
      <c r="AH478" s="2">
        <v>0</v>
      </c>
      <c r="AI478" s="8" t="s">
        <v>2447</v>
      </c>
      <c r="AJ478" t="s">
        <v>72</v>
      </c>
      <c r="AK478" s="6">
        <v>5</v>
      </c>
      <c r="AT478"/>
      <c r="AU478"/>
    </row>
    <row r="479" spans="1:47" x14ac:dyDescent="0.25">
      <c r="A479" t="s">
        <v>35</v>
      </c>
      <c r="B479" t="s">
        <v>1011</v>
      </c>
      <c r="C479" t="s">
        <v>2069</v>
      </c>
      <c r="D479" t="s">
        <v>2331</v>
      </c>
      <c r="E479" s="2">
        <v>86.571428571428569</v>
      </c>
      <c r="F479" s="2">
        <f>SUM(Contract[[#This Row],[RN Hours (excl. Admin, DON)]], Contract[[#This Row],[RN Admin Hours]], Contract[[#This Row],[RN DON Hours]], Contract[[#This Row],[LPN Hours (excl. Admin)]], Contract[[#This Row],[LPN Admin Hours]], Contract[[#This Row],[CNA Hours]], Contract[[#This Row],[NA TR Hours]], Contract[[#This Row],[Med Aide/Tech Hours]])</f>
        <v>300.52791208791206</v>
      </c>
      <c r="G4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3.8156043956043955</v>
      </c>
      <c r="H479" s="8">
        <f>Contract[[#This Row],[Total Contract Hours]]/Contract[[#This Row],[Total Nurse Staff Hours]]</f>
        <v>1.2696339481732512E-2</v>
      </c>
      <c r="I479" s="2">
        <f>SUM(Contract[[#This Row],[RN Hours (excl. Admin, DON)]], Contract[[#This Row],[RN Admin Hours]], Contract[[#This Row],[RN DON Hours]])</f>
        <v>74.063736263736246</v>
      </c>
      <c r="J479" s="2">
        <f>SUM(Contract[[#This Row],[RN Hours Contract (excl. Admin, DON)]], Contract[[#This Row],[RN Admin Hours Contract]], Contract[[#This Row],[RN DON Hours Contract]])</f>
        <v>0</v>
      </c>
      <c r="K479" s="8">
        <f>Contract[[#This Row],[Total Contract RN Hours (w/ Admin, DON)]]/Contract[[#This Row],[Total RN Hours (w/ Admin, DON)]]</f>
        <v>0</v>
      </c>
      <c r="L479" s="2">
        <v>60.402087912087893</v>
      </c>
      <c r="M479" s="2">
        <v>0</v>
      </c>
      <c r="N479" s="8">
        <f>Contract[[#This Row],[RN Hours Contract (excl. Admin, DON)]]/Contract[[#This Row],[RN Hours (excl. Admin, DON)]]</f>
        <v>0</v>
      </c>
      <c r="O479" s="2">
        <v>9.7056043956043965</v>
      </c>
      <c r="P479" s="2">
        <v>0</v>
      </c>
      <c r="Q479" s="8">
        <f>Contract[[#This Row],[RN Admin Hours Contract]]/Contract[[#This Row],[RN Admin Hours]]</f>
        <v>0</v>
      </c>
      <c r="R479" s="2">
        <v>3.9560439560439562</v>
      </c>
      <c r="S479" s="2">
        <v>0</v>
      </c>
      <c r="T479" s="8">
        <f>Contract[[#This Row],[RN DON Hours Contract]]/Contract[[#This Row],[RN DON Hours]]</f>
        <v>0</v>
      </c>
      <c r="U479" s="2">
        <v>42.337692307692315</v>
      </c>
      <c r="V479" s="2">
        <v>3.6837362637362636</v>
      </c>
      <c r="W479" s="8">
        <f>Contract[[#This Row],[LPN Hours Contract (excl. Admin)]]/Contract[[#This Row],[LPN Hours (excl. Admin)]]</f>
        <v>8.7008432981288575E-2</v>
      </c>
      <c r="X479" s="2">
        <v>9.6153846153846159E-2</v>
      </c>
      <c r="Y479" s="2">
        <v>0</v>
      </c>
      <c r="Z479" s="8">
        <f>Contract[[#This Row],[LPN Admin Hours Contract]]/Contract[[#This Row],[LPN Admin Hours]]</f>
        <v>0</v>
      </c>
      <c r="AA479" s="2">
        <v>141.59791208791205</v>
      </c>
      <c r="AB479" s="2">
        <v>0.13186813186813187</v>
      </c>
      <c r="AC479" s="8">
        <f>Contract[[#This Row],[CNA Hours Contract]]/Contract[[#This Row],[CNA Hours]]</f>
        <v>9.3128584965476485E-4</v>
      </c>
      <c r="AD479" s="2">
        <v>42.432417582417578</v>
      </c>
      <c r="AE479" s="2">
        <v>0</v>
      </c>
      <c r="AF479" s="8">
        <f>Contract[[#This Row],[NA TR Hours Contract]]/Contract[[#This Row],[NA TR Hours]]</f>
        <v>0</v>
      </c>
      <c r="AG479" s="2">
        <v>0</v>
      </c>
      <c r="AH479" s="2">
        <v>0</v>
      </c>
      <c r="AI479" s="8" t="s">
        <v>2447</v>
      </c>
      <c r="AJ479" t="s">
        <v>64</v>
      </c>
      <c r="AK479" s="6">
        <v>5</v>
      </c>
      <c r="AT479"/>
      <c r="AU479"/>
    </row>
    <row r="480" spans="1:47" x14ac:dyDescent="0.25">
      <c r="A480" t="s">
        <v>35</v>
      </c>
      <c r="B480" t="s">
        <v>1760</v>
      </c>
      <c r="C480" t="s">
        <v>2082</v>
      </c>
      <c r="D480" t="s">
        <v>2322</v>
      </c>
      <c r="E480" s="2">
        <v>60.582417582417584</v>
      </c>
      <c r="F480" s="2">
        <f>SUM(Contract[[#This Row],[RN Hours (excl. Admin, DON)]], Contract[[#This Row],[RN Admin Hours]], Contract[[#This Row],[RN DON Hours]], Contract[[#This Row],[LPN Hours (excl. Admin)]], Contract[[#This Row],[LPN Admin Hours]], Contract[[#This Row],[CNA Hours]], Contract[[#This Row],[NA TR Hours]], Contract[[#This Row],[Med Aide/Tech Hours]])</f>
        <v>297.79670329670341</v>
      </c>
      <c r="G4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33.5310989010989</v>
      </c>
      <c r="H480" s="8">
        <f>Contract[[#This Row],[Total Contract Hours]]/Contract[[#This Row],[Total Nurse Staff Hours]]</f>
        <v>0.11259728039262712</v>
      </c>
      <c r="I480" s="2">
        <f>SUM(Contract[[#This Row],[RN Hours (excl. Admin, DON)]], Contract[[#This Row],[RN Admin Hours]], Contract[[#This Row],[RN DON Hours]])</f>
        <v>64.715824175824181</v>
      </c>
      <c r="J480" s="2">
        <f>SUM(Contract[[#This Row],[RN Hours Contract (excl. Admin, DON)]], Contract[[#This Row],[RN Admin Hours Contract]], Contract[[#This Row],[RN DON Hours Contract]])</f>
        <v>0</v>
      </c>
      <c r="K480" s="8">
        <f>Contract[[#This Row],[Total Contract RN Hours (w/ Admin, DON)]]/Contract[[#This Row],[Total RN Hours (w/ Admin, DON)]]</f>
        <v>0</v>
      </c>
      <c r="L480" s="2">
        <v>34.459670329670331</v>
      </c>
      <c r="M480" s="2">
        <v>0</v>
      </c>
      <c r="N480" s="8">
        <f>Contract[[#This Row],[RN Hours Contract (excl. Admin, DON)]]/Contract[[#This Row],[RN Hours (excl. Admin, DON)]]</f>
        <v>0</v>
      </c>
      <c r="O480" s="2">
        <v>30.256153846153847</v>
      </c>
      <c r="P480" s="2">
        <v>0</v>
      </c>
      <c r="Q480" s="8">
        <f>Contract[[#This Row],[RN Admin Hours Contract]]/Contract[[#This Row],[RN Admin Hours]]</f>
        <v>0</v>
      </c>
      <c r="R480" s="2">
        <v>0</v>
      </c>
      <c r="S480" s="2">
        <v>0</v>
      </c>
      <c r="T480" s="8" t="s">
        <v>2447</v>
      </c>
      <c r="U480" s="2">
        <v>51.959999999999994</v>
      </c>
      <c r="V480" s="2">
        <v>0.26736263736263732</v>
      </c>
      <c r="W480" s="8">
        <f>Contract[[#This Row],[LPN Hours Contract (excl. Admin)]]/Contract[[#This Row],[LPN Hours (excl. Admin)]]</f>
        <v>5.1455472933532977E-3</v>
      </c>
      <c r="X480" s="2">
        <v>0</v>
      </c>
      <c r="Y480" s="2">
        <v>0</v>
      </c>
      <c r="Z480" s="8" t="s">
        <v>2447</v>
      </c>
      <c r="AA480" s="2">
        <v>181.12087912087924</v>
      </c>
      <c r="AB480" s="2">
        <v>33.263736263736263</v>
      </c>
      <c r="AC480" s="8">
        <f>Contract[[#This Row],[CNA Hours Contract]]/Contract[[#This Row],[CNA Hours]]</f>
        <v>0.18365489625045492</v>
      </c>
      <c r="AD480" s="2">
        <v>0</v>
      </c>
      <c r="AE480" s="2">
        <v>0</v>
      </c>
      <c r="AF480" s="8" t="s">
        <v>2447</v>
      </c>
      <c r="AG480" s="2">
        <v>0</v>
      </c>
      <c r="AH480" s="2">
        <v>0</v>
      </c>
      <c r="AI480" s="8" t="s">
        <v>2447</v>
      </c>
      <c r="AJ480" t="s">
        <v>826</v>
      </c>
      <c r="AK480" s="6">
        <v>5</v>
      </c>
      <c r="AT480"/>
      <c r="AU480"/>
    </row>
    <row r="481" spans="1:47" x14ac:dyDescent="0.25">
      <c r="A481" t="s">
        <v>35</v>
      </c>
      <c r="B481" t="s">
        <v>1084</v>
      </c>
      <c r="C481" t="s">
        <v>2082</v>
      </c>
      <c r="D481" t="s">
        <v>2322</v>
      </c>
      <c r="E481" s="2">
        <v>60.64835164835165</v>
      </c>
      <c r="F481" s="2">
        <f>SUM(Contract[[#This Row],[RN Hours (excl. Admin, DON)]], Contract[[#This Row],[RN Admin Hours]], Contract[[#This Row],[RN DON Hours]], Contract[[#This Row],[LPN Hours (excl. Admin)]], Contract[[#This Row],[LPN Admin Hours]], Contract[[#This Row],[CNA Hours]], Contract[[#This Row],[NA TR Hours]], Contract[[#This Row],[Med Aide/Tech Hours]])</f>
        <v>218.16593406593401</v>
      </c>
      <c r="G4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7.1785714285714288</v>
      </c>
      <c r="H481" s="8">
        <f>Contract[[#This Row],[Total Contract Hours]]/Contract[[#This Row],[Total Nurse Staff Hours]]</f>
        <v>3.2904181210994768E-2</v>
      </c>
      <c r="I481" s="2">
        <f>SUM(Contract[[#This Row],[RN Hours (excl. Admin, DON)]], Contract[[#This Row],[RN Admin Hours]], Contract[[#This Row],[RN DON Hours]])</f>
        <v>43.091208791208778</v>
      </c>
      <c r="J481" s="2">
        <f>SUM(Contract[[#This Row],[RN Hours Contract (excl. Admin, DON)]], Contract[[#This Row],[RN Admin Hours Contract]], Contract[[#This Row],[RN DON Hours Contract]])</f>
        <v>1.4285714285714286</v>
      </c>
      <c r="K481" s="8">
        <f>Contract[[#This Row],[Total Contract RN Hours (w/ Admin, DON)]]/Contract[[#This Row],[Total RN Hours (w/ Admin, DON)]]</f>
        <v>3.3152270930558753E-2</v>
      </c>
      <c r="L481" s="2">
        <v>26.315384615384602</v>
      </c>
      <c r="M481" s="2">
        <v>0</v>
      </c>
      <c r="N481" s="8">
        <f>Contract[[#This Row],[RN Hours Contract (excl. Admin, DON)]]/Contract[[#This Row],[RN Hours (excl. Admin, DON)]]</f>
        <v>0</v>
      </c>
      <c r="O481" s="2">
        <v>11.078021978021981</v>
      </c>
      <c r="P481" s="2">
        <v>1.4285714285714286</v>
      </c>
      <c r="Q481" s="8">
        <f>Contract[[#This Row],[RN Admin Hours Contract]]/Contract[[#This Row],[RN Admin Hours]]</f>
        <v>0.12895546076778094</v>
      </c>
      <c r="R481" s="2">
        <v>5.697802197802198</v>
      </c>
      <c r="S481" s="2">
        <v>0</v>
      </c>
      <c r="T481" s="8">
        <f>Contract[[#This Row],[RN DON Hours Contract]]/Contract[[#This Row],[RN DON Hours]]</f>
        <v>0</v>
      </c>
      <c r="U481" s="2">
        <v>46.013736263736256</v>
      </c>
      <c r="V481" s="2">
        <v>3.8049450549450547</v>
      </c>
      <c r="W481" s="8">
        <f>Contract[[#This Row],[LPN Hours Contract (excl. Admin)]]/Contract[[#This Row],[LPN Hours (excl. Admin)]]</f>
        <v>8.2691503970386299E-2</v>
      </c>
      <c r="X481" s="2">
        <v>1.7857142857142858</v>
      </c>
      <c r="Y481" s="2">
        <v>0</v>
      </c>
      <c r="Z481" s="8">
        <f>Contract[[#This Row],[LPN Admin Hours Contract]]/Contract[[#This Row],[LPN Admin Hours]]</f>
        <v>0</v>
      </c>
      <c r="AA481" s="2">
        <v>125.92252747252743</v>
      </c>
      <c r="AB481" s="2">
        <v>1.945054945054945</v>
      </c>
      <c r="AC481" s="8">
        <f>Contract[[#This Row],[CNA Hours Contract]]/Contract[[#This Row],[CNA Hours]]</f>
        <v>1.5446441427879522E-2</v>
      </c>
      <c r="AD481" s="2">
        <v>1.3527472527472526</v>
      </c>
      <c r="AE481" s="2">
        <v>0</v>
      </c>
      <c r="AF481" s="8">
        <f>Contract[[#This Row],[NA TR Hours Contract]]/Contract[[#This Row],[NA TR Hours]]</f>
        <v>0</v>
      </c>
      <c r="AG481" s="2">
        <v>0</v>
      </c>
      <c r="AH481" s="2">
        <v>0</v>
      </c>
      <c r="AI481" s="8" t="s">
        <v>2447</v>
      </c>
      <c r="AJ481" t="s">
        <v>137</v>
      </c>
      <c r="AK481" s="6">
        <v>5</v>
      </c>
      <c r="AT481"/>
      <c r="AU481"/>
    </row>
    <row r="482" spans="1:47" x14ac:dyDescent="0.25">
      <c r="A482" t="s">
        <v>35</v>
      </c>
      <c r="B482" t="s">
        <v>1652</v>
      </c>
      <c r="C482" t="s">
        <v>2068</v>
      </c>
      <c r="D482" t="s">
        <v>2307</v>
      </c>
      <c r="E482" s="2">
        <v>85.340659340659343</v>
      </c>
      <c r="F482" s="2">
        <f>SUM(Contract[[#This Row],[RN Hours (excl. Admin, DON)]], Contract[[#This Row],[RN Admin Hours]], Contract[[#This Row],[RN DON Hours]], Contract[[#This Row],[LPN Hours (excl. Admin)]], Contract[[#This Row],[LPN Admin Hours]], Contract[[#This Row],[CNA Hours]], Contract[[#This Row],[NA TR Hours]], Contract[[#This Row],[Med Aide/Tech Hours]])</f>
        <v>268.6565934065934</v>
      </c>
      <c r="G4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10.651098901098901</v>
      </c>
      <c r="H482" s="8">
        <f>Contract[[#This Row],[Total Contract Hours]]/Contract[[#This Row],[Total Nurse Staff Hours]]</f>
        <v>3.9645775173584481E-2</v>
      </c>
      <c r="I482" s="2">
        <f>SUM(Contract[[#This Row],[RN Hours (excl. Admin, DON)]], Contract[[#This Row],[RN Admin Hours]], Contract[[#This Row],[RN DON Hours]])</f>
        <v>27.195054945054945</v>
      </c>
      <c r="J482" s="2">
        <f>SUM(Contract[[#This Row],[RN Hours Contract (excl. Admin, DON)]], Contract[[#This Row],[RN Admin Hours Contract]], Contract[[#This Row],[RN DON Hours Contract]])</f>
        <v>0</v>
      </c>
      <c r="K482" s="8">
        <f>Contract[[#This Row],[Total Contract RN Hours (w/ Admin, DON)]]/Contract[[#This Row],[Total RN Hours (w/ Admin, DON)]]</f>
        <v>0</v>
      </c>
      <c r="L482" s="2">
        <v>12.67032967032967</v>
      </c>
      <c r="M482" s="2">
        <v>0</v>
      </c>
      <c r="N482" s="8">
        <f>Contract[[#This Row],[RN Hours Contract (excl. Admin, DON)]]/Contract[[#This Row],[RN Hours (excl. Admin, DON)]]</f>
        <v>0</v>
      </c>
      <c r="O482" s="2">
        <v>9.1620879120879124</v>
      </c>
      <c r="P482" s="2">
        <v>0</v>
      </c>
      <c r="Q482" s="8">
        <f>Contract[[#This Row],[RN Admin Hours Contract]]/Contract[[#This Row],[RN Admin Hours]]</f>
        <v>0</v>
      </c>
      <c r="R482" s="2">
        <v>5.3626373626373622</v>
      </c>
      <c r="S482" s="2">
        <v>0</v>
      </c>
      <c r="T482" s="8">
        <f>Contract[[#This Row],[RN DON Hours Contract]]/Contract[[#This Row],[RN DON Hours]]</f>
        <v>0</v>
      </c>
      <c r="U482" s="2">
        <v>63.67307692307692</v>
      </c>
      <c r="V482" s="2">
        <v>3.6291208791208791</v>
      </c>
      <c r="W482" s="8">
        <f>Contract[[#This Row],[LPN Hours Contract (excl. Admin)]]/Contract[[#This Row],[LPN Hours (excl. Admin)]]</f>
        <v>5.6996159986193208E-2</v>
      </c>
      <c r="X482" s="2">
        <v>37.324175824175825</v>
      </c>
      <c r="Y482" s="2">
        <v>7.0219780219780219</v>
      </c>
      <c r="Z482" s="8">
        <f>Contract[[#This Row],[LPN Admin Hours Contract]]/Contract[[#This Row],[LPN Admin Hours]]</f>
        <v>0.18813484469306638</v>
      </c>
      <c r="AA482" s="2">
        <v>115.82417582417582</v>
      </c>
      <c r="AB482" s="2">
        <v>0</v>
      </c>
      <c r="AC482" s="8">
        <f>Contract[[#This Row],[CNA Hours Contract]]/Contract[[#This Row],[CNA Hours]]</f>
        <v>0</v>
      </c>
      <c r="AD482" s="2">
        <v>24.640109890109891</v>
      </c>
      <c r="AE482" s="2">
        <v>0</v>
      </c>
      <c r="AF482" s="8">
        <f>Contract[[#This Row],[NA TR Hours Contract]]/Contract[[#This Row],[NA TR Hours]]</f>
        <v>0</v>
      </c>
      <c r="AG482" s="2">
        <v>0</v>
      </c>
      <c r="AH482" s="2">
        <v>0</v>
      </c>
      <c r="AI482" s="8" t="s">
        <v>2447</v>
      </c>
      <c r="AJ482" t="s">
        <v>715</v>
      </c>
      <c r="AK482" s="6">
        <v>5</v>
      </c>
      <c r="AT482"/>
      <c r="AU482"/>
    </row>
    <row r="483" spans="1:47" x14ac:dyDescent="0.25">
      <c r="A483" t="s">
        <v>35</v>
      </c>
      <c r="B483" t="s">
        <v>1401</v>
      </c>
      <c r="C483" t="s">
        <v>2101</v>
      </c>
      <c r="D483" t="s">
        <v>2281</v>
      </c>
      <c r="E483" s="2">
        <v>32.890109890109891</v>
      </c>
      <c r="F483" s="2">
        <f>SUM(Contract[[#This Row],[RN Hours (excl. Admin, DON)]], Contract[[#This Row],[RN Admin Hours]], Contract[[#This Row],[RN DON Hours]], Contract[[#This Row],[LPN Hours (excl. Admin)]], Contract[[#This Row],[LPN Admin Hours]], Contract[[#This Row],[CNA Hours]], Contract[[#This Row],[NA TR Hours]], Contract[[#This Row],[Med Aide/Tech Hours]])</f>
        <v>170.19725274725272</v>
      </c>
      <c r="G4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1.3626373626373627</v>
      </c>
      <c r="H483" s="8">
        <f>Contract[[#This Row],[Total Contract Hours]]/Contract[[#This Row],[Total Nurse Staff Hours]]</f>
        <v>8.0062241936473214E-3</v>
      </c>
      <c r="I483" s="2">
        <f>SUM(Contract[[#This Row],[RN Hours (excl. Admin, DON)]], Contract[[#This Row],[RN Admin Hours]], Contract[[#This Row],[RN DON Hours]])</f>
        <v>35.516263736263738</v>
      </c>
      <c r="J483" s="2">
        <f>SUM(Contract[[#This Row],[RN Hours Contract (excl. Admin, DON)]], Contract[[#This Row],[RN Admin Hours Contract]], Contract[[#This Row],[RN DON Hours Contract]])</f>
        <v>1.0219780219780219</v>
      </c>
      <c r="K483" s="8">
        <f>Contract[[#This Row],[Total Contract RN Hours (w/ Admin, DON)]]/Contract[[#This Row],[Total RN Hours (w/ Admin, DON)]]</f>
        <v>2.8774930537936495E-2</v>
      </c>
      <c r="L483" s="2">
        <v>25.142637362637362</v>
      </c>
      <c r="M483" s="2">
        <v>1.0219780219780219</v>
      </c>
      <c r="N483" s="8">
        <f>Contract[[#This Row],[RN Hours Contract (excl. Admin, DON)]]/Contract[[#This Row],[RN Hours (excl. Admin, DON)]]</f>
        <v>4.0647208454619353E-2</v>
      </c>
      <c r="O483" s="2">
        <v>5.4505494505494507</v>
      </c>
      <c r="P483" s="2">
        <v>0</v>
      </c>
      <c r="Q483" s="8">
        <f>Contract[[#This Row],[RN Admin Hours Contract]]/Contract[[#This Row],[RN Admin Hours]]</f>
        <v>0</v>
      </c>
      <c r="R483" s="2">
        <v>4.9230769230769234</v>
      </c>
      <c r="S483" s="2">
        <v>0</v>
      </c>
      <c r="T483" s="8">
        <f>Contract[[#This Row],[RN DON Hours Contract]]/Contract[[#This Row],[RN DON Hours]]</f>
        <v>0</v>
      </c>
      <c r="U483" s="2">
        <v>34.772197802197788</v>
      </c>
      <c r="V483" s="2">
        <v>0</v>
      </c>
      <c r="W483" s="8">
        <f>Contract[[#This Row],[LPN Hours Contract (excl. Admin)]]/Contract[[#This Row],[LPN Hours (excl. Admin)]]</f>
        <v>0</v>
      </c>
      <c r="X483" s="2">
        <v>10.340549450549451</v>
      </c>
      <c r="Y483" s="2">
        <v>0</v>
      </c>
      <c r="Z483" s="8">
        <f>Contract[[#This Row],[LPN Admin Hours Contract]]/Contract[[#This Row],[LPN Admin Hours]]</f>
        <v>0</v>
      </c>
      <c r="AA483" s="2">
        <v>89.568241758241754</v>
      </c>
      <c r="AB483" s="2">
        <v>0.34065934065934067</v>
      </c>
      <c r="AC483" s="8">
        <f>Contract[[#This Row],[CNA Hours Contract]]/Contract[[#This Row],[CNA Hours]]</f>
        <v>3.8033496468405821E-3</v>
      </c>
      <c r="AD483" s="2">
        <v>0</v>
      </c>
      <c r="AE483" s="2">
        <v>0</v>
      </c>
      <c r="AF483" s="8" t="s">
        <v>2447</v>
      </c>
      <c r="AG483" s="2">
        <v>0</v>
      </c>
      <c r="AH483" s="2">
        <v>0</v>
      </c>
      <c r="AI483" s="8" t="s">
        <v>2447</v>
      </c>
      <c r="AJ483" t="s">
        <v>459</v>
      </c>
      <c r="AK483" s="6">
        <v>5</v>
      </c>
      <c r="AT483"/>
      <c r="AU483"/>
    </row>
    <row r="484" spans="1:47" x14ac:dyDescent="0.25">
      <c r="A484" t="s">
        <v>35</v>
      </c>
      <c r="B484" t="s">
        <v>1104</v>
      </c>
      <c r="C484" t="s">
        <v>2019</v>
      </c>
      <c r="D484" t="s">
        <v>2318</v>
      </c>
      <c r="E484" s="2">
        <v>46.879120879120876</v>
      </c>
      <c r="F484" s="2">
        <f>SUM(Contract[[#This Row],[RN Hours (excl. Admin, DON)]], Contract[[#This Row],[RN Admin Hours]], Contract[[#This Row],[RN DON Hours]], Contract[[#This Row],[LPN Hours (excl. Admin)]], Contract[[#This Row],[LPN Admin Hours]], Contract[[#This Row],[CNA Hours]], Contract[[#This Row],[NA TR Hours]], Contract[[#This Row],[Med Aide/Tech Hours]])</f>
        <v>188.6098901098901</v>
      </c>
      <c r="G4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0.86538461538461542</v>
      </c>
      <c r="H484" s="8">
        <f>Contract[[#This Row],[Total Contract Hours]]/Contract[[#This Row],[Total Nurse Staff Hours]]</f>
        <v>4.5882250123809249E-3</v>
      </c>
      <c r="I484" s="2">
        <f>SUM(Contract[[#This Row],[RN Hours (excl. Admin, DON)]], Contract[[#This Row],[RN Admin Hours]], Contract[[#This Row],[RN DON Hours]])</f>
        <v>28.684065934065934</v>
      </c>
      <c r="J484" s="2">
        <f>SUM(Contract[[#This Row],[RN Hours Contract (excl. Admin, DON)]], Contract[[#This Row],[RN Admin Hours Contract]], Contract[[#This Row],[RN DON Hours Contract]])</f>
        <v>0</v>
      </c>
      <c r="K484" s="8">
        <f>Contract[[#This Row],[Total Contract RN Hours (w/ Admin, DON)]]/Contract[[#This Row],[Total RN Hours (w/ Admin, DON)]]</f>
        <v>0</v>
      </c>
      <c r="L484" s="2">
        <v>18.626373626373628</v>
      </c>
      <c r="M484" s="2">
        <v>0</v>
      </c>
      <c r="N484" s="8">
        <f>Contract[[#This Row],[RN Hours Contract (excl. Admin, DON)]]/Contract[[#This Row],[RN Hours (excl. Admin, DON)]]</f>
        <v>0</v>
      </c>
      <c r="O484" s="2">
        <v>4.6950549450549453</v>
      </c>
      <c r="P484" s="2">
        <v>0</v>
      </c>
      <c r="Q484" s="8">
        <f>Contract[[#This Row],[RN Admin Hours Contract]]/Contract[[#This Row],[RN Admin Hours]]</f>
        <v>0</v>
      </c>
      <c r="R484" s="2">
        <v>5.3626373626373622</v>
      </c>
      <c r="S484" s="2">
        <v>0</v>
      </c>
      <c r="T484" s="8">
        <f>Contract[[#This Row],[RN DON Hours Contract]]/Contract[[#This Row],[RN DON Hours]]</f>
        <v>0</v>
      </c>
      <c r="U484" s="2">
        <v>60.170329670329672</v>
      </c>
      <c r="V484" s="2">
        <v>0.86538461538461542</v>
      </c>
      <c r="W484" s="8">
        <f>Contract[[#This Row],[LPN Hours Contract (excl. Admin)]]/Contract[[#This Row],[LPN Hours (excl. Admin)]]</f>
        <v>1.4382248196511734E-2</v>
      </c>
      <c r="X484" s="2">
        <v>5.3626373626373622</v>
      </c>
      <c r="Y484" s="2">
        <v>0</v>
      </c>
      <c r="Z484" s="8">
        <f>Contract[[#This Row],[LPN Admin Hours Contract]]/Contract[[#This Row],[LPN Admin Hours]]</f>
        <v>0</v>
      </c>
      <c r="AA484" s="2">
        <v>94.392857142857139</v>
      </c>
      <c r="AB484" s="2">
        <v>0</v>
      </c>
      <c r="AC484" s="8">
        <f>Contract[[#This Row],[CNA Hours Contract]]/Contract[[#This Row],[CNA Hours]]</f>
        <v>0</v>
      </c>
      <c r="AD484" s="2">
        <v>0</v>
      </c>
      <c r="AE484" s="2">
        <v>0</v>
      </c>
      <c r="AF484" s="8" t="s">
        <v>2447</v>
      </c>
      <c r="AG484" s="2">
        <v>0</v>
      </c>
      <c r="AH484" s="2">
        <v>0</v>
      </c>
      <c r="AI484" s="8" t="s">
        <v>2447</v>
      </c>
      <c r="AJ484" t="s">
        <v>158</v>
      </c>
      <c r="AK484" s="6">
        <v>5</v>
      </c>
      <c r="AT484"/>
      <c r="AU484"/>
    </row>
    <row r="485" spans="1:47" x14ac:dyDescent="0.25">
      <c r="A485" t="s">
        <v>35</v>
      </c>
      <c r="B485" t="s">
        <v>1479</v>
      </c>
      <c r="C485" t="s">
        <v>1946</v>
      </c>
      <c r="D485" t="s">
        <v>2355</v>
      </c>
      <c r="E485" s="2">
        <v>84.175824175824175</v>
      </c>
      <c r="F485" s="2">
        <f>SUM(Contract[[#This Row],[RN Hours (excl. Admin, DON)]], Contract[[#This Row],[RN Admin Hours]], Contract[[#This Row],[RN DON Hours]], Contract[[#This Row],[LPN Hours (excl. Admin)]], Contract[[#This Row],[LPN Admin Hours]], Contract[[#This Row],[CNA Hours]], Contract[[#This Row],[NA TR Hours]], Contract[[#This Row],[Med Aide/Tech Hours]])</f>
        <v>307.73461538461532</v>
      </c>
      <c r="G4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53.423626373626377</v>
      </c>
      <c r="H485" s="8">
        <f>Contract[[#This Row],[Total Contract Hours]]/Contract[[#This Row],[Total Nurse Staff Hours]]</f>
        <v>0.17360291531343017</v>
      </c>
      <c r="I485" s="2">
        <f>SUM(Contract[[#This Row],[RN Hours (excl. Admin, DON)]], Contract[[#This Row],[RN Admin Hours]], Contract[[#This Row],[RN DON Hours]])</f>
        <v>68.446593406593408</v>
      </c>
      <c r="J485" s="2">
        <f>SUM(Contract[[#This Row],[RN Hours Contract (excl. Admin, DON)]], Contract[[#This Row],[RN Admin Hours Contract]], Contract[[#This Row],[RN DON Hours Contract]])</f>
        <v>2.6483516483516483</v>
      </c>
      <c r="K485" s="8">
        <f>Contract[[#This Row],[Total Contract RN Hours (w/ Admin, DON)]]/Contract[[#This Row],[Total RN Hours (w/ Admin, DON)]]</f>
        <v>3.8692234580903692E-2</v>
      </c>
      <c r="L485" s="2">
        <v>42.140329670329677</v>
      </c>
      <c r="M485" s="2">
        <v>2.2857142857142856</v>
      </c>
      <c r="N485" s="8">
        <f>Contract[[#This Row],[RN Hours Contract (excl. Admin, DON)]]/Contract[[#This Row],[RN Hours (excl. Admin, DON)]]</f>
        <v>5.4240541153706731E-2</v>
      </c>
      <c r="O485" s="2">
        <v>20.767802197802194</v>
      </c>
      <c r="P485" s="2">
        <v>0.36263736263736263</v>
      </c>
      <c r="Q485" s="8">
        <f>Contract[[#This Row],[RN Admin Hours Contract]]/Contract[[#This Row],[RN Admin Hours]]</f>
        <v>1.7461518517146685E-2</v>
      </c>
      <c r="R485" s="2">
        <v>5.5384615384615383</v>
      </c>
      <c r="S485" s="2">
        <v>0</v>
      </c>
      <c r="T485" s="8">
        <f>Contract[[#This Row],[RN DON Hours Contract]]/Contract[[#This Row],[RN DON Hours]]</f>
        <v>0</v>
      </c>
      <c r="U485" s="2">
        <v>77.288461538461519</v>
      </c>
      <c r="V485" s="2">
        <v>8.0609890109890117</v>
      </c>
      <c r="W485" s="8">
        <f>Contract[[#This Row],[LPN Hours Contract (excl. Admin)]]/Contract[[#This Row],[LPN Hours (excl. Admin)]]</f>
        <v>0.10429744428251524</v>
      </c>
      <c r="X485" s="2">
        <v>16.119230769230768</v>
      </c>
      <c r="Y485" s="2">
        <v>2.197802197802198</v>
      </c>
      <c r="Z485" s="8">
        <f>Contract[[#This Row],[LPN Admin Hours Contract]]/Contract[[#This Row],[LPN Admin Hours]]</f>
        <v>0.13634659303950644</v>
      </c>
      <c r="AA485" s="2">
        <v>145.88032967032964</v>
      </c>
      <c r="AB485" s="2">
        <v>40.516483516483518</v>
      </c>
      <c r="AC485" s="8">
        <f>Contract[[#This Row],[CNA Hours Contract]]/Contract[[#This Row],[CNA Hours]]</f>
        <v>0.27773781158875527</v>
      </c>
      <c r="AD485" s="2">
        <v>0</v>
      </c>
      <c r="AE485" s="2">
        <v>0</v>
      </c>
      <c r="AF485" s="8" t="s">
        <v>2447</v>
      </c>
      <c r="AG485" s="2">
        <v>0</v>
      </c>
      <c r="AH485" s="2">
        <v>0</v>
      </c>
      <c r="AI485" s="8" t="s">
        <v>2447</v>
      </c>
      <c r="AJ485" t="s">
        <v>539</v>
      </c>
      <c r="AK485" s="6">
        <v>5</v>
      </c>
      <c r="AT485"/>
      <c r="AU485"/>
    </row>
    <row r="486" spans="1:47" x14ac:dyDescent="0.25">
      <c r="A486" t="s">
        <v>35</v>
      </c>
      <c r="B486" t="s">
        <v>1396</v>
      </c>
      <c r="C486" t="s">
        <v>2155</v>
      </c>
      <c r="D486" t="s">
        <v>2301</v>
      </c>
      <c r="E486" s="2">
        <v>83.032967032967036</v>
      </c>
      <c r="F486" s="2">
        <f>SUM(Contract[[#This Row],[RN Hours (excl. Admin, DON)]], Contract[[#This Row],[RN Admin Hours]], Contract[[#This Row],[RN DON Hours]], Contract[[#This Row],[LPN Hours (excl. Admin)]], Contract[[#This Row],[LPN Admin Hours]], Contract[[#This Row],[CNA Hours]], Contract[[#This Row],[NA TR Hours]], Contract[[#This Row],[Med Aide/Tech Hours]])</f>
        <v>301.14065934065934</v>
      </c>
      <c r="G4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19.450549450549449</v>
      </c>
      <c r="H486" s="8">
        <f>Contract[[#This Row],[Total Contract Hours]]/Contract[[#This Row],[Total Nurse Staff Hours]]</f>
        <v>6.4589582466665199E-2</v>
      </c>
      <c r="I486" s="2">
        <f>SUM(Contract[[#This Row],[RN Hours (excl. Admin, DON)]], Contract[[#This Row],[RN Admin Hours]], Contract[[#This Row],[RN DON Hours]])</f>
        <v>52.871428571428588</v>
      </c>
      <c r="J486" s="2">
        <f>SUM(Contract[[#This Row],[RN Hours Contract (excl. Admin, DON)]], Contract[[#This Row],[RN Admin Hours Contract]], Contract[[#This Row],[RN DON Hours Contract]])</f>
        <v>0.26373626373626374</v>
      </c>
      <c r="K486" s="8">
        <f>Contract[[#This Row],[Total Contract RN Hours (w/ Admin, DON)]]/Contract[[#This Row],[Total RN Hours (w/ Admin, DON)]]</f>
        <v>4.9882568120882074E-3</v>
      </c>
      <c r="L486" s="2">
        <v>30.736043956043961</v>
      </c>
      <c r="M486" s="2">
        <v>0.26373626373626374</v>
      </c>
      <c r="N486" s="8">
        <f>Contract[[#This Row],[RN Hours Contract (excl. Admin, DON)]]/Contract[[#This Row],[RN Hours (excl. Admin, DON)]]</f>
        <v>8.5806834514369056E-3</v>
      </c>
      <c r="O486" s="2">
        <v>22.135384615384627</v>
      </c>
      <c r="P486" s="2">
        <v>0</v>
      </c>
      <c r="Q486" s="8">
        <f>Contract[[#This Row],[RN Admin Hours Contract]]/Contract[[#This Row],[RN Admin Hours]]</f>
        <v>0</v>
      </c>
      <c r="R486" s="2">
        <v>0</v>
      </c>
      <c r="S486" s="2">
        <v>0</v>
      </c>
      <c r="T486" s="8" t="s">
        <v>2447</v>
      </c>
      <c r="U486" s="2">
        <v>73.123076923076908</v>
      </c>
      <c r="V486" s="2">
        <v>5.615384615384615</v>
      </c>
      <c r="W486" s="8">
        <f>Contract[[#This Row],[LPN Hours Contract (excl. Admin)]]/Contract[[#This Row],[LPN Hours (excl. Admin)]]</f>
        <v>7.6793604039553973E-2</v>
      </c>
      <c r="X486" s="2">
        <v>0</v>
      </c>
      <c r="Y486" s="2">
        <v>0</v>
      </c>
      <c r="Z486" s="8" t="s">
        <v>2447</v>
      </c>
      <c r="AA486" s="2">
        <v>175.14615384615385</v>
      </c>
      <c r="AB486" s="2">
        <v>13.571428571428571</v>
      </c>
      <c r="AC486" s="8">
        <f>Contract[[#This Row],[CNA Hours Contract]]/Contract[[#This Row],[CNA Hours]]</f>
        <v>7.7486306569709437E-2</v>
      </c>
      <c r="AD486" s="2">
        <v>0</v>
      </c>
      <c r="AE486" s="2">
        <v>0</v>
      </c>
      <c r="AF486" s="8" t="s">
        <v>2447</v>
      </c>
      <c r="AG486" s="2">
        <v>0</v>
      </c>
      <c r="AH486" s="2">
        <v>0</v>
      </c>
      <c r="AI486" s="8" t="s">
        <v>2447</v>
      </c>
      <c r="AJ486" t="s">
        <v>454</v>
      </c>
      <c r="AK486" s="6">
        <v>5</v>
      </c>
      <c r="AT486"/>
      <c r="AU486"/>
    </row>
    <row r="487" spans="1:47" x14ac:dyDescent="0.25">
      <c r="A487" t="s">
        <v>35</v>
      </c>
      <c r="B487" t="s">
        <v>1080</v>
      </c>
      <c r="C487" t="s">
        <v>2095</v>
      </c>
      <c r="D487" t="s">
        <v>2345</v>
      </c>
      <c r="E487" s="2">
        <v>81.329670329670336</v>
      </c>
      <c r="F487" s="2">
        <f>SUM(Contract[[#This Row],[RN Hours (excl. Admin, DON)]], Contract[[#This Row],[RN Admin Hours]], Contract[[#This Row],[RN DON Hours]], Contract[[#This Row],[LPN Hours (excl. Admin)]], Contract[[#This Row],[LPN Admin Hours]], Contract[[#This Row],[CNA Hours]], Contract[[#This Row],[NA TR Hours]], Contract[[#This Row],[Med Aide/Tech Hours]])</f>
        <v>299.13461538461536</v>
      </c>
      <c r="G4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0.48351648351648352</v>
      </c>
      <c r="H487" s="8">
        <f>Contract[[#This Row],[Total Contract Hours]]/Contract[[#This Row],[Total Nurse Staff Hours]]</f>
        <v>1.6163842586214814E-3</v>
      </c>
      <c r="I487" s="2">
        <f>SUM(Contract[[#This Row],[RN Hours (excl. Admin, DON)]], Contract[[#This Row],[RN Admin Hours]], Contract[[#This Row],[RN DON Hours]])</f>
        <v>51.793956043956044</v>
      </c>
      <c r="J487" s="2">
        <f>SUM(Contract[[#This Row],[RN Hours Contract (excl. Admin, DON)]], Contract[[#This Row],[RN Admin Hours Contract]], Contract[[#This Row],[RN DON Hours Contract]])</f>
        <v>0</v>
      </c>
      <c r="K487" s="8">
        <f>Contract[[#This Row],[Total Contract RN Hours (w/ Admin, DON)]]/Contract[[#This Row],[Total RN Hours (w/ Admin, DON)]]</f>
        <v>0</v>
      </c>
      <c r="L487" s="2">
        <v>41.126373626373628</v>
      </c>
      <c r="M487" s="2">
        <v>0</v>
      </c>
      <c r="N487" s="8">
        <f>Contract[[#This Row],[RN Hours Contract (excl. Admin, DON)]]/Contract[[#This Row],[RN Hours (excl. Admin, DON)]]</f>
        <v>0</v>
      </c>
      <c r="O487" s="2">
        <v>4.9532967032967035</v>
      </c>
      <c r="P487" s="2">
        <v>0</v>
      </c>
      <c r="Q487" s="8">
        <f>Contract[[#This Row],[RN Admin Hours Contract]]/Contract[[#This Row],[RN Admin Hours]]</f>
        <v>0</v>
      </c>
      <c r="R487" s="2">
        <v>5.7142857142857144</v>
      </c>
      <c r="S487" s="2">
        <v>0</v>
      </c>
      <c r="T487" s="8">
        <f>Contract[[#This Row],[RN DON Hours Contract]]/Contract[[#This Row],[RN DON Hours]]</f>
        <v>0</v>
      </c>
      <c r="U487" s="2">
        <v>64.703296703296701</v>
      </c>
      <c r="V487" s="2">
        <v>0</v>
      </c>
      <c r="W487" s="8">
        <f>Contract[[#This Row],[LPN Hours Contract (excl. Admin)]]/Contract[[#This Row],[LPN Hours (excl. Admin)]]</f>
        <v>0</v>
      </c>
      <c r="X487" s="2">
        <v>6.0137362637362637</v>
      </c>
      <c r="Y487" s="2">
        <v>0</v>
      </c>
      <c r="Z487" s="8">
        <f>Contract[[#This Row],[LPN Admin Hours Contract]]/Contract[[#This Row],[LPN Admin Hours]]</f>
        <v>0</v>
      </c>
      <c r="AA487" s="2">
        <v>176.62362637362637</v>
      </c>
      <c r="AB487" s="2">
        <v>0.48351648351648352</v>
      </c>
      <c r="AC487" s="8">
        <f>Contract[[#This Row],[CNA Hours Contract]]/Contract[[#This Row],[CNA Hours]]</f>
        <v>2.7375526901121465E-3</v>
      </c>
      <c r="AD487" s="2">
        <v>0</v>
      </c>
      <c r="AE487" s="2">
        <v>0</v>
      </c>
      <c r="AF487" s="8" t="s">
        <v>2447</v>
      </c>
      <c r="AG487" s="2">
        <v>0</v>
      </c>
      <c r="AH487" s="2">
        <v>0</v>
      </c>
      <c r="AI487" s="8" t="s">
        <v>2447</v>
      </c>
      <c r="AJ487" t="s">
        <v>133</v>
      </c>
      <c r="AK487" s="6">
        <v>5</v>
      </c>
      <c r="AT487"/>
      <c r="AU487"/>
    </row>
    <row r="488" spans="1:47" x14ac:dyDescent="0.25">
      <c r="A488" t="s">
        <v>35</v>
      </c>
      <c r="B488" t="s">
        <v>1054</v>
      </c>
      <c r="C488" t="s">
        <v>2028</v>
      </c>
      <c r="D488" t="s">
        <v>2285</v>
      </c>
      <c r="E488" s="2">
        <v>51.637362637362635</v>
      </c>
      <c r="F488" s="2">
        <f>SUM(Contract[[#This Row],[RN Hours (excl. Admin, DON)]], Contract[[#This Row],[RN Admin Hours]], Contract[[#This Row],[RN DON Hours]], Contract[[#This Row],[LPN Hours (excl. Admin)]], Contract[[#This Row],[LPN Admin Hours]], Contract[[#This Row],[CNA Hours]], Contract[[#This Row],[NA TR Hours]], Contract[[#This Row],[Med Aide/Tech Hours]])</f>
        <v>162.25</v>
      </c>
      <c r="G4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3.313186813186813</v>
      </c>
      <c r="H488" s="8">
        <f>Contract[[#This Row],[Total Contract Hours]]/Contract[[#This Row],[Total Nurse Staff Hours]]</f>
        <v>2.04202577083933E-2</v>
      </c>
      <c r="I488" s="2">
        <f>SUM(Contract[[#This Row],[RN Hours (excl. Admin, DON)]], Contract[[#This Row],[RN Admin Hours]], Contract[[#This Row],[RN DON Hours]])</f>
        <v>15.865384615384617</v>
      </c>
      <c r="J488" s="2">
        <f>SUM(Contract[[#This Row],[RN Hours Contract (excl. Admin, DON)]], Contract[[#This Row],[RN Admin Hours Contract]], Contract[[#This Row],[RN DON Hours Contract]])</f>
        <v>0</v>
      </c>
      <c r="K488" s="8">
        <f>Contract[[#This Row],[Total Contract RN Hours (w/ Admin, DON)]]/Contract[[#This Row],[Total RN Hours (w/ Admin, DON)]]</f>
        <v>0</v>
      </c>
      <c r="L488" s="2">
        <v>10.403846153846153</v>
      </c>
      <c r="M488" s="2">
        <v>0</v>
      </c>
      <c r="N488" s="8">
        <f>Contract[[#This Row],[RN Hours Contract (excl. Admin, DON)]]/Contract[[#This Row],[RN Hours (excl. Admin, DON)]]</f>
        <v>0</v>
      </c>
      <c r="O488" s="2">
        <v>0.2967032967032967</v>
      </c>
      <c r="P488" s="2">
        <v>0</v>
      </c>
      <c r="Q488" s="8">
        <f>Contract[[#This Row],[RN Admin Hours Contract]]/Contract[[#This Row],[RN Admin Hours]]</f>
        <v>0</v>
      </c>
      <c r="R488" s="2">
        <v>5.1648351648351651</v>
      </c>
      <c r="S488" s="2">
        <v>0</v>
      </c>
      <c r="T488" s="8">
        <f>Contract[[#This Row],[RN DON Hours Contract]]/Contract[[#This Row],[RN DON Hours]]</f>
        <v>0</v>
      </c>
      <c r="U488" s="2">
        <v>44.03846153846154</v>
      </c>
      <c r="V488" s="2">
        <v>2.5549450549450547</v>
      </c>
      <c r="W488" s="8">
        <f>Contract[[#This Row],[LPN Hours Contract (excl. Admin)]]/Contract[[#This Row],[LPN Hours (excl. Admin)]]</f>
        <v>5.8016219588271981E-2</v>
      </c>
      <c r="X488" s="2">
        <v>10.604395604395604</v>
      </c>
      <c r="Y488" s="2">
        <v>0</v>
      </c>
      <c r="Z488" s="8">
        <f>Contract[[#This Row],[LPN Admin Hours Contract]]/Contract[[#This Row],[LPN Admin Hours]]</f>
        <v>0</v>
      </c>
      <c r="AA488" s="2">
        <v>49.027472527472526</v>
      </c>
      <c r="AB488" s="2">
        <v>0</v>
      </c>
      <c r="AC488" s="8">
        <f>Contract[[#This Row],[CNA Hours Contract]]/Contract[[#This Row],[CNA Hours]]</f>
        <v>0</v>
      </c>
      <c r="AD488" s="2">
        <v>42.714285714285715</v>
      </c>
      <c r="AE488" s="2">
        <v>0.75824175824175821</v>
      </c>
      <c r="AF488" s="8">
        <f>Contract[[#This Row],[NA TR Hours Contract]]/Contract[[#This Row],[NA TR Hours]]</f>
        <v>1.7751479289940829E-2</v>
      </c>
      <c r="AG488" s="2">
        <v>0</v>
      </c>
      <c r="AH488" s="2">
        <v>0</v>
      </c>
      <c r="AI488" s="8" t="s">
        <v>2447</v>
      </c>
      <c r="AJ488" t="s">
        <v>107</v>
      </c>
      <c r="AK488" s="6">
        <v>5</v>
      </c>
      <c r="AT488"/>
      <c r="AU488"/>
    </row>
    <row r="489" spans="1:47" x14ac:dyDescent="0.25">
      <c r="A489" t="s">
        <v>35</v>
      </c>
      <c r="B489" t="s">
        <v>1117</v>
      </c>
      <c r="C489" t="s">
        <v>2060</v>
      </c>
      <c r="D489" t="s">
        <v>2334</v>
      </c>
      <c r="E489" s="2">
        <v>55.087912087912088</v>
      </c>
      <c r="F489" s="2">
        <f>SUM(Contract[[#This Row],[RN Hours (excl. Admin, DON)]], Contract[[#This Row],[RN Admin Hours]], Contract[[#This Row],[RN DON Hours]], Contract[[#This Row],[LPN Hours (excl. Admin)]], Contract[[#This Row],[LPN Admin Hours]], Contract[[#This Row],[CNA Hours]], Contract[[#This Row],[NA TR Hours]], Contract[[#This Row],[Med Aide/Tech Hours]])</f>
        <v>159.48384615384614</v>
      </c>
      <c r="G4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89" s="8">
        <f>Contract[[#This Row],[Total Contract Hours]]/Contract[[#This Row],[Total Nurse Staff Hours]]</f>
        <v>0</v>
      </c>
      <c r="I489" s="2">
        <f>SUM(Contract[[#This Row],[RN Hours (excl. Admin, DON)]], Contract[[#This Row],[RN Admin Hours]], Contract[[#This Row],[RN DON Hours]])</f>
        <v>10.313186813186814</v>
      </c>
      <c r="J489" s="2">
        <f>SUM(Contract[[#This Row],[RN Hours Contract (excl. Admin, DON)]], Contract[[#This Row],[RN Admin Hours Contract]], Contract[[#This Row],[RN DON Hours Contract]])</f>
        <v>0</v>
      </c>
      <c r="K489" s="8">
        <f>Contract[[#This Row],[Total Contract RN Hours (w/ Admin, DON)]]/Contract[[#This Row],[Total RN Hours (w/ Admin, DON)]]</f>
        <v>0</v>
      </c>
      <c r="L489" s="2">
        <v>4.7362637362637363</v>
      </c>
      <c r="M489" s="2">
        <v>0</v>
      </c>
      <c r="N489" s="8">
        <f>Contract[[#This Row],[RN Hours Contract (excl. Admin, DON)]]/Contract[[#This Row],[RN Hours (excl. Admin, DON)]]</f>
        <v>0</v>
      </c>
      <c r="O489" s="2">
        <v>0.52747252747252749</v>
      </c>
      <c r="P489" s="2">
        <v>0</v>
      </c>
      <c r="Q489" s="8">
        <f>Contract[[#This Row],[RN Admin Hours Contract]]/Contract[[#This Row],[RN Admin Hours]]</f>
        <v>0</v>
      </c>
      <c r="R489" s="2">
        <v>5.0494505494505493</v>
      </c>
      <c r="S489" s="2">
        <v>0</v>
      </c>
      <c r="T489" s="8">
        <f>Contract[[#This Row],[RN DON Hours Contract]]/Contract[[#This Row],[RN DON Hours]]</f>
        <v>0</v>
      </c>
      <c r="U489" s="2">
        <v>51.701098901098895</v>
      </c>
      <c r="V489" s="2">
        <v>0</v>
      </c>
      <c r="W489" s="8">
        <f>Contract[[#This Row],[LPN Hours Contract (excl. Admin)]]/Contract[[#This Row],[LPN Hours (excl. Admin)]]</f>
        <v>0</v>
      </c>
      <c r="X489" s="2">
        <v>5.2417582417582418</v>
      </c>
      <c r="Y489" s="2">
        <v>0</v>
      </c>
      <c r="Z489" s="8">
        <f>Contract[[#This Row],[LPN Admin Hours Contract]]/Contract[[#This Row],[LPN Admin Hours]]</f>
        <v>0</v>
      </c>
      <c r="AA489" s="2">
        <v>92.227802197802191</v>
      </c>
      <c r="AB489" s="2">
        <v>0</v>
      </c>
      <c r="AC489" s="8">
        <f>Contract[[#This Row],[CNA Hours Contract]]/Contract[[#This Row],[CNA Hours]]</f>
        <v>0</v>
      </c>
      <c r="AD489" s="2">
        <v>0</v>
      </c>
      <c r="AE489" s="2">
        <v>0</v>
      </c>
      <c r="AF489" s="8" t="s">
        <v>2447</v>
      </c>
      <c r="AG489" s="2">
        <v>0</v>
      </c>
      <c r="AH489" s="2">
        <v>0</v>
      </c>
      <c r="AI489" s="8" t="s">
        <v>2447</v>
      </c>
      <c r="AJ489" t="s">
        <v>171</v>
      </c>
      <c r="AK489" s="6">
        <v>5</v>
      </c>
      <c r="AT489"/>
      <c r="AU489"/>
    </row>
    <row r="490" spans="1:47" x14ac:dyDescent="0.25">
      <c r="A490" t="s">
        <v>35</v>
      </c>
      <c r="B490" t="s">
        <v>1275</v>
      </c>
      <c r="C490" t="s">
        <v>2082</v>
      </c>
      <c r="D490" t="s">
        <v>2322</v>
      </c>
      <c r="E490" s="2">
        <v>35.626373626373628</v>
      </c>
      <c r="F490" s="2">
        <f>SUM(Contract[[#This Row],[RN Hours (excl. Admin, DON)]], Contract[[#This Row],[RN Admin Hours]], Contract[[#This Row],[RN DON Hours]], Contract[[#This Row],[LPN Hours (excl. Admin)]], Contract[[#This Row],[LPN Admin Hours]], Contract[[#This Row],[CNA Hours]], Contract[[#This Row],[NA TR Hours]], Contract[[#This Row],[Med Aide/Tech Hours]])</f>
        <v>116.85439560439562</v>
      </c>
      <c r="G4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90" s="8">
        <f>Contract[[#This Row],[Total Contract Hours]]/Contract[[#This Row],[Total Nurse Staff Hours]]</f>
        <v>0</v>
      </c>
      <c r="I490" s="2">
        <f>SUM(Contract[[#This Row],[RN Hours (excl. Admin, DON)]], Contract[[#This Row],[RN Admin Hours]], Contract[[#This Row],[RN DON Hours]])</f>
        <v>29.829670329670332</v>
      </c>
      <c r="J490" s="2">
        <f>SUM(Contract[[#This Row],[RN Hours Contract (excl. Admin, DON)]], Contract[[#This Row],[RN Admin Hours Contract]], Contract[[#This Row],[RN DON Hours Contract]])</f>
        <v>0</v>
      </c>
      <c r="K490" s="8">
        <f>Contract[[#This Row],[Total Contract RN Hours (w/ Admin, DON)]]/Contract[[#This Row],[Total RN Hours (w/ Admin, DON)]]</f>
        <v>0</v>
      </c>
      <c r="L490" s="2">
        <v>16</v>
      </c>
      <c r="M490" s="2">
        <v>0</v>
      </c>
      <c r="N490" s="8">
        <f>Contract[[#This Row],[RN Hours Contract (excl. Admin, DON)]]/Contract[[#This Row],[RN Hours (excl. Admin, DON)]]</f>
        <v>0</v>
      </c>
      <c r="O490" s="2">
        <v>8.9725274725274726</v>
      </c>
      <c r="P490" s="2">
        <v>0</v>
      </c>
      <c r="Q490" s="8">
        <f>Contract[[#This Row],[RN Admin Hours Contract]]/Contract[[#This Row],[RN Admin Hours]]</f>
        <v>0</v>
      </c>
      <c r="R490" s="2">
        <v>4.8571428571428568</v>
      </c>
      <c r="S490" s="2">
        <v>0</v>
      </c>
      <c r="T490" s="8">
        <f>Contract[[#This Row],[RN DON Hours Contract]]/Contract[[#This Row],[RN DON Hours]]</f>
        <v>0</v>
      </c>
      <c r="U490" s="2">
        <v>19.651098901098901</v>
      </c>
      <c r="V490" s="2">
        <v>0</v>
      </c>
      <c r="W490" s="8">
        <f>Contract[[#This Row],[LPN Hours Contract (excl. Admin)]]/Contract[[#This Row],[LPN Hours (excl. Admin)]]</f>
        <v>0</v>
      </c>
      <c r="X490" s="2">
        <v>0</v>
      </c>
      <c r="Y490" s="2">
        <v>0</v>
      </c>
      <c r="Z490" s="8" t="s">
        <v>2447</v>
      </c>
      <c r="AA490" s="2">
        <v>63.131868131868131</v>
      </c>
      <c r="AB490" s="2">
        <v>0</v>
      </c>
      <c r="AC490" s="8">
        <f>Contract[[#This Row],[CNA Hours Contract]]/Contract[[#This Row],[CNA Hours]]</f>
        <v>0</v>
      </c>
      <c r="AD490" s="2">
        <v>4.2417582417582418</v>
      </c>
      <c r="AE490" s="2">
        <v>0</v>
      </c>
      <c r="AF490" s="8">
        <f>Contract[[#This Row],[NA TR Hours Contract]]/Contract[[#This Row],[NA TR Hours]]</f>
        <v>0</v>
      </c>
      <c r="AG490" s="2">
        <v>0</v>
      </c>
      <c r="AH490" s="2">
        <v>0</v>
      </c>
      <c r="AI490" s="8" t="s">
        <v>2447</v>
      </c>
      <c r="AJ490" t="s">
        <v>331</v>
      </c>
      <c r="AK490" s="6">
        <v>5</v>
      </c>
      <c r="AT490"/>
      <c r="AU490"/>
    </row>
    <row r="491" spans="1:47" x14ac:dyDescent="0.25">
      <c r="A491" t="s">
        <v>35</v>
      </c>
      <c r="B491" t="s">
        <v>1161</v>
      </c>
      <c r="C491" t="s">
        <v>1946</v>
      </c>
      <c r="D491" t="s">
        <v>2309</v>
      </c>
      <c r="E491" s="2">
        <v>60.53846153846154</v>
      </c>
      <c r="F491" s="2">
        <f>SUM(Contract[[#This Row],[RN Hours (excl. Admin, DON)]], Contract[[#This Row],[RN Admin Hours]], Contract[[#This Row],[RN DON Hours]], Contract[[#This Row],[LPN Hours (excl. Admin)]], Contract[[#This Row],[LPN Admin Hours]], Contract[[#This Row],[CNA Hours]], Contract[[#This Row],[NA TR Hours]], Contract[[#This Row],[Med Aide/Tech Hours]])</f>
        <v>258.40450549450543</v>
      </c>
      <c r="G4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0.25824175824175821</v>
      </c>
      <c r="H491" s="8">
        <f>Contract[[#This Row],[Total Contract Hours]]/Contract[[#This Row],[Total Nurse Staff Hours]]</f>
        <v>9.9937018415203029E-4</v>
      </c>
      <c r="I491" s="2">
        <f>SUM(Contract[[#This Row],[RN Hours (excl. Admin, DON)]], Contract[[#This Row],[RN Admin Hours]], Contract[[#This Row],[RN DON Hours]])</f>
        <v>33.684065934065934</v>
      </c>
      <c r="J491" s="2">
        <f>SUM(Contract[[#This Row],[RN Hours Contract (excl. Admin, DON)]], Contract[[#This Row],[RN Admin Hours Contract]], Contract[[#This Row],[RN DON Hours Contract]])</f>
        <v>0</v>
      </c>
      <c r="K491" s="8">
        <f>Contract[[#This Row],[Total Contract RN Hours (w/ Admin, DON)]]/Contract[[#This Row],[Total RN Hours (w/ Admin, DON)]]</f>
        <v>0</v>
      </c>
      <c r="L491" s="2">
        <v>23.837912087912088</v>
      </c>
      <c r="M491" s="2">
        <v>0</v>
      </c>
      <c r="N491" s="8">
        <f>Contract[[#This Row],[RN Hours Contract (excl. Admin, DON)]]/Contract[[#This Row],[RN Hours (excl. Admin, DON)]]</f>
        <v>0</v>
      </c>
      <c r="O491" s="2">
        <v>5.2307692307692308</v>
      </c>
      <c r="P491" s="2">
        <v>0</v>
      </c>
      <c r="Q491" s="8">
        <f>Contract[[#This Row],[RN Admin Hours Contract]]/Contract[[#This Row],[RN Admin Hours]]</f>
        <v>0</v>
      </c>
      <c r="R491" s="2">
        <v>4.615384615384615</v>
      </c>
      <c r="S491" s="2">
        <v>0</v>
      </c>
      <c r="T491" s="8">
        <f>Contract[[#This Row],[RN DON Hours Contract]]/Contract[[#This Row],[RN DON Hours]]</f>
        <v>0</v>
      </c>
      <c r="U491" s="2">
        <v>95.304945054945051</v>
      </c>
      <c r="V491" s="2">
        <v>0.12637362637362637</v>
      </c>
      <c r="W491" s="8">
        <f>Contract[[#This Row],[LPN Hours Contract (excl. Admin)]]/Contract[[#This Row],[LPN Hours (excl. Admin)]]</f>
        <v>1.3259923323052088E-3</v>
      </c>
      <c r="X491" s="2">
        <v>0</v>
      </c>
      <c r="Y491" s="2">
        <v>0</v>
      </c>
      <c r="Z491" s="8" t="s">
        <v>2447</v>
      </c>
      <c r="AA491" s="2">
        <v>129.41549450549442</v>
      </c>
      <c r="AB491" s="2">
        <v>0.13186813186813187</v>
      </c>
      <c r="AC491" s="8">
        <f>Contract[[#This Row],[CNA Hours Contract]]/Contract[[#This Row],[CNA Hours]]</f>
        <v>1.0189516515932589E-3</v>
      </c>
      <c r="AD491" s="2">
        <v>0</v>
      </c>
      <c r="AE491" s="2">
        <v>0</v>
      </c>
      <c r="AF491" s="8" t="s">
        <v>2447</v>
      </c>
      <c r="AG491" s="2">
        <v>0</v>
      </c>
      <c r="AH491" s="2">
        <v>0</v>
      </c>
      <c r="AI491" s="8" t="s">
        <v>2447</v>
      </c>
      <c r="AJ491" t="s">
        <v>216</v>
      </c>
      <c r="AK491" s="6">
        <v>5</v>
      </c>
      <c r="AT491"/>
      <c r="AU491"/>
    </row>
    <row r="492" spans="1:47" x14ac:dyDescent="0.25">
      <c r="A492" t="s">
        <v>35</v>
      </c>
      <c r="B492" t="s">
        <v>1002</v>
      </c>
      <c r="C492" t="s">
        <v>2067</v>
      </c>
      <c r="D492" t="s">
        <v>2294</v>
      </c>
      <c r="E492" s="2">
        <v>57.593406593406591</v>
      </c>
      <c r="F492" s="2">
        <f>SUM(Contract[[#This Row],[RN Hours (excl. Admin, DON)]], Contract[[#This Row],[RN Admin Hours]], Contract[[#This Row],[RN DON Hours]], Contract[[#This Row],[LPN Hours (excl. Admin)]], Contract[[#This Row],[LPN Admin Hours]], Contract[[#This Row],[CNA Hours]], Contract[[#This Row],[NA TR Hours]], Contract[[#This Row],[Med Aide/Tech Hours]])</f>
        <v>191.65384615384613</v>
      </c>
      <c r="G4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78.098901098901109</v>
      </c>
      <c r="H492" s="8">
        <f>Contract[[#This Row],[Total Contract Hours]]/Contract[[#This Row],[Total Nurse Staff Hours]]</f>
        <v>0.40749978498322881</v>
      </c>
      <c r="I492" s="2">
        <f>SUM(Contract[[#This Row],[RN Hours (excl. Admin, DON)]], Contract[[#This Row],[RN Admin Hours]], Contract[[#This Row],[RN DON Hours]])</f>
        <v>26.780219780219781</v>
      </c>
      <c r="J492" s="2">
        <f>SUM(Contract[[#This Row],[RN Hours Contract (excl. Admin, DON)]], Contract[[#This Row],[RN Admin Hours Contract]], Contract[[#This Row],[RN DON Hours Contract]])</f>
        <v>0</v>
      </c>
      <c r="K492" s="8">
        <f>Contract[[#This Row],[Total Contract RN Hours (w/ Admin, DON)]]/Contract[[#This Row],[Total RN Hours (w/ Admin, DON)]]</f>
        <v>0</v>
      </c>
      <c r="L492" s="2">
        <v>18.692307692307693</v>
      </c>
      <c r="M492" s="2">
        <v>0</v>
      </c>
      <c r="N492" s="8">
        <f>Contract[[#This Row],[RN Hours Contract (excl. Admin, DON)]]/Contract[[#This Row],[RN Hours (excl. Admin, DON)]]</f>
        <v>0</v>
      </c>
      <c r="O492" s="2">
        <v>5.2747252747252746</v>
      </c>
      <c r="P492" s="2">
        <v>0</v>
      </c>
      <c r="Q492" s="8">
        <f>Contract[[#This Row],[RN Admin Hours Contract]]/Contract[[#This Row],[RN Admin Hours]]</f>
        <v>0</v>
      </c>
      <c r="R492" s="2">
        <v>2.8131868131868134</v>
      </c>
      <c r="S492" s="2">
        <v>0</v>
      </c>
      <c r="T492" s="8">
        <f>Contract[[#This Row],[RN DON Hours Contract]]/Contract[[#This Row],[RN DON Hours]]</f>
        <v>0</v>
      </c>
      <c r="U492" s="2">
        <v>49.412087912087912</v>
      </c>
      <c r="V492" s="2">
        <v>27.758241758241759</v>
      </c>
      <c r="W492" s="8">
        <f>Contract[[#This Row],[LPN Hours Contract (excl. Admin)]]/Contract[[#This Row],[LPN Hours (excl. Admin)]]</f>
        <v>0.56177026576225952</v>
      </c>
      <c r="X492" s="2">
        <v>5.4945054945054945</v>
      </c>
      <c r="Y492" s="2">
        <v>0</v>
      </c>
      <c r="Z492" s="8">
        <f>Contract[[#This Row],[LPN Admin Hours Contract]]/Contract[[#This Row],[LPN Admin Hours]]</f>
        <v>0</v>
      </c>
      <c r="AA492" s="2">
        <v>109.96703296703296</v>
      </c>
      <c r="AB492" s="2">
        <v>50.340659340659343</v>
      </c>
      <c r="AC492" s="8">
        <f>Contract[[#This Row],[CNA Hours Contract]]/Contract[[#This Row],[CNA Hours]]</f>
        <v>0.45777955431198164</v>
      </c>
      <c r="AD492" s="2">
        <v>0</v>
      </c>
      <c r="AE492" s="2">
        <v>0</v>
      </c>
      <c r="AF492" s="8" t="s">
        <v>2447</v>
      </c>
      <c r="AG492" s="2">
        <v>0</v>
      </c>
      <c r="AH492" s="2">
        <v>0</v>
      </c>
      <c r="AI492" s="8" t="s">
        <v>2447</v>
      </c>
      <c r="AJ492" t="s">
        <v>719</v>
      </c>
      <c r="AK492" s="6">
        <v>5</v>
      </c>
      <c r="AT492"/>
      <c r="AU492"/>
    </row>
    <row r="493" spans="1:47" x14ac:dyDescent="0.25">
      <c r="A493" t="s">
        <v>35</v>
      </c>
      <c r="B493" t="s">
        <v>1002</v>
      </c>
      <c r="C493" t="s">
        <v>2069</v>
      </c>
      <c r="D493" t="s">
        <v>2331</v>
      </c>
      <c r="E493" s="2">
        <v>88.516483516483518</v>
      </c>
      <c r="F493" s="2">
        <f>SUM(Contract[[#This Row],[RN Hours (excl. Admin, DON)]], Contract[[#This Row],[RN Admin Hours]], Contract[[#This Row],[RN DON Hours]], Contract[[#This Row],[LPN Hours (excl. Admin)]], Contract[[#This Row],[LPN Admin Hours]], Contract[[#This Row],[CNA Hours]], Contract[[#This Row],[NA TR Hours]], Contract[[#This Row],[Med Aide/Tech Hours]])</f>
        <v>386.354065934066</v>
      </c>
      <c r="G4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93" s="8">
        <f>Contract[[#This Row],[Total Contract Hours]]/Contract[[#This Row],[Total Nurse Staff Hours]]</f>
        <v>0</v>
      </c>
      <c r="I493" s="2">
        <f>SUM(Contract[[#This Row],[RN Hours (excl. Admin, DON)]], Contract[[#This Row],[RN Admin Hours]], Contract[[#This Row],[RN DON Hours]])</f>
        <v>83.313186813186803</v>
      </c>
      <c r="J493" s="2">
        <f>SUM(Contract[[#This Row],[RN Hours Contract (excl. Admin, DON)]], Contract[[#This Row],[RN Admin Hours Contract]], Contract[[#This Row],[RN DON Hours Contract]])</f>
        <v>0</v>
      </c>
      <c r="K493" s="8">
        <f>Contract[[#This Row],[Total Contract RN Hours (w/ Admin, DON)]]/Contract[[#This Row],[Total RN Hours (w/ Admin, DON)]]</f>
        <v>0</v>
      </c>
      <c r="L493" s="2">
        <v>59.608791208791203</v>
      </c>
      <c r="M493" s="2">
        <v>0</v>
      </c>
      <c r="N493" s="8">
        <f>Contract[[#This Row],[RN Hours Contract (excl. Admin, DON)]]/Contract[[#This Row],[RN Hours (excl. Admin, DON)]]</f>
        <v>0</v>
      </c>
      <c r="O493" s="2">
        <v>18.781318681318684</v>
      </c>
      <c r="P493" s="2">
        <v>0</v>
      </c>
      <c r="Q493" s="8">
        <f>Contract[[#This Row],[RN Admin Hours Contract]]/Contract[[#This Row],[RN Admin Hours]]</f>
        <v>0</v>
      </c>
      <c r="R493" s="2">
        <v>4.9230769230769234</v>
      </c>
      <c r="S493" s="2">
        <v>0</v>
      </c>
      <c r="T493" s="8">
        <f>Contract[[#This Row],[RN DON Hours Contract]]/Contract[[#This Row],[RN DON Hours]]</f>
        <v>0</v>
      </c>
      <c r="U493" s="2">
        <v>73.491538461538426</v>
      </c>
      <c r="V493" s="2">
        <v>0</v>
      </c>
      <c r="W493" s="8">
        <f>Contract[[#This Row],[LPN Hours Contract (excl. Admin)]]/Contract[[#This Row],[LPN Hours (excl. Admin)]]</f>
        <v>0</v>
      </c>
      <c r="X493" s="2">
        <v>3.2318681318681315</v>
      </c>
      <c r="Y493" s="2">
        <v>0</v>
      </c>
      <c r="Z493" s="8">
        <f>Contract[[#This Row],[LPN Admin Hours Contract]]/Contract[[#This Row],[LPN Admin Hours]]</f>
        <v>0</v>
      </c>
      <c r="AA493" s="2">
        <v>226.31747252747263</v>
      </c>
      <c r="AB493" s="2">
        <v>0</v>
      </c>
      <c r="AC493" s="8">
        <f>Contract[[#This Row],[CNA Hours Contract]]/Contract[[#This Row],[CNA Hours]]</f>
        <v>0</v>
      </c>
      <c r="AD493" s="2">
        <v>0</v>
      </c>
      <c r="AE493" s="2">
        <v>0</v>
      </c>
      <c r="AF493" s="8" t="s">
        <v>2447</v>
      </c>
      <c r="AG493" s="2">
        <v>0</v>
      </c>
      <c r="AH493" s="2">
        <v>0</v>
      </c>
      <c r="AI493" s="8" t="s">
        <v>2447</v>
      </c>
      <c r="AJ493" t="s">
        <v>55</v>
      </c>
      <c r="AK493" s="6">
        <v>5</v>
      </c>
      <c r="AT493"/>
      <c r="AU493"/>
    </row>
    <row r="494" spans="1:47" x14ac:dyDescent="0.25">
      <c r="A494" t="s">
        <v>35</v>
      </c>
      <c r="B494" t="s">
        <v>1675</v>
      </c>
      <c r="C494" t="s">
        <v>2016</v>
      </c>
      <c r="D494" t="s">
        <v>2325</v>
      </c>
      <c r="E494" s="2">
        <v>72.978021978021971</v>
      </c>
      <c r="F494" s="2">
        <f>SUM(Contract[[#This Row],[RN Hours (excl. Admin, DON)]], Contract[[#This Row],[RN Admin Hours]], Contract[[#This Row],[RN DON Hours]], Contract[[#This Row],[LPN Hours (excl. Admin)]], Contract[[#This Row],[LPN Admin Hours]], Contract[[#This Row],[CNA Hours]], Contract[[#This Row],[NA TR Hours]], Contract[[#This Row],[Med Aide/Tech Hours]])</f>
        <v>324.15109890109892</v>
      </c>
      <c r="G4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218.30769230769232</v>
      </c>
      <c r="H494" s="8">
        <f>Contract[[#This Row],[Total Contract Hours]]/Contract[[#This Row],[Total Nurse Staff Hours]]</f>
        <v>0.67347509555813578</v>
      </c>
      <c r="I494" s="2">
        <f>SUM(Contract[[#This Row],[RN Hours (excl. Admin, DON)]], Contract[[#This Row],[RN Admin Hours]], Contract[[#This Row],[RN DON Hours]])</f>
        <v>32.964285714285715</v>
      </c>
      <c r="J494" s="2">
        <f>SUM(Contract[[#This Row],[RN Hours Contract (excl. Admin, DON)]], Contract[[#This Row],[RN Admin Hours Contract]], Contract[[#This Row],[RN DON Hours Contract]])</f>
        <v>12.307692307692308</v>
      </c>
      <c r="K494" s="8">
        <f>Contract[[#This Row],[Total Contract RN Hours (w/ Admin, DON)]]/Contract[[#This Row],[Total RN Hours (w/ Admin, DON)]]</f>
        <v>0.37336444703725313</v>
      </c>
      <c r="L494" s="2">
        <v>20.107142857142858</v>
      </c>
      <c r="M494" s="2">
        <v>12.307692307692308</v>
      </c>
      <c r="N494" s="8">
        <f>Contract[[#This Row],[RN Hours Contract (excl. Admin, DON)]]/Contract[[#This Row],[RN Hours (excl. Admin, DON)]]</f>
        <v>0.61210547889055889</v>
      </c>
      <c r="O494" s="2">
        <v>7.4945054945054945</v>
      </c>
      <c r="P494" s="2">
        <v>0</v>
      </c>
      <c r="Q494" s="8">
        <f>Contract[[#This Row],[RN Admin Hours Contract]]/Contract[[#This Row],[RN Admin Hours]]</f>
        <v>0</v>
      </c>
      <c r="R494" s="2">
        <v>5.3626373626373622</v>
      </c>
      <c r="S494" s="2">
        <v>0</v>
      </c>
      <c r="T494" s="8">
        <f>Contract[[#This Row],[RN DON Hours Contract]]/Contract[[#This Row],[RN DON Hours]]</f>
        <v>0</v>
      </c>
      <c r="U494" s="2">
        <v>109.64835164835165</v>
      </c>
      <c r="V494" s="2">
        <v>68.64835164835165</v>
      </c>
      <c r="W494" s="8">
        <f>Contract[[#This Row],[LPN Hours Contract (excl. Admin)]]/Contract[[#This Row],[LPN Hours (excl. Admin)]]</f>
        <v>0.62607737021447185</v>
      </c>
      <c r="X494" s="2">
        <v>0</v>
      </c>
      <c r="Y494" s="2">
        <v>0</v>
      </c>
      <c r="Z494" s="8" t="s">
        <v>2447</v>
      </c>
      <c r="AA494" s="2">
        <v>181.53846153846155</v>
      </c>
      <c r="AB494" s="2">
        <v>137.35164835164835</v>
      </c>
      <c r="AC494" s="8">
        <f>Contract[[#This Row],[CNA Hours Contract]]/Contract[[#This Row],[CNA Hours]]</f>
        <v>0.75659806295399512</v>
      </c>
      <c r="AD494" s="2">
        <v>0</v>
      </c>
      <c r="AE494" s="2">
        <v>0</v>
      </c>
      <c r="AF494" s="8" t="s">
        <v>2447</v>
      </c>
      <c r="AG494" s="2">
        <v>0</v>
      </c>
      <c r="AH494" s="2">
        <v>0</v>
      </c>
      <c r="AI494" s="8" t="s">
        <v>2447</v>
      </c>
      <c r="AJ494" t="s">
        <v>739</v>
      </c>
      <c r="AK494" s="6">
        <v>5</v>
      </c>
      <c r="AT494"/>
      <c r="AU494"/>
    </row>
    <row r="495" spans="1:47" x14ac:dyDescent="0.25">
      <c r="A495" t="s">
        <v>35</v>
      </c>
      <c r="B495" t="s">
        <v>1679</v>
      </c>
      <c r="C495" t="s">
        <v>2047</v>
      </c>
      <c r="D495" t="s">
        <v>2325</v>
      </c>
      <c r="E495" s="2">
        <v>77.560439560439562</v>
      </c>
      <c r="F495" s="2">
        <f>SUM(Contract[[#This Row],[RN Hours (excl. Admin, DON)]], Contract[[#This Row],[RN Admin Hours]], Contract[[#This Row],[RN DON Hours]], Contract[[#This Row],[LPN Hours (excl. Admin)]], Contract[[#This Row],[LPN Admin Hours]], Contract[[#This Row],[CNA Hours]], Contract[[#This Row],[NA TR Hours]], Contract[[#This Row],[Med Aide/Tech Hours]])</f>
        <v>305.78846153846155</v>
      </c>
      <c r="G4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74.054945054945051</v>
      </c>
      <c r="H495" s="8">
        <f>Contract[[#This Row],[Total Contract Hours]]/Contract[[#This Row],[Total Nurse Staff Hours]]</f>
        <v>0.24217704187517405</v>
      </c>
      <c r="I495" s="2">
        <f>SUM(Contract[[#This Row],[RN Hours (excl. Admin, DON)]], Contract[[#This Row],[RN Admin Hours]], Contract[[#This Row],[RN DON Hours]])</f>
        <v>45.859890109890109</v>
      </c>
      <c r="J495" s="2">
        <f>SUM(Contract[[#This Row],[RN Hours Contract (excl. Admin, DON)]], Contract[[#This Row],[RN Admin Hours Contract]], Contract[[#This Row],[RN DON Hours Contract]])</f>
        <v>0</v>
      </c>
      <c r="K495" s="8">
        <f>Contract[[#This Row],[Total Contract RN Hours (w/ Admin, DON)]]/Contract[[#This Row],[Total RN Hours (w/ Admin, DON)]]</f>
        <v>0</v>
      </c>
      <c r="L495" s="2">
        <v>28.804945054945055</v>
      </c>
      <c r="M495" s="2">
        <v>0</v>
      </c>
      <c r="N495" s="8">
        <f>Contract[[#This Row],[RN Hours Contract (excl. Admin, DON)]]/Contract[[#This Row],[RN Hours (excl. Admin, DON)]]</f>
        <v>0</v>
      </c>
      <c r="O495" s="2">
        <v>11.780219780219781</v>
      </c>
      <c r="P495" s="2">
        <v>0</v>
      </c>
      <c r="Q495" s="8">
        <f>Contract[[#This Row],[RN Admin Hours Contract]]/Contract[[#This Row],[RN Admin Hours]]</f>
        <v>0</v>
      </c>
      <c r="R495" s="2">
        <v>5.2747252747252746</v>
      </c>
      <c r="S495" s="2">
        <v>0</v>
      </c>
      <c r="T495" s="8">
        <f>Contract[[#This Row],[RN DON Hours Contract]]/Contract[[#This Row],[RN DON Hours]]</f>
        <v>0</v>
      </c>
      <c r="U495" s="2">
        <v>101.4065934065934</v>
      </c>
      <c r="V495" s="2">
        <v>20.912087912087912</v>
      </c>
      <c r="W495" s="8">
        <f>Contract[[#This Row],[LPN Hours Contract (excl. Admin)]]/Contract[[#This Row],[LPN Hours (excl. Admin)]]</f>
        <v>0.20622019939315128</v>
      </c>
      <c r="X495" s="2">
        <v>0</v>
      </c>
      <c r="Y495" s="2">
        <v>0</v>
      </c>
      <c r="Z495" s="8" t="s">
        <v>2447</v>
      </c>
      <c r="AA495" s="2">
        <v>158.52197802197801</v>
      </c>
      <c r="AB495" s="2">
        <v>53.142857142857146</v>
      </c>
      <c r="AC495" s="8">
        <f>Contract[[#This Row],[CNA Hours Contract]]/Contract[[#This Row],[CNA Hours]]</f>
        <v>0.33523967973380475</v>
      </c>
      <c r="AD495" s="2">
        <v>0</v>
      </c>
      <c r="AE495" s="2">
        <v>0</v>
      </c>
      <c r="AF495" s="8" t="s">
        <v>2447</v>
      </c>
      <c r="AG495" s="2">
        <v>0</v>
      </c>
      <c r="AH495" s="2">
        <v>0</v>
      </c>
      <c r="AI495" s="8" t="s">
        <v>2447</v>
      </c>
      <c r="AJ495" t="s">
        <v>743</v>
      </c>
      <c r="AK495" s="6">
        <v>5</v>
      </c>
      <c r="AT495"/>
      <c r="AU495"/>
    </row>
    <row r="496" spans="1:47" x14ac:dyDescent="0.25">
      <c r="A496" t="s">
        <v>35</v>
      </c>
      <c r="B496" t="s">
        <v>1247</v>
      </c>
      <c r="C496" t="s">
        <v>2068</v>
      </c>
      <c r="D496" t="s">
        <v>2307</v>
      </c>
      <c r="E496" s="2">
        <v>61.758241758241759</v>
      </c>
      <c r="F496" s="2">
        <f>SUM(Contract[[#This Row],[RN Hours (excl. Admin, DON)]], Contract[[#This Row],[RN Admin Hours]], Contract[[#This Row],[RN DON Hours]], Contract[[#This Row],[LPN Hours (excl. Admin)]], Contract[[#This Row],[LPN Admin Hours]], Contract[[#This Row],[CNA Hours]], Contract[[#This Row],[NA TR Hours]], Contract[[#This Row],[Med Aide/Tech Hours]])</f>
        <v>166.51142857142858</v>
      </c>
      <c r="G4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0.16296703296703297</v>
      </c>
      <c r="H496" s="8">
        <f>Contract[[#This Row],[Total Contract Hours]]/Contract[[#This Row],[Total Nurse Staff Hours]]</f>
        <v>9.7871379979858151E-4</v>
      </c>
      <c r="I496" s="2">
        <f>SUM(Contract[[#This Row],[RN Hours (excl. Admin, DON)]], Contract[[#This Row],[RN Admin Hours]], Contract[[#This Row],[RN DON Hours]])</f>
        <v>16.363296703296708</v>
      </c>
      <c r="J496" s="2">
        <f>SUM(Contract[[#This Row],[RN Hours Contract (excl. Admin, DON)]], Contract[[#This Row],[RN Admin Hours Contract]], Contract[[#This Row],[RN DON Hours Contract]])</f>
        <v>0</v>
      </c>
      <c r="K496" s="8">
        <f>Contract[[#This Row],[Total Contract RN Hours (w/ Admin, DON)]]/Contract[[#This Row],[Total RN Hours (w/ Admin, DON)]]</f>
        <v>0</v>
      </c>
      <c r="L496" s="2">
        <v>16.363296703296708</v>
      </c>
      <c r="M496" s="2">
        <v>0</v>
      </c>
      <c r="N496" s="8">
        <f>Contract[[#This Row],[RN Hours Contract (excl. Admin, DON)]]/Contract[[#This Row],[RN Hours (excl. Admin, DON)]]</f>
        <v>0</v>
      </c>
      <c r="O496" s="2">
        <v>0</v>
      </c>
      <c r="P496" s="2">
        <v>0</v>
      </c>
      <c r="Q496" s="8" t="s">
        <v>2447</v>
      </c>
      <c r="R496" s="2">
        <v>0</v>
      </c>
      <c r="S496" s="2">
        <v>0</v>
      </c>
      <c r="T496" s="8" t="s">
        <v>2447</v>
      </c>
      <c r="U496" s="2">
        <v>55.656373626373643</v>
      </c>
      <c r="V496" s="2">
        <v>0.16296703296703297</v>
      </c>
      <c r="W496" s="8">
        <f>Contract[[#This Row],[LPN Hours Contract (excl. Admin)]]/Contract[[#This Row],[LPN Hours (excl. Admin)]]</f>
        <v>2.9280929091975278E-3</v>
      </c>
      <c r="X496" s="2">
        <v>0.79120879120879117</v>
      </c>
      <c r="Y496" s="2">
        <v>0</v>
      </c>
      <c r="Z496" s="8">
        <f>Contract[[#This Row],[LPN Admin Hours Contract]]/Contract[[#This Row],[LPN Admin Hours]]</f>
        <v>0</v>
      </c>
      <c r="AA496" s="2">
        <v>93.700549450549445</v>
      </c>
      <c r="AB496" s="2">
        <v>0</v>
      </c>
      <c r="AC496" s="8">
        <f>Contract[[#This Row],[CNA Hours Contract]]/Contract[[#This Row],[CNA Hours]]</f>
        <v>0</v>
      </c>
      <c r="AD496" s="2">
        <v>0</v>
      </c>
      <c r="AE496" s="2">
        <v>0</v>
      </c>
      <c r="AF496" s="8" t="s">
        <v>2447</v>
      </c>
      <c r="AG496" s="2">
        <v>0</v>
      </c>
      <c r="AH496" s="2">
        <v>0</v>
      </c>
      <c r="AI496" s="8" t="s">
        <v>2447</v>
      </c>
      <c r="AJ496" t="s">
        <v>303</v>
      </c>
      <c r="AK496" s="6">
        <v>5</v>
      </c>
      <c r="AT496"/>
      <c r="AU496"/>
    </row>
    <row r="497" spans="1:47" x14ac:dyDescent="0.25">
      <c r="A497" t="s">
        <v>35</v>
      </c>
      <c r="B497" t="s">
        <v>1039</v>
      </c>
      <c r="C497" t="s">
        <v>2068</v>
      </c>
      <c r="D497" t="s">
        <v>2307</v>
      </c>
      <c r="E497" s="2">
        <v>89.07692307692308</v>
      </c>
      <c r="F497" s="2">
        <f>SUM(Contract[[#This Row],[RN Hours (excl. Admin, DON)]], Contract[[#This Row],[RN Admin Hours]], Contract[[#This Row],[RN DON Hours]], Contract[[#This Row],[LPN Hours (excl. Admin)]], Contract[[#This Row],[LPN Admin Hours]], Contract[[#This Row],[CNA Hours]], Contract[[#This Row],[NA TR Hours]], Contract[[#This Row],[Med Aide/Tech Hours]])</f>
        <v>287.35615384615386</v>
      </c>
      <c r="G4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2.0754945054945058</v>
      </c>
      <c r="H497" s="8">
        <f>Contract[[#This Row],[Total Contract Hours]]/Contract[[#This Row],[Total Nurse Staff Hours]]</f>
        <v>7.222725101637093E-3</v>
      </c>
      <c r="I497" s="2">
        <f>SUM(Contract[[#This Row],[RN Hours (excl. Admin, DON)]], Contract[[#This Row],[RN Admin Hours]], Contract[[#This Row],[RN DON Hours]])</f>
        <v>30.154615384615383</v>
      </c>
      <c r="J497" s="2">
        <f>SUM(Contract[[#This Row],[RN Hours Contract (excl. Admin, DON)]], Contract[[#This Row],[RN Admin Hours Contract]], Contract[[#This Row],[RN DON Hours Contract]])</f>
        <v>0.13186813186813187</v>
      </c>
      <c r="K497" s="8">
        <f>Contract[[#This Row],[Total Contract RN Hours (w/ Admin, DON)]]/Contract[[#This Row],[Total RN Hours (w/ Admin, DON)]]</f>
        <v>4.3730662847522115E-3</v>
      </c>
      <c r="L497" s="2">
        <v>14.776043956043953</v>
      </c>
      <c r="M497" s="2">
        <v>0.13186813186813187</v>
      </c>
      <c r="N497" s="8">
        <f>Contract[[#This Row],[RN Hours Contract (excl. Admin, DON)]]/Contract[[#This Row],[RN Hours (excl. Admin, DON)]]</f>
        <v>8.9244544927191347E-3</v>
      </c>
      <c r="O497" s="2">
        <v>10.367582417582419</v>
      </c>
      <c r="P497" s="2">
        <v>0</v>
      </c>
      <c r="Q497" s="8">
        <f>Contract[[#This Row],[RN Admin Hours Contract]]/Contract[[#This Row],[RN Admin Hours]]</f>
        <v>0</v>
      </c>
      <c r="R497" s="2">
        <v>5.0109890109890109</v>
      </c>
      <c r="S497" s="2">
        <v>0</v>
      </c>
      <c r="T497" s="8">
        <f>Contract[[#This Row],[RN DON Hours Contract]]/Contract[[#This Row],[RN DON Hours]]</f>
        <v>0</v>
      </c>
      <c r="U497" s="2">
        <v>73.591428571428565</v>
      </c>
      <c r="V497" s="2">
        <v>1.9436263736263737</v>
      </c>
      <c r="W497" s="8">
        <f>Contract[[#This Row],[LPN Hours Contract (excl. Admin)]]/Contract[[#This Row],[LPN Hours (excl. Admin)]]</f>
        <v>2.6411042853175092E-2</v>
      </c>
      <c r="X497" s="2">
        <v>0</v>
      </c>
      <c r="Y497" s="2">
        <v>0</v>
      </c>
      <c r="Z497" s="8" t="s">
        <v>2447</v>
      </c>
      <c r="AA497" s="2">
        <v>183.6101098901099</v>
      </c>
      <c r="AB497" s="2">
        <v>0</v>
      </c>
      <c r="AC497" s="8">
        <f>Contract[[#This Row],[CNA Hours Contract]]/Contract[[#This Row],[CNA Hours]]</f>
        <v>0</v>
      </c>
      <c r="AD497" s="2">
        <v>0</v>
      </c>
      <c r="AE497" s="2">
        <v>0</v>
      </c>
      <c r="AF497" s="8" t="s">
        <v>2447</v>
      </c>
      <c r="AG497" s="2">
        <v>0</v>
      </c>
      <c r="AH497" s="2">
        <v>0</v>
      </c>
      <c r="AI497" s="8" t="s">
        <v>2447</v>
      </c>
      <c r="AJ497" t="s">
        <v>92</v>
      </c>
      <c r="AK497" s="6">
        <v>5</v>
      </c>
      <c r="AT497"/>
      <c r="AU497"/>
    </row>
    <row r="498" spans="1:47" x14ac:dyDescent="0.25">
      <c r="A498" t="s">
        <v>35</v>
      </c>
      <c r="B498" t="s">
        <v>1087</v>
      </c>
      <c r="C498" t="s">
        <v>1926</v>
      </c>
      <c r="D498" t="s">
        <v>2302</v>
      </c>
      <c r="E498" s="2">
        <v>98.263736263736263</v>
      </c>
      <c r="F498" s="2">
        <f>SUM(Contract[[#This Row],[RN Hours (excl. Admin, DON)]], Contract[[#This Row],[RN Admin Hours]], Contract[[#This Row],[RN DON Hours]], Contract[[#This Row],[LPN Hours (excl. Admin)]], Contract[[#This Row],[LPN Admin Hours]], Contract[[#This Row],[CNA Hours]], Contract[[#This Row],[NA TR Hours]], Contract[[#This Row],[Med Aide/Tech Hours]])</f>
        <v>279.22670329670325</v>
      </c>
      <c r="G4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498" s="8">
        <f>Contract[[#This Row],[Total Contract Hours]]/Contract[[#This Row],[Total Nurse Staff Hours]]</f>
        <v>0</v>
      </c>
      <c r="I498" s="2">
        <f>SUM(Contract[[#This Row],[RN Hours (excl. Admin, DON)]], Contract[[#This Row],[RN Admin Hours]], Contract[[#This Row],[RN DON Hours]])</f>
        <v>35.10307692307692</v>
      </c>
      <c r="J498" s="2">
        <f>SUM(Contract[[#This Row],[RN Hours Contract (excl. Admin, DON)]], Contract[[#This Row],[RN Admin Hours Contract]], Contract[[#This Row],[RN DON Hours Contract]])</f>
        <v>0</v>
      </c>
      <c r="K498" s="8">
        <f>Contract[[#This Row],[Total Contract RN Hours (w/ Admin, DON)]]/Contract[[#This Row],[Total RN Hours (w/ Admin, DON)]]</f>
        <v>0</v>
      </c>
      <c r="L498" s="2">
        <v>23.487692307692303</v>
      </c>
      <c r="M498" s="2">
        <v>0</v>
      </c>
      <c r="N498" s="8">
        <f>Contract[[#This Row],[RN Hours Contract (excl. Admin, DON)]]/Contract[[#This Row],[RN Hours (excl. Admin, DON)]]</f>
        <v>0</v>
      </c>
      <c r="O498" s="2">
        <v>5.7142857142857144</v>
      </c>
      <c r="P498" s="2">
        <v>0</v>
      </c>
      <c r="Q498" s="8">
        <f>Contract[[#This Row],[RN Admin Hours Contract]]/Contract[[#This Row],[RN Admin Hours]]</f>
        <v>0</v>
      </c>
      <c r="R498" s="2">
        <v>5.9010989010989015</v>
      </c>
      <c r="S498" s="2">
        <v>0</v>
      </c>
      <c r="T498" s="8">
        <f>Contract[[#This Row],[RN DON Hours Contract]]/Contract[[#This Row],[RN DON Hours]]</f>
        <v>0</v>
      </c>
      <c r="U498" s="2">
        <v>85.624175824175794</v>
      </c>
      <c r="V498" s="2">
        <v>0</v>
      </c>
      <c r="W498" s="8">
        <f>Contract[[#This Row],[LPN Hours Contract (excl. Admin)]]/Contract[[#This Row],[LPN Hours (excl. Admin)]]</f>
        <v>0</v>
      </c>
      <c r="X498" s="2">
        <v>11.417582417582418</v>
      </c>
      <c r="Y498" s="2">
        <v>0</v>
      </c>
      <c r="Z498" s="8">
        <f>Contract[[#This Row],[LPN Admin Hours Contract]]/Contract[[#This Row],[LPN Admin Hours]]</f>
        <v>0</v>
      </c>
      <c r="AA498" s="2">
        <v>147.08186813186811</v>
      </c>
      <c r="AB498" s="2">
        <v>0</v>
      </c>
      <c r="AC498" s="8">
        <f>Contract[[#This Row],[CNA Hours Contract]]/Contract[[#This Row],[CNA Hours]]</f>
        <v>0</v>
      </c>
      <c r="AD498" s="2">
        <v>0</v>
      </c>
      <c r="AE498" s="2">
        <v>0</v>
      </c>
      <c r="AF498" s="8" t="s">
        <v>2447</v>
      </c>
      <c r="AG498" s="2">
        <v>0</v>
      </c>
      <c r="AH498" s="2">
        <v>0</v>
      </c>
      <c r="AI498" s="8" t="s">
        <v>2447</v>
      </c>
      <c r="AJ498" t="s">
        <v>140</v>
      </c>
      <c r="AK498" s="6">
        <v>5</v>
      </c>
      <c r="AT498"/>
      <c r="AU498"/>
    </row>
    <row r="499" spans="1:47" x14ac:dyDescent="0.25">
      <c r="A499" t="s">
        <v>35</v>
      </c>
      <c r="B499" t="s">
        <v>1464</v>
      </c>
      <c r="C499" t="s">
        <v>2201</v>
      </c>
      <c r="D499" t="s">
        <v>2340</v>
      </c>
      <c r="E499" s="2">
        <v>99.615384615384613</v>
      </c>
      <c r="F499" s="2">
        <f>SUM(Contract[[#This Row],[RN Hours (excl. Admin, DON)]], Contract[[#This Row],[RN Admin Hours]], Contract[[#This Row],[RN DON Hours]], Contract[[#This Row],[LPN Hours (excl. Admin)]], Contract[[#This Row],[LPN Admin Hours]], Contract[[#This Row],[CNA Hours]], Contract[[#This Row],[NA TR Hours]], Contract[[#This Row],[Med Aide/Tech Hours]])</f>
        <v>340.84945054945058</v>
      </c>
      <c r="G4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90.877252747252754</v>
      </c>
      <c r="H499" s="8">
        <f>Contract[[#This Row],[Total Contract Hours]]/Contract[[#This Row],[Total Nurse Staff Hours]]</f>
        <v>0.26661991856157691</v>
      </c>
      <c r="I499" s="2">
        <f>SUM(Contract[[#This Row],[RN Hours (excl. Admin, DON)]], Contract[[#This Row],[RN Admin Hours]], Contract[[#This Row],[RN DON Hours]])</f>
        <v>41.977582417582433</v>
      </c>
      <c r="J499" s="2">
        <f>SUM(Contract[[#This Row],[RN Hours Contract (excl. Admin, DON)]], Contract[[#This Row],[RN Admin Hours Contract]], Contract[[#This Row],[RN DON Hours Contract]])</f>
        <v>9.3296703296703303</v>
      </c>
      <c r="K499" s="8">
        <f>Contract[[#This Row],[Total Contract RN Hours (w/ Admin, DON)]]/Contract[[#This Row],[Total RN Hours (w/ Admin, DON)]]</f>
        <v>0.2222536361637294</v>
      </c>
      <c r="L499" s="2">
        <v>36.439120879120892</v>
      </c>
      <c r="M499" s="2">
        <v>9.3296703296703303</v>
      </c>
      <c r="N499" s="8">
        <f>Contract[[#This Row],[RN Hours Contract (excl. Admin, DON)]]/Contract[[#This Row],[RN Hours (excl. Admin, DON)]]</f>
        <v>0.25603445156153865</v>
      </c>
      <c r="O499" s="2">
        <v>0</v>
      </c>
      <c r="P499" s="2">
        <v>0</v>
      </c>
      <c r="Q499" s="8" t="s">
        <v>2447</v>
      </c>
      <c r="R499" s="2">
        <v>5.5384615384615383</v>
      </c>
      <c r="S499" s="2">
        <v>0</v>
      </c>
      <c r="T499" s="8">
        <f>Contract[[#This Row],[RN DON Hours Contract]]/Contract[[#This Row],[RN DON Hours]]</f>
        <v>0</v>
      </c>
      <c r="U499" s="2">
        <v>101.98318681318679</v>
      </c>
      <c r="V499" s="2">
        <v>22.547582417582415</v>
      </c>
      <c r="W499" s="8">
        <f>Contract[[#This Row],[LPN Hours Contract (excl. Admin)]]/Contract[[#This Row],[LPN Hours (excl. Admin)]]</f>
        <v>0.22109117318411678</v>
      </c>
      <c r="X499" s="2">
        <v>5.5716483516483519</v>
      </c>
      <c r="Y499" s="2">
        <v>0</v>
      </c>
      <c r="Z499" s="8">
        <f>Contract[[#This Row],[LPN Admin Hours Contract]]/Contract[[#This Row],[LPN Admin Hours]]</f>
        <v>0</v>
      </c>
      <c r="AA499" s="2">
        <v>191.17967032967039</v>
      </c>
      <c r="AB499" s="2">
        <v>59</v>
      </c>
      <c r="AC499" s="8">
        <f>Contract[[#This Row],[CNA Hours Contract]]/Contract[[#This Row],[CNA Hours]]</f>
        <v>0.30861021937249056</v>
      </c>
      <c r="AD499" s="2">
        <v>0.13736263736263737</v>
      </c>
      <c r="AE499" s="2">
        <v>0</v>
      </c>
      <c r="AF499" s="8">
        <f>Contract[[#This Row],[NA TR Hours Contract]]/Contract[[#This Row],[NA TR Hours]]</f>
        <v>0</v>
      </c>
      <c r="AG499" s="2">
        <v>0</v>
      </c>
      <c r="AH499" s="2">
        <v>0</v>
      </c>
      <c r="AI499" s="8" t="s">
        <v>2447</v>
      </c>
      <c r="AJ499" t="s">
        <v>523</v>
      </c>
      <c r="AK499" s="6">
        <v>5</v>
      </c>
      <c r="AT499"/>
      <c r="AU499"/>
    </row>
    <row r="500" spans="1:47" x14ac:dyDescent="0.25">
      <c r="A500" t="s">
        <v>35</v>
      </c>
      <c r="B500" t="s">
        <v>1556</v>
      </c>
      <c r="C500" t="s">
        <v>1939</v>
      </c>
      <c r="D500" t="s">
        <v>2304</v>
      </c>
      <c r="E500" s="2">
        <v>43.626373626373628</v>
      </c>
      <c r="F500" s="2">
        <f>SUM(Contract[[#This Row],[RN Hours (excl. Admin, DON)]], Contract[[#This Row],[RN Admin Hours]], Contract[[#This Row],[RN DON Hours]], Contract[[#This Row],[LPN Hours (excl. Admin)]], Contract[[#This Row],[LPN Admin Hours]], Contract[[#This Row],[CNA Hours]], Contract[[#This Row],[NA TR Hours]], Contract[[#This Row],[Med Aide/Tech Hours]])</f>
        <v>168.51637362637365</v>
      </c>
      <c r="G5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00" s="8">
        <f>Contract[[#This Row],[Total Contract Hours]]/Contract[[#This Row],[Total Nurse Staff Hours]]</f>
        <v>0</v>
      </c>
      <c r="I500" s="2">
        <f>SUM(Contract[[#This Row],[RN Hours (excl. Admin, DON)]], Contract[[#This Row],[RN Admin Hours]], Contract[[#This Row],[RN DON Hours]])</f>
        <v>25.469780219780219</v>
      </c>
      <c r="J500" s="2">
        <f>SUM(Contract[[#This Row],[RN Hours Contract (excl. Admin, DON)]], Contract[[#This Row],[RN Admin Hours Contract]], Contract[[#This Row],[RN DON Hours Contract]])</f>
        <v>0</v>
      </c>
      <c r="K500" s="8">
        <f>Contract[[#This Row],[Total Contract RN Hours (w/ Admin, DON)]]/Contract[[#This Row],[Total RN Hours (w/ Admin, DON)]]</f>
        <v>0</v>
      </c>
      <c r="L500" s="2">
        <v>3.7280219780219781</v>
      </c>
      <c r="M500" s="2">
        <v>0</v>
      </c>
      <c r="N500" s="8">
        <f>Contract[[#This Row],[RN Hours Contract (excl. Admin, DON)]]/Contract[[#This Row],[RN Hours (excl. Admin, DON)]]</f>
        <v>0</v>
      </c>
      <c r="O500" s="2">
        <v>16.87087912087912</v>
      </c>
      <c r="P500" s="2">
        <v>0</v>
      </c>
      <c r="Q500" s="8">
        <f>Contract[[#This Row],[RN Admin Hours Contract]]/Contract[[#This Row],[RN Admin Hours]]</f>
        <v>0</v>
      </c>
      <c r="R500" s="2">
        <v>4.8708791208791204</v>
      </c>
      <c r="S500" s="2">
        <v>0</v>
      </c>
      <c r="T500" s="8">
        <f>Contract[[#This Row],[RN DON Hours Contract]]/Contract[[#This Row],[RN DON Hours]]</f>
        <v>0</v>
      </c>
      <c r="U500" s="2">
        <v>38.923626373626377</v>
      </c>
      <c r="V500" s="2">
        <v>0</v>
      </c>
      <c r="W500" s="8">
        <f>Contract[[#This Row],[LPN Hours Contract (excl. Admin)]]/Contract[[#This Row],[LPN Hours (excl. Admin)]]</f>
        <v>0</v>
      </c>
      <c r="X500" s="2">
        <v>0</v>
      </c>
      <c r="Y500" s="2">
        <v>0</v>
      </c>
      <c r="Z500" s="8" t="s">
        <v>2447</v>
      </c>
      <c r="AA500" s="2">
        <v>104.12296703296704</v>
      </c>
      <c r="AB500" s="2">
        <v>0</v>
      </c>
      <c r="AC500" s="8">
        <f>Contract[[#This Row],[CNA Hours Contract]]/Contract[[#This Row],[CNA Hours]]</f>
        <v>0</v>
      </c>
      <c r="AD500" s="2">
        <v>0</v>
      </c>
      <c r="AE500" s="2">
        <v>0</v>
      </c>
      <c r="AF500" s="8" t="s">
        <v>2447</v>
      </c>
      <c r="AG500" s="2">
        <v>0</v>
      </c>
      <c r="AH500" s="2">
        <v>0</v>
      </c>
      <c r="AI500" s="8" t="s">
        <v>2447</v>
      </c>
      <c r="AJ500" t="s">
        <v>618</v>
      </c>
      <c r="AK500" s="6">
        <v>5</v>
      </c>
      <c r="AT500"/>
      <c r="AU500"/>
    </row>
    <row r="501" spans="1:47" x14ac:dyDescent="0.25">
      <c r="A501" t="s">
        <v>35</v>
      </c>
      <c r="B501" t="s">
        <v>1385</v>
      </c>
      <c r="C501" t="s">
        <v>1965</v>
      </c>
      <c r="D501" t="s">
        <v>2282</v>
      </c>
      <c r="E501" s="2">
        <v>107.26373626373626</v>
      </c>
      <c r="F501" s="2">
        <f>SUM(Contract[[#This Row],[RN Hours (excl. Admin, DON)]], Contract[[#This Row],[RN Admin Hours]], Contract[[#This Row],[RN DON Hours]], Contract[[#This Row],[LPN Hours (excl. Admin)]], Contract[[#This Row],[LPN Admin Hours]], Contract[[#This Row],[CNA Hours]], Contract[[#This Row],[NA TR Hours]], Contract[[#This Row],[Med Aide/Tech Hours]])</f>
        <v>323.28670329670331</v>
      </c>
      <c r="G5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84.652307692307701</v>
      </c>
      <c r="H501" s="8">
        <f>Contract[[#This Row],[Total Contract Hours]]/Contract[[#This Row],[Total Nurse Staff Hours]]</f>
        <v>0.26184902388211195</v>
      </c>
      <c r="I501" s="2">
        <f>SUM(Contract[[#This Row],[RN Hours (excl. Admin, DON)]], Contract[[#This Row],[RN Admin Hours]], Contract[[#This Row],[RN DON Hours]])</f>
        <v>43.687142857142859</v>
      </c>
      <c r="J501" s="2">
        <f>SUM(Contract[[#This Row],[RN Hours Contract (excl. Admin, DON)]], Contract[[#This Row],[RN Admin Hours Contract]], Contract[[#This Row],[RN DON Hours Contract]])</f>
        <v>8.8241758241758248</v>
      </c>
      <c r="K501" s="8">
        <f>Contract[[#This Row],[Total Contract RN Hours (w/ Admin, DON)]]/Contract[[#This Row],[Total RN Hours (w/ Admin, DON)]]</f>
        <v>0.20198564719672599</v>
      </c>
      <c r="L501" s="2">
        <v>26.615494505494503</v>
      </c>
      <c r="M501" s="2">
        <v>8.8241758241758248</v>
      </c>
      <c r="N501" s="8">
        <f>Contract[[#This Row],[RN Hours Contract (excl. Admin, DON)]]/Contract[[#This Row],[RN Hours (excl. Admin, DON)]]</f>
        <v>0.33154280948468429</v>
      </c>
      <c r="O501" s="2">
        <v>11.445274725274727</v>
      </c>
      <c r="P501" s="2">
        <v>0</v>
      </c>
      <c r="Q501" s="8">
        <f>Contract[[#This Row],[RN Admin Hours Contract]]/Contract[[#This Row],[RN Admin Hours]]</f>
        <v>0</v>
      </c>
      <c r="R501" s="2">
        <v>5.6263736263736268</v>
      </c>
      <c r="S501" s="2">
        <v>0</v>
      </c>
      <c r="T501" s="8">
        <f>Contract[[#This Row],[RN DON Hours Contract]]/Contract[[#This Row],[RN DON Hours]]</f>
        <v>0</v>
      </c>
      <c r="U501" s="2">
        <v>74.751758241758296</v>
      </c>
      <c r="V501" s="2">
        <v>25.729230769230774</v>
      </c>
      <c r="W501" s="8">
        <f>Contract[[#This Row],[LPN Hours Contract (excl. Admin)]]/Contract[[#This Row],[LPN Hours (excl. Admin)]]</f>
        <v>0.34419566006753471</v>
      </c>
      <c r="X501" s="2">
        <v>28.618791208791205</v>
      </c>
      <c r="Y501" s="2">
        <v>0</v>
      </c>
      <c r="Z501" s="8">
        <f>Contract[[#This Row],[LPN Admin Hours Contract]]/Contract[[#This Row],[LPN Admin Hours]]</f>
        <v>0</v>
      </c>
      <c r="AA501" s="2">
        <v>176.22901098901099</v>
      </c>
      <c r="AB501" s="2">
        <v>50.098901098901102</v>
      </c>
      <c r="AC501" s="8">
        <f>Contract[[#This Row],[CNA Hours Contract]]/Contract[[#This Row],[CNA Hours]]</f>
        <v>0.28428293853402542</v>
      </c>
      <c r="AD501" s="2">
        <v>0</v>
      </c>
      <c r="AE501" s="2">
        <v>0</v>
      </c>
      <c r="AF501" s="8" t="s">
        <v>2447</v>
      </c>
      <c r="AG501" s="2">
        <v>0</v>
      </c>
      <c r="AH501" s="2">
        <v>0</v>
      </c>
      <c r="AI501" s="8" t="s">
        <v>2447</v>
      </c>
      <c r="AJ501" t="s">
        <v>443</v>
      </c>
      <c r="AK501" s="6">
        <v>5</v>
      </c>
      <c r="AT501"/>
      <c r="AU501"/>
    </row>
    <row r="502" spans="1:47" x14ac:dyDescent="0.25">
      <c r="A502" t="s">
        <v>35</v>
      </c>
      <c r="B502" t="s">
        <v>1141</v>
      </c>
      <c r="C502" t="s">
        <v>1935</v>
      </c>
      <c r="D502" t="s">
        <v>2291</v>
      </c>
      <c r="E502" s="2">
        <v>135.7032967032967</v>
      </c>
      <c r="F502" s="2">
        <f>SUM(Contract[[#This Row],[RN Hours (excl. Admin, DON)]], Contract[[#This Row],[RN Admin Hours]], Contract[[#This Row],[RN DON Hours]], Contract[[#This Row],[LPN Hours (excl. Admin)]], Contract[[#This Row],[LPN Admin Hours]], Contract[[#This Row],[CNA Hours]], Contract[[#This Row],[NA TR Hours]], Contract[[#This Row],[Med Aide/Tech Hours]])</f>
        <v>438.44318681318668</v>
      </c>
      <c r="G5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5.3626373626373631</v>
      </c>
      <c r="H502" s="8">
        <f>Contract[[#This Row],[Total Contract Hours]]/Contract[[#This Row],[Total Nurse Staff Hours]]</f>
        <v>1.2231088368861559E-2</v>
      </c>
      <c r="I502" s="2">
        <f>SUM(Contract[[#This Row],[RN Hours (excl. Admin, DON)]], Contract[[#This Row],[RN Admin Hours]], Contract[[#This Row],[RN DON Hours]])</f>
        <v>41.582417582417598</v>
      </c>
      <c r="J502" s="2">
        <f>SUM(Contract[[#This Row],[RN Hours Contract (excl. Admin, DON)]], Contract[[#This Row],[RN Admin Hours Contract]], Contract[[#This Row],[RN DON Hours Contract]])</f>
        <v>3.6923076923076925</v>
      </c>
      <c r="K502" s="8">
        <f>Contract[[#This Row],[Total Contract RN Hours (w/ Admin, DON)]]/Contract[[#This Row],[Total RN Hours (w/ Admin, DON)]]</f>
        <v>8.8794926004228295E-2</v>
      </c>
      <c r="L502" s="2">
        <v>26.593406593406609</v>
      </c>
      <c r="M502" s="2">
        <v>3.6923076923076925</v>
      </c>
      <c r="N502" s="8">
        <f>Contract[[#This Row],[RN Hours Contract (excl. Admin, DON)]]/Contract[[#This Row],[RN Hours (excl. Admin, DON)]]</f>
        <v>0.13884297520661149</v>
      </c>
      <c r="O502" s="2">
        <v>9.3626373626373631</v>
      </c>
      <c r="P502" s="2">
        <v>0</v>
      </c>
      <c r="Q502" s="8">
        <f>Contract[[#This Row],[RN Admin Hours Contract]]/Contract[[#This Row],[RN Admin Hours]]</f>
        <v>0</v>
      </c>
      <c r="R502" s="2">
        <v>5.6263736263736268</v>
      </c>
      <c r="S502" s="2">
        <v>0</v>
      </c>
      <c r="T502" s="8">
        <f>Contract[[#This Row],[RN DON Hours Contract]]/Contract[[#This Row],[RN DON Hours]]</f>
        <v>0</v>
      </c>
      <c r="U502" s="2">
        <v>125.36461538461536</v>
      </c>
      <c r="V502" s="2">
        <v>1.6703296703296704</v>
      </c>
      <c r="W502" s="8">
        <f>Contract[[#This Row],[LPN Hours Contract (excl. Admin)]]/Contract[[#This Row],[LPN Hours (excl. Admin)]]</f>
        <v>1.3323772941871537E-2</v>
      </c>
      <c r="X502" s="2">
        <v>7.8637362637362669</v>
      </c>
      <c r="Y502" s="2">
        <v>0</v>
      </c>
      <c r="Z502" s="8">
        <f>Contract[[#This Row],[LPN Admin Hours Contract]]/Contract[[#This Row],[LPN Admin Hours]]</f>
        <v>0</v>
      </c>
      <c r="AA502" s="2">
        <v>263.63241758241747</v>
      </c>
      <c r="AB502" s="2">
        <v>0</v>
      </c>
      <c r="AC502" s="8">
        <f>Contract[[#This Row],[CNA Hours Contract]]/Contract[[#This Row],[CNA Hours]]</f>
        <v>0</v>
      </c>
      <c r="AD502" s="2">
        <v>0</v>
      </c>
      <c r="AE502" s="2">
        <v>0</v>
      </c>
      <c r="AF502" s="8" t="s">
        <v>2447</v>
      </c>
      <c r="AG502" s="2">
        <v>0</v>
      </c>
      <c r="AH502" s="2">
        <v>0</v>
      </c>
      <c r="AI502" s="8" t="s">
        <v>2447</v>
      </c>
      <c r="AJ502" t="s">
        <v>196</v>
      </c>
      <c r="AK502" s="6">
        <v>5</v>
      </c>
      <c r="AT502"/>
      <c r="AU502"/>
    </row>
    <row r="503" spans="1:47" x14ac:dyDescent="0.25">
      <c r="A503" t="s">
        <v>35</v>
      </c>
      <c r="B503" t="s">
        <v>1045</v>
      </c>
      <c r="C503" t="s">
        <v>1951</v>
      </c>
      <c r="D503" t="s">
        <v>2291</v>
      </c>
      <c r="E503" s="2">
        <v>167.32967032967034</v>
      </c>
      <c r="F503" s="2">
        <f>SUM(Contract[[#This Row],[RN Hours (excl. Admin, DON)]], Contract[[#This Row],[RN Admin Hours]], Contract[[#This Row],[RN DON Hours]], Contract[[#This Row],[LPN Hours (excl. Admin)]], Contract[[#This Row],[LPN Admin Hours]], Contract[[#This Row],[CNA Hours]], Contract[[#This Row],[NA TR Hours]], Contract[[#This Row],[Med Aide/Tech Hours]])</f>
        <v>638.97098901098877</v>
      </c>
      <c r="G5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106.5231868131868</v>
      </c>
      <c r="H503" s="8">
        <f>Contract[[#This Row],[Total Contract Hours]]/Contract[[#This Row],[Total Nurse Staff Hours]]</f>
        <v>0.16671052151845794</v>
      </c>
      <c r="I503" s="2">
        <f>SUM(Contract[[#This Row],[RN Hours (excl. Admin, DON)]], Contract[[#This Row],[RN Admin Hours]], Contract[[#This Row],[RN DON Hours]])</f>
        <v>72.184175824175824</v>
      </c>
      <c r="J503" s="2">
        <f>SUM(Contract[[#This Row],[RN Hours Contract (excl. Admin, DON)]], Contract[[#This Row],[RN Admin Hours Contract]], Contract[[#This Row],[RN DON Hours Contract]])</f>
        <v>3.4725274725274726</v>
      </c>
      <c r="K503" s="8">
        <f>Contract[[#This Row],[Total Contract RN Hours (w/ Admin, DON)]]/Contract[[#This Row],[Total RN Hours (w/ Admin, DON)]]</f>
        <v>4.8106491940640241E-2</v>
      </c>
      <c r="L503" s="2">
        <v>41.631868131868139</v>
      </c>
      <c r="M503" s="2">
        <v>3.4725274725274726</v>
      </c>
      <c r="N503" s="8">
        <f>Contract[[#This Row],[RN Hours Contract (excl. Admin, DON)]]/Contract[[#This Row],[RN Hours (excl. Admin, DON)]]</f>
        <v>8.3410320707403979E-2</v>
      </c>
      <c r="O503" s="2">
        <v>21.936923076923076</v>
      </c>
      <c r="P503" s="2">
        <v>0</v>
      </c>
      <c r="Q503" s="8">
        <f>Contract[[#This Row],[RN Admin Hours Contract]]/Contract[[#This Row],[RN Admin Hours]]</f>
        <v>0</v>
      </c>
      <c r="R503" s="2">
        <v>8.615384615384615</v>
      </c>
      <c r="S503" s="2">
        <v>0</v>
      </c>
      <c r="T503" s="8">
        <f>Contract[[#This Row],[RN DON Hours Contract]]/Contract[[#This Row],[RN DON Hours]]</f>
        <v>0</v>
      </c>
      <c r="U503" s="2">
        <v>241.23626373626365</v>
      </c>
      <c r="V503" s="2">
        <v>71.885824175824155</v>
      </c>
      <c r="W503" s="8">
        <f>Contract[[#This Row],[LPN Hours Contract (excl. Admin)]]/Contract[[#This Row],[LPN Hours (excl. Admin)]]</f>
        <v>0.29798929506889876</v>
      </c>
      <c r="X503" s="2">
        <v>16.727142857142852</v>
      </c>
      <c r="Y503" s="2">
        <v>0</v>
      </c>
      <c r="Z503" s="8">
        <f>Contract[[#This Row],[LPN Admin Hours Contract]]/Contract[[#This Row],[LPN Admin Hours]]</f>
        <v>0</v>
      </c>
      <c r="AA503" s="2">
        <v>308.64758241758227</v>
      </c>
      <c r="AB503" s="2">
        <v>30.989010989010989</v>
      </c>
      <c r="AC503" s="8">
        <f>Contract[[#This Row],[CNA Hours Contract]]/Contract[[#This Row],[CNA Hours]]</f>
        <v>0.10040257158756764</v>
      </c>
      <c r="AD503" s="2">
        <v>0</v>
      </c>
      <c r="AE503" s="2">
        <v>0</v>
      </c>
      <c r="AF503" s="8" t="s">
        <v>2447</v>
      </c>
      <c r="AG503" s="2">
        <v>0.17582417582417584</v>
      </c>
      <c r="AH503" s="2">
        <v>0.17582417582417584</v>
      </c>
      <c r="AI503" s="8">
        <f>Contract[[#This Row],[Med Aide/Tech Hours Contract]]/Contract[[#This Row],[Med Aide/Tech Hours]]</f>
        <v>1</v>
      </c>
      <c r="AJ503" t="s">
        <v>98</v>
      </c>
      <c r="AK503" s="6">
        <v>5</v>
      </c>
      <c r="AT503"/>
      <c r="AU503"/>
    </row>
    <row r="504" spans="1:47" x14ac:dyDescent="0.25">
      <c r="A504" t="s">
        <v>35</v>
      </c>
      <c r="B504" t="s">
        <v>1687</v>
      </c>
      <c r="C504" t="s">
        <v>2046</v>
      </c>
      <c r="D504" t="s">
        <v>2282</v>
      </c>
      <c r="E504" s="2">
        <v>111.68131868131869</v>
      </c>
      <c r="F504" s="2">
        <f>SUM(Contract[[#This Row],[RN Hours (excl. Admin, DON)]], Contract[[#This Row],[RN Admin Hours]], Contract[[#This Row],[RN DON Hours]], Contract[[#This Row],[LPN Hours (excl. Admin)]], Contract[[#This Row],[LPN Admin Hours]], Contract[[#This Row],[CNA Hours]], Contract[[#This Row],[NA TR Hours]], Contract[[#This Row],[Med Aide/Tech Hours]])</f>
        <v>345.71428571428567</v>
      </c>
      <c r="G5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7.2087912087912089</v>
      </c>
      <c r="H504" s="8">
        <f>Contract[[#This Row],[Total Contract Hours]]/Contract[[#This Row],[Total Nurse Staff Hours]]</f>
        <v>2.0851875397329946E-2</v>
      </c>
      <c r="I504" s="2">
        <f>SUM(Contract[[#This Row],[RN Hours (excl. Admin, DON)]], Contract[[#This Row],[RN Admin Hours]], Contract[[#This Row],[RN DON Hours]])</f>
        <v>21.851208791208791</v>
      </c>
      <c r="J504" s="2">
        <f>SUM(Contract[[#This Row],[RN Hours Contract (excl. Admin, DON)]], Contract[[#This Row],[RN Admin Hours Contract]], Contract[[#This Row],[RN DON Hours Contract]])</f>
        <v>5.802197802197802</v>
      </c>
      <c r="K504" s="8">
        <f>Contract[[#This Row],[Total Contract RN Hours (w/ Admin, DON)]]/Contract[[#This Row],[Total RN Hours (w/ Admin, DON)]]</f>
        <v>0.2655321203343291</v>
      </c>
      <c r="L504" s="2">
        <v>7.1694505494505503</v>
      </c>
      <c r="M504" s="2">
        <v>5.802197802197802</v>
      </c>
      <c r="N504" s="8">
        <f>Contract[[#This Row],[RN Hours Contract (excl. Admin, DON)]]/Contract[[#This Row],[RN Hours (excl. Admin, DON)]]</f>
        <v>0.80929462616106174</v>
      </c>
      <c r="O504" s="2">
        <v>9.2312087912087915</v>
      </c>
      <c r="P504" s="2">
        <v>0</v>
      </c>
      <c r="Q504" s="8">
        <f>Contract[[#This Row],[RN Admin Hours Contract]]/Contract[[#This Row],[RN Admin Hours]]</f>
        <v>0</v>
      </c>
      <c r="R504" s="2">
        <v>5.4505494505494507</v>
      </c>
      <c r="S504" s="2">
        <v>0</v>
      </c>
      <c r="T504" s="8">
        <f>Contract[[#This Row],[RN DON Hours Contract]]/Contract[[#This Row],[RN DON Hours]]</f>
        <v>0</v>
      </c>
      <c r="U504" s="2">
        <v>126.69263736263729</v>
      </c>
      <c r="V504" s="2">
        <v>1.4065934065934067</v>
      </c>
      <c r="W504" s="8">
        <f>Contract[[#This Row],[LPN Hours Contract (excl. Admin)]]/Contract[[#This Row],[LPN Hours (excl. Admin)]]</f>
        <v>1.1102408441993826E-2</v>
      </c>
      <c r="X504" s="2">
        <v>22.884065934065934</v>
      </c>
      <c r="Y504" s="2">
        <v>0</v>
      </c>
      <c r="Z504" s="8">
        <f>Contract[[#This Row],[LPN Admin Hours Contract]]/Contract[[#This Row],[LPN Admin Hours]]</f>
        <v>0</v>
      </c>
      <c r="AA504" s="2">
        <v>174.28637362637363</v>
      </c>
      <c r="AB504" s="2">
        <v>0</v>
      </c>
      <c r="AC504" s="8">
        <f>Contract[[#This Row],[CNA Hours Contract]]/Contract[[#This Row],[CNA Hours]]</f>
        <v>0</v>
      </c>
      <c r="AD504" s="2">
        <v>0</v>
      </c>
      <c r="AE504" s="2">
        <v>0</v>
      </c>
      <c r="AF504" s="8" t="s">
        <v>2447</v>
      </c>
      <c r="AG504" s="2">
        <v>0</v>
      </c>
      <c r="AH504" s="2">
        <v>0</v>
      </c>
      <c r="AI504" s="8" t="s">
        <v>2447</v>
      </c>
      <c r="AJ504" t="s">
        <v>751</v>
      </c>
      <c r="AK504" s="6">
        <v>5</v>
      </c>
      <c r="AT504"/>
      <c r="AU504"/>
    </row>
    <row r="505" spans="1:47" x14ac:dyDescent="0.25">
      <c r="A505" t="s">
        <v>35</v>
      </c>
      <c r="B505" t="s">
        <v>1299</v>
      </c>
      <c r="C505" t="s">
        <v>2160</v>
      </c>
      <c r="D505" t="s">
        <v>2305</v>
      </c>
      <c r="E505" s="2">
        <v>62.857142857142854</v>
      </c>
      <c r="F505" s="2">
        <f>SUM(Contract[[#This Row],[RN Hours (excl. Admin, DON)]], Contract[[#This Row],[RN Admin Hours]], Contract[[#This Row],[RN DON Hours]], Contract[[#This Row],[LPN Hours (excl. Admin)]], Contract[[#This Row],[LPN Admin Hours]], Contract[[#This Row],[CNA Hours]], Contract[[#This Row],[NA TR Hours]], Contract[[#This Row],[Med Aide/Tech Hours]])</f>
        <v>207.27516483516482</v>
      </c>
      <c r="G5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05" s="8">
        <f>Contract[[#This Row],[Total Contract Hours]]/Contract[[#This Row],[Total Nurse Staff Hours]]</f>
        <v>0</v>
      </c>
      <c r="I505" s="2">
        <f>SUM(Contract[[#This Row],[RN Hours (excl. Admin, DON)]], Contract[[#This Row],[RN Admin Hours]], Contract[[#This Row],[RN DON Hours]])</f>
        <v>40.590659340659336</v>
      </c>
      <c r="J505" s="2">
        <f>SUM(Contract[[#This Row],[RN Hours Contract (excl. Admin, DON)]], Contract[[#This Row],[RN Admin Hours Contract]], Contract[[#This Row],[RN DON Hours Contract]])</f>
        <v>0</v>
      </c>
      <c r="K505" s="8">
        <f>Contract[[#This Row],[Total Contract RN Hours (w/ Admin, DON)]]/Contract[[#This Row],[Total RN Hours (w/ Admin, DON)]]</f>
        <v>0</v>
      </c>
      <c r="L505" s="2">
        <v>26.741758241758241</v>
      </c>
      <c r="M505" s="2">
        <v>0</v>
      </c>
      <c r="N505" s="8">
        <f>Contract[[#This Row],[RN Hours Contract (excl. Admin, DON)]]/Contract[[#This Row],[RN Hours (excl. Admin, DON)]]</f>
        <v>0</v>
      </c>
      <c r="O505" s="2">
        <v>9.7390109890109891</v>
      </c>
      <c r="P505" s="2">
        <v>0</v>
      </c>
      <c r="Q505" s="8">
        <f>Contract[[#This Row],[RN Admin Hours Contract]]/Contract[[#This Row],[RN Admin Hours]]</f>
        <v>0</v>
      </c>
      <c r="R505" s="2">
        <v>4.1098901098901095</v>
      </c>
      <c r="S505" s="2">
        <v>0</v>
      </c>
      <c r="T505" s="8">
        <f>Contract[[#This Row],[RN DON Hours Contract]]/Contract[[#This Row],[RN DON Hours]]</f>
        <v>0</v>
      </c>
      <c r="U505" s="2">
        <v>29.307692307692307</v>
      </c>
      <c r="V505" s="2">
        <v>0</v>
      </c>
      <c r="W505" s="8">
        <f>Contract[[#This Row],[LPN Hours Contract (excl. Admin)]]/Contract[[#This Row],[LPN Hours (excl. Admin)]]</f>
        <v>0</v>
      </c>
      <c r="X505" s="2">
        <v>4.5686813186813184</v>
      </c>
      <c r="Y505" s="2">
        <v>0</v>
      </c>
      <c r="Z505" s="8">
        <f>Contract[[#This Row],[LPN Admin Hours Contract]]/Contract[[#This Row],[LPN Admin Hours]]</f>
        <v>0</v>
      </c>
      <c r="AA505" s="2">
        <v>125.37956043956045</v>
      </c>
      <c r="AB505" s="2">
        <v>0</v>
      </c>
      <c r="AC505" s="8">
        <f>Contract[[#This Row],[CNA Hours Contract]]/Contract[[#This Row],[CNA Hours]]</f>
        <v>0</v>
      </c>
      <c r="AD505" s="2">
        <v>7.4285714285714288</v>
      </c>
      <c r="AE505" s="2">
        <v>0</v>
      </c>
      <c r="AF505" s="8">
        <f>Contract[[#This Row],[NA TR Hours Contract]]/Contract[[#This Row],[NA TR Hours]]</f>
        <v>0</v>
      </c>
      <c r="AG505" s="2">
        <v>0</v>
      </c>
      <c r="AH505" s="2">
        <v>0</v>
      </c>
      <c r="AI505" s="8" t="s">
        <v>2447</v>
      </c>
      <c r="AJ505" t="s">
        <v>355</v>
      </c>
      <c r="AK505" s="6">
        <v>5</v>
      </c>
      <c r="AT505"/>
      <c r="AU505"/>
    </row>
    <row r="506" spans="1:47" x14ac:dyDescent="0.25">
      <c r="A506" t="s">
        <v>35</v>
      </c>
      <c r="B506" t="s">
        <v>1558</v>
      </c>
      <c r="C506" t="s">
        <v>2138</v>
      </c>
      <c r="D506" t="s">
        <v>2348</v>
      </c>
      <c r="E506" s="2">
        <v>97.109890109890117</v>
      </c>
      <c r="F506" s="2">
        <f>SUM(Contract[[#This Row],[RN Hours (excl. Admin, DON)]], Contract[[#This Row],[RN Admin Hours]], Contract[[#This Row],[RN DON Hours]], Contract[[#This Row],[LPN Hours (excl. Admin)]], Contract[[#This Row],[LPN Admin Hours]], Contract[[#This Row],[CNA Hours]], Contract[[#This Row],[NA TR Hours]], Contract[[#This Row],[Med Aide/Tech Hours]])</f>
        <v>298.17824175824177</v>
      </c>
      <c r="G5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3.5109890109890109</v>
      </c>
      <c r="H506" s="8">
        <f>Contract[[#This Row],[Total Contract Hours]]/Contract[[#This Row],[Total Nurse Staff Hours]]</f>
        <v>1.1774799496724062E-2</v>
      </c>
      <c r="I506" s="2">
        <f>SUM(Contract[[#This Row],[RN Hours (excl. Admin, DON)]], Contract[[#This Row],[RN Admin Hours]], Contract[[#This Row],[RN DON Hours]])</f>
        <v>77.555494505494508</v>
      </c>
      <c r="J506" s="2">
        <f>SUM(Contract[[#This Row],[RN Hours Contract (excl. Admin, DON)]], Contract[[#This Row],[RN Admin Hours Contract]], Contract[[#This Row],[RN DON Hours Contract]])</f>
        <v>2.9780219780219781</v>
      </c>
      <c r="K506" s="8">
        <f>Contract[[#This Row],[Total Contract RN Hours (w/ Admin, DON)]]/Contract[[#This Row],[Total RN Hours (w/ Admin, DON)]]</f>
        <v>3.839859441307536E-2</v>
      </c>
      <c r="L506" s="2">
        <v>56.294505494505493</v>
      </c>
      <c r="M506" s="2">
        <v>0</v>
      </c>
      <c r="N506" s="8">
        <f>Contract[[#This Row],[RN Hours Contract (excl. Admin, DON)]]/Contract[[#This Row],[RN Hours (excl. Admin, DON)]]</f>
        <v>0</v>
      </c>
      <c r="O506" s="2">
        <v>18.271978021978025</v>
      </c>
      <c r="P506" s="2">
        <v>2.9780219780219781</v>
      </c>
      <c r="Q506" s="8">
        <f>Contract[[#This Row],[RN Admin Hours Contract]]/Contract[[#This Row],[RN Admin Hours]]</f>
        <v>0.16298301007367311</v>
      </c>
      <c r="R506" s="2">
        <v>2.9890109890109891</v>
      </c>
      <c r="S506" s="2">
        <v>0</v>
      </c>
      <c r="T506" s="8">
        <f>Contract[[#This Row],[RN DON Hours Contract]]/Contract[[#This Row],[RN DON Hours]]</f>
        <v>0</v>
      </c>
      <c r="U506" s="2">
        <v>40.472527472527467</v>
      </c>
      <c r="V506" s="2">
        <v>0.28021978021978022</v>
      </c>
      <c r="W506" s="8">
        <f>Contract[[#This Row],[LPN Hours Contract (excl. Admin)]]/Contract[[#This Row],[LPN Hours (excl. Admin)]]</f>
        <v>6.9237035025794197E-3</v>
      </c>
      <c r="X506" s="2">
        <v>12.726373626373622</v>
      </c>
      <c r="Y506" s="2">
        <v>0</v>
      </c>
      <c r="Z506" s="8">
        <f>Contract[[#This Row],[LPN Admin Hours Contract]]/Contract[[#This Row],[LPN Admin Hours]]</f>
        <v>0</v>
      </c>
      <c r="AA506" s="2">
        <v>167.3326373626374</v>
      </c>
      <c r="AB506" s="2">
        <v>0.25274725274725274</v>
      </c>
      <c r="AC506" s="8">
        <f>Contract[[#This Row],[CNA Hours Contract]]/Contract[[#This Row],[CNA Hours]]</f>
        <v>1.5104480317220351E-3</v>
      </c>
      <c r="AD506" s="2">
        <v>9.1208791208791218E-2</v>
      </c>
      <c r="AE506" s="2">
        <v>0</v>
      </c>
      <c r="AF506" s="8">
        <f>Contract[[#This Row],[NA TR Hours Contract]]/Contract[[#This Row],[NA TR Hours]]</f>
        <v>0</v>
      </c>
      <c r="AG506" s="2">
        <v>0</v>
      </c>
      <c r="AH506" s="2">
        <v>0</v>
      </c>
      <c r="AI506" s="8" t="s">
        <v>2447</v>
      </c>
      <c r="AJ506" t="s">
        <v>620</v>
      </c>
      <c r="AK506" s="6">
        <v>5</v>
      </c>
      <c r="AT506"/>
      <c r="AU506"/>
    </row>
    <row r="507" spans="1:47" x14ac:dyDescent="0.25">
      <c r="A507" t="s">
        <v>35</v>
      </c>
      <c r="B507" t="s">
        <v>1796</v>
      </c>
      <c r="C507" t="s">
        <v>2261</v>
      </c>
      <c r="D507" t="s">
        <v>2333</v>
      </c>
      <c r="E507" s="2">
        <v>67.087912087912088</v>
      </c>
      <c r="F507" s="2">
        <f>SUM(Contract[[#This Row],[RN Hours (excl. Admin, DON)]], Contract[[#This Row],[RN Admin Hours]], Contract[[#This Row],[RN DON Hours]], Contract[[#This Row],[LPN Hours (excl. Admin)]], Contract[[#This Row],[LPN Admin Hours]], Contract[[#This Row],[CNA Hours]], Contract[[#This Row],[NA TR Hours]], Contract[[#This Row],[Med Aide/Tech Hours]])</f>
        <v>191.84703296703302</v>
      </c>
      <c r="G5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28.574725274725274</v>
      </c>
      <c r="H507" s="8">
        <f>Contract[[#This Row],[Total Contract Hours]]/Contract[[#This Row],[Total Nurse Staff Hours]]</f>
        <v>0.1489453593980552</v>
      </c>
      <c r="I507" s="2">
        <f>SUM(Contract[[#This Row],[RN Hours (excl. Admin, DON)]], Contract[[#This Row],[RN Admin Hours]], Contract[[#This Row],[RN DON Hours]])</f>
        <v>46.756703296703307</v>
      </c>
      <c r="J507" s="2">
        <f>SUM(Contract[[#This Row],[RN Hours Contract (excl. Admin, DON)]], Contract[[#This Row],[RN Admin Hours Contract]], Contract[[#This Row],[RN DON Hours Contract]])</f>
        <v>4.1538461538461542</v>
      </c>
      <c r="K507" s="8">
        <f>Contract[[#This Row],[Total Contract RN Hours (w/ Admin, DON)]]/Contract[[#This Row],[Total RN Hours (w/ Admin, DON)]]</f>
        <v>8.8839585791306866E-2</v>
      </c>
      <c r="L507" s="2">
        <v>35.855604395604402</v>
      </c>
      <c r="M507" s="2">
        <v>4.1538461538461542</v>
      </c>
      <c r="N507" s="8">
        <f>Contract[[#This Row],[RN Hours Contract (excl. Admin, DON)]]/Contract[[#This Row],[RN Hours (excl. Admin, DON)]]</f>
        <v>0.11584928559607215</v>
      </c>
      <c r="O507" s="2">
        <v>5.4505494505494507</v>
      </c>
      <c r="P507" s="2">
        <v>0</v>
      </c>
      <c r="Q507" s="8">
        <f>Contract[[#This Row],[RN Admin Hours Contract]]/Contract[[#This Row],[RN Admin Hours]]</f>
        <v>0</v>
      </c>
      <c r="R507" s="2">
        <v>5.4505494505494507</v>
      </c>
      <c r="S507" s="2">
        <v>0</v>
      </c>
      <c r="T507" s="8">
        <f>Contract[[#This Row],[RN DON Hours Contract]]/Contract[[#This Row],[RN DON Hours]]</f>
        <v>0</v>
      </c>
      <c r="U507" s="2">
        <v>49.91736263736265</v>
      </c>
      <c r="V507" s="2">
        <v>12.003296703296703</v>
      </c>
      <c r="W507" s="8">
        <f>Contract[[#This Row],[LPN Hours Contract (excl. Admin)]]/Contract[[#This Row],[LPN Hours (excl. Admin)]]</f>
        <v>0.24046335922227499</v>
      </c>
      <c r="X507" s="2">
        <v>0.27846153846153848</v>
      </c>
      <c r="Y507" s="2">
        <v>0.2857142857142857</v>
      </c>
      <c r="Z507" s="8">
        <f>Contract[[#This Row],[LPN Admin Hours Contract]]/Contract[[#This Row],[LPN Admin Hours]]</f>
        <v>1.0260457774269927</v>
      </c>
      <c r="AA507" s="2">
        <v>94.740659340659363</v>
      </c>
      <c r="AB507" s="2">
        <v>12.131868131868131</v>
      </c>
      <c r="AC507" s="8">
        <f>Contract[[#This Row],[CNA Hours Contract]]/Contract[[#This Row],[CNA Hours]]</f>
        <v>0.12805344839585214</v>
      </c>
      <c r="AD507" s="2">
        <v>0.15384615384615385</v>
      </c>
      <c r="AE507" s="2">
        <v>0</v>
      </c>
      <c r="AF507" s="8">
        <f>Contract[[#This Row],[NA TR Hours Contract]]/Contract[[#This Row],[NA TR Hours]]</f>
        <v>0</v>
      </c>
      <c r="AG507" s="2">
        <v>0</v>
      </c>
      <c r="AH507" s="2">
        <v>0</v>
      </c>
      <c r="AI507" s="8" t="s">
        <v>2447</v>
      </c>
      <c r="AJ507" t="s">
        <v>863</v>
      </c>
      <c r="AK507" s="6">
        <v>5</v>
      </c>
      <c r="AT507"/>
      <c r="AU507"/>
    </row>
    <row r="508" spans="1:47" x14ac:dyDescent="0.25">
      <c r="A508" t="s">
        <v>35</v>
      </c>
      <c r="B508" t="s">
        <v>1243</v>
      </c>
      <c r="C508" t="s">
        <v>2143</v>
      </c>
      <c r="D508" t="s">
        <v>2358</v>
      </c>
      <c r="E508" s="2">
        <v>49.934065934065934</v>
      </c>
      <c r="F508" s="2">
        <f>SUM(Contract[[#This Row],[RN Hours (excl. Admin, DON)]], Contract[[#This Row],[RN Admin Hours]], Contract[[#This Row],[RN DON Hours]], Contract[[#This Row],[LPN Hours (excl. Admin)]], Contract[[#This Row],[LPN Admin Hours]], Contract[[#This Row],[CNA Hours]], Contract[[#This Row],[NA TR Hours]], Contract[[#This Row],[Med Aide/Tech Hours]])</f>
        <v>162.60164835164835</v>
      </c>
      <c r="G5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0.17032967032967034</v>
      </c>
      <c r="H508" s="8">
        <f>Contract[[#This Row],[Total Contract Hours]]/Contract[[#This Row],[Total Nurse Staff Hours]]</f>
        <v>1.0475273286363559E-3</v>
      </c>
      <c r="I508" s="2">
        <f>SUM(Contract[[#This Row],[RN Hours (excl. Admin, DON)]], Contract[[#This Row],[RN Admin Hours]], Contract[[#This Row],[RN DON Hours]])</f>
        <v>23.071428571428569</v>
      </c>
      <c r="J508" s="2">
        <f>SUM(Contract[[#This Row],[RN Hours Contract (excl. Admin, DON)]], Contract[[#This Row],[RN Admin Hours Contract]], Contract[[#This Row],[RN DON Hours Contract]])</f>
        <v>0</v>
      </c>
      <c r="K508" s="8">
        <f>Contract[[#This Row],[Total Contract RN Hours (w/ Admin, DON)]]/Contract[[#This Row],[Total RN Hours (w/ Admin, DON)]]</f>
        <v>0</v>
      </c>
      <c r="L508" s="2">
        <v>10.686813186813186</v>
      </c>
      <c r="M508" s="2">
        <v>0</v>
      </c>
      <c r="N508" s="8">
        <f>Contract[[#This Row],[RN Hours Contract (excl. Admin, DON)]]/Contract[[#This Row],[RN Hours (excl. Admin, DON)]]</f>
        <v>0</v>
      </c>
      <c r="O508" s="2">
        <v>9.0439560439560438</v>
      </c>
      <c r="P508" s="2">
        <v>0</v>
      </c>
      <c r="Q508" s="8">
        <f>Contract[[#This Row],[RN Admin Hours Contract]]/Contract[[#This Row],[RN Admin Hours]]</f>
        <v>0</v>
      </c>
      <c r="R508" s="2">
        <v>3.3406593406593408</v>
      </c>
      <c r="S508" s="2">
        <v>0</v>
      </c>
      <c r="T508" s="8">
        <f>Contract[[#This Row],[RN DON Hours Contract]]/Contract[[#This Row],[RN DON Hours]]</f>
        <v>0</v>
      </c>
      <c r="U508" s="2">
        <v>58.521978021978022</v>
      </c>
      <c r="V508" s="2">
        <v>0.17032967032967034</v>
      </c>
      <c r="W508" s="8">
        <f>Contract[[#This Row],[LPN Hours Contract (excl. Admin)]]/Contract[[#This Row],[LPN Hours (excl. Admin)]]</f>
        <v>2.9105248333489812E-3</v>
      </c>
      <c r="X508" s="2">
        <v>5.4615384615384617</v>
      </c>
      <c r="Y508" s="2">
        <v>0</v>
      </c>
      <c r="Z508" s="8">
        <f>Contract[[#This Row],[LPN Admin Hours Contract]]/Contract[[#This Row],[LPN Admin Hours]]</f>
        <v>0</v>
      </c>
      <c r="AA508" s="2">
        <v>75.546703296703299</v>
      </c>
      <c r="AB508" s="2">
        <v>0</v>
      </c>
      <c r="AC508" s="8">
        <f>Contract[[#This Row],[CNA Hours Contract]]/Contract[[#This Row],[CNA Hours]]</f>
        <v>0</v>
      </c>
      <c r="AD508" s="2">
        <v>0</v>
      </c>
      <c r="AE508" s="2">
        <v>0</v>
      </c>
      <c r="AF508" s="8" t="s">
        <v>2447</v>
      </c>
      <c r="AG508" s="2">
        <v>0</v>
      </c>
      <c r="AH508" s="2">
        <v>0</v>
      </c>
      <c r="AI508" s="8" t="s">
        <v>2447</v>
      </c>
      <c r="AJ508" t="s">
        <v>299</v>
      </c>
      <c r="AK508" s="6">
        <v>5</v>
      </c>
      <c r="AT508"/>
      <c r="AU508"/>
    </row>
    <row r="509" spans="1:47" x14ac:dyDescent="0.25">
      <c r="A509" t="s">
        <v>35</v>
      </c>
      <c r="B509" t="s">
        <v>1641</v>
      </c>
      <c r="C509" t="s">
        <v>2236</v>
      </c>
      <c r="D509" t="s">
        <v>2351</v>
      </c>
      <c r="E509" s="2">
        <v>31.890109890109891</v>
      </c>
      <c r="F509" s="2">
        <f>SUM(Contract[[#This Row],[RN Hours (excl. Admin, DON)]], Contract[[#This Row],[RN Admin Hours]], Contract[[#This Row],[RN DON Hours]], Contract[[#This Row],[LPN Hours (excl. Admin)]], Contract[[#This Row],[LPN Admin Hours]], Contract[[#This Row],[CNA Hours]], Contract[[#This Row],[NA TR Hours]], Contract[[#This Row],[Med Aide/Tech Hours]])</f>
        <v>109.61109890109887</v>
      </c>
      <c r="G5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09" s="8">
        <f>Contract[[#This Row],[Total Contract Hours]]/Contract[[#This Row],[Total Nurse Staff Hours]]</f>
        <v>0</v>
      </c>
      <c r="I509" s="2">
        <f>SUM(Contract[[#This Row],[RN Hours (excl. Admin, DON)]], Contract[[#This Row],[RN Admin Hours]], Contract[[#This Row],[RN DON Hours]])</f>
        <v>21.242527472527467</v>
      </c>
      <c r="J509" s="2">
        <f>SUM(Contract[[#This Row],[RN Hours Contract (excl. Admin, DON)]], Contract[[#This Row],[RN Admin Hours Contract]], Contract[[#This Row],[RN DON Hours Contract]])</f>
        <v>0</v>
      </c>
      <c r="K509" s="8">
        <f>Contract[[#This Row],[Total Contract RN Hours (w/ Admin, DON)]]/Contract[[#This Row],[Total RN Hours (w/ Admin, DON)]]</f>
        <v>0</v>
      </c>
      <c r="L509" s="2">
        <v>11.748021978021974</v>
      </c>
      <c r="M509" s="2">
        <v>0</v>
      </c>
      <c r="N509" s="8">
        <f>Contract[[#This Row],[RN Hours Contract (excl. Admin, DON)]]/Contract[[#This Row],[RN Hours (excl. Admin, DON)]]</f>
        <v>0</v>
      </c>
      <c r="O509" s="2">
        <v>3.2527472527472527</v>
      </c>
      <c r="P509" s="2">
        <v>0</v>
      </c>
      <c r="Q509" s="8">
        <f>Contract[[#This Row],[RN Admin Hours Contract]]/Contract[[#This Row],[RN Admin Hours]]</f>
        <v>0</v>
      </c>
      <c r="R509" s="2">
        <v>6.2417582417582418</v>
      </c>
      <c r="S509" s="2">
        <v>0</v>
      </c>
      <c r="T509" s="8">
        <f>Contract[[#This Row],[RN DON Hours Contract]]/Contract[[#This Row],[RN DON Hours]]</f>
        <v>0</v>
      </c>
      <c r="U509" s="2">
        <v>21.508021978021979</v>
      </c>
      <c r="V509" s="2">
        <v>0</v>
      </c>
      <c r="W509" s="8">
        <f>Contract[[#This Row],[LPN Hours Contract (excl. Admin)]]/Contract[[#This Row],[LPN Hours (excl. Admin)]]</f>
        <v>0</v>
      </c>
      <c r="X509" s="2">
        <v>7.2570329670329645</v>
      </c>
      <c r="Y509" s="2">
        <v>0</v>
      </c>
      <c r="Z509" s="8">
        <f>Contract[[#This Row],[LPN Admin Hours Contract]]/Contract[[#This Row],[LPN Admin Hours]]</f>
        <v>0</v>
      </c>
      <c r="AA509" s="2">
        <v>47.224615384615369</v>
      </c>
      <c r="AB509" s="2">
        <v>0</v>
      </c>
      <c r="AC509" s="8">
        <f>Contract[[#This Row],[CNA Hours Contract]]/Contract[[#This Row],[CNA Hours]]</f>
        <v>0</v>
      </c>
      <c r="AD509" s="2">
        <v>12.378901098901096</v>
      </c>
      <c r="AE509" s="2">
        <v>0</v>
      </c>
      <c r="AF509" s="8">
        <f>Contract[[#This Row],[NA TR Hours Contract]]/Contract[[#This Row],[NA TR Hours]]</f>
        <v>0</v>
      </c>
      <c r="AG509" s="2">
        <v>0</v>
      </c>
      <c r="AH509" s="2">
        <v>0</v>
      </c>
      <c r="AI509" s="8" t="s">
        <v>2447</v>
      </c>
      <c r="AJ509" t="s">
        <v>704</v>
      </c>
      <c r="AK509" s="6">
        <v>5</v>
      </c>
      <c r="AT509"/>
      <c r="AU509"/>
    </row>
    <row r="510" spans="1:47" x14ac:dyDescent="0.25">
      <c r="A510" t="s">
        <v>35</v>
      </c>
      <c r="B510" t="s">
        <v>1114</v>
      </c>
      <c r="C510" t="s">
        <v>2068</v>
      </c>
      <c r="D510" t="s">
        <v>2307</v>
      </c>
      <c r="E510" s="2">
        <v>93.07692307692308</v>
      </c>
      <c r="F510" s="2">
        <f>SUM(Contract[[#This Row],[RN Hours (excl. Admin, DON)]], Contract[[#This Row],[RN Admin Hours]], Contract[[#This Row],[RN DON Hours]], Contract[[#This Row],[LPN Hours (excl. Admin)]], Contract[[#This Row],[LPN Admin Hours]], Contract[[#This Row],[CNA Hours]], Contract[[#This Row],[NA TR Hours]], Contract[[#This Row],[Med Aide/Tech Hours]])</f>
        <v>485.54571428571433</v>
      </c>
      <c r="G5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1.2307692307692308</v>
      </c>
      <c r="H510" s="8">
        <f>Contract[[#This Row],[Total Contract Hours]]/Contract[[#This Row],[Total Nurse Staff Hours]]</f>
        <v>2.5348163819751018E-3</v>
      </c>
      <c r="I510" s="2">
        <f>SUM(Contract[[#This Row],[RN Hours (excl. Admin, DON)]], Contract[[#This Row],[RN Admin Hours]], Contract[[#This Row],[RN DON Hours]])</f>
        <v>103.63230769230769</v>
      </c>
      <c r="J510" s="2">
        <f>SUM(Contract[[#This Row],[RN Hours Contract (excl. Admin, DON)]], Contract[[#This Row],[RN Admin Hours Contract]], Contract[[#This Row],[RN DON Hours Contract]])</f>
        <v>0</v>
      </c>
      <c r="K510" s="8">
        <f>Contract[[#This Row],[Total Contract RN Hours (w/ Admin, DON)]]/Contract[[#This Row],[Total RN Hours (w/ Admin, DON)]]</f>
        <v>0</v>
      </c>
      <c r="L510" s="2">
        <v>88.176043956043955</v>
      </c>
      <c r="M510" s="2">
        <v>0</v>
      </c>
      <c r="N510" s="8">
        <f>Contract[[#This Row],[RN Hours Contract (excl. Admin, DON)]]/Contract[[#This Row],[RN Hours (excl. Admin, DON)]]</f>
        <v>0</v>
      </c>
      <c r="O510" s="2">
        <v>14.384835164835165</v>
      </c>
      <c r="P510" s="2">
        <v>0</v>
      </c>
      <c r="Q510" s="8">
        <f>Contract[[#This Row],[RN Admin Hours Contract]]/Contract[[#This Row],[RN Admin Hours]]</f>
        <v>0</v>
      </c>
      <c r="R510" s="2">
        <v>1.0714285714285714</v>
      </c>
      <c r="S510" s="2">
        <v>0</v>
      </c>
      <c r="T510" s="8">
        <f>Contract[[#This Row],[RN DON Hours Contract]]/Contract[[#This Row],[RN DON Hours]]</f>
        <v>0</v>
      </c>
      <c r="U510" s="2">
        <v>152.37120879120883</v>
      </c>
      <c r="V510" s="2">
        <v>0</v>
      </c>
      <c r="W510" s="8">
        <f>Contract[[#This Row],[LPN Hours Contract (excl. Admin)]]/Contract[[#This Row],[LPN Hours (excl. Admin)]]</f>
        <v>0</v>
      </c>
      <c r="X510" s="2">
        <v>4.615384615384615</v>
      </c>
      <c r="Y510" s="2">
        <v>0</v>
      </c>
      <c r="Z510" s="8">
        <f>Contract[[#This Row],[LPN Admin Hours Contract]]/Contract[[#This Row],[LPN Admin Hours]]</f>
        <v>0</v>
      </c>
      <c r="AA510" s="2">
        <v>224.92681318681315</v>
      </c>
      <c r="AB510" s="2">
        <v>1.2307692307692308</v>
      </c>
      <c r="AC510" s="8">
        <f>Contract[[#This Row],[CNA Hours Contract]]/Contract[[#This Row],[CNA Hours]]</f>
        <v>5.4718653295772902E-3</v>
      </c>
      <c r="AD510" s="2">
        <v>0</v>
      </c>
      <c r="AE510" s="2">
        <v>0</v>
      </c>
      <c r="AF510" s="8" t="s">
        <v>2447</v>
      </c>
      <c r="AG510" s="2">
        <v>0</v>
      </c>
      <c r="AH510" s="2">
        <v>0</v>
      </c>
      <c r="AI510" s="8" t="s">
        <v>2447</v>
      </c>
      <c r="AJ510" t="s">
        <v>168</v>
      </c>
      <c r="AK510" s="6">
        <v>5</v>
      </c>
      <c r="AT510"/>
      <c r="AU510"/>
    </row>
    <row r="511" spans="1:47" x14ac:dyDescent="0.25">
      <c r="A511" t="s">
        <v>35</v>
      </c>
      <c r="B511" t="s">
        <v>988</v>
      </c>
      <c r="C511" t="s">
        <v>1968</v>
      </c>
      <c r="D511" t="s">
        <v>2360</v>
      </c>
      <c r="E511" s="2">
        <v>12.824175824175825</v>
      </c>
      <c r="F511" s="2">
        <f>SUM(Contract[[#This Row],[RN Hours (excl. Admin, DON)]], Contract[[#This Row],[RN Admin Hours]], Contract[[#This Row],[RN DON Hours]], Contract[[#This Row],[LPN Hours (excl. Admin)]], Contract[[#This Row],[LPN Admin Hours]], Contract[[#This Row],[CNA Hours]], Contract[[#This Row],[NA TR Hours]], Contract[[#This Row],[Med Aide/Tech Hours]])</f>
        <v>40.951428571428572</v>
      </c>
      <c r="G5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1" s="8">
        <f>Contract[[#This Row],[Total Contract Hours]]/Contract[[#This Row],[Total Nurse Staff Hours]]</f>
        <v>0</v>
      </c>
      <c r="I511" s="2">
        <f>SUM(Contract[[#This Row],[RN Hours (excl. Admin, DON)]], Contract[[#This Row],[RN Admin Hours]], Contract[[#This Row],[RN DON Hours]])</f>
        <v>19.026153846153846</v>
      </c>
      <c r="J511" s="2">
        <f>SUM(Contract[[#This Row],[RN Hours Contract (excl. Admin, DON)]], Contract[[#This Row],[RN Admin Hours Contract]], Contract[[#This Row],[RN DON Hours Contract]])</f>
        <v>0</v>
      </c>
      <c r="K511" s="8">
        <f>Contract[[#This Row],[Total Contract RN Hours (w/ Admin, DON)]]/Contract[[#This Row],[Total RN Hours (w/ Admin, DON)]]</f>
        <v>0</v>
      </c>
      <c r="L511" s="2">
        <v>7.7692307692307692</v>
      </c>
      <c r="M511" s="2">
        <v>0</v>
      </c>
      <c r="N511" s="8">
        <f>Contract[[#This Row],[RN Hours Contract (excl. Admin, DON)]]/Contract[[#This Row],[RN Hours (excl. Admin, DON)]]</f>
        <v>0</v>
      </c>
      <c r="O511" s="2">
        <v>0</v>
      </c>
      <c r="P511" s="2">
        <v>0</v>
      </c>
      <c r="Q511" s="8" t="s">
        <v>2447</v>
      </c>
      <c r="R511" s="2">
        <v>11.256923076923078</v>
      </c>
      <c r="S511" s="2">
        <v>0</v>
      </c>
      <c r="T511" s="8">
        <f>Contract[[#This Row],[RN DON Hours Contract]]/Contract[[#This Row],[RN DON Hours]]</f>
        <v>0</v>
      </c>
      <c r="U511" s="2">
        <v>6.0483516483516482</v>
      </c>
      <c r="V511" s="2">
        <v>0</v>
      </c>
      <c r="W511" s="8">
        <f>Contract[[#This Row],[LPN Hours Contract (excl. Admin)]]/Contract[[#This Row],[LPN Hours (excl. Admin)]]</f>
        <v>0</v>
      </c>
      <c r="X511" s="2">
        <v>0</v>
      </c>
      <c r="Y511" s="2">
        <v>0</v>
      </c>
      <c r="Z511" s="8" t="s">
        <v>2447</v>
      </c>
      <c r="AA511" s="2">
        <v>12.887912087912095</v>
      </c>
      <c r="AB511" s="2">
        <v>0</v>
      </c>
      <c r="AC511" s="8">
        <f>Contract[[#This Row],[CNA Hours Contract]]/Contract[[#This Row],[CNA Hours]]</f>
        <v>0</v>
      </c>
      <c r="AD511" s="2">
        <v>2.9890109890109886</v>
      </c>
      <c r="AE511" s="2">
        <v>0</v>
      </c>
      <c r="AF511" s="8">
        <f>Contract[[#This Row],[NA TR Hours Contract]]/Contract[[#This Row],[NA TR Hours]]</f>
        <v>0</v>
      </c>
      <c r="AG511" s="2">
        <v>0</v>
      </c>
      <c r="AH511" s="2">
        <v>0</v>
      </c>
      <c r="AI511" s="8" t="s">
        <v>2447</v>
      </c>
      <c r="AJ511" t="s">
        <v>768</v>
      </c>
      <c r="AK511" s="6">
        <v>5</v>
      </c>
      <c r="AT511"/>
      <c r="AU511"/>
    </row>
    <row r="512" spans="1:47" x14ac:dyDescent="0.25">
      <c r="A512" t="s">
        <v>35</v>
      </c>
      <c r="B512" t="s">
        <v>1678</v>
      </c>
      <c r="C512" t="s">
        <v>2240</v>
      </c>
      <c r="D512" t="s">
        <v>2338</v>
      </c>
      <c r="E512" s="2">
        <v>38.659340659340657</v>
      </c>
      <c r="F512" s="2">
        <f>SUM(Contract[[#This Row],[RN Hours (excl. Admin, DON)]], Contract[[#This Row],[RN Admin Hours]], Contract[[#This Row],[RN DON Hours]], Contract[[#This Row],[LPN Hours (excl. Admin)]], Contract[[#This Row],[LPN Admin Hours]], Contract[[#This Row],[CNA Hours]], Contract[[#This Row],[NA TR Hours]], Contract[[#This Row],[Med Aide/Tech Hours]])</f>
        <v>151.88351648351653</v>
      </c>
      <c r="G5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2" s="8">
        <f>Contract[[#This Row],[Total Contract Hours]]/Contract[[#This Row],[Total Nurse Staff Hours]]</f>
        <v>0</v>
      </c>
      <c r="I512" s="2">
        <f>SUM(Contract[[#This Row],[RN Hours (excl. Admin, DON)]], Contract[[#This Row],[RN Admin Hours]], Contract[[#This Row],[RN DON Hours]])</f>
        <v>16.791208791208792</v>
      </c>
      <c r="J512" s="2">
        <f>SUM(Contract[[#This Row],[RN Hours Contract (excl. Admin, DON)]], Contract[[#This Row],[RN Admin Hours Contract]], Contract[[#This Row],[RN DON Hours Contract]])</f>
        <v>0</v>
      </c>
      <c r="K512" s="8">
        <f>Contract[[#This Row],[Total Contract RN Hours (w/ Admin, DON)]]/Contract[[#This Row],[Total RN Hours (w/ Admin, DON)]]</f>
        <v>0</v>
      </c>
      <c r="L512" s="2">
        <v>12.483516483516485</v>
      </c>
      <c r="M512" s="2">
        <v>0</v>
      </c>
      <c r="N512" s="8">
        <f>Contract[[#This Row],[RN Hours Contract (excl. Admin, DON)]]/Contract[[#This Row],[RN Hours (excl. Admin, DON)]]</f>
        <v>0</v>
      </c>
      <c r="O512" s="2">
        <v>0</v>
      </c>
      <c r="P512" s="2">
        <v>0</v>
      </c>
      <c r="Q512" s="8" t="s">
        <v>2447</v>
      </c>
      <c r="R512" s="2">
        <v>4.3076923076923075</v>
      </c>
      <c r="S512" s="2">
        <v>0</v>
      </c>
      <c r="T512" s="8">
        <f>Contract[[#This Row],[RN DON Hours Contract]]/Contract[[#This Row],[RN DON Hours]]</f>
        <v>0</v>
      </c>
      <c r="U512" s="2">
        <v>51.451648351648359</v>
      </c>
      <c r="V512" s="2">
        <v>0</v>
      </c>
      <c r="W512" s="8">
        <f>Contract[[#This Row],[LPN Hours Contract (excl. Admin)]]/Contract[[#This Row],[LPN Hours (excl. Admin)]]</f>
        <v>0</v>
      </c>
      <c r="X512" s="2">
        <v>0</v>
      </c>
      <c r="Y512" s="2">
        <v>0</v>
      </c>
      <c r="Z512" s="8" t="s">
        <v>2447</v>
      </c>
      <c r="AA512" s="2">
        <v>83.640659340659369</v>
      </c>
      <c r="AB512" s="2">
        <v>0</v>
      </c>
      <c r="AC512" s="8">
        <f>Contract[[#This Row],[CNA Hours Contract]]/Contract[[#This Row],[CNA Hours]]</f>
        <v>0</v>
      </c>
      <c r="AD512" s="2">
        <v>0</v>
      </c>
      <c r="AE512" s="2">
        <v>0</v>
      </c>
      <c r="AF512" s="8" t="s">
        <v>2447</v>
      </c>
      <c r="AG512" s="2">
        <v>0</v>
      </c>
      <c r="AH512" s="2">
        <v>0</v>
      </c>
      <c r="AI512" s="8" t="s">
        <v>2447</v>
      </c>
      <c r="AJ512" t="s">
        <v>742</v>
      </c>
      <c r="AK512" s="6">
        <v>5</v>
      </c>
      <c r="AT512"/>
      <c r="AU512"/>
    </row>
    <row r="513" spans="1:47" x14ac:dyDescent="0.25">
      <c r="A513" t="s">
        <v>35</v>
      </c>
      <c r="B513" t="s">
        <v>1874</v>
      </c>
      <c r="C513" t="s">
        <v>2178</v>
      </c>
      <c r="D513" t="s">
        <v>2362</v>
      </c>
      <c r="E513" s="2">
        <v>81.164835164835168</v>
      </c>
      <c r="F513" s="2">
        <f>SUM(Contract[[#This Row],[RN Hours (excl. Admin, DON)]], Contract[[#This Row],[RN Admin Hours]], Contract[[#This Row],[RN DON Hours]], Contract[[#This Row],[LPN Hours (excl. Admin)]], Contract[[#This Row],[LPN Admin Hours]], Contract[[#This Row],[CNA Hours]], Contract[[#This Row],[NA TR Hours]], Contract[[#This Row],[Med Aide/Tech Hours]])</f>
        <v>269.57109890109894</v>
      </c>
      <c r="G5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2.5292307692307689</v>
      </c>
      <c r="H513" s="8">
        <f>Contract[[#This Row],[Total Contract Hours]]/Contract[[#This Row],[Total Nurse Staff Hours]]</f>
        <v>9.3824255624624688E-3</v>
      </c>
      <c r="I513" s="2">
        <f>SUM(Contract[[#This Row],[RN Hours (excl. Admin, DON)]], Contract[[#This Row],[RN Admin Hours]], Contract[[#This Row],[RN DON Hours]])</f>
        <v>82.966483516483535</v>
      </c>
      <c r="J513" s="2">
        <f>SUM(Contract[[#This Row],[RN Hours Contract (excl. Admin, DON)]], Contract[[#This Row],[RN Admin Hours Contract]], Contract[[#This Row],[RN DON Hours Contract]])</f>
        <v>1.0329670329670328</v>
      </c>
      <c r="K513" s="8">
        <f>Contract[[#This Row],[Total Contract RN Hours (w/ Admin, DON)]]/Contract[[#This Row],[Total RN Hours (w/ Admin, DON)]]</f>
        <v>1.2450413578897869E-2</v>
      </c>
      <c r="L513" s="2">
        <v>49.463076923076919</v>
      </c>
      <c r="M513" s="2">
        <v>0.17582417582417584</v>
      </c>
      <c r="N513" s="8">
        <f>Contract[[#This Row],[RN Hours Contract (excl. Admin, DON)]]/Contract[[#This Row],[RN Hours (excl. Admin, DON)]]</f>
        <v>3.5546550429446768E-3</v>
      </c>
      <c r="O513" s="2">
        <v>27.596813186813197</v>
      </c>
      <c r="P513" s="2">
        <v>0.8571428571428571</v>
      </c>
      <c r="Q513" s="8">
        <f>Contract[[#This Row],[RN Admin Hours Contract]]/Contract[[#This Row],[RN Admin Hours]]</f>
        <v>3.1059486881348766E-2</v>
      </c>
      <c r="R513" s="2">
        <v>5.9065934065934105</v>
      </c>
      <c r="S513" s="2">
        <v>0</v>
      </c>
      <c r="T513" s="8">
        <f>Contract[[#This Row],[RN DON Hours Contract]]/Contract[[#This Row],[RN DON Hours]]</f>
        <v>0</v>
      </c>
      <c r="U513" s="2">
        <v>53.883626373626385</v>
      </c>
      <c r="V513" s="2">
        <v>0.47428571428571425</v>
      </c>
      <c r="W513" s="8">
        <f>Contract[[#This Row],[LPN Hours Contract (excl. Admin)]]/Contract[[#This Row],[LPN Hours (excl. Admin)]]</f>
        <v>8.8020377655549896E-3</v>
      </c>
      <c r="X513" s="2">
        <v>1.0593406593406594</v>
      </c>
      <c r="Y513" s="2">
        <v>0</v>
      </c>
      <c r="Z513" s="8">
        <f>Contract[[#This Row],[LPN Admin Hours Contract]]/Contract[[#This Row],[LPN Admin Hours]]</f>
        <v>0</v>
      </c>
      <c r="AA513" s="2">
        <v>120.98857142857143</v>
      </c>
      <c r="AB513" s="2">
        <v>1.0219780219780219</v>
      </c>
      <c r="AC513" s="8">
        <f>Contract[[#This Row],[CNA Hours Contract]]/Contract[[#This Row],[CNA Hours]]</f>
        <v>8.446897173105079E-3</v>
      </c>
      <c r="AD513" s="2">
        <v>10.673076923076923</v>
      </c>
      <c r="AE513" s="2">
        <v>0</v>
      </c>
      <c r="AF513" s="8">
        <f>Contract[[#This Row],[NA TR Hours Contract]]/Contract[[#This Row],[NA TR Hours]]</f>
        <v>0</v>
      </c>
      <c r="AG513" s="2">
        <v>0</v>
      </c>
      <c r="AH513" s="2">
        <v>0</v>
      </c>
      <c r="AI513" s="8" t="s">
        <v>2447</v>
      </c>
      <c r="AJ513" t="s">
        <v>941</v>
      </c>
      <c r="AK513" s="6">
        <v>5</v>
      </c>
      <c r="AT513"/>
      <c r="AU513"/>
    </row>
    <row r="514" spans="1:47" x14ac:dyDescent="0.25">
      <c r="A514" t="s">
        <v>35</v>
      </c>
      <c r="B514" t="s">
        <v>1096</v>
      </c>
      <c r="C514" t="s">
        <v>2008</v>
      </c>
      <c r="D514" t="s">
        <v>2281</v>
      </c>
      <c r="E514" s="2">
        <v>234.52747252747253</v>
      </c>
      <c r="F514" s="2">
        <f>SUM(Contract[[#This Row],[RN Hours (excl. Admin, DON)]], Contract[[#This Row],[RN Admin Hours]], Contract[[#This Row],[RN DON Hours]], Contract[[#This Row],[LPN Hours (excl. Admin)]], Contract[[#This Row],[LPN Admin Hours]], Contract[[#This Row],[CNA Hours]], Contract[[#This Row],[NA TR Hours]], Contract[[#This Row],[Med Aide/Tech Hours]])</f>
        <v>758.94406593406586</v>
      </c>
      <c r="G5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4" s="8">
        <f>Contract[[#This Row],[Total Contract Hours]]/Contract[[#This Row],[Total Nurse Staff Hours]]</f>
        <v>0</v>
      </c>
      <c r="I514" s="2">
        <f>SUM(Contract[[#This Row],[RN Hours (excl. Admin, DON)]], Contract[[#This Row],[RN Admin Hours]], Contract[[#This Row],[RN DON Hours]])</f>
        <v>130.67362637362635</v>
      </c>
      <c r="J514" s="2">
        <f>SUM(Contract[[#This Row],[RN Hours Contract (excl. Admin, DON)]], Contract[[#This Row],[RN Admin Hours Contract]], Contract[[#This Row],[RN DON Hours Contract]])</f>
        <v>0</v>
      </c>
      <c r="K514" s="8">
        <f>Contract[[#This Row],[Total Contract RN Hours (w/ Admin, DON)]]/Contract[[#This Row],[Total RN Hours (w/ Admin, DON)]]</f>
        <v>0</v>
      </c>
      <c r="L514" s="2">
        <v>65.689010989010953</v>
      </c>
      <c r="M514" s="2">
        <v>0</v>
      </c>
      <c r="N514" s="8">
        <f>Contract[[#This Row],[RN Hours Contract (excl. Admin, DON)]]/Contract[[#This Row],[RN Hours (excl. Admin, DON)]]</f>
        <v>0</v>
      </c>
      <c r="O514" s="2">
        <v>59.358241758241761</v>
      </c>
      <c r="P514" s="2">
        <v>0</v>
      </c>
      <c r="Q514" s="8">
        <f>Contract[[#This Row],[RN Admin Hours Contract]]/Contract[[#This Row],[RN Admin Hours]]</f>
        <v>0</v>
      </c>
      <c r="R514" s="2">
        <v>5.6263736263736268</v>
      </c>
      <c r="S514" s="2">
        <v>0</v>
      </c>
      <c r="T514" s="8">
        <f>Contract[[#This Row],[RN DON Hours Contract]]/Contract[[#This Row],[RN DON Hours]]</f>
        <v>0</v>
      </c>
      <c r="U514" s="2">
        <v>165.75648351648357</v>
      </c>
      <c r="V514" s="2">
        <v>0</v>
      </c>
      <c r="W514" s="8">
        <f>Contract[[#This Row],[LPN Hours Contract (excl. Admin)]]/Contract[[#This Row],[LPN Hours (excl. Admin)]]</f>
        <v>0</v>
      </c>
      <c r="X514" s="2">
        <v>20.414945054945065</v>
      </c>
      <c r="Y514" s="2">
        <v>0</v>
      </c>
      <c r="Z514" s="8">
        <f>Contract[[#This Row],[LPN Admin Hours Contract]]/Contract[[#This Row],[LPN Admin Hours]]</f>
        <v>0</v>
      </c>
      <c r="AA514" s="2">
        <v>376.07725274725271</v>
      </c>
      <c r="AB514" s="2">
        <v>0</v>
      </c>
      <c r="AC514" s="8">
        <f>Contract[[#This Row],[CNA Hours Contract]]/Contract[[#This Row],[CNA Hours]]</f>
        <v>0</v>
      </c>
      <c r="AD514" s="2">
        <v>66.021758241758263</v>
      </c>
      <c r="AE514" s="2">
        <v>0</v>
      </c>
      <c r="AF514" s="8">
        <f>Contract[[#This Row],[NA TR Hours Contract]]/Contract[[#This Row],[NA TR Hours]]</f>
        <v>0</v>
      </c>
      <c r="AG514" s="2">
        <v>0</v>
      </c>
      <c r="AH514" s="2">
        <v>0</v>
      </c>
      <c r="AI514" s="8" t="s">
        <v>2447</v>
      </c>
      <c r="AJ514" t="s">
        <v>150</v>
      </c>
      <c r="AK514" s="6">
        <v>5</v>
      </c>
      <c r="AT514"/>
      <c r="AU514"/>
    </row>
    <row r="515" spans="1:47" x14ac:dyDescent="0.25">
      <c r="A515" t="s">
        <v>35</v>
      </c>
      <c r="B515" t="s">
        <v>1037</v>
      </c>
      <c r="C515" t="s">
        <v>1918</v>
      </c>
      <c r="D515" t="s">
        <v>2289</v>
      </c>
      <c r="E515" s="2">
        <v>23.46153846153846</v>
      </c>
      <c r="F515" s="2">
        <f>SUM(Contract[[#This Row],[RN Hours (excl. Admin, DON)]], Contract[[#This Row],[RN Admin Hours]], Contract[[#This Row],[RN DON Hours]], Contract[[#This Row],[LPN Hours (excl. Admin)]], Contract[[#This Row],[LPN Admin Hours]], Contract[[#This Row],[CNA Hours]], Contract[[#This Row],[NA TR Hours]], Contract[[#This Row],[Med Aide/Tech Hours]])</f>
        <v>101.93956043956044</v>
      </c>
      <c r="G5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19.096153846153847</v>
      </c>
      <c r="H515" s="8">
        <f>Contract[[#This Row],[Total Contract Hours]]/Contract[[#This Row],[Total Nurse Staff Hours]]</f>
        <v>0.18732819490109417</v>
      </c>
      <c r="I515" s="2">
        <f>SUM(Contract[[#This Row],[RN Hours (excl. Admin, DON)]], Contract[[#This Row],[RN Admin Hours]], Contract[[#This Row],[RN DON Hours]])</f>
        <v>11.527472527472529</v>
      </c>
      <c r="J515" s="2">
        <f>SUM(Contract[[#This Row],[RN Hours Contract (excl. Admin, DON)]], Contract[[#This Row],[RN Admin Hours Contract]], Contract[[#This Row],[RN DON Hours Contract]])</f>
        <v>0</v>
      </c>
      <c r="K515" s="8">
        <f>Contract[[#This Row],[Total Contract RN Hours (w/ Admin, DON)]]/Contract[[#This Row],[Total RN Hours (w/ Admin, DON)]]</f>
        <v>0</v>
      </c>
      <c r="L515" s="2">
        <v>6.6373626373626378</v>
      </c>
      <c r="M515" s="2">
        <v>0</v>
      </c>
      <c r="N515" s="8">
        <f>Contract[[#This Row],[RN Hours Contract (excl. Admin, DON)]]/Contract[[#This Row],[RN Hours (excl. Admin, DON)]]</f>
        <v>0</v>
      </c>
      <c r="O515" s="2">
        <v>0</v>
      </c>
      <c r="P515" s="2">
        <v>0</v>
      </c>
      <c r="Q515" s="8" t="s">
        <v>2447</v>
      </c>
      <c r="R515" s="2">
        <v>4.8901098901098905</v>
      </c>
      <c r="S515" s="2">
        <v>0</v>
      </c>
      <c r="T515" s="8">
        <f>Contract[[#This Row],[RN DON Hours Contract]]/Contract[[#This Row],[RN DON Hours]]</f>
        <v>0</v>
      </c>
      <c r="U515" s="2">
        <v>27.909340659340661</v>
      </c>
      <c r="V515" s="2">
        <v>3.9752747252747254</v>
      </c>
      <c r="W515" s="8">
        <f>Contract[[#This Row],[LPN Hours Contract (excl. Admin)]]/Contract[[#This Row],[LPN Hours (excl. Admin)]]</f>
        <v>0.14243527906289988</v>
      </c>
      <c r="X515" s="2">
        <v>3.8269230769230771</v>
      </c>
      <c r="Y515" s="2">
        <v>0</v>
      </c>
      <c r="Z515" s="8">
        <f>Contract[[#This Row],[LPN Admin Hours Contract]]/Contract[[#This Row],[LPN Admin Hours]]</f>
        <v>0</v>
      </c>
      <c r="AA515" s="2">
        <v>58.675824175824175</v>
      </c>
      <c r="AB515" s="2">
        <v>15.12087912087912</v>
      </c>
      <c r="AC515" s="8">
        <f>Contract[[#This Row],[CNA Hours Contract]]/Contract[[#This Row],[CNA Hours]]</f>
        <v>0.25770203202547054</v>
      </c>
      <c r="AD515" s="2">
        <v>0</v>
      </c>
      <c r="AE515" s="2">
        <v>0</v>
      </c>
      <c r="AF515" s="8" t="s">
        <v>2447</v>
      </c>
      <c r="AG515" s="2">
        <v>0</v>
      </c>
      <c r="AH515" s="2">
        <v>0</v>
      </c>
      <c r="AI515" s="8" t="s">
        <v>2447</v>
      </c>
      <c r="AJ515" t="s">
        <v>90</v>
      </c>
      <c r="AK515" s="6">
        <v>5</v>
      </c>
      <c r="AT515"/>
      <c r="AU515"/>
    </row>
    <row r="516" spans="1:47" x14ac:dyDescent="0.25">
      <c r="A516" t="s">
        <v>35</v>
      </c>
      <c r="B516" t="s">
        <v>1097</v>
      </c>
      <c r="C516" t="s">
        <v>1918</v>
      </c>
      <c r="D516" t="s">
        <v>2289</v>
      </c>
      <c r="E516" s="2">
        <v>33.659340659340657</v>
      </c>
      <c r="F516" s="2">
        <f>SUM(Contract[[#This Row],[RN Hours (excl. Admin, DON)]], Contract[[#This Row],[RN Admin Hours]], Contract[[#This Row],[RN DON Hours]], Contract[[#This Row],[LPN Hours (excl. Admin)]], Contract[[#This Row],[LPN Admin Hours]], Contract[[#This Row],[CNA Hours]], Contract[[#This Row],[NA TR Hours]], Contract[[#This Row],[Med Aide/Tech Hours]])</f>
        <v>118.38736263736261</v>
      </c>
      <c r="G5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6" s="8">
        <f>Contract[[#This Row],[Total Contract Hours]]/Contract[[#This Row],[Total Nurse Staff Hours]]</f>
        <v>0</v>
      </c>
      <c r="I516" s="2">
        <f>SUM(Contract[[#This Row],[RN Hours (excl. Admin, DON)]], Contract[[#This Row],[RN Admin Hours]], Contract[[#This Row],[RN DON Hours]])</f>
        <v>15.274725274725276</v>
      </c>
      <c r="J516" s="2">
        <f>SUM(Contract[[#This Row],[RN Hours Contract (excl. Admin, DON)]], Contract[[#This Row],[RN Admin Hours Contract]], Contract[[#This Row],[RN DON Hours Contract]])</f>
        <v>0</v>
      </c>
      <c r="K516" s="8">
        <f>Contract[[#This Row],[Total Contract RN Hours (w/ Admin, DON)]]/Contract[[#This Row],[Total RN Hours (w/ Admin, DON)]]</f>
        <v>0</v>
      </c>
      <c r="L516" s="2">
        <v>4.1675824175824179</v>
      </c>
      <c r="M516" s="2">
        <v>0</v>
      </c>
      <c r="N516" s="8">
        <f>Contract[[#This Row],[RN Hours Contract (excl. Admin, DON)]]/Contract[[#This Row],[RN Hours (excl. Admin, DON)]]</f>
        <v>0</v>
      </c>
      <c r="O516" s="2">
        <v>5.9505494505494507</v>
      </c>
      <c r="P516" s="2">
        <v>0</v>
      </c>
      <c r="Q516" s="8">
        <f>Contract[[#This Row],[RN Admin Hours Contract]]/Contract[[#This Row],[RN Admin Hours]]</f>
        <v>0</v>
      </c>
      <c r="R516" s="2">
        <v>5.1565934065934069</v>
      </c>
      <c r="S516" s="2">
        <v>0</v>
      </c>
      <c r="T516" s="8">
        <f>Contract[[#This Row],[RN DON Hours Contract]]/Contract[[#This Row],[RN DON Hours]]</f>
        <v>0</v>
      </c>
      <c r="U516" s="2">
        <v>33.895494505494497</v>
      </c>
      <c r="V516" s="2">
        <v>0</v>
      </c>
      <c r="W516" s="8">
        <f>Contract[[#This Row],[LPN Hours Contract (excl. Admin)]]/Contract[[#This Row],[LPN Hours (excl. Admin)]]</f>
        <v>0</v>
      </c>
      <c r="X516" s="2">
        <v>0</v>
      </c>
      <c r="Y516" s="2">
        <v>0</v>
      </c>
      <c r="Z516" s="8" t="s">
        <v>2447</v>
      </c>
      <c r="AA516" s="2">
        <v>58.001208791208775</v>
      </c>
      <c r="AB516" s="2">
        <v>0</v>
      </c>
      <c r="AC516" s="8">
        <f>Contract[[#This Row],[CNA Hours Contract]]/Contract[[#This Row],[CNA Hours]]</f>
        <v>0</v>
      </c>
      <c r="AD516" s="2">
        <v>11.215934065934066</v>
      </c>
      <c r="AE516" s="2">
        <v>0</v>
      </c>
      <c r="AF516" s="8">
        <f>Contract[[#This Row],[NA TR Hours Contract]]/Contract[[#This Row],[NA TR Hours]]</f>
        <v>0</v>
      </c>
      <c r="AG516" s="2">
        <v>0</v>
      </c>
      <c r="AH516" s="2">
        <v>0</v>
      </c>
      <c r="AI516" s="8" t="s">
        <v>2447</v>
      </c>
      <c r="AJ516" t="s">
        <v>151</v>
      </c>
      <c r="AK516" s="6">
        <v>5</v>
      </c>
      <c r="AT516"/>
      <c r="AU516"/>
    </row>
    <row r="517" spans="1:47" x14ac:dyDescent="0.25">
      <c r="A517" t="s">
        <v>35</v>
      </c>
      <c r="B517" t="s">
        <v>1422</v>
      </c>
      <c r="C517" t="s">
        <v>2068</v>
      </c>
      <c r="D517" t="s">
        <v>2307</v>
      </c>
      <c r="E517" s="2">
        <v>66.263736263736263</v>
      </c>
      <c r="F517" s="2">
        <f>SUM(Contract[[#This Row],[RN Hours (excl. Admin, DON)]], Contract[[#This Row],[RN Admin Hours]], Contract[[#This Row],[RN DON Hours]], Contract[[#This Row],[LPN Hours (excl. Admin)]], Contract[[#This Row],[LPN Admin Hours]], Contract[[#This Row],[CNA Hours]], Contract[[#This Row],[NA TR Hours]], Contract[[#This Row],[Med Aide/Tech Hours]])</f>
        <v>366.33241758241746</v>
      </c>
      <c r="G5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9.615384615384615</v>
      </c>
      <c r="H517" s="8">
        <f>Contract[[#This Row],[Total Contract Hours]]/Contract[[#This Row],[Total Nurse Staff Hours]]</f>
        <v>2.6247703325958986E-2</v>
      </c>
      <c r="I517" s="2">
        <f>SUM(Contract[[#This Row],[RN Hours (excl. Admin, DON)]], Contract[[#This Row],[RN Admin Hours]], Contract[[#This Row],[RN DON Hours]])</f>
        <v>56.779120879120882</v>
      </c>
      <c r="J517" s="2">
        <f>SUM(Contract[[#This Row],[RN Hours Contract (excl. Admin, DON)]], Contract[[#This Row],[RN Admin Hours Contract]], Contract[[#This Row],[RN DON Hours Contract]])</f>
        <v>0</v>
      </c>
      <c r="K517" s="8">
        <f>Contract[[#This Row],[Total Contract RN Hours (w/ Admin, DON)]]/Contract[[#This Row],[Total RN Hours (w/ Admin, DON)]]</f>
        <v>0</v>
      </c>
      <c r="L517" s="2">
        <v>37.368131868131869</v>
      </c>
      <c r="M517" s="2">
        <v>0</v>
      </c>
      <c r="N517" s="8">
        <f>Contract[[#This Row],[RN Hours Contract (excl. Admin, DON)]]/Contract[[#This Row],[RN Hours (excl. Admin, DON)]]</f>
        <v>0</v>
      </c>
      <c r="O517" s="2">
        <v>14.136263736263738</v>
      </c>
      <c r="P517" s="2">
        <v>0</v>
      </c>
      <c r="Q517" s="8">
        <f>Contract[[#This Row],[RN Admin Hours Contract]]/Contract[[#This Row],[RN Admin Hours]]</f>
        <v>0</v>
      </c>
      <c r="R517" s="2">
        <v>5.2747252747252746</v>
      </c>
      <c r="S517" s="2">
        <v>0</v>
      </c>
      <c r="T517" s="8">
        <f>Contract[[#This Row],[RN DON Hours Contract]]/Contract[[#This Row],[RN DON Hours]]</f>
        <v>0</v>
      </c>
      <c r="U517" s="2">
        <v>77.835164835164804</v>
      </c>
      <c r="V517" s="2">
        <v>1.5604395604395604</v>
      </c>
      <c r="W517" s="8">
        <f>Contract[[#This Row],[LPN Hours Contract (excl. Admin)]]/Contract[[#This Row],[LPN Hours (excl. Admin)]]</f>
        <v>2.0048002258929842E-2</v>
      </c>
      <c r="X517" s="2">
        <v>5.6263736263736268</v>
      </c>
      <c r="Y517" s="2">
        <v>0</v>
      </c>
      <c r="Z517" s="8">
        <f>Contract[[#This Row],[LPN Admin Hours Contract]]/Contract[[#This Row],[LPN Admin Hours]]</f>
        <v>0</v>
      </c>
      <c r="AA517" s="2">
        <v>224.24120879120875</v>
      </c>
      <c r="AB517" s="2">
        <v>8.0549450549450547</v>
      </c>
      <c r="AC517" s="8">
        <f>Contract[[#This Row],[CNA Hours Contract]]/Contract[[#This Row],[CNA Hours]]</f>
        <v>3.5920895621130121E-2</v>
      </c>
      <c r="AD517" s="2">
        <v>1.6967032967032962</v>
      </c>
      <c r="AE517" s="2">
        <v>0</v>
      </c>
      <c r="AF517" s="8">
        <f>Contract[[#This Row],[NA TR Hours Contract]]/Contract[[#This Row],[NA TR Hours]]</f>
        <v>0</v>
      </c>
      <c r="AG517" s="2">
        <v>0.15384615384615385</v>
      </c>
      <c r="AH517" s="2">
        <v>0</v>
      </c>
      <c r="AI517" s="8">
        <f>Contract[[#This Row],[Med Aide/Tech Hours Contract]]/Contract[[#This Row],[Med Aide/Tech Hours]]</f>
        <v>0</v>
      </c>
      <c r="AJ517" t="s">
        <v>481</v>
      </c>
      <c r="AK517" s="6">
        <v>5</v>
      </c>
      <c r="AT517"/>
      <c r="AU517"/>
    </row>
    <row r="518" spans="1:47" x14ac:dyDescent="0.25">
      <c r="A518" t="s">
        <v>35</v>
      </c>
      <c r="B518" t="s">
        <v>990</v>
      </c>
      <c r="C518" t="s">
        <v>2205</v>
      </c>
      <c r="D518" t="s">
        <v>2309</v>
      </c>
      <c r="E518" s="2">
        <v>35.769230769230766</v>
      </c>
      <c r="F518" s="2">
        <f>SUM(Contract[[#This Row],[RN Hours (excl. Admin, DON)]], Contract[[#This Row],[RN Admin Hours]], Contract[[#This Row],[RN DON Hours]], Contract[[#This Row],[LPN Hours (excl. Admin)]], Contract[[#This Row],[LPN Admin Hours]], Contract[[#This Row],[CNA Hours]], Contract[[#This Row],[NA TR Hours]], Contract[[#This Row],[Med Aide/Tech Hours]])</f>
        <v>127.68824175824173</v>
      </c>
      <c r="G5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40.158791208791214</v>
      </c>
      <c r="H518" s="8">
        <f>Contract[[#This Row],[Total Contract Hours]]/Contract[[#This Row],[Total Nurse Staff Hours]]</f>
        <v>0.31450657206812965</v>
      </c>
      <c r="I518" s="2">
        <f>SUM(Contract[[#This Row],[RN Hours (excl. Admin, DON)]], Contract[[#This Row],[RN Admin Hours]], Contract[[#This Row],[RN DON Hours]])</f>
        <v>20.990549450549452</v>
      </c>
      <c r="J518" s="2">
        <f>SUM(Contract[[#This Row],[RN Hours Contract (excl. Admin, DON)]], Contract[[#This Row],[RN Admin Hours Contract]], Contract[[#This Row],[RN DON Hours Contract]])</f>
        <v>0</v>
      </c>
      <c r="K518" s="8">
        <f>Contract[[#This Row],[Total Contract RN Hours (w/ Admin, DON)]]/Contract[[#This Row],[Total RN Hours (w/ Admin, DON)]]</f>
        <v>0</v>
      </c>
      <c r="L518" s="2">
        <v>10.704835164835165</v>
      </c>
      <c r="M518" s="2">
        <v>0</v>
      </c>
      <c r="N518" s="8">
        <f>Contract[[#This Row],[RN Hours Contract (excl. Admin, DON)]]/Contract[[#This Row],[RN Hours (excl. Admin, DON)]]</f>
        <v>0</v>
      </c>
      <c r="O518" s="2">
        <v>5.7142857142857144</v>
      </c>
      <c r="P518" s="2">
        <v>0</v>
      </c>
      <c r="Q518" s="8">
        <f>Contract[[#This Row],[RN Admin Hours Contract]]/Contract[[#This Row],[RN Admin Hours]]</f>
        <v>0</v>
      </c>
      <c r="R518" s="2">
        <v>4.5714285714285712</v>
      </c>
      <c r="S518" s="2">
        <v>0</v>
      </c>
      <c r="T518" s="8">
        <f>Contract[[#This Row],[RN DON Hours Contract]]/Contract[[#This Row],[RN DON Hours]]</f>
        <v>0</v>
      </c>
      <c r="U518" s="2">
        <v>32.05681318681318</v>
      </c>
      <c r="V518" s="2">
        <v>19.213736263736266</v>
      </c>
      <c r="W518" s="8">
        <f>Contract[[#This Row],[LPN Hours Contract (excl. Admin)]]/Contract[[#This Row],[LPN Hours (excl. Admin)]]</f>
        <v>0.59936513813044856</v>
      </c>
      <c r="X518" s="2">
        <v>3.5164835164835164</v>
      </c>
      <c r="Y518" s="2">
        <v>0</v>
      </c>
      <c r="Z518" s="8">
        <f>Contract[[#This Row],[LPN Admin Hours Contract]]/Contract[[#This Row],[LPN Admin Hours]]</f>
        <v>0</v>
      </c>
      <c r="AA518" s="2">
        <v>71.124395604395588</v>
      </c>
      <c r="AB518" s="2">
        <v>20.945054945054945</v>
      </c>
      <c r="AC518" s="8">
        <f>Contract[[#This Row],[CNA Hours Contract]]/Contract[[#This Row],[CNA Hours]]</f>
        <v>0.29448482151685956</v>
      </c>
      <c r="AD518" s="2">
        <v>0</v>
      </c>
      <c r="AE518" s="2">
        <v>0</v>
      </c>
      <c r="AF518" s="8" t="s">
        <v>2447</v>
      </c>
      <c r="AG518" s="2">
        <v>0</v>
      </c>
      <c r="AH518" s="2">
        <v>0</v>
      </c>
      <c r="AI518" s="8" t="s">
        <v>2447</v>
      </c>
      <c r="AJ518" t="s">
        <v>759</v>
      </c>
      <c r="AK518" s="6">
        <v>5</v>
      </c>
      <c r="AT518"/>
      <c r="AU518"/>
    </row>
    <row r="519" spans="1:47" x14ac:dyDescent="0.25">
      <c r="A519" t="s">
        <v>35</v>
      </c>
      <c r="B519" t="s">
        <v>1821</v>
      </c>
      <c r="C519" t="s">
        <v>2264</v>
      </c>
      <c r="D519" t="s">
        <v>2338</v>
      </c>
      <c r="E519" s="2">
        <v>80.043956043956044</v>
      </c>
      <c r="F519" s="2">
        <f>SUM(Contract[[#This Row],[RN Hours (excl. Admin, DON)]], Contract[[#This Row],[RN Admin Hours]], Contract[[#This Row],[RN DON Hours]], Contract[[#This Row],[LPN Hours (excl. Admin)]], Contract[[#This Row],[LPN Admin Hours]], Contract[[#This Row],[CNA Hours]], Contract[[#This Row],[NA TR Hours]], Contract[[#This Row],[Med Aide/Tech Hours]])</f>
        <v>259.2802197802198</v>
      </c>
      <c r="G5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19" s="8">
        <f>Contract[[#This Row],[Total Contract Hours]]/Contract[[#This Row],[Total Nurse Staff Hours]]</f>
        <v>0</v>
      </c>
      <c r="I519" s="2">
        <f>SUM(Contract[[#This Row],[RN Hours (excl. Admin, DON)]], Contract[[#This Row],[RN Admin Hours]], Contract[[#This Row],[RN DON Hours]])</f>
        <v>37.140109890109883</v>
      </c>
      <c r="J519" s="2">
        <f>SUM(Contract[[#This Row],[RN Hours Contract (excl. Admin, DON)]], Contract[[#This Row],[RN Admin Hours Contract]], Contract[[#This Row],[RN DON Hours Contract]])</f>
        <v>0</v>
      </c>
      <c r="K519" s="8">
        <f>Contract[[#This Row],[Total Contract RN Hours (w/ Admin, DON)]]/Contract[[#This Row],[Total RN Hours (w/ Admin, DON)]]</f>
        <v>0</v>
      </c>
      <c r="L519" s="2">
        <v>15.442307692307692</v>
      </c>
      <c r="M519" s="2">
        <v>0</v>
      </c>
      <c r="N519" s="8">
        <f>Contract[[#This Row],[RN Hours Contract (excl. Admin, DON)]]/Contract[[#This Row],[RN Hours (excl. Admin, DON)]]</f>
        <v>0</v>
      </c>
      <c r="O519" s="2">
        <v>16.642857142857142</v>
      </c>
      <c r="P519" s="2">
        <v>0</v>
      </c>
      <c r="Q519" s="8">
        <f>Contract[[#This Row],[RN Admin Hours Contract]]/Contract[[#This Row],[RN Admin Hours]]</f>
        <v>0</v>
      </c>
      <c r="R519" s="2">
        <v>5.0549450549450547</v>
      </c>
      <c r="S519" s="2">
        <v>0</v>
      </c>
      <c r="T519" s="8">
        <f>Contract[[#This Row],[RN DON Hours Contract]]/Contract[[#This Row],[RN DON Hours]]</f>
        <v>0</v>
      </c>
      <c r="U519" s="2">
        <v>56.065934065934066</v>
      </c>
      <c r="V519" s="2">
        <v>0</v>
      </c>
      <c r="W519" s="8">
        <f>Contract[[#This Row],[LPN Hours Contract (excl. Admin)]]/Contract[[#This Row],[LPN Hours (excl. Admin)]]</f>
        <v>0</v>
      </c>
      <c r="X519" s="2">
        <v>22.324175824175825</v>
      </c>
      <c r="Y519" s="2">
        <v>0</v>
      </c>
      <c r="Z519" s="8">
        <f>Contract[[#This Row],[LPN Admin Hours Contract]]/Contract[[#This Row],[LPN Admin Hours]]</f>
        <v>0</v>
      </c>
      <c r="AA519" s="2">
        <v>140.95879120879121</v>
      </c>
      <c r="AB519" s="2">
        <v>0</v>
      </c>
      <c r="AC519" s="8">
        <f>Contract[[#This Row],[CNA Hours Contract]]/Contract[[#This Row],[CNA Hours]]</f>
        <v>0</v>
      </c>
      <c r="AD519" s="2">
        <v>2.7912087912087911</v>
      </c>
      <c r="AE519" s="2">
        <v>0</v>
      </c>
      <c r="AF519" s="8">
        <f>Contract[[#This Row],[NA TR Hours Contract]]/Contract[[#This Row],[NA TR Hours]]</f>
        <v>0</v>
      </c>
      <c r="AG519" s="2">
        <v>0</v>
      </c>
      <c r="AH519" s="2">
        <v>0</v>
      </c>
      <c r="AI519" s="8" t="s">
        <v>2447</v>
      </c>
      <c r="AJ519" t="s">
        <v>888</v>
      </c>
      <c r="AK519" s="6">
        <v>5</v>
      </c>
      <c r="AT519"/>
      <c r="AU519"/>
    </row>
    <row r="520" spans="1:47" x14ac:dyDescent="0.25">
      <c r="A520" t="s">
        <v>35</v>
      </c>
      <c r="B520" t="s">
        <v>1150</v>
      </c>
      <c r="C520" t="s">
        <v>1965</v>
      </c>
      <c r="D520" t="s">
        <v>2282</v>
      </c>
      <c r="E520" s="2">
        <v>84.219780219780219</v>
      </c>
      <c r="F520" s="2">
        <f>SUM(Contract[[#This Row],[RN Hours (excl. Admin, DON)]], Contract[[#This Row],[RN Admin Hours]], Contract[[#This Row],[RN DON Hours]], Contract[[#This Row],[LPN Hours (excl. Admin)]], Contract[[#This Row],[LPN Admin Hours]], Contract[[#This Row],[CNA Hours]], Contract[[#This Row],[NA TR Hours]], Contract[[#This Row],[Med Aide/Tech Hours]])</f>
        <v>260.46263736263745</v>
      </c>
      <c r="G5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11.841538461538461</v>
      </c>
      <c r="H520" s="8">
        <f>Contract[[#This Row],[Total Contract Hours]]/Contract[[#This Row],[Total Nurse Staff Hours]]</f>
        <v>4.5463482138713429E-2</v>
      </c>
      <c r="I520" s="2">
        <f>SUM(Contract[[#This Row],[RN Hours (excl. Admin, DON)]], Contract[[#This Row],[RN Admin Hours]], Contract[[#This Row],[RN DON Hours]])</f>
        <v>30.000219780219787</v>
      </c>
      <c r="J520" s="2">
        <f>SUM(Contract[[#This Row],[RN Hours Contract (excl. Admin, DON)]], Contract[[#This Row],[RN Admin Hours Contract]], Contract[[#This Row],[RN DON Hours Contract]])</f>
        <v>2.3076923076923075</v>
      </c>
      <c r="K520" s="8">
        <f>Contract[[#This Row],[Total Contract RN Hours (w/ Admin, DON)]]/Contract[[#This Row],[Total RN Hours (w/ Admin, DON)]]</f>
        <v>7.6922513388180278E-2</v>
      </c>
      <c r="L520" s="2">
        <v>18.930879120879126</v>
      </c>
      <c r="M520" s="2">
        <v>0.81318681318681318</v>
      </c>
      <c r="N520" s="8">
        <f>Contract[[#This Row],[RN Hours Contract (excl. Admin, DON)]]/Contract[[#This Row],[RN Hours (excl. Admin, DON)]]</f>
        <v>4.2955575807884075E-2</v>
      </c>
      <c r="O520" s="2">
        <v>6.8193406593406616</v>
      </c>
      <c r="P520" s="2">
        <v>0</v>
      </c>
      <c r="Q520" s="8">
        <f>Contract[[#This Row],[RN Admin Hours Contract]]/Contract[[#This Row],[RN Admin Hours]]</f>
        <v>0</v>
      </c>
      <c r="R520" s="2">
        <v>4.25</v>
      </c>
      <c r="S520" s="2">
        <v>1.4945054945054945</v>
      </c>
      <c r="T520" s="8">
        <f>Contract[[#This Row],[RN DON Hours Contract]]/Contract[[#This Row],[RN DON Hours]]</f>
        <v>0.35164835164835168</v>
      </c>
      <c r="U520" s="2">
        <v>70.566153846153838</v>
      </c>
      <c r="V520" s="2">
        <v>6.0942857142857134</v>
      </c>
      <c r="W520" s="8">
        <f>Contract[[#This Row],[LPN Hours Contract (excl. Admin)]]/Contract[[#This Row],[LPN Hours (excl. Admin)]]</f>
        <v>8.6362730319301348E-2</v>
      </c>
      <c r="X520" s="2">
        <v>1.7153846153846153</v>
      </c>
      <c r="Y520" s="2">
        <v>0</v>
      </c>
      <c r="Z520" s="8">
        <f>Contract[[#This Row],[LPN Admin Hours Contract]]/Contract[[#This Row],[LPN Admin Hours]]</f>
        <v>0</v>
      </c>
      <c r="AA520" s="2">
        <v>149.19175824175832</v>
      </c>
      <c r="AB520" s="2">
        <v>3.4395604395604398</v>
      </c>
      <c r="AC520" s="8">
        <f>Contract[[#This Row],[CNA Hours Contract]]/Contract[[#This Row],[CNA Hours]]</f>
        <v>2.3054627682494309E-2</v>
      </c>
      <c r="AD520" s="2">
        <v>8.9891208791208808</v>
      </c>
      <c r="AE520" s="2">
        <v>0</v>
      </c>
      <c r="AF520" s="8">
        <f>Contract[[#This Row],[NA TR Hours Contract]]/Contract[[#This Row],[NA TR Hours]]</f>
        <v>0</v>
      </c>
      <c r="AG520" s="2">
        <v>0</v>
      </c>
      <c r="AH520" s="2">
        <v>0</v>
      </c>
      <c r="AI520" s="8" t="s">
        <v>2447</v>
      </c>
      <c r="AJ520" t="s">
        <v>205</v>
      </c>
      <c r="AK520" s="6">
        <v>5</v>
      </c>
      <c r="AT520"/>
      <c r="AU520"/>
    </row>
    <row r="521" spans="1:47" x14ac:dyDescent="0.25">
      <c r="A521" t="s">
        <v>35</v>
      </c>
      <c r="B521" t="s">
        <v>1118</v>
      </c>
      <c r="C521" t="s">
        <v>2108</v>
      </c>
      <c r="D521" t="s">
        <v>2331</v>
      </c>
      <c r="E521" s="2">
        <v>58.835164835164832</v>
      </c>
      <c r="F521" s="2">
        <f>SUM(Contract[[#This Row],[RN Hours (excl. Admin, DON)]], Contract[[#This Row],[RN Admin Hours]], Contract[[#This Row],[RN DON Hours]], Contract[[#This Row],[LPN Hours (excl. Admin)]], Contract[[#This Row],[LPN Admin Hours]], Contract[[#This Row],[CNA Hours]], Contract[[#This Row],[NA TR Hours]], Contract[[#This Row],[Med Aide/Tech Hours]])</f>
        <v>163.65999999999994</v>
      </c>
      <c r="G5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4.3796703296703301</v>
      </c>
      <c r="H521" s="8">
        <f>Contract[[#This Row],[Total Contract Hours]]/Contract[[#This Row],[Total Nurse Staff Hours]]</f>
        <v>2.6760786567703358E-2</v>
      </c>
      <c r="I521" s="2">
        <f>SUM(Contract[[#This Row],[RN Hours (excl. Admin, DON)]], Contract[[#This Row],[RN Admin Hours]], Contract[[#This Row],[RN DON Hours]])</f>
        <v>30.157802197802198</v>
      </c>
      <c r="J521" s="2">
        <f>SUM(Contract[[#This Row],[RN Hours Contract (excl. Admin, DON)]], Contract[[#This Row],[RN Admin Hours Contract]], Contract[[#This Row],[RN DON Hours Contract]])</f>
        <v>0.17582417582417584</v>
      </c>
      <c r="K521" s="8">
        <f>Contract[[#This Row],[Total Contract RN Hours (w/ Admin, DON)]]/Contract[[#This Row],[Total RN Hours (w/ Admin, DON)]]</f>
        <v>5.8301389030593655E-3</v>
      </c>
      <c r="L521" s="2">
        <v>14.217802197802197</v>
      </c>
      <c r="M521" s="2">
        <v>0.17582417582417584</v>
      </c>
      <c r="N521" s="8">
        <f>Contract[[#This Row],[RN Hours Contract (excl. Admin, DON)]]/Contract[[#This Row],[RN Hours (excl. Admin, DON)]]</f>
        <v>1.2366480654186829E-2</v>
      </c>
      <c r="O521" s="2">
        <v>12.203736263736264</v>
      </c>
      <c r="P521" s="2">
        <v>0</v>
      </c>
      <c r="Q521" s="8">
        <f>Contract[[#This Row],[RN Admin Hours Contract]]/Contract[[#This Row],[RN Admin Hours]]</f>
        <v>0</v>
      </c>
      <c r="R521" s="2">
        <v>3.7362637362637363</v>
      </c>
      <c r="S521" s="2">
        <v>0</v>
      </c>
      <c r="T521" s="8">
        <f>Contract[[#This Row],[RN DON Hours Contract]]/Contract[[#This Row],[RN DON Hours]]</f>
        <v>0</v>
      </c>
      <c r="U521" s="2">
        <v>39.367692307692295</v>
      </c>
      <c r="V521" s="2">
        <v>3.4126373626373634</v>
      </c>
      <c r="W521" s="8">
        <f>Contract[[#This Row],[LPN Hours Contract (excl. Admin)]]/Contract[[#This Row],[LPN Hours (excl. Admin)]]</f>
        <v>8.6686243530981547E-2</v>
      </c>
      <c r="X521" s="2">
        <v>0.17582417582417584</v>
      </c>
      <c r="Y521" s="2">
        <v>0</v>
      </c>
      <c r="Z521" s="8">
        <f>Contract[[#This Row],[LPN Admin Hours Contract]]/Contract[[#This Row],[LPN Admin Hours]]</f>
        <v>0</v>
      </c>
      <c r="AA521" s="2">
        <v>93.958681318681272</v>
      </c>
      <c r="AB521" s="2">
        <v>0.79120879120879117</v>
      </c>
      <c r="AC521" s="8">
        <f>Contract[[#This Row],[CNA Hours Contract]]/Contract[[#This Row],[CNA Hours]]</f>
        <v>8.4208162577892581E-3</v>
      </c>
      <c r="AD521" s="2">
        <v>0</v>
      </c>
      <c r="AE521" s="2">
        <v>0</v>
      </c>
      <c r="AF521" s="8" t="s">
        <v>2447</v>
      </c>
      <c r="AG521" s="2">
        <v>0</v>
      </c>
      <c r="AH521" s="2">
        <v>0</v>
      </c>
      <c r="AI521" s="8" t="s">
        <v>2447</v>
      </c>
      <c r="AJ521" t="s">
        <v>172</v>
      </c>
      <c r="AK521" s="6">
        <v>5</v>
      </c>
      <c r="AT521"/>
      <c r="AU521"/>
    </row>
    <row r="522" spans="1:47" x14ac:dyDescent="0.25">
      <c r="A522" t="s">
        <v>35</v>
      </c>
      <c r="B522" t="s">
        <v>1301</v>
      </c>
      <c r="C522" t="s">
        <v>2059</v>
      </c>
      <c r="D522" t="s">
        <v>2316</v>
      </c>
      <c r="E522" s="2">
        <v>34.35164835164835</v>
      </c>
      <c r="F522" s="2">
        <f>SUM(Contract[[#This Row],[RN Hours (excl. Admin, DON)]], Contract[[#This Row],[RN Admin Hours]], Contract[[#This Row],[RN DON Hours]], Contract[[#This Row],[LPN Hours (excl. Admin)]], Contract[[#This Row],[LPN Admin Hours]], Contract[[#This Row],[CNA Hours]], Contract[[#This Row],[NA TR Hours]], Contract[[#This Row],[Med Aide/Tech Hours]])</f>
        <v>111.43406593406593</v>
      </c>
      <c r="G5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0.79120879120879117</v>
      </c>
      <c r="H522" s="8">
        <f>Contract[[#This Row],[Total Contract Hours]]/Contract[[#This Row],[Total Nurse Staff Hours]]</f>
        <v>7.1002416054435184E-3</v>
      </c>
      <c r="I522" s="2">
        <f>SUM(Contract[[#This Row],[RN Hours (excl. Admin, DON)]], Contract[[#This Row],[RN Admin Hours]], Contract[[#This Row],[RN DON Hours]])</f>
        <v>23.895604395604394</v>
      </c>
      <c r="J522" s="2">
        <f>SUM(Contract[[#This Row],[RN Hours Contract (excl. Admin, DON)]], Contract[[#This Row],[RN Admin Hours Contract]], Contract[[#This Row],[RN DON Hours Contract]])</f>
        <v>0.79120879120879117</v>
      </c>
      <c r="K522" s="8">
        <f>Contract[[#This Row],[Total Contract RN Hours (w/ Admin, DON)]]/Contract[[#This Row],[Total RN Hours (w/ Admin, DON)]]</f>
        <v>3.3111060013796274E-2</v>
      </c>
      <c r="L522" s="2">
        <v>15.967032967032967</v>
      </c>
      <c r="M522" s="2">
        <v>0</v>
      </c>
      <c r="N522" s="8">
        <f>Contract[[#This Row],[RN Hours Contract (excl. Admin, DON)]]/Contract[[#This Row],[RN Hours (excl. Admin, DON)]]</f>
        <v>0</v>
      </c>
      <c r="O522" s="2">
        <v>3.3626373626373627</v>
      </c>
      <c r="P522" s="2">
        <v>0.79120879120879117</v>
      </c>
      <c r="Q522" s="8">
        <f>Contract[[#This Row],[RN Admin Hours Contract]]/Contract[[#This Row],[RN Admin Hours]]</f>
        <v>0.23529411764705882</v>
      </c>
      <c r="R522" s="2">
        <v>4.5659340659340657</v>
      </c>
      <c r="S522" s="2">
        <v>0</v>
      </c>
      <c r="T522" s="8">
        <f>Contract[[#This Row],[RN DON Hours Contract]]/Contract[[#This Row],[RN DON Hours]]</f>
        <v>0</v>
      </c>
      <c r="U522" s="2">
        <v>20.313186813186814</v>
      </c>
      <c r="V522" s="2">
        <v>0</v>
      </c>
      <c r="W522" s="8">
        <f>Contract[[#This Row],[LPN Hours Contract (excl. Admin)]]/Contract[[#This Row],[LPN Hours (excl. Admin)]]</f>
        <v>0</v>
      </c>
      <c r="X522" s="2">
        <v>5.3791208791208796</v>
      </c>
      <c r="Y522" s="2">
        <v>0</v>
      </c>
      <c r="Z522" s="8">
        <f>Contract[[#This Row],[LPN Admin Hours Contract]]/Contract[[#This Row],[LPN Admin Hours]]</f>
        <v>0</v>
      </c>
      <c r="AA522" s="2">
        <v>61.846153846153847</v>
      </c>
      <c r="AB522" s="2">
        <v>0</v>
      </c>
      <c r="AC522" s="8">
        <f>Contract[[#This Row],[CNA Hours Contract]]/Contract[[#This Row],[CNA Hours]]</f>
        <v>0</v>
      </c>
      <c r="AD522" s="2">
        <v>0</v>
      </c>
      <c r="AE522" s="2">
        <v>0</v>
      </c>
      <c r="AF522" s="8" t="s">
        <v>2447</v>
      </c>
      <c r="AG522" s="2">
        <v>0</v>
      </c>
      <c r="AH522" s="2">
        <v>0</v>
      </c>
      <c r="AI522" s="8" t="s">
        <v>2447</v>
      </c>
      <c r="AJ522" t="s">
        <v>357</v>
      </c>
      <c r="AK522" s="6">
        <v>5</v>
      </c>
      <c r="AT522"/>
      <c r="AU522"/>
    </row>
    <row r="523" spans="1:47" x14ac:dyDescent="0.25">
      <c r="A523" t="s">
        <v>35</v>
      </c>
      <c r="B523" t="s">
        <v>1829</v>
      </c>
      <c r="C523" t="s">
        <v>1978</v>
      </c>
      <c r="D523" t="s">
        <v>2331</v>
      </c>
      <c r="E523" s="2">
        <v>23.824175824175825</v>
      </c>
      <c r="F523" s="2">
        <f>SUM(Contract[[#This Row],[RN Hours (excl. Admin, DON)]], Contract[[#This Row],[RN Admin Hours]], Contract[[#This Row],[RN DON Hours]], Contract[[#This Row],[LPN Hours (excl. Admin)]], Contract[[#This Row],[LPN Admin Hours]], Contract[[#This Row],[CNA Hours]], Contract[[#This Row],[NA TR Hours]], Contract[[#This Row],[Med Aide/Tech Hours]])</f>
        <v>91.608571428571423</v>
      </c>
      <c r="G5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10.836923076923076</v>
      </c>
      <c r="H523" s="8">
        <f>Contract[[#This Row],[Total Contract Hours]]/Contract[[#This Row],[Total Nurse Staff Hours]]</f>
        <v>0.11829595100031429</v>
      </c>
      <c r="I523" s="2">
        <f>SUM(Contract[[#This Row],[RN Hours (excl. Admin, DON)]], Contract[[#This Row],[RN Admin Hours]], Contract[[#This Row],[RN DON Hours]])</f>
        <v>11.042637362637365</v>
      </c>
      <c r="J523" s="2">
        <f>SUM(Contract[[#This Row],[RN Hours Contract (excl. Admin, DON)]], Contract[[#This Row],[RN Admin Hours Contract]], Contract[[#This Row],[RN DON Hours Contract]])</f>
        <v>1.0329670329670331</v>
      </c>
      <c r="K523" s="8">
        <f>Contract[[#This Row],[Total Contract RN Hours (w/ Admin, DON)]]/Contract[[#This Row],[Total RN Hours (w/ Admin, DON)]]</f>
        <v>9.3543507682509353E-2</v>
      </c>
      <c r="L523" s="2">
        <v>5.592087912087913</v>
      </c>
      <c r="M523" s="2">
        <v>1.0329670329670331</v>
      </c>
      <c r="N523" s="8">
        <f>Contract[[#This Row],[RN Hours Contract (excl. Admin, DON)]]/Contract[[#This Row],[RN Hours (excl. Admin, DON)]]</f>
        <v>0.18471938374469421</v>
      </c>
      <c r="O523" s="2">
        <v>0</v>
      </c>
      <c r="P523" s="2">
        <v>0</v>
      </c>
      <c r="Q523" s="8" t="s">
        <v>2447</v>
      </c>
      <c r="R523" s="2">
        <v>5.4505494505494507</v>
      </c>
      <c r="S523" s="2">
        <v>0</v>
      </c>
      <c r="T523" s="8">
        <f>Contract[[#This Row],[RN DON Hours Contract]]/Contract[[#This Row],[RN DON Hours]]</f>
        <v>0</v>
      </c>
      <c r="U523" s="2">
        <v>19.342747252747252</v>
      </c>
      <c r="V523" s="2">
        <v>2.8589010989010983</v>
      </c>
      <c r="W523" s="8">
        <f>Contract[[#This Row],[LPN Hours Contract (excl. Admin)]]/Contract[[#This Row],[LPN Hours (excl. Admin)]]</f>
        <v>0.14780222589606801</v>
      </c>
      <c r="X523" s="2">
        <v>0.18131868131868131</v>
      </c>
      <c r="Y523" s="2">
        <v>0</v>
      </c>
      <c r="Z523" s="8">
        <f>Contract[[#This Row],[LPN Admin Hours Contract]]/Contract[[#This Row],[LPN Admin Hours]]</f>
        <v>0</v>
      </c>
      <c r="AA523" s="2">
        <v>61.041868131868128</v>
      </c>
      <c r="AB523" s="2">
        <v>6.9450549450549453</v>
      </c>
      <c r="AC523" s="8">
        <f>Contract[[#This Row],[CNA Hours Contract]]/Contract[[#This Row],[CNA Hours]]</f>
        <v>0.11377526864105164</v>
      </c>
      <c r="AD523" s="2">
        <v>0</v>
      </c>
      <c r="AE523" s="2">
        <v>0</v>
      </c>
      <c r="AF523" s="8" t="s">
        <v>2447</v>
      </c>
      <c r="AG523" s="2">
        <v>0</v>
      </c>
      <c r="AH523" s="2">
        <v>0</v>
      </c>
      <c r="AI523" s="8" t="s">
        <v>2447</v>
      </c>
      <c r="AJ523" t="s">
        <v>896</v>
      </c>
      <c r="AK523" s="6">
        <v>5</v>
      </c>
      <c r="AT523"/>
      <c r="AU523"/>
    </row>
    <row r="524" spans="1:47" x14ac:dyDescent="0.25">
      <c r="A524" t="s">
        <v>35</v>
      </c>
      <c r="B524" t="s">
        <v>1314</v>
      </c>
      <c r="C524" t="s">
        <v>1975</v>
      </c>
      <c r="D524" t="s">
        <v>2316</v>
      </c>
      <c r="E524" s="2">
        <v>141.47252747252747</v>
      </c>
      <c r="F524" s="2">
        <f>SUM(Contract[[#This Row],[RN Hours (excl. Admin, DON)]], Contract[[#This Row],[RN Admin Hours]], Contract[[#This Row],[RN DON Hours]], Contract[[#This Row],[LPN Hours (excl. Admin)]], Contract[[#This Row],[LPN Admin Hours]], Contract[[#This Row],[CNA Hours]], Contract[[#This Row],[NA TR Hours]], Contract[[#This Row],[Med Aide/Tech Hours]])</f>
        <v>430.11868131868135</v>
      </c>
      <c r="G5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6.5934065934065936E-2</v>
      </c>
      <c r="H524" s="8">
        <f>Contract[[#This Row],[Total Contract Hours]]/Contract[[#This Row],[Total Nurse Staff Hours]]</f>
        <v>1.5329272779299348E-4</v>
      </c>
      <c r="I524" s="2">
        <f>SUM(Contract[[#This Row],[RN Hours (excl. Admin, DON)]], Contract[[#This Row],[RN Admin Hours]], Contract[[#This Row],[RN DON Hours]])</f>
        <v>45.702197802197801</v>
      </c>
      <c r="J524" s="2">
        <f>SUM(Contract[[#This Row],[RN Hours Contract (excl. Admin, DON)]], Contract[[#This Row],[RN Admin Hours Contract]], Contract[[#This Row],[RN DON Hours Contract]])</f>
        <v>0</v>
      </c>
      <c r="K524" s="8">
        <f>Contract[[#This Row],[Total Contract RN Hours (w/ Admin, DON)]]/Contract[[#This Row],[Total RN Hours (w/ Admin, DON)]]</f>
        <v>0</v>
      </c>
      <c r="L524" s="2">
        <v>33.150549450549448</v>
      </c>
      <c r="M524" s="2">
        <v>0</v>
      </c>
      <c r="N524" s="8">
        <f>Contract[[#This Row],[RN Hours Contract (excl. Admin, DON)]]/Contract[[#This Row],[RN Hours (excl. Admin, DON)]]</f>
        <v>0</v>
      </c>
      <c r="O524" s="2">
        <v>5.9087912087912082</v>
      </c>
      <c r="P524" s="2">
        <v>0</v>
      </c>
      <c r="Q524" s="8">
        <f>Contract[[#This Row],[RN Admin Hours Contract]]/Contract[[#This Row],[RN Admin Hours]]</f>
        <v>0</v>
      </c>
      <c r="R524" s="2">
        <v>6.6428571428571432</v>
      </c>
      <c r="S524" s="2">
        <v>0</v>
      </c>
      <c r="T524" s="8">
        <f>Contract[[#This Row],[RN DON Hours Contract]]/Contract[[#This Row],[RN DON Hours]]</f>
        <v>0</v>
      </c>
      <c r="U524" s="2">
        <v>108.51538461538465</v>
      </c>
      <c r="V524" s="2">
        <v>6.5934065934065936E-2</v>
      </c>
      <c r="W524" s="8">
        <f>Contract[[#This Row],[LPN Hours Contract (excl. Admin)]]/Contract[[#This Row],[LPN Hours (excl. Admin)]]</f>
        <v>6.0760108963128724E-4</v>
      </c>
      <c r="X524" s="2">
        <v>4.417582417582417</v>
      </c>
      <c r="Y524" s="2">
        <v>0</v>
      </c>
      <c r="Z524" s="8">
        <f>Contract[[#This Row],[LPN Admin Hours Contract]]/Contract[[#This Row],[LPN Admin Hours]]</f>
        <v>0</v>
      </c>
      <c r="AA524" s="2">
        <v>271.4835164835165</v>
      </c>
      <c r="AB524" s="2">
        <v>0</v>
      </c>
      <c r="AC524" s="8">
        <f>Contract[[#This Row],[CNA Hours Contract]]/Contract[[#This Row],[CNA Hours]]</f>
        <v>0</v>
      </c>
      <c r="AD524" s="2">
        <v>0</v>
      </c>
      <c r="AE524" s="2">
        <v>0</v>
      </c>
      <c r="AF524" s="8" t="s">
        <v>2447</v>
      </c>
      <c r="AG524" s="2">
        <v>0</v>
      </c>
      <c r="AH524" s="2">
        <v>0</v>
      </c>
      <c r="AI524" s="8" t="s">
        <v>2447</v>
      </c>
      <c r="AJ524" t="s">
        <v>371</v>
      </c>
      <c r="AK524" s="6">
        <v>5</v>
      </c>
      <c r="AT524"/>
      <c r="AU524"/>
    </row>
    <row r="525" spans="1:47" x14ac:dyDescent="0.25">
      <c r="A525" t="s">
        <v>35</v>
      </c>
      <c r="B525" t="s">
        <v>1042</v>
      </c>
      <c r="C525" t="s">
        <v>1965</v>
      </c>
      <c r="D525" t="s">
        <v>2282</v>
      </c>
      <c r="E525" s="2">
        <v>111.61538461538461</v>
      </c>
      <c r="F525" s="2">
        <f>SUM(Contract[[#This Row],[RN Hours (excl. Admin, DON)]], Contract[[#This Row],[RN Admin Hours]], Contract[[#This Row],[RN DON Hours]], Contract[[#This Row],[LPN Hours (excl. Admin)]], Contract[[#This Row],[LPN Admin Hours]], Contract[[#This Row],[CNA Hours]], Contract[[#This Row],[NA TR Hours]], Contract[[#This Row],[Med Aide/Tech Hours]])</f>
        <v>424.34384615384619</v>
      </c>
      <c r="G5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25" s="8">
        <f>Contract[[#This Row],[Total Contract Hours]]/Contract[[#This Row],[Total Nurse Staff Hours]]</f>
        <v>0</v>
      </c>
      <c r="I525" s="2">
        <f>SUM(Contract[[#This Row],[RN Hours (excl. Admin, DON)]], Contract[[#This Row],[RN Admin Hours]], Contract[[#This Row],[RN DON Hours]])</f>
        <v>111.27857142857141</v>
      </c>
      <c r="J525" s="2">
        <f>SUM(Contract[[#This Row],[RN Hours Contract (excl. Admin, DON)]], Contract[[#This Row],[RN Admin Hours Contract]], Contract[[#This Row],[RN DON Hours Contract]])</f>
        <v>0</v>
      </c>
      <c r="K525" s="8">
        <f>Contract[[#This Row],[Total Contract RN Hours (w/ Admin, DON)]]/Contract[[#This Row],[Total RN Hours (w/ Admin, DON)]]</f>
        <v>0</v>
      </c>
      <c r="L525" s="2">
        <v>85.080769230769221</v>
      </c>
      <c r="M525" s="2">
        <v>0</v>
      </c>
      <c r="N525" s="8">
        <f>Contract[[#This Row],[RN Hours Contract (excl. Admin, DON)]]/Contract[[#This Row],[RN Hours (excl. Admin, DON)]]</f>
        <v>0</v>
      </c>
      <c r="O525" s="2">
        <v>21.186813186813186</v>
      </c>
      <c r="P525" s="2">
        <v>0</v>
      </c>
      <c r="Q525" s="8">
        <f>Contract[[#This Row],[RN Admin Hours Contract]]/Contract[[#This Row],[RN Admin Hours]]</f>
        <v>0</v>
      </c>
      <c r="R525" s="2">
        <v>5.0109890109890109</v>
      </c>
      <c r="S525" s="2">
        <v>0</v>
      </c>
      <c r="T525" s="8">
        <f>Contract[[#This Row],[RN DON Hours Contract]]/Contract[[#This Row],[RN DON Hours]]</f>
        <v>0</v>
      </c>
      <c r="U525" s="2">
        <v>91.505934065934042</v>
      </c>
      <c r="V525" s="2">
        <v>0</v>
      </c>
      <c r="W525" s="8">
        <f>Contract[[#This Row],[LPN Hours Contract (excl. Admin)]]/Contract[[#This Row],[LPN Hours (excl. Admin)]]</f>
        <v>0</v>
      </c>
      <c r="X525" s="2">
        <v>16.613406593406594</v>
      </c>
      <c r="Y525" s="2">
        <v>0</v>
      </c>
      <c r="Z525" s="8">
        <f>Contract[[#This Row],[LPN Admin Hours Contract]]/Contract[[#This Row],[LPN Admin Hours]]</f>
        <v>0</v>
      </c>
      <c r="AA525" s="2">
        <v>201.77307692307699</v>
      </c>
      <c r="AB525" s="2">
        <v>0</v>
      </c>
      <c r="AC525" s="8">
        <f>Contract[[#This Row],[CNA Hours Contract]]/Contract[[#This Row],[CNA Hours]]</f>
        <v>0</v>
      </c>
      <c r="AD525" s="2">
        <v>3.1728571428571417</v>
      </c>
      <c r="AE525" s="2">
        <v>0</v>
      </c>
      <c r="AF525" s="8">
        <f>Contract[[#This Row],[NA TR Hours Contract]]/Contract[[#This Row],[NA TR Hours]]</f>
        <v>0</v>
      </c>
      <c r="AG525" s="2">
        <v>0</v>
      </c>
      <c r="AH525" s="2">
        <v>0</v>
      </c>
      <c r="AI525" s="8" t="s">
        <v>2447</v>
      </c>
      <c r="AJ525" t="s">
        <v>95</v>
      </c>
      <c r="AK525" s="6">
        <v>5</v>
      </c>
      <c r="AT525"/>
      <c r="AU525"/>
    </row>
    <row r="526" spans="1:47" x14ac:dyDescent="0.25">
      <c r="A526" t="s">
        <v>35</v>
      </c>
      <c r="B526" t="s">
        <v>1484</v>
      </c>
      <c r="C526" t="s">
        <v>2205</v>
      </c>
      <c r="D526" t="s">
        <v>2309</v>
      </c>
      <c r="E526" s="2">
        <v>63.516483516483518</v>
      </c>
      <c r="F526" s="2">
        <f>SUM(Contract[[#This Row],[RN Hours (excl. Admin, DON)]], Contract[[#This Row],[RN Admin Hours]], Contract[[#This Row],[RN DON Hours]], Contract[[#This Row],[LPN Hours (excl. Admin)]], Contract[[#This Row],[LPN Admin Hours]], Contract[[#This Row],[CNA Hours]], Contract[[#This Row],[NA TR Hours]], Contract[[#This Row],[Med Aide/Tech Hours]])</f>
        <v>308.48021978021984</v>
      </c>
      <c r="G5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9.8543956043956058</v>
      </c>
      <c r="H526" s="8">
        <f>Contract[[#This Row],[Total Contract Hours]]/Contract[[#This Row],[Total Nurse Staff Hours]]</f>
        <v>3.1944983738070726E-2</v>
      </c>
      <c r="I526" s="2">
        <f>SUM(Contract[[#This Row],[RN Hours (excl. Admin, DON)]], Contract[[#This Row],[RN Admin Hours]], Contract[[#This Row],[RN DON Hours]])</f>
        <v>55.27472527472527</v>
      </c>
      <c r="J526" s="2">
        <f>SUM(Contract[[#This Row],[RN Hours Contract (excl. Admin, DON)]], Contract[[#This Row],[RN Admin Hours Contract]], Contract[[#This Row],[RN DON Hours Contract]])</f>
        <v>0</v>
      </c>
      <c r="K526" s="8">
        <f>Contract[[#This Row],[Total Contract RN Hours (w/ Admin, DON)]]/Contract[[#This Row],[Total RN Hours (w/ Admin, DON)]]</f>
        <v>0</v>
      </c>
      <c r="L526" s="2">
        <v>36.8065934065934</v>
      </c>
      <c r="M526" s="2">
        <v>0</v>
      </c>
      <c r="N526" s="8">
        <f>Contract[[#This Row],[RN Hours Contract (excl. Admin, DON)]]/Contract[[#This Row],[RN Hours (excl. Admin, DON)]]</f>
        <v>0</v>
      </c>
      <c r="O526" s="2">
        <v>13.58021978021978</v>
      </c>
      <c r="P526" s="2">
        <v>0</v>
      </c>
      <c r="Q526" s="8">
        <f>Contract[[#This Row],[RN Admin Hours Contract]]/Contract[[#This Row],[RN Admin Hours]]</f>
        <v>0</v>
      </c>
      <c r="R526" s="2">
        <v>4.8879120879120919</v>
      </c>
      <c r="S526" s="2">
        <v>0</v>
      </c>
      <c r="T526" s="8">
        <f>Contract[[#This Row],[RN DON Hours Contract]]/Contract[[#This Row],[RN DON Hours]]</f>
        <v>0</v>
      </c>
      <c r="U526" s="2">
        <v>106.49186813186819</v>
      </c>
      <c r="V526" s="2">
        <v>8.5164835164835168E-2</v>
      </c>
      <c r="W526" s="8">
        <f>Contract[[#This Row],[LPN Hours Contract (excl. Admin)]]/Contract[[#This Row],[LPN Hours (excl. Admin)]]</f>
        <v>7.9973087766078163E-4</v>
      </c>
      <c r="X526" s="2">
        <v>4.8351648351648349</v>
      </c>
      <c r="Y526" s="2">
        <v>0</v>
      </c>
      <c r="Z526" s="8">
        <f>Contract[[#This Row],[LPN Admin Hours Contract]]/Contract[[#This Row],[LPN Admin Hours]]</f>
        <v>0</v>
      </c>
      <c r="AA526" s="2">
        <v>141.87846153846155</v>
      </c>
      <c r="AB526" s="2">
        <v>9.7692307692307701</v>
      </c>
      <c r="AC526" s="8">
        <f>Contract[[#This Row],[CNA Hours Contract]]/Contract[[#This Row],[CNA Hours]]</f>
        <v>6.8856334240574274E-2</v>
      </c>
      <c r="AD526" s="2">
        <v>0</v>
      </c>
      <c r="AE526" s="2">
        <v>0</v>
      </c>
      <c r="AF526" s="8" t="s">
        <v>2447</v>
      </c>
      <c r="AG526" s="2">
        <v>0</v>
      </c>
      <c r="AH526" s="2">
        <v>0</v>
      </c>
      <c r="AI526" s="8" t="s">
        <v>2447</v>
      </c>
      <c r="AJ526" t="s">
        <v>544</v>
      </c>
      <c r="AK526" s="6">
        <v>5</v>
      </c>
      <c r="AT526"/>
      <c r="AU526"/>
    </row>
    <row r="527" spans="1:47" x14ac:dyDescent="0.25">
      <c r="A527" t="s">
        <v>35</v>
      </c>
      <c r="B527" t="s">
        <v>1887</v>
      </c>
      <c r="C527" t="s">
        <v>2073</v>
      </c>
      <c r="D527" t="s">
        <v>2282</v>
      </c>
      <c r="E527" s="2">
        <v>92.978021978021971</v>
      </c>
      <c r="F527" s="2">
        <f>SUM(Contract[[#This Row],[RN Hours (excl. Admin, DON)]], Contract[[#This Row],[RN Admin Hours]], Contract[[#This Row],[RN DON Hours]], Contract[[#This Row],[LPN Hours (excl. Admin)]], Contract[[#This Row],[LPN Admin Hours]], Contract[[#This Row],[CNA Hours]], Contract[[#This Row],[NA TR Hours]], Contract[[#This Row],[Med Aide/Tech Hours]])</f>
        <v>290.46879120879123</v>
      </c>
      <c r="G5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27" s="8">
        <f>Contract[[#This Row],[Total Contract Hours]]/Contract[[#This Row],[Total Nurse Staff Hours]]</f>
        <v>0</v>
      </c>
      <c r="I527" s="2">
        <f>SUM(Contract[[#This Row],[RN Hours (excl. Admin, DON)]], Contract[[#This Row],[RN Admin Hours]], Contract[[#This Row],[RN DON Hours]])</f>
        <v>54.480659340659329</v>
      </c>
      <c r="J527" s="2">
        <f>SUM(Contract[[#This Row],[RN Hours Contract (excl. Admin, DON)]], Contract[[#This Row],[RN Admin Hours Contract]], Contract[[#This Row],[RN DON Hours Contract]])</f>
        <v>0</v>
      </c>
      <c r="K527" s="8">
        <f>Contract[[#This Row],[Total Contract RN Hours (w/ Admin, DON)]]/Contract[[#This Row],[Total RN Hours (w/ Admin, DON)]]</f>
        <v>0</v>
      </c>
      <c r="L527" s="2">
        <v>33.535604395604388</v>
      </c>
      <c r="M527" s="2">
        <v>0</v>
      </c>
      <c r="N527" s="8">
        <f>Contract[[#This Row],[RN Hours Contract (excl. Admin, DON)]]/Contract[[#This Row],[RN Hours (excl. Admin, DON)]]</f>
        <v>0</v>
      </c>
      <c r="O527" s="2">
        <v>15.934065934065934</v>
      </c>
      <c r="P527" s="2">
        <v>0</v>
      </c>
      <c r="Q527" s="8">
        <f>Contract[[#This Row],[RN Admin Hours Contract]]/Contract[[#This Row],[RN Admin Hours]]</f>
        <v>0</v>
      </c>
      <c r="R527" s="2">
        <v>5.0109890109890109</v>
      </c>
      <c r="S527" s="2">
        <v>0</v>
      </c>
      <c r="T527" s="8">
        <f>Contract[[#This Row],[RN DON Hours Contract]]/Contract[[#This Row],[RN DON Hours]]</f>
        <v>0</v>
      </c>
      <c r="U527" s="2">
        <v>70.771978021978029</v>
      </c>
      <c r="V527" s="2">
        <v>0</v>
      </c>
      <c r="W527" s="8">
        <f>Contract[[#This Row],[LPN Hours Contract (excl. Admin)]]/Contract[[#This Row],[LPN Hours (excl. Admin)]]</f>
        <v>0</v>
      </c>
      <c r="X527" s="2">
        <v>4.5824175824175821</v>
      </c>
      <c r="Y527" s="2">
        <v>0</v>
      </c>
      <c r="Z527" s="8">
        <f>Contract[[#This Row],[LPN Admin Hours Contract]]/Contract[[#This Row],[LPN Admin Hours]]</f>
        <v>0</v>
      </c>
      <c r="AA527" s="2">
        <v>160.39450549450552</v>
      </c>
      <c r="AB527" s="2">
        <v>0</v>
      </c>
      <c r="AC527" s="8">
        <f>Contract[[#This Row],[CNA Hours Contract]]/Contract[[#This Row],[CNA Hours]]</f>
        <v>0</v>
      </c>
      <c r="AD527" s="2">
        <v>0.23923076923076922</v>
      </c>
      <c r="AE527" s="2">
        <v>0</v>
      </c>
      <c r="AF527" s="8">
        <f>Contract[[#This Row],[NA TR Hours Contract]]/Contract[[#This Row],[NA TR Hours]]</f>
        <v>0</v>
      </c>
      <c r="AG527" s="2">
        <v>0</v>
      </c>
      <c r="AH527" s="2">
        <v>0</v>
      </c>
      <c r="AI527" s="8" t="s">
        <v>2447</v>
      </c>
      <c r="AJ527" t="s">
        <v>954</v>
      </c>
      <c r="AK527" s="6">
        <v>5</v>
      </c>
      <c r="AT527"/>
      <c r="AU527"/>
    </row>
    <row r="528" spans="1:47" x14ac:dyDescent="0.25">
      <c r="A528" t="s">
        <v>35</v>
      </c>
      <c r="B528" t="s">
        <v>1319</v>
      </c>
      <c r="C528" t="s">
        <v>2093</v>
      </c>
      <c r="D528" t="s">
        <v>2316</v>
      </c>
      <c r="E528" s="2">
        <v>51.703296703296701</v>
      </c>
      <c r="F528" s="2">
        <f>SUM(Contract[[#This Row],[RN Hours (excl. Admin, DON)]], Contract[[#This Row],[RN Admin Hours]], Contract[[#This Row],[RN DON Hours]], Contract[[#This Row],[LPN Hours (excl. Admin)]], Contract[[#This Row],[LPN Admin Hours]], Contract[[#This Row],[CNA Hours]], Contract[[#This Row],[NA TR Hours]], Contract[[#This Row],[Med Aide/Tech Hours]])</f>
        <v>267.93901098901097</v>
      </c>
      <c r="G5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10.168681318681319</v>
      </c>
      <c r="H528" s="8">
        <f>Contract[[#This Row],[Total Contract Hours]]/Contract[[#This Row],[Total Nurse Staff Hours]]</f>
        <v>3.7951477394601446E-2</v>
      </c>
      <c r="I528" s="2">
        <f>SUM(Contract[[#This Row],[RN Hours (excl. Admin, DON)]], Contract[[#This Row],[RN Admin Hours]], Contract[[#This Row],[RN DON Hours]])</f>
        <v>48.07065934065934</v>
      </c>
      <c r="J528" s="2">
        <f>SUM(Contract[[#This Row],[RN Hours Contract (excl. Admin, DON)]], Contract[[#This Row],[RN Admin Hours Contract]], Contract[[#This Row],[RN DON Hours Contract]])</f>
        <v>0.89010989010989006</v>
      </c>
      <c r="K528" s="8">
        <f>Contract[[#This Row],[Total Contract RN Hours (w/ Admin, DON)]]/Contract[[#This Row],[Total RN Hours (w/ Admin, DON)]]</f>
        <v>1.8516698175533725E-2</v>
      </c>
      <c r="L528" s="2">
        <v>28.034065934065929</v>
      </c>
      <c r="M528" s="2">
        <v>0.89010989010989006</v>
      </c>
      <c r="N528" s="8">
        <f>Contract[[#This Row],[RN Hours Contract (excl. Admin, DON)]]/Contract[[#This Row],[RN Hours (excl. Admin, DON)]]</f>
        <v>3.1751009368507707E-2</v>
      </c>
      <c r="O528" s="2">
        <v>14.586043956043955</v>
      </c>
      <c r="P528" s="2">
        <v>0</v>
      </c>
      <c r="Q528" s="8">
        <f>Contract[[#This Row],[RN Admin Hours Contract]]/Contract[[#This Row],[RN Admin Hours]]</f>
        <v>0</v>
      </c>
      <c r="R528" s="2">
        <v>5.4505494505494507</v>
      </c>
      <c r="S528" s="2">
        <v>0</v>
      </c>
      <c r="T528" s="8">
        <f>Contract[[#This Row],[RN DON Hours Contract]]/Contract[[#This Row],[RN DON Hours]]</f>
        <v>0</v>
      </c>
      <c r="U528" s="2">
        <v>50.373846153846159</v>
      </c>
      <c r="V528" s="2">
        <v>5.3774725274725279</v>
      </c>
      <c r="W528" s="8">
        <f>Contract[[#This Row],[LPN Hours Contract (excl. Admin)]]/Contract[[#This Row],[LPN Hours (excl. Admin)]]</f>
        <v>0.10675127944467956</v>
      </c>
      <c r="X528" s="2">
        <v>3.2967032967032968E-2</v>
      </c>
      <c r="Y528" s="2">
        <v>0</v>
      </c>
      <c r="Z528" s="8">
        <f>Contract[[#This Row],[LPN Admin Hours Contract]]/Contract[[#This Row],[LPN Admin Hours]]</f>
        <v>0</v>
      </c>
      <c r="AA528" s="2">
        <v>169.46153846153845</v>
      </c>
      <c r="AB528" s="2">
        <v>3.901098901098901</v>
      </c>
      <c r="AC528" s="8">
        <f>Contract[[#This Row],[CNA Hours Contract]]/Contract[[#This Row],[CNA Hours]]</f>
        <v>2.3020556384151483E-2</v>
      </c>
      <c r="AD528" s="2">
        <v>0</v>
      </c>
      <c r="AE528" s="2">
        <v>0</v>
      </c>
      <c r="AF528" s="8" t="s">
        <v>2447</v>
      </c>
      <c r="AG528" s="2">
        <v>0</v>
      </c>
      <c r="AH528" s="2">
        <v>0</v>
      </c>
      <c r="AI528" s="8" t="s">
        <v>2447</v>
      </c>
      <c r="AJ528" t="s">
        <v>376</v>
      </c>
      <c r="AK528" s="6">
        <v>5</v>
      </c>
      <c r="AT528"/>
      <c r="AU528"/>
    </row>
    <row r="529" spans="1:47" x14ac:dyDescent="0.25">
      <c r="A529" t="s">
        <v>35</v>
      </c>
      <c r="B529" t="s">
        <v>998</v>
      </c>
      <c r="C529" t="s">
        <v>2068</v>
      </c>
      <c r="D529" t="s">
        <v>2307</v>
      </c>
      <c r="E529" s="2">
        <v>109.46153846153847</v>
      </c>
      <c r="F529" s="2">
        <f>SUM(Contract[[#This Row],[RN Hours (excl. Admin, DON)]], Contract[[#This Row],[RN Admin Hours]], Contract[[#This Row],[RN DON Hours]], Contract[[#This Row],[LPN Hours (excl. Admin)]], Contract[[#This Row],[LPN Admin Hours]], Contract[[#This Row],[CNA Hours]], Contract[[#This Row],[NA TR Hours]], Contract[[#This Row],[Med Aide/Tech Hours]])</f>
        <v>386.04835164835157</v>
      </c>
      <c r="G5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34.928571428571431</v>
      </c>
      <c r="H529" s="8">
        <f>Contract[[#This Row],[Total Contract Hours]]/Contract[[#This Row],[Total Nurse Staff Hours]]</f>
        <v>9.0477193541775802E-2</v>
      </c>
      <c r="I529" s="2">
        <f>SUM(Contract[[#This Row],[RN Hours (excl. Admin, DON)]], Contract[[#This Row],[RN Admin Hours]], Contract[[#This Row],[RN DON Hours]])</f>
        <v>51.637362637362635</v>
      </c>
      <c r="J529" s="2">
        <f>SUM(Contract[[#This Row],[RN Hours Contract (excl. Admin, DON)]], Contract[[#This Row],[RN Admin Hours Contract]], Contract[[#This Row],[RN DON Hours Contract]])</f>
        <v>0.43956043956043955</v>
      </c>
      <c r="K529" s="8">
        <f>Contract[[#This Row],[Total Contract RN Hours (w/ Admin, DON)]]/Contract[[#This Row],[Total RN Hours (w/ Admin, DON)]]</f>
        <v>8.5124494573313465E-3</v>
      </c>
      <c r="L529" s="2">
        <v>38.706043956043956</v>
      </c>
      <c r="M529" s="2">
        <v>0.43956043956043955</v>
      </c>
      <c r="N529" s="8">
        <f>Contract[[#This Row],[RN Hours Contract (excl. Admin, DON)]]/Contract[[#This Row],[RN Hours (excl. Admin, DON)]]</f>
        <v>1.1356377315636311E-2</v>
      </c>
      <c r="O529" s="2">
        <v>6.9532967032967035</v>
      </c>
      <c r="P529" s="2">
        <v>0</v>
      </c>
      <c r="Q529" s="8">
        <f>Contract[[#This Row],[RN Admin Hours Contract]]/Contract[[#This Row],[RN Admin Hours]]</f>
        <v>0</v>
      </c>
      <c r="R529" s="2">
        <v>5.9780219780219781</v>
      </c>
      <c r="S529" s="2">
        <v>0</v>
      </c>
      <c r="T529" s="8">
        <f>Contract[[#This Row],[RN DON Hours Contract]]/Contract[[#This Row],[RN DON Hours]]</f>
        <v>0</v>
      </c>
      <c r="U529" s="2">
        <v>113.81868131868131</v>
      </c>
      <c r="V529" s="2">
        <v>2.5439560439560438</v>
      </c>
      <c r="W529" s="8">
        <f>Contract[[#This Row],[LPN Hours Contract (excl. Admin)]]/Contract[[#This Row],[LPN Hours (excl. Admin)]]</f>
        <v>2.2350953415399468E-2</v>
      </c>
      <c r="X529" s="2">
        <v>12.607142857142858</v>
      </c>
      <c r="Y529" s="2">
        <v>0</v>
      </c>
      <c r="Z529" s="8">
        <f>Contract[[#This Row],[LPN Admin Hours Contract]]/Contract[[#This Row],[LPN Admin Hours]]</f>
        <v>0</v>
      </c>
      <c r="AA529" s="2">
        <v>207.98516483516477</v>
      </c>
      <c r="AB529" s="2">
        <v>31.945054945054945</v>
      </c>
      <c r="AC529" s="8">
        <f>Contract[[#This Row],[CNA Hours Contract]]/Contract[[#This Row],[CNA Hours]]</f>
        <v>0.15359294962394301</v>
      </c>
      <c r="AD529" s="2">
        <v>0</v>
      </c>
      <c r="AE529" s="2">
        <v>0</v>
      </c>
      <c r="AF529" s="8" t="s">
        <v>2447</v>
      </c>
      <c r="AG529" s="2">
        <v>0</v>
      </c>
      <c r="AH529" s="2">
        <v>0</v>
      </c>
      <c r="AI529" s="8" t="s">
        <v>2447</v>
      </c>
      <c r="AJ529" t="s">
        <v>182</v>
      </c>
      <c r="AK529" s="6">
        <v>5</v>
      </c>
      <c r="AT529"/>
      <c r="AU529"/>
    </row>
    <row r="530" spans="1:47" x14ac:dyDescent="0.25">
      <c r="A530" t="s">
        <v>35</v>
      </c>
      <c r="B530" t="s">
        <v>989</v>
      </c>
      <c r="C530" t="s">
        <v>1940</v>
      </c>
      <c r="D530" t="s">
        <v>2346</v>
      </c>
      <c r="E530" s="2">
        <v>22.582417582417584</v>
      </c>
      <c r="F530" s="2">
        <f>SUM(Contract[[#This Row],[RN Hours (excl. Admin, DON)]], Contract[[#This Row],[RN Admin Hours]], Contract[[#This Row],[RN DON Hours]], Contract[[#This Row],[LPN Hours (excl. Admin)]], Contract[[#This Row],[LPN Admin Hours]], Contract[[#This Row],[CNA Hours]], Contract[[#This Row],[NA TR Hours]], Contract[[#This Row],[Med Aide/Tech Hours]])</f>
        <v>83.593406593406598</v>
      </c>
      <c r="G5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2.3076923076923075</v>
      </c>
      <c r="H530" s="8">
        <f>Contract[[#This Row],[Total Contract Hours]]/Contract[[#This Row],[Total Nurse Staff Hours]]</f>
        <v>2.7606152228210855E-2</v>
      </c>
      <c r="I530" s="2">
        <f>SUM(Contract[[#This Row],[RN Hours (excl. Admin, DON)]], Contract[[#This Row],[RN Admin Hours]], Contract[[#This Row],[RN DON Hours]])</f>
        <v>12.222527472527473</v>
      </c>
      <c r="J530" s="2">
        <f>SUM(Contract[[#This Row],[RN Hours Contract (excl. Admin, DON)]], Contract[[#This Row],[RN Admin Hours Contract]], Contract[[#This Row],[RN DON Hours Contract]])</f>
        <v>0.72527472527472525</v>
      </c>
      <c r="K530" s="8">
        <f>Contract[[#This Row],[Total Contract RN Hours (w/ Admin, DON)]]/Contract[[#This Row],[Total RN Hours (w/ Admin, DON)]]</f>
        <v>5.9339177343223193E-2</v>
      </c>
      <c r="L530" s="2">
        <v>7.1895604395604398</v>
      </c>
      <c r="M530" s="2">
        <v>0.72527472527472525</v>
      </c>
      <c r="N530" s="8">
        <f>Contract[[#This Row],[RN Hours Contract (excl. Admin, DON)]]/Contract[[#This Row],[RN Hours (excl. Admin, DON)]]</f>
        <v>0.10087886893389376</v>
      </c>
      <c r="O530" s="2">
        <v>0.10989010989010989</v>
      </c>
      <c r="P530" s="2">
        <v>0</v>
      </c>
      <c r="Q530" s="8">
        <f>Contract[[#This Row],[RN Admin Hours Contract]]/Contract[[#This Row],[RN Admin Hours]]</f>
        <v>0</v>
      </c>
      <c r="R530" s="2">
        <v>4.9230769230769234</v>
      </c>
      <c r="S530" s="2">
        <v>0</v>
      </c>
      <c r="T530" s="8">
        <f>Contract[[#This Row],[RN DON Hours Contract]]/Contract[[#This Row],[RN DON Hours]]</f>
        <v>0</v>
      </c>
      <c r="U530" s="2">
        <v>36.167582417582416</v>
      </c>
      <c r="V530" s="2">
        <v>0.13186813186813187</v>
      </c>
      <c r="W530" s="8">
        <f>Contract[[#This Row],[LPN Hours Contract (excl. Admin)]]/Contract[[#This Row],[LPN Hours (excl. Admin)]]</f>
        <v>3.6460311431826815E-3</v>
      </c>
      <c r="X530" s="2">
        <v>5.0549450549450547</v>
      </c>
      <c r="Y530" s="2">
        <v>0</v>
      </c>
      <c r="Z530" s="8">
        <f>Contract[[#This Row],[LPN Admin Hours Contract]]/Contract[[#This Row],[LPN Admin Hours]]</f>
        <v>0</v>
      </c>
      <c r="AA530" s="2">
        <v>27.436813186813186</v>
      </c>
      <c r="AB530" s="2">
        <v>1.4505494505494505</v>
      </c>
      <c r="AC530" s="8">
        <f>Contract[[#This Row],[CNA Hours Contract]]/Contract[[#This Row],[CNA Hours]]</f>
        <v>5.28687293481526E-2</v>
      </c>
      <c r="AD530" s="2">
        <v>2.7115384615384617</v>
      </c>
      <c r="AE530" s="2">
        <v>0</v>
      </c>
      <c r="AF530" s="8">
        <f>Contract[[#This Row],[NA TR Hours Contract]]/Contract[[#This Row],[NA TR Hours]]</f>
        <v>0</v>
      </c>
      <c r="AG530" s="2">
        <v>0</v>
      </c>
      <c r="AH530" s="2">
        <v>0</v>
      </c>
      <c r="AI530" s="8" t="s">
        <v>2447</v>
      </c>
      <c r="AJ530" t="s">
        <v>549</v>
      </c>
      <c r="AK530" s="6">
        <v>5</v>
      </c>
      <c r="AT530"/>
      <c r="AU530"/>
    </row>
    <row r="531" spans="1:47" x14ac:dyDescent="0.25">
      <c r="A531" t="s">
        <v>35</v>
      </c>
      <c r="B531" t="s">
        <v>1146</v>
      </c>
      <c r="C531" t="s">
        <v>2116</v>
      </c>
      <c r="D531" t="s">
        <v>2343</v>
      </c>
      <c r="E531" s="2">
        <v>41.549450549450547</v>
      </c>
      <c r="F531" s="2">
        <f>SUM(Contract[[#This Row],[RN Hours (excl. Admin, DON)]], Contract[[#This Row],[RN Admin Hours]], Contract[[#This Row],[RN DON Hours]], Contract[[#This Row],[LPN Hours (excl. Admin)]], Contract[[#This Row],[LPN Admin Hours]], Contract[[#This Row],[CNA Hours]], Contract[[#This Row],[NA TR Hours]], Contract[[#This Row],[Med Aide/Tech Hours]])</f>
        <v>144.06989010989014</v>
      </c>
      <c r="G5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1" s="8">
        <f>Contract[[#This Row],[Total Contract Hours]]/Contract[[#This Row],[Total Nurse Staff Hours]]</f>
        <v>0</v>
      </c>
      <c r="I531" s="2">
        <f>SUM(Contract[[#This Row],[RN Hours (excl. Admin, DON)]], Contract[[#This Row],[RN Admin Hours]], Contract[[#This Row],[RN DON Hours]])</f>
        <v>22.508131868131869</v>
      </c>
      <c r="J531" s="2">
        <f>SUM(Contract[[#This Row],[RN Hours Contract (excl. Admin, DON)]], Contract[[#This Row],[RN Admin Hours Contract]], Contract[[#This Row],[RN DON Hours Contract]])</f>
        <v>0</v>
      </c>
      <c r="K531" s="8">
        <f>Contract[[#This Row],[Total Contract RN Hours (w/ Admin, DON)]]/Contract[[#This Row],[Total RN Hours (w/ Admin, DON)]]</f>
        <v>0</v>
      </c>
      <c r="L531" s="2">
        <v>7.0548351648351666</v>
      </c>
      <c r="M531" s="2">
        <v>0</v>
      </c>
      <c r="N531" s="8">
        <f>Contract[[#This Row],[RN Hours Contract (excl. Admin, DON)]]/Contract[[#This Row],[RN Hours (excl. Admin, DON)]]</f>
        <v>0</v>
      </c>
      <c r="O531" s="2">
        <v>10.873626373626374</v>
      </c>
      <c r="P531" s="2">
        <v>0</v>
      </c>
      <c r="Q531" s="8">
        <f>Contract[[#This Row],[RN Admin Hours Contract]]/Contract[[#This Row],[RN Admin Hours]]</f>
        <v>0</v>
      </c>
      <c r="R531" s="2">
        <v>4.5796703296703294</v>
      </c>
      <c r="S531" s="2">
        <v>0</v>
      </c>
      <c r="T531" s="8">
        <f>Contract[[#This Row],[RN DON Hours Contract]]/Contract[[#This Row],[RN DON Hours]]</f>
        <v>0</v>
      </c>
      <c r="U531" s="2">
        <v>44.269120879120891</v>
      </c>
      <c r="V531" s="2">
        <v>0</v>
      </c>
      <c r="W531" s="8">
        <f>Contract[[#This Row],[LPN Hours Contract (excl. Admin)]]/Contract[[#This Row],[LPN Hours (excl. Admin)]]</f>
        <v>0</v>
      </c>
      <c r="X531" s="2">
        <v>3.577032967032967</v>
      </c>
      <c r="Y531" s="2">
        <v>0</v>
      </c>
      <c r="Z531" s="8">
        <f>Contract[[#This Row],[LPN Admin Hours Contract]]/Contract[[#This Row],[LPN Admin Hours]]</f>
        <v>0</v>
      </c>
      <c r="AA531" s="2">
        <v>66.266813186813238</v>
      </c>
      <c r="AB531" s="2">
        <v>0</v>
      </c>
      <c r="AC531" s="8">
        <f>Contract[[#This Row],[CNA Hours Contract]]/Contract[[#This Row],[CNA Hours]]</f>
        <v>0</v>
      </c>
      <c r="AD531" s="2">
        <v>1.7564835164835164</v>
      </c>
      <c r="AE531" s="2">
        <v>0</v>
      </c>
      <c r="AF531" s="8">
        <f>Contract[[#This Row],[NA TR Hours Contract]]/Contract[[#This Row],[NA TR Hours]]</f>
        <v>0</v>
      </c>
      <c r="AG531" s="2">
        <v>5.6923076923076925</v>
      </c>
      <c r="AH531" s="2">
        <v>0</v>
      </c>
      <c r="AI531" s="8">
        <f>Contract[[#This Row],[Med Aide/Tech Hours Contract]]/Contract[[#This Row],[Med Aide/Tech Hours]]</f>
        <v>0</v>
      </c>
      <c r="AJ531" t="s">
        <v>201</v>
      </c>
      <c r="AK531" s="6">
        <v>5</v>
      </c>
      <c r="AT531"/>
      <c r="AU531"/>
    </row>
    <row r="532" spans="1:47" x14ac:dyDescent="0.25">
      <c r="A532" t="s">
        <v>35</v>
      </c>
      <c r="B532" t="s">
        <v>1148</v>
      </c>
      <c r="C532" t="s">
        <v>2117</v>
      </c>
      <c r="D532" t="s">
        <v>2306</v>
      </c>
      <c r="E532" s="2">
        <v>43.703296703296701</v>
      </c>
      <c r="F532" s="2">
        <f>SUM(Contract[[#This Row],[RN Hours (excl. Admin, DON)]], Contract[[#This Row],[RN Admin Hours]], Contract[[#This Row],[RN DON Hours]], Contract[[#This Row],[LPN Hours (excl. Admin)]], Contract[[#This Row],[LPN Admin Hours]], Contract[[#This Row],[CNA Hours]], Contract[[#This Row],[NA TR Hours]], Contract[[#This Row],[Med Aide/Tech Hours]])</f>
        <v>149.31923076923084</v>
      </c>
      <c r="G5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2" s="8">
        <f>Contract[[#This Row],[Total Contract Hours]]/Contract[[#This Row],[Total Nurse Staff Hours]]</f>
        <v>0</v>
      </c>
      <c r="I532" s="2">
        <f>SUM(Contract[[#This Row],[RN Hours (excl. Admin, DON)]], Contract[[#This Row],[RN Admin Hours]], Contract[[#This Row],[RN DON Hours]])</f>
        <v>42.694065934065939</v>
      </c>
      <c r="J532" s="2">
        <f>SUM(Contract[[#This Row],[RN Hours Contract (excl. Admin, DON)]], Contract[[#This Row],[RN Admin Hours Contract]], Contract[[#This Row],[RN DON Hours Contract]])</f>
        <v>0</v>
      </c>
      <c r="K532" s="8">
        <f>Contract[[#This Row],[Total Contract RN Hours (w/ Admin, DON)]]/Contract[[#This Row],[Total RN Hours (w/ Admin, DON)]]</f>
        <v>0</v>
      </c>
      <c r="L532" s="2">
        <v>32.9756043956044</v>
      </c>
      <c r="M532" s="2">
        <v>0</v>
      </c>
      <c r="N532" s="8">
        <f>Contract[[#This Row],[RN Hours Contract (excl. Admin, DON)]]/Contract[[#This Row],[RN Hours (excl. Admin, DON)]]</f>
        <v>0</v>
      </c>
      <c r="O532" s="2">
        <v>3.7019780219780221</v>
      </c>
      <c r="P532" s="2">
        <v>0</v>
      </c>
      <c r="Q532" s="8">
        <f>Contract[[#This Row],[RN Admin Hours Contract]]/Contract[[#This Row],[RN Admin Hours]]</f>
        <v>0</v>
      </c>
      <c r="R532" s="2">
        <v>6.0164835164835164</v>
      </c>
      <c r="S532" s="2">
        <v>0</v>
      </c>
      <c r="T532" s="8">
        <f>Contract[[#This Row],[RN DON Hours Contract]]/Contract[[#This Row],[RN DON Hours]]</f>
        <v>0</v>
      </c>
      <c r="U532" s="2">
        <v>33.170109890109892</v>
      </c>
      <c r="V532" s="2">
        <v>0</v>
      </c>
      <c r="W532" s="8">
        <f>Contract[[#This Row],[LPN Hours Contract (excl. Admin)]]/Contract[[#This Row],[LPN Hours (excl. Admin)]]</f>
        <v>0</v>
      </c>
      <c r="X532" s="2">
        <v>3.7708791208791212</v>
      </c>
      <c r="Y532" s="2">
        <v>0</v>
      </c>
      <c r="Z532" s="8">
        <f>Contract[[#This Row],[LPN Admin Hours Contract]]/Contract[[#This Row],[LPN Admin Hours]]</f>
        <v>0</v>
      </c>
      <c r="AA532" s="2">
        <v>69.684175824175909</v>
      </c>
      <c r="AB532" s="2">
        <v>0</v>
      </c>
      <c r="AC532" s="8">
        <f>Contract[[#This Row],[CNA Hours Contract]]/Contract[[#This Row],[CNA Hours]]</f>
        <v>0</v>
      </c>
      <c r="AD532" s="2">
        <v>0</v>
      </c>
      <c r="AE532" s="2">
        <v>0</v>
      </c>
      <c r="AF532" s="8" t="s">
        <v>2447</v>
      </c>
      <c r="AG532" s="2">
        <v>0</v>
      </c>
      <c r="AH532" s="2">
        <v>0</v>
      </c>
      <c r="AI532" s="8" t="s">
        <v>2447</v>
      </c>
      <c r="AJ532" t="s">
        <v>203</v>
      </c>
      <c r="AK532" s="6">
        <v>5</v>
      </c>
      <c r="AT532"/>
      <c r="AU532"/>
    </row>
    <row r="533" spans="1:47" x14ac:dyDescent="0.25">
      <c r="A533" t="s">
        <v>35</v>
      </c>
      <c r="B533" t="s">
        <v>1725</v>
      </c>
      <c r="C533" t="s">
        <v>2244</v>
      </c>
      <c r="D533" t="s">
        <v>2306</v>
      </c>
      <c r="E533" s="2">
        <v>44.593406593406591</v>
      </c>
      <c r="F533" s="2">
        <f>SUM(Contract[[#This Row],[RN Hours (excl. Admin, DON)]], Contract[[#This Row],[RN Admin Hours]], Contract[[#This Row],[RN DON Hours]], Contract[[#This Row],[LPN Hours (excl. Admin)]], Contract[[#This Row],[LPN Admin Hours]], Contract[[#This Row],[CNA Hours]], Contract[[#This Row],[NA TR Hours]], Contract[[#This Row],[Med Aide/Tech Hours]])</f>
        <v>115.15461538461544</v>
      </c>
      <c r="G5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3" s="8">
        <f>Contract[[#This Row],[Total Contract Hours]]/Contract[[#This Row],[Total Nurse Staff Hours]]</f>
        <v>0</v>
      </c>
      <c r="I533" s="2">
        <f>SUM(Contract[[#This Row],[RN Hours (excl. Admin, DON)]], Contract[[#This Row],[RN Admin Hours]], Contract[[#This Row],[RN DON Hours]])</f>
        <v>26.656813186813189</v>
      </c>
      <c r="J533" s="2">
        <f>SUM(Contract[[#This Row],[RN Hours Contract (excl. Admin, DON)]], Contract[[#This Row],[RN Admin Hours Contract]], Contract[[#This Row],[RN DON Hours Contract]])</f>
        <v>0</v>
      </c>
      <c r="K533" s="8">
        <f>Contract[[#This Row],[Total Contract RN Hours (w/ Admin, DON)]]/Contract[[#This Row],[Total RN Hours (w/ Admin, DON)]]</f>
        <v>0</v>
      </c>
      <c r="L533" s="2">
        <v>12.510329670329671</v>
      </c>
      <c r="M533" s="2">
        <v>0</v>
      </c>
      <c r="N533" s="8">
        <f>Contract[[#This Row],[RN Hours Contract (excl. Admin, DON)]]/Contract[[#This Row],[RN Hours (excl. Admin, DON)]]</f>
        <v>0</v>
      </c>
      <c r="O533" s="2">
        <v>9.5310989010989022</v>
      </c>
      <c r="P533" s="2">
        <v>0</v>
      </c>
      <c r="Q533" s="8">
        <f>Contract[[#This Row],[RN Admin Hours Contract]]/Contract[[#This Row],[RN Admin Hours]]</f>
        <v>0</v>
      </c>
      <c r="R533" s="2">
        <v>4.615384615384615</v>
      </c>
      <c r="S533" s="2">
        <v>0</v>
      </c>
      <c r="T533" s="8">
        <f>Contract[[#This Row],[RN DON Hours Contract]]/Contract[[#This Row],[RN DON Hours]]</f>
        <v>0</v>
      </c>
      <c r="U533" s="2">
        <v>27.780439560439564</v>
      </c>
      <c r="V533" s="2">
        <v>0</v>
      </c>
      <c r="W533" s="8">
        <f>Contract[[#This Row],[LPN Hours Contract (excl. Admin)]]/Contract[[#This Row],[LPN Hours (excl. Admin)]]</f>
        <v>0</v>
      </c>
      <c r="X533" s="2">
        <v>0</v>
      </c>
      <c r="Y533" s="2">
        <v>0</v>
      </c>
      <c r="Z533" s="8" t="s">
        <v>2447</v>
      </c>
      <c r="AA533" s="2">
        <v>60.717362637362683</v>
      </c>
      <c r="AB533" s="2">
        <v>0</v>
      </c>
      <c r="AC533" s="8">
        <f>Contract[[#This Row],[CNA Hours Contract]]/Contract[[#This Row],[CNA Hours]]</f>
        <v>0</v>
      </c>
      <c r="AD533" s="2">
        <v>0</v>
      </c>
      <c r="AE533" s="2">
        <v>0</v>
      </c>
      <c r="AF533" s="8" t="s">
        <v>2447</v>
      </c>
      <c r="AG533" s="2">
        <v>0</v>
      </c>
      <c r="AH533" s="2">
        <v>0</v>
      </c>
      <c r="AI533" s="8" t="s">
        <v>2447</v>
      </c>
      <c r="AJ533" t="s">
        <v>791</v>
      </c>
      <c r="AK533" s="6">
        <v>5</v>
      </c>
      <c r="AT533"/>
      <c r="AU533"/>
    </row>
    <row r="534" spans="1:47" x14ac:dyDescent="0.25">
      <c r="A534" t="s">
        <v>35</v>
      </c>
      <c r="B534" t="s">
        <v>1864</v>
      </c>
      <c r="C534" t="s">
        <v>1990</v>
      </c>
      <c r="D534" t="s">
        <v>2306</v>
      </c>
      <c r="E534" s="2">
        <v>56.780219780219781</v>
      </c>
      <c r="F534" s="2">
        <f>SUM(Contract[[#This Row],[RN Hours (excl. Admin, DON)]], Contract[[#This Row],[RN Admin Hours]], Contract[[#This Row],[RN DON Hours]], Contract[[#This Row],[LPN Hours (excl. Admin)]], Contract[[#This Row],[LPN Admin Hours]], Contract[[#This Row],[CNA Hours]], Contract[[#This Row],[NA TR Hours]], Contract[[#This Row],[Med Aide/Tech Hours]])</f>
        <v>195.59582417582428</v>
      </c>
      <c r="G5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4" s="8">
        <f>Contract[[#This Row],[Total Contract Hours]]/Contract[[#This Row],[Total Nurse Staff Hours]]</f>
        <v>0</v>
      </c>
      <c r="I534" s="2">
        <f>SUM(Contract[[#This Row],[RN Hours (excl. Admin, DON)]], Contract[[#This Row],[RN Admin Hours]], Contract[[#This Row],[RN DON Hours]])</f>
        <v>47.384505494505504</v>
      </c>
      <c r="J534" s="2">
        <f>SUM(Contract[[#This Row],[RN Hours Contract (excl. Admin, DON)]], Contract[[#This Row],[RN Admin Hours Contract]], Contract[[#This Row],[RN DON Hours Contract]])</f>
        <v>0</v>
      </c>
      <c r="K534" s="8">
        <f>Contract[[#This Row],[Total Contract RN Hours (w/ Admin, DON)]]/Contract[[#This Row],[Total RN Hours (w/ Admin, DON)]]</f>
        <v>0</v>
      </c>
      <c r="L534" s="2">
        <v>32.084285714285727</v>
      </c>
      <c r="M534" s="2">
        <v>0</v>
      </c>
      <c r="N534" s="8">
        <f>Contract[[#This Row],[RN Hours Contract (excl. Admin, DON)]]/Contract[[#This Row],[RN Hours (excl. Admin, DON)]]</f>
        <v>0</v>
      </c>
      <c r="O534" s="2">
        <v>10.514505494505492</v>
      </c>
      <c r="P534" s="2">
        <v>0</v>
      </c>
      <c r="Q534" s="8">
        <f>Contract[[#This Row],[RN Admin Hours Contract]]/Contract[[#This Row],[RN Admin Hours]]</f>
        <v>0</v>
      </c>
      <c r="R534" s="2">
        <v>4.7857142857142856</v>
      </c>
      <c r="S534" s="2">
        <v>0</v>
      </c>
      <c r="T534" s="8">
        <f>Contract[[#This Row],[RN DON Hours Contract]]/Contract[[#This Row],[RN DON Hours]]</f>
        <v>0</v>
      </c>
      <c r="U534" s="2">
        <v>34.824725274725289</v>
      </c>
      <c r="V534" s="2">
        <v>0</v>
      </c>
      <c r="W534" s="8">
        <f>Contract[[#This Row],[LPN Hours Contract (excl. Admin)]]/Contract[[#This Row],[LPN Hours (excl. Admin)]]</f>
        <v>0</v>
      </c>
      <c r="X534" s="2">
        <v>4.8280219780219786</v>
      </c>
      <c r="Y534" s="2">
        <v>0</v>
      </c>
      <c r="Z534" s="8">
        <f>Contract[[#This Row],[LPN Admin Hours Contract]]/Contract[[#This Row],[LPN Admin Hours]]</f>
        <v>0</v>
      </c>
      <c r="AA534" s="2">
        <v>95.149450549450634</v>
      </c>
      <c r="AB534" s="2">
        <v>0</v>
      </c>
      <c r="AC534" s="8">
        <f>Contract[[#This Row],[CNA Hours Contract]]/Contract[[#This Row],[CNA Hours]]</f>
        <v>0</v>
      </c>
      <c r="AD534" s="2">
        <v>1.0904395604395605</v>
      </c>
      <c r="AE534" s="2">
        <v>0</v>
      </c>
      <c r="AF534" s="8">
        <f>Contract[[#This Row],[NA TR Hours Contract]]/Contract[[#This Row],[NA TR Hours]]</f>
        <v>0</v>
      </c>
      <c r="AG534" s="2">
        <v>12.318681318681319</v>
      </c>
      <c r="AH534" s="2">
        <v>0</v>
      </c>
      <c r="AI534" s="8">
        <f>Contract[[#This Row],[Med Aide/Tech Hours Contract]]/Contract[[#This Row],[Med Aide/Tech Hours]]</f>
        <v>0</v>
      </c>
      <c r="AJ534" t="s">
        <v>931</v>
      </c>
      <c r="AK534" s="6">
        <v>5</v>
      </c>
      <c r="AT534"/>
      <c r="AU534"/>
    </row>
    <row r="535" spans="1:47" x14ac:dyDescent="0.25">
      <c r="A535" t="s">
        <v>35</v>
      </c>
      <c r="B535" t="s">
        <v>1321</v>
      </c>
      <c r="C535" t="s">
        <v>2065</v>
      </c>
      <c r="D535" t="s">
        <v>2335</v>
      </c>
      <c r="E535" s="2">
        <v>31.021978021978022</v>
      </c>
      <c r="F535" s="2">
        <f>SUM(Contract[[#This Row],[RN Hours (excl. Admin, DON)]], Contract[[#This Row],[RN Admin Hours]], Contract[[#This Row],[RN DON Hours]], Contract[[#This Row],[LPN Hours (excl. Admin)]], Contract[[#This Row],[LPN Admin Hours]], Contract[[#This Row],[CNA Hours]], Contract[[#This Row],[NA TR Hours]], Contract[[#This Row],[Med Aide/Tech Hours]])</f>
        <v>71.951208791208785</v>
      </c>
      <c r="G5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5" s="8">
        <f>Contract[[#This Row],[Total Contract Hours]]/Contract[[#This Row],[Total Nurse Staff Hours]]</f>
        <v>0</v>
      </c>
      <c r="I535" s="2">
        <f>SUM(Contract[[#This Row],[RN Hours (excl. Admin, DON)]], Contract[[#This Row],[RN Admin Hours]], Contract[[#This Row],[RN DON Hours]])</f>
        <v>9.2937362637362639</v>
      </c>
      <c r="J535" s="2">
        <f>SUM(Contract[[#This Row],[RN Hours Contract (excl. Admin, DON)]], Contract[[#This Row],[RN Admin Hours Contract]], Contract[[#This Row],[RN DON Hours Contract]])</f>
        <v>0</v>
      </c>
      <c r="K535" s="8">
        <f>Contract[[#This Row],[Total Contract RN Hours (w/ Admin, DON)]]/Contract[[#This Row],[Total RN Hours (w/ Admin, DON)]]</f>
        <v>0</v>
      </c>
      <c r="L535" s="2">
        <v>2.8761538461538469</v>
      </c>
      <c r="M535" s="2">
        <v>0</v>
      </c>
      <c r="N535" s="8">
        <f>Contract[[#This Row],[RN Hours Contract (excl. Admin, DON)]]/Contract[[#This Row],[RN Hours (excl. Admin, DON)]]</f>
        <v>0</v>
      </c>
      <c r="O535" s="2">
        <v>0.96703296703296704</v>
      </c>
      <c r="P535" s="2">
        <v>0</v>
      </c>
      <c r="Q535" s="8">
        <f>Contract[[#This Row],[RN Admin Hours Contract]]/Contract[[#This Row],[RN Admin Hours]]</f>
        <v>0</v>
      </c>
      <c r="R535" s="2">
        <v>5.4505494505494507</v>
      </c>
      <c r="S535" s="2">
        <v>0</v>
      </c>
      <c r="T535" s="8">
        <f>Contract[[#This Row],[RN DON Hours Contract]]/Contract[[#This Row],[RN DON Hours]]</f>
        <v>0</v>
      </c>
      <c r="U535" s="2">
        <v>15.070109890109887</v>
      </c>
      <c r="V535" s="2">
        <v>0</v>
      </c>
      <c r="W535" s="8">
        <f>Contract[[#This Row],[LPN Hours Contract (excl. Admin)]]/Contract[[#This Row],[LPN Hours (excl. Admin)]]</f>
        <v>0</v>
      </c>
      <c r="X535" s="2">
        <v>0</v>
      </c>
      <c r="Y535" s="2">
        <v>0</v>
      </c>
      <c r="Z535" s="8" t="s">
        <v>2447</v>
      </c>
      <c r="AA535" s="2">
        <v>47.587362637362638</v>
      </c>
      <c r="AB535" s="2">
        <v>0</v>
      </c>
      <c r="AC535" s="8">
        <f>Contract[[#This Row],[CNA Hours Contract]]/Contract[[#This Row],[CNA Hours]]</f>
        <v>0</v>
      </c>
      <c r="AD535" s="2">
        <v>0</v>
      </c>
      <c r="AE535" s="2">
        <v>0</v>
      </c>
      <c r="AF535" s="8" t="s">
        <v>2447</v>
      </c>
      <c r="AG535" s="2">
        <v>0</v>
      </c>
      <c r="AH535" s="2">
        <v>0</v>
      </c>
      <c r="AI535" s="8" t="s">
        <v>2447</v>
      </c>
      <c r="AJ535" t="s">
        <v>378</v>
      </c>
      <c r="AK535" s="6">
        <v>5</v>
      </c>
      <c r="AT535"/>
      <c r="AU535"/>
    </row>
    <row r="536" spans="1:47" x14ac:dyDescent="0.25">
      <c r="A536" t="s">
        <v>35</v>
      </c>
      <c r="B536" t="s">
        <v>1402</v>
      </c>
      <c r="C536" t="s">
        <v>2065</v>
      </c>
      <c r="D536" t="s">
        <v>2335</v>
      </c>
      <c r="E536" s="2">
        <v>44.978021978021978</v>
      </c>
      <c r="F536" s="2">
        <f>SUM(Contract[[#This Row],[RN Hours (excl. Admin, DON)]], Contract[[#This Row],[RN Admin Hours]], Contract[[#This Row],[RN DON Hours]], Contract[[#This Row],[LPN Hours (excl. Admin)]], Contract[[#This Row],[LPN Admin Hours]], Contract[[#This Row],[CNA Hours]], Contract[[#This Row],[NA TR Hours]], Contract[[#This Row],[Med Aide/Tech Hours]])</f>
        <v>158.87175824175824</v>
      </c>
      <c r="G5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20.595934065934067</v>
      </c>
      <c r="H536" s="8">
        <f>Contract[[#This Row],[Total Contract Hours]]/Contract[[#This Row],[Total Nurse Staff Hours]]</f>
        <v>0.12963873688986832</v>
      </c>
      <c r="I536" s="2">
        <f>SUM(Contract[[#This Row],[RN Hours (excl. Admin, DON)]], Contract[[#This Row],[RN Admin Hours]], Contract[[#This Row],[RN DON Hours]])</f>
        <v>25.732527472527465</v>
      </c>
      <c r="J536" s="2">
        <f>SUM(Contract[[#This Row],[RN Hours Contract (excl. Admin, DON)]], Contract[[#This Row],[RN Admin Hours Contract]], Contract[[#This Row],[RN DON Hours Contract]])</f>
        <v>0.67032967032967039</v>
      </c>
      <c r="K536" s="8">
        <f>Contract[[#This Row],[Total Contract RN Hours (w/ Admin, DON)]]/Contract[[#This Row],[Total RN Hours (w/ Admin, DON)]]</f>
        <v>2.6049896227462579E-2</v>
      </c>
      <c r="L536" s="2">
        <v>19.567692307692301</v>
      </c>
      <c r="M536" s="2">
        <v>0.49450549450549453</v>
      </c>
      <c r="N536" s="8">
        <f>Contract[[#This Row],[RN Hours Contract (excl. Admin, DON)]]/Contract[[#This Row],[RN Hours (excl. Admin, DON)]]</f>
        <v>2.5271528534363673E-2</v>
      </c>
      <c r="O536" s="2">
        <v>0.35164835164835168</v>
      </c>
      <c r="P536" s="2">
        <v>0.17582417582417584</v>
      </c>
      <c r="Q536" s="8">
        <f>Contract[[#This Row],[RN Admin Hours Contract]]/Contract[[#This Row],[RN Admin Hours]]</f>
        <v>0.5</v>
      </c>
      <c r="R536" s="2">
        <v>5.813186813186813</v>
      </c>
      <c r="S536" s="2">
        <v>0</v>
      </c>
      <c r="T536" s="8">
        <f>Contract[[#This Row],[RN DON Hours Contract]]/Contract[[#This Row],[RN DON Hours]]</f>
        <v>0</v>
      </c>
      <c r="U536" s="2">
        <v>35.786373626373639</v>
      </c>
      <c r="V536" s="2">
        <v>3.8047252747252749</v>
      </c>
      <c r="W536" s="8">
        <f>Contract[[#This Row],[LPN Hours Contract (excl. Admin)]]/Contract[[#This Row],[LPN Hours (excl. Admin)]]</f>
        <v>0.10631770948485515</v>
      </c>
      <c r="X536" s="2">
        <v>12.43956043956044</v>
      </c>
      <c r="Y536" s="2">
        <v>0</v>
      </c>
      <c r="Z536" s="8">
        <f>Contract[[#This Row],[LPN Admin Hours Contract]]/Contract[[#This Row],[LPN Admin Hours]]</f>
        <v>0</v>
      </c>
      <c r="AA536" s="2">
        <v>84.913296703296709</v>
      </c>
      <c r="AB536" s="2">
        <v>16.12087912087912</v>
      </c>
      <c r="AC536" s="8">
        <f>Contract[[#This Row],[CNA Hours Contract]]/Contract[[#This Row],[CNA Hours]]</f>
        <v>0.18985105686343276</v>
      </c>
      <c r="AD536" s="2">
        <v>0</v>
      </c>
      <c r="AE536" s="2">
        <v>0</v>
      </c>
      <c r="AF536" s="8" t="s">
        <v>2447</v>
      </c>
      <c r="AG536" s="2">
        <v>0</v>
      </c>
      <c r="AH536" s="2">
        <v>0</v>
      </c>
      <c r="AI536" s="8" t="s">
        <v>2447</v>
      </c>
      <c r="AJ536" t="s">
        <v>460</v>
      </c>
      <c r="AK536" s="6">
        <v>5</v>
      </c>
      <c r="AT536"/>
      <c r="AU536"/>
    </row>
    <row r="537" spans="1:47" x14ac:dyDescent="0.25">
      <c r="A537" t="s">
        <v>35</v>
      </c>
      <c r="B537" t="s">
        <v>1463</v>
      </c>
      <c r="C537" t="s">
        <v>2022</v>
      </c>
      <c r="D537" t="s">
        <v>2297</v>
      </c>
      <c r="E537" s="2">
        <v>80.868131868131869</v>
      </c>
      <c r="F537" s="2">
        <f>SUM(Contract[[#This Row],[RN Hours (excl. Admin, DON)]], Contract[[#This Row],[RN Admin Hours]], Contract[[#This Row],[RN DON Hours]], Contract[[#This Row],[LPN Hours (excl. Admin)]], Contract[[#This Row],[LPN Admin Hours]], Contract[[#This Row],[CNA Hours]], Contract[[#This Row],[NA TR Hours]], Contract[[#This Row],[Med Aide/Tech Hours]])</f>
        <v>174.04285714285712</v>
      </c>
      <c r="G5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37" s="8">
        <f>Contract[[#This Row],[Total Contract Hours]]/Contract[[#This Row],[Total Nurse Staff Hours]]</f>
        <v>0</v>
      </c>
      <c r="I537" s="2">
        <f>SUM(Contract[[#This Row],[RN Hours (excl. Admin, DON)]], Contract[[#This Row],[RN Admin Hours]], Contract[[#This Row],[RN DON Hours]])</f>
        <v>20.81318681318681</v>
      </c>
      <c r="J537" s="2">
        <f>SUM(Contract[[#This Row],[RN Hours Contract (excl. Admin, DON)]], Contract[[#This Row],[RN Admin Hours Contract]], Contract[[#This Row],[RN DON Hours Contract]])</f>
        <v>0</v>
      </c>
      <c r="K537" s="8">
        <f>Contract[[#This Row],[Total Contract RN Hours (w/ Admin, DON)]]/Contract[[#This Row],[Total RN Hours (w/ Admin, DON)]]</f>
        <v>0</v>
      </c>
      <c r="L537" s="2">
        <v>13.340659340659338</v>
      </c>
      <c r="M537" s="2">
        <v>0</v>
      </c>
      <c r="N537" s="8">
        <f>Contract[[#This Row],[RN Hours Contract (excl. Admin, DON)]]/Contract[[#This Row],[RN Hours (excl. Admin, DON)]]</f>
        <v>0</v>
      </c>
      <c r="O537" s="2">
        <v>3.7802197802197801</v>
      </c>
      <c r="P537" s="2">
        <v>0</v>
      </c>
      <c r="Q537" s="8">
        <f>Contract[[#This Row],[RN Admin Hours Contract]]/Contract[[#This Row],[RN Admin Hours]]</f>
        <v>0</v>
      </c>
      <c r="R537" s="2">
        <v>3.6923076923076925</v>
      </c>
      <c r="S537" s="2">
        <v>0</v>
      </c>
      <c r="T537" s="8">
        <f>Contract[[#This Row],[RN DON Hours Contract]]/Contract[[#This Row],[RN DON Hours]]</f>
        <v>0</v>
      </c>
      <c r="U537" s="2">
        <v>55.906593406593409</v>
      </c>
      <c r="V537" s="2">
        <v>0</v>
      </c>
      <c r="W537" s="8">
        <f>Contract[[#This Row],[LPN Hours Contract (excl. Admin)]]/Contract[[#This Row],[LPN Hours (excl. Admin)]]</f>
        <v>0</v>
      </c>
      <c r="X537" s="2">
        <v>21.824175824175825</v>
      </c>
      <c r="Y537" s="2">
        <v>0</v>
      </c>
      <c r="Z537" s="8">
        <f>Contract[[#This Row],[LPN Admin Hours Contract]]/Contract[[#This Row],[LPN Admin Hours]]</f>
        <v>0</v>
      </c>
      <c r="AA537" s="2">
        <v>74.391208791208769</v>
      </c>
      <c r="AB537" s="2">
        <v>0</v>
      </c>
      <c r="AC537" s="8">
        <f>Contract[[#This Row],[CNA Hours Contract]]/Contract[[#This Row],[CNA Hours]]</f>
        <v>0</v>
      </c>
      <c r="AD537" s="2">
        <v>1.1076923076923078</v>
      </c>
      <c r="AE537" s="2">
        <v>0</v>
      </c>
      <c r="AF537" s="8">
        <f>Contract[[#This Row],[NA TR Hours Contract]]/Contract[[#This Row],[NA TR Hours]]</f>
        <v>0</v>
      </c>
      <c r="AG537" s="2">
        <v>0</v>
      </c>
      <c r="AH537" s="2">
        <v>0</v>
      </c>
      <c r="AI537" s="8" t="s">
        <v>2447</v>
      </c>
      <c r="AJ537" t="s">
        <v>522</v>
      </c>
      <c r="AK537" s="6">
        <v>5</v>
      </c>
      <c r="AT537"/>
      <c r="AU537"/>
    </row>
    <row r="538" spans="1:47" x14ac:dyDescent="0.25">
      <c r="A538" t="s">
        <v>35</v>
      </c>
      <c r="B538" t="s">
        <v>1644</v>
      </c>
      <c r="C538" t="s">
        <v>2001</v>
      </c>
      <c r="D538" t="s">
        <v>2322</v>
      </c>
      <c r="E538" s="2">
        <v>40.307692307692307</v>
      </c>
      <c r="F538" s="2">
        <f>SUM(Contract[[#This Row],[RN Hours (excl. Admin, DON)]], Contract[[#This Row],[RN Admin Hours]], Contract[[#This Row],[RN DON Hours]], Contract[[#This Row],[LPN Hours (excl. Admin)]], Contract[[#This Row],[LPN Admin Hours]], Contract[[#This Row],[CNA Hours]], Contract[[#This Row],[NA TR Hours]], Contract[[#This Row],[Med Aide/Tech Hours]])</f>
        <v>184.0343956043956</v>
      </c>
      <c r="G5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8.2857142857142847</v>
      </c>
      <c r="H538" s="8">
        <f>Contract[[#This Row],[Total Contract Hours]]/Contract[[#This Row],[Total Nurse Staff Hours]]</f>
        <v>4.5022639700056065E-2</v>
      </c>
      <c r="I538" s="2">
        <f>SUM(Contract[[#This Row],[RN Hours (excl. Admin, DON)]], Contract[[#This Row],[RN Admin Hours]], Contract[[#This Row],[RN DON Hours]])</f>
        <v>37.591868131868125</v>
      </c>
      <c r="J538" s="2">
        <f>SUM(Contract[[#This Row],[RN Hours Contract (excl. Admin, DON)]], Contract[[#This Row],[RN Admin Hours Contract]], Contract[[#This Row],[RN DON Hours Contract]])</f>
        <v>0.96703296703296704</v>
      </c>
      <c r="K538" s="8">
        <f>Contract[[#This Row],[Total Contract RN Hours (w/ Admin, DON)]]/Contract[[#This Row],[Total RN Hours (w/ Admin, DON)]]</f>
        <v>2.5724525411738572E-2</v>
      </c>
      <c r="L538" s="2">
        <v>19.488901098901099</v>
      </c>
      <c r="M538" s="2">
        <v>0.96703296703296704</v>
      </c>
      <c r="N538" s="8">
        <f>Contract[[#This Row],[RN Hours Contract (excl. Admin, DON)]]/Contract[[#This Row],[RN Hours (excl. Admin, DON)]]</f>
        <v>4.96196764571551E-2</v>
      </c>
      <c r="O538" s="2">
        <v>14.7243956043956</v>
      </c>
      <c r="P538" s="2">
        <v>0</v>
      </c>
      <c r="Q538" s="8">
        <f>Contract[[#This Row],[RN Admin Hours Contract]]/Contract[[#This Row],[RN Admin Hours]]</f>
        <v>0</v>
      </c>
      <c r="R538" s="2">
        <v>3.378571428571429</v>
      </c>
      <c r="S538" s="2">
        <v>0</v>
      </c>
      <c r="T538" s="8">
        <f>Contract[[#This Row],[RN DON Hours Contract]]/Contract[[#This Row],[RN DON Hours]]</f>
        <v>0</v>
      </c>
      <c r="U538" s="2">
        <v>47.233406593406592</v>
      </c>
      <c r="V538" s="2">
        <v>5.4945054945054944E-2</v>
      </c>
      <c r="W538" s="8">
        <f>Contract[[#This Row],[LPN Hours Contract (excl. Admin)]]/Contract[[#This Row],[LPN Hours (excl. Admin)]]</f>
        <v>1.1632668254913639E-3</v>
      </c>
      <c r="X538" s="2">
        <v>6.1489010989010984</v>
      </c>
      <c r="Y538" s="2">
        <v>0</v>
      </c>
      <c r="Z538" s="8">
        <f>Contract[[#This Row],[LPN Admin Hours Contract]]/Contract[[#This Row],[LPN Admin Hours]]</f>
        <v>0</v>
      </c>
      <c r="AA538" s="2">
        <v>93.060219780219796</v>
      </c>
      <c r="AB538" s="2">
        <v>7.2637362637362637</v>
      </c>
      <c r="AC538" s="8">
        <f>Contract[[#This Row],[CNA Hours Contract]]/Contract[[#This Row],[CNA Hours]]</f>
        <v>7.805414903264811E-2</v>
      </c>
      <c r="AD538" s="2">
        <v>0</v>
      </c>
      <c r="AE538" s="2">
        <v>0</v>
      </c>
      <c r="AF538" s="8" t="s">
        <v>2447</v>
      </c>
      <c r="AG538" s="2">
        <v>0</v>
      </c>
      <c r="AH538" s="2">
        <v>0</v>
      </c>
      <c r="AI538" s="8" t="s">
        <v>2447</v>
      </c>
      <c r="AJ538" t="s">
        <v>707</v>
      </c>
      <c r="AK538" s="6">
        <v>5</v>
      </c>
      <c r="AT538"/>
      <c r="AU538"/>
    </row>
    <row r="539" spans="1:47" x14ac:dyDescent="0.25">
      <c r="A539" t="s">
        <v>35</v>
      </c>
      <c r="B539" t="s">
        <v>1022</v>
      </c>
      <c r="C539" t="s">
        <v>2072</v>
      </c>
      <c r="D539" t="s">
        <v>2331</v>
      </c>
      <c r="E539" s="2">
        <v>288.01098901098902</v>
      </c>
      <c r="F539" s="2">
        <f>SUM(Contract[[#This Row],[RN Hours (excl. Admin, DON)]], Contract[[#This Row],[RN Admin Hours]], Contract[[#This Row],[RN DON Hours]], Contract[[#This Row],[LPN Hours (excl. Admin)]], Contract[[#This Row],[LPN Admin Hours]], Contract[[#This Row],[CNA Hours]], Contract[[#This Row],[NA TR Hours]], Contract[[#This Row],[Med Aide/Tech Hours]])</f>
        <v>1212.8859340659344</v>
      </c>
      <c r="G5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366.01846153846157</v>
      </c>
      <c r="H539" s="8">
        <f>Contract[[#This Row],[Total Contract Hours]]/Contract[[#This Row],[Total Nurse Staff Hours]]</f>
        <v>0.30177484234767638</v>
      </c>
      <c r="I539" s="2">
        <f>SUM(Contract[[#This Row],[RN Hours (excl. Admin, DON)]], Contract[[#This Row],[RN Admin Hours]], Contract[[#This Row],[RN DON Hours]])</f>
        <v>343.0840659340659</v>
      </c>
      <c r="J539" s="2">
        <f>SUM(Contract[[#This Row],[RN Hours Contract (excl. Admin, DON)]], Contract[[#This Row],[RN Admin Hours Contract]], Contract[[#This Row],[RN DON Hours Contract]])</f>
        <v>28.868131868131869</v>
      </c>
      <c r="K539" s="8">
        <f>Contract[[#This Row],[Total Contract RN Hours (w/ Admin, DON)]]/Contract[[#This Row],[Total RN Hours (w/ Admin, DON)]]</f>
        <v>8.4143027131081516E-2</v>
      </c>
      <c r="L539" s="2">
        <v>226.74890109890109</v>
      </c>
      <c r="M539" s="2">
        <v>28.868131868131869</v>
      </c>
      <c r="N539" s="8">
        <f>Contract[[#This Row],[RN Hours Contract (excl. Admin, DON)]]/Contract[[#This Row],[RN Hours (excl. Admin, DON)]]</f>
        <v>0.12731321619742031</v>
      </c>
      <c r="O539" s="2">
        <v>105.77197802197803</v>
      </c>
      <c r="P539" s="2">
        <v>0</v>
      </c>
      <c r="Q539" s="8">
        <f>Contract[[#This Row],[RN Admin Hours Contract]]/Contract[[#This Row],[RN Admin Hours]]</f>
        <v>0</v>
      </c>
      <c r="R539" s="2">
        <v>10.563186813186814</v>
      </c>
      <c r="S539" s="2">
        <v>0</v>
      </c>
      <c r="T539" s="8">
        <f>Contract[[#This Row],[RN DON Hours Contract]]/Contract[[#This Row],[RN DON Hours]]</f>
        <v>0</v>
      </c>
      <c r="U539" s="2">
        <v>170.38659340659345</v>
      </c>
      <c r="V539" s="2">
        <v>123.74373626373631</v>
      </c>
      <c r="W539" s="8">
        <f>Contract[[#This Row],[LPN Hours Contract (excl. Admin)]]/Contract[[#This Row],[LPN Hours (excl. Admin)]]</f>
        <v>0.726252774879105</v>
      </c>
      <c r="X539" s="2">
        <v>12.997252747252746</v>
      </c>
      <c r="Y539" s="2">
        <v>0</v>
      </c>
      <c r="Z539" s="8">
        <f>Contract[[#This Row],[LPN Admin Hours Contract]]/Contract[[#This Row],[LPN Admin Hours]]</f>
        <v>0</v>
      </c>
      <c r="AA539" s="2">
        <v>683.68725274725284</v>
      </c>
      <c r="AB539" s="2">
        <v>213.4065934065934</v>
      </c>
      <c r="AC539" s="8">
        <f>Contract[[#This Row],[CNA Hours Contract]]/Contract[[#This Row],[CNA Hours]]</f>
        <v>0.31214066453493766</v>
      </c>
      <c r="AD539" s="2">
        <v>2.7307692307692308</v>
      </c>
      <c r="AE539" s="2">
        <v>0</v>
      </c>
      <c r="AF539" s="8">
        <f>Contract[[#This Row],[NA TR Hours Contract]]/Contract[[#This Row],[NA TR Hours]]</f>
        <v>0</v>
      </c>
      <c r="AG539" s="2">
        <v>0</v>
      </c>
      <c r="AH539" s="2">
        <v>0</v>
      </c>
      <c r="AI539" s="8" t="s">
        <v>2447</v>
      </c>
      <c r="AJ539" t="s">
        <v>75</v>
      </c>
      <c r="AK539" s="6">
        <v>5</v>
      </c>
      <c r="AT539"/>
      <c r="AU539"/>
    </row>
    <row r="540" spans="1:47" x14ac:dyDescent="0.25">
      <c r="A540" t="s">
        <v>35</v>
      </c>
      <c r="B540" t="s">
        <v>1895</v>
      </c>
      <c r="C540" t="s">
        <v>2172</v>
      </c>
      <c r="D540" t="s">
        <v>2302</v>
      </c>
      <c r="E540" s="2">
        <v>93.549450549450555</v>
      </c>
      <c r="F540" s="2">
        <f>SUM(Contract[[#This Row],[RN Hours (excl. Admin, DON)]], Contract[[#This Row],[RN Admin Hours]], Contract[[#This Row],[RN DON Hours]], Contract[[#This Row],[LPN Hours (excl. Admin)]], Contract[[#This Row],[LPN Admin Hours]], Contract[[#This Row],[CNA Hours]], Contract[[#This Row],[NA TR Hours]], Contract[[#This Row],[Med Aide/Tech Hours]])</f>
        <v>298.71000000000004</v>
      </c>
      <c r="G5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0" s="8">
        <f>Contract[[#This Row],[Total Contract Hours]]/Contract[[#This Row],[Total Nurse Staff Hours]]</f>
        <v>0</v>
      </c>
      <c r="I540" s="2">
        <f>SUM(Contract[[#This Row],[RN Hours (excl. Admin, DON)]], Contract[[#This Row],[RN Admin Hours]], Contract[[#This Row],[RN DON Hours]])</f>
        <v>48.528461538461535</v>
      </c>
      <c r="J540" s="2">
        <f>SUM(Contract[[#This Row],[RN Hours Contract (excl. Admin, DON)]], Contract[[#This Row],[RN Admin Hours Contract]], Contract[[#This Row],[RN DON Hours Contract]])</f>
        <v>0</v>
      </c>
      <c r="K540" s="8">
        <f>Contract[[#This Row],[Total Contract RN Hours (w/ Admin, DON)]]/Contract[[#This Row],[Total RN Hours (w/ Admin, DON)]]</f>
        <v>0</v>
      </c>
      <c r="L540" s="2">
        <v>26.231758241758239</v>
      </c>
      <c r="M540" s="2">
        <v>0</v>
      </c>
      <c r="N540" s="8">
        <f>Contract[[#This Row],[RN Hours Contract (excl. Admin, DON)]]/Contract[[#This Row],[RN Hours (excl. Admin, DON)]]</f>
        <v>0</v>
      </c>
      <c r="O540" s="2">
        <v>17.549450549450551</v>
      </c>
      <c r="P540" s="2">
        <v>0</v>
      </c>
      <c r="Q540" s="8">
        <f>Contract[[#This Row],[RN Admin Hours Contract]]/Contract[[#This Row],[RN Admin Hours]]</f>
        <v>0</v>
      </c>
      <c r="R540" s="2">
        <v>4.7472527472527473</v>
      </c>
      <c r="S540" s="2">
        <v>0</v>
      </c>
      <c r="T540" s="8">
        <f>Contract[[#This Row],[RN DON Hours Contract]]/Contract[[#This Row],[RN DON Hours]]</f>
        <v>0</v>
      </c>
      <c r="U540" s="2">
        <v>83.395824175824174</v>
      </c>
      <c r="V540" s="2">
        <v>0</v>
      </c>
      <c r="W540" s="8">
        <f>Contract[[#This Row],[LPN Hours Contract (excl. Admin)]]/Contract[[#This Row],[LPN Hours (excl. Admin)]]</f>
        <v>0</v>
      </c>
      <c r="X540" s="2">
        <v>11.684615384615384</v>
      </c>
      <c r="Y540" s="2">
        <v>0</v>
      </c>
      <c r="Z540" s="8">
        <f>Contract[[#This Row],[LPN Admin Hours Contract]]/Contract[[#This Row],[LPN Admin Hours]]</f>
        <v>0</v>
      </c>
      <c r="AA540" s="2">
        <v>155.10109890109894</v>
      </c>
      <c r="AB540" s="2">
        <v>0</v>
      </c>
      <c r="AC540" s="8">
        <f>Contract[[#This Row],[CNA Hours Contract]]/Contract[[#This Row],[CNA Hours]]</f>
        <v>0</v>
      </c>
      <c r="AD540" s="2">
        <v>0</v>
      </c>
      <c r="AE540" s="2">
        <v>0</v>
      </c>
      <c r="AF540" s="8" t="s">
        <v>2447</v>
      </c>
      <c r="AG540" s="2">
        <v>0</v>
      </c>
      <c r="AH540" s="2">
        <v>0</v>
      </c>
      <c r="AI540" s="8" t="s">
        <v>2447</v>
      </c>
      <c r="AJ540" t="s">
        <v>962</v>
      </c>
      <c r="AK540" s="6">
        <v>5</v>
      </c>
      <c r="AT540"/>
      <c r="AU540"/>
    </row>
    <row r="541" spans="1:47" x14ac:dyDescent="0.25">
      <c r="A541" t="s">
        <v>35</v>
      </c>
      <c r="B541" t="s">
        <v>1555</v>
      </c>
      <c r="C541" t="s">
        <v>2172</v>
      </c>
      <c r="D541" t="s">
        <v>2302</v>
      </c>
      <c r="E541" s="2">
        <v>81</v>
      </c>
      <c r="F541" s="2">
        <f>SUM(Contract[[#This Row],[RN Hours (excl. Admin, DON)]], Contract[[#This Row],[RN Admin Hours]], Contract[[#This Row],[RN DON Hours]], Contract[[#This Row],[LPN Hours (excl. Admin)]], Contract[[#This Row],[LPN Admin Hours]], Contract[[#This Row],[CNA Hours]], Contract[[#This Row],[NA TR Hours]], Contract[[#This Row],[Med Aide/Tech Hours]])</f>
        <v>199.66560439560442</v>
      </c>
      <c r="G5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1" s="8">
        <f>Contract[[#This Row],[Total Contract Hours]]/Contract[[#This Row],[Total Nurse Staff Hours]]</f>
        <v>0</v>
      </c>
      <c r="I541" s="2">
        <f>SUM(Contract[[#This Row],[RN Hours (excl. Admin, DON)]], Contract[[#This Row],[RN Admin Hours]], Contract[[#This Row],[RN DON Hours]])</f>
        <v>29.572307692307685</v>
      </c>
      <c r="J541" s="2">
        <f>SUM(Contract[[#This Row],[RN Hours Contract (excl. Admin, DON)]], Contract[[#This Row],[RN Admin Hours Contract]], Contract[[#This Row],[RN DON Hours Contract]])</f>
        <v>0</v>
      </c>
      <c r="K541" s="8">
        <f>Contract[[#This Row],[Total Contract RN Hours (w/ Admin, DON)]]/Contract[[#This Row],[Total RN Hours (w/ Admin, DON)]]</f>
        <v>0</v>
      </c>
      <c r="L541" s="2">
        <v>21.624285714285708</v>
      </c>
      <c r="M541" s="2">
        <v>0</v>
      </c>
      <c r="N541" s="8">
        <f>Contract[[#This Row],[RN Hours Contract (excl. Admin, DON)]]/Contract[[#This Row],[RN Hours (excl. Admin, DON)]]</f>
        <v>0</v>
      </c>
      <c r="O541" s="2">
        <v>1.9670329670329669</v>
      </c>
      <c r="P541" s="2">
        <v>0</v>
      </c>
      <c r="Q541" s="8">
        <f>Contract[[#This Row],[RN Admin Hours Contract]]/Contract[[#This Row],[RN Admin Hours]]</f>
        <v>0</v>
      </c>
      <c r="R541" s="2">
        <v>5.9809890109890107</v>
      </c>
      <c r="S541" s="2">
        <v>0</v>
      </c>
      <c r="T541" s="8">
        <f>Contract[[#This Row],[RN DON Hours Contract]]/Contract[[#This Row],[RN DON Hours]]</f>
        <v>0</v>
      </c>
      <c r="U541" s="2">
        <v>61.778571428571439</v>
      </c>
      <c r="V541" s="2">
        <v>0</v>
      </c>
      <c r="W541" s="8">
        <f>Contract[[#This Row],[LPN Hours Contract (excl. Admin)]]/Contract[[#This Row],[LPN Hours (excl. Admin)]]</f>
        <v>0</v>
      </c>
      <c r="X541" s="2">
        <v>9.8076923076923084</v>
      </c>
      <c r="Y541" s="2">
        <v>0</v>
      </c>
      <c r="Z541" s="8">
        <f>Contract[[#This Row],[LPN Admin Hours Contract]]/Contract[[#This Row],[LPN Admin Hours]]</f>
        <v>0</v>
      </c>
      <c r="AA541" s="2">
        <v>86.599340659340669</v>
      </c>
      <c r="AB541" s="2">
        <v>0</v>
      </c>
      <c r="AC541" s="8">
        <f>Contract[[#This Row],[CNA Hours Contract]]/Contract[[#This Row],[CNA Hours]]</f>
        <v>0</v>
      </c>
      <c r="AD541" s="2">
        <v>11.90769230769231</v>
      </c>
      <c r="AE541" s="2">
        <v>0</v>
      </c>
      <c r="AF541" s="8">
        <f>Contract[[#This Row],[NA TR Hours Contract]]/Contract[[#This Row],[NA TR Hours]]</f>
        <v>0</v>
      </c>
      <c r="AG541" s="2">
        <v>0</v>
      </c>
      <c r="AH541" s="2">
        <v>0</v>
      </c>
      <c r="AI541" s="8" t="s">
        <v>2447</v>
      </c>
      <c r="AJ541" t="s">
        <v>617</v>
      </c>
      <c r="AK541" s="6">
        <v>5</v>
      </c>
      <c r="AT541"/>
      <c r="AU541"/>
    </row>
    <row r="542" spans="1:47" x14ac:dyDescent="0.25">
      <c r="A542" t="s">
        <v>35</v>
      </c>
      <c r="B542" t="s">
        <v>1311</v>
      </c>
      <c r="C542" t="s">
        <v>1988</v>
      </c>
      <c r="D542" t="s">
        <v>2314</v>
      </c>
      <c r="E542" s="2">
        <v>47.098901098901102</v>
      </c>
      <c r="F542" s="2">
        <f>SUM(Contract[[#This Row],[RN Hours (excl. Admin, DON)]], Contract[[#This Row],[RN Admin Hours]], Contract[[#This Row],[RN DON Hours]], Contract[[#This Row],[LPN Hours (excl. Admin)]], Contract[[#This Row],[LPN Admin Hours]], Contract[[#This Row],[CNA Hours]], Contract[[#This Row],[NA TR Hours]], Contract[[#This Row],[Med Aide/Tech Hours]])</f>
        <v>184.75329670329671</v>
      </c>
      <c r="G5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12.12087912087912</v>
      </c>
      <c r="H542" s="8">
        <f>Contract[[#This Row],[Total Contract Hours]]/Contract[[#This Row],[Total Nurse Staff Hours]]</f>
        <v>6.5605752845344686E-2</v>
      </c>
      <c r="I542" s="2">
        <f>SUM(Contract[[#This Row],[RN Hours (excl. Admin, DON)]], Contract[[#This Row],[RN Admin Hours]], Contract[[#This Row],[RN DON Hours]])</f>
        <v>47.426373626373632</v>
      </c>
      <c r="J542" s="2">
        <f>SUM(Contract[[#This Row],[RN Hours Contract (excl. Admin, DON)]], Contract[[#This Row],[RN Admin Hours Contract]], Contract[[#This Row],[RN DON Hours Contract]])</f>
        <v>7.4285714285714279</v>
      </c>
      <c r="K542" s="8">
        <f>Contract[[#This Row],[Total Contract RN Hours (w/ Admin, DON)]]/Contract[[#This Row],[Total RN Hours (w/ Admin, DON)]]</f>
        <v>0.15663376430789189</v>
      </c>
      <c r="L542" s="2">
        <v>30.271978021978022</v>
      </c>
      <c r="M542" s="2">
        <v>6.615384615384615</v>
      </c>
      <c r="N542" s="8">
        <f>Contract[[#This Row],[RN Hours Contract (excl. Admin, DON)]]/Contract[[#This Row],[RN Hours (excl. Admin, DON)]]</f>
        <v>0.21853162718940011</v>
      </c>
      <c r="O542" s="2">
        <v>12.187362637362639</v>
      </c>
      <c r="P542" s="2">
        <v>0.81318681318681318</v>
      </c>
      <c r="Q542" s="8">
        <f>Contract[[#This Row],[RN Admin Hours Contract]]/Contract[[#This Row],[RN Admin Hours]]</f>
        <v>6.6723772598169598E-2</v>
      </c>
      <c r="R542" s="2">
        <v>4.9670329670329672</v>
      </c>
      <c r="S542" s="2">
        <v>0</v>
      </c>
      <c r="T542" s="8">
        <f>Contract[[#This Row],[RN DON Hours Contract]]/Contract[[#This Row],[RN DON Hours]]</f>
        <v>0</v>
      </c>
      <c r="U542" s="2">
        <v>56.744505494505496</v>
      </c>
      <c r="V542" s="2">
        <v>1.7252747252747254</v>
      </c>
      <c r="W542" s="8">
        <f>Contract[[#This Row],[LPN Hours Contract (excl. Admin)]]/Contract[[#This Row],[LPN Hours (excl. Admin)]]</f>
        <v>3.0404260469619946E-2</v>
      </c>
      <c r="X542" s="2">
        <v>0</v>
      </c>
      <c r="Y542" s="2">
        <v>0</v>
      </c>
      <c r="Z542" s="8" t="s">
        <v>2447</v>
      </c>
      <c r="AA542" s="2">
        <v>80.582417582417577</v>
      </c>
      <c r="AB542" s="2">
        <v>2.9670329670329672</v>
      </c>
      <c r="AC542" s="8">
        <f>Contract[[#This Row],[CNA Hours Contract]]/Contract[[#This Row],[CNA Hours]]</f>
        <v>3.6819855447974913E-2</v>
      </c>
      <c r="AD542" s="2">
        <v>0</v>
      </c>
      <c r="AE542" s="2">
        <v>0</v>
      </c>
      <c r="AF542" s="8" t="s">
        <v>2447</v>
      </c>
      <c r="AG542" s="2">
        <v>0</v>
      </c>
      <c r="AH542" s="2">
        <v>0</v>
      </c>
      <c r="AI542" s="8" t="s">
        <v>2447</v>
      </c>
      <c r="AJ542" t="s">
        <v>368</v>
      </c>
      <c r="AK542" s="6">
        <v>5</v>
      </c>
      <c r="AT542"/>
      <c r="AU542"/>
    </row>
    <row r="543" spans="1:47" x14ac:dyDescent="0.25">
      <c r="A543" t="s">
        <v>35</v>
      </c>
      <c r="B543" t="s">
        <v>1277</v>
      </c>
      <c r="C543" t="s">
        <v>2068</v>
      </c>
      <c r="D543" t="s">
        <v>2307</v>
      </c>
      <c r="E543" s="2">
        <v>70.362637362637358</v>
      </c>
      <c r="F543" s="2">
        <f>SUM(Contract[[#This Row],[RN Hours (excl. Admin, DON)]], Contract[[#This Row],[RN Admin Hours]], Contract[[#This Row],[RN DON Hours]], Contract[[#This Row],[LPN Hours (excl. Admin)]], Contract[[#This Row],[LPN Admin Hours]], Contract[[#This Row],[CNA Hours]], Contract[[#This Row],[NA TR Hours]], Contract[[#This Row],[Med Aide/Tech Hours]])</f>
        <v>273.62912087912088</v>
      </c>
      <c r="G5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31.25</v>
      </c>
      <c r="H543" s="8">
        <f>Contract[[#This Row],[Total Contract Hours]]/Contract[[#This Row],[Total Nurse Staff Hours]]</f>
        <v>0.11420568066585678</v>
      </c>
      <c r="I543" s="2">
        <f>SUM(Contract[[#This Row],[RN Hours (excl. Admin, DON)]], Contract[[#This Row],[RN Admin Hours]], Contract[[#This Row],[RN DON Hours]])</f>
        <v>66.442307692307693</v>
      </c>
      <c r="J543" s="2">
        <f>SUM(Contract[[#This Row],[RN Hours Contract (excl. Admin, DON)]], Contract[[#This Row],[RN Admin Hours Contract]], Contract[[#This Row],[RN DON Hours Contract]])</f>
        <v>14.582417582417582</v>
      </c>
      <c r="K543" s="8">
        <f>Contract[[#This Row],[Total Contract RN Hours (w/ Admin, DON)]]/Contract[[#This Row],[Total RN Hours (w/ Admin, DON)]]</f>
        <v>0.21947488112466404</v>
      </c>
      <c r="L543" s="2">
        <v>39.18681318681319</v>
      </c>
      <c r="M543" s="2">
        <v>14.582417582417582</v>
      </c>
      <c r="N543" s="8">
        <f>Contract[[#This Row],[RN Hours Contract (excl. Admin, DON)]]/Contract[[#This Row],[RN Hours (excl. Admin, DON)]]</f>
        <v>0.37212563095905771</v>
      </c>
      <c r="O543" s="2">
        <v>7.7829670329670328</v>
      </c>
      <c r="P543" s="2">
        <v>0</v>
      </c>
      <c r="Q543" s="8">
        <f>Contract[[#This Row],[RN Admin Hours Contract]]/Contract[[#This Row],[RN Admin Hours]]</f>
        <v>0</v>
      </c>
      <c r="R543" s="2">
        <v>19.472527472527471</v>
      </c>
      <c r="S543" s="2">
        <v>0</v>
      </c>
      <c r="T543" s="8">
        <f>Contract[[#This Row],[RN DON Hours Contract]]/Contract[[#This Row],[RN DON Hours]]</f>
        <v>0</v>
      </c>
      <c r="U543" s="2">
        <v>104.23901098901099</v>
      </c>
      <c r="V543" s="2">
        <v>16.667582417582416</v>
      </c>
      <c r="W543" s="8">
        <f>Contract[[#This Row],[LPN Hours Contract (excl. Admin)]]/Contract[[#This Row],[LPN Hours (excl. Admin)]]</f>
        <v>0.15989774134886539</v>
      </c>
      <c r="X543" s="2">
        <v>0</v>
      </c>
      <c r="Y543" s="2">
        <v>0</v>
      </c>
      <c r="Z543" s="8" t="s">
        <v>2447</v>
      </c>
      <c r="AA543" s="2">
        <v>102.9478021978022</v>
      </c>
      <c r="AB543" s="2">
        <v>0</v>
      </c>
      <c r="AC543" s="8">
        <f>Contract[[#This Row],[CNA Hours Contract]]/Contract[[#This Row],[CNA Hours]]</f>
        <v>0</v>
      </c>
      <c r="AD543" s="2">
        <v>0</v>
      </c>
      <c r="AE543" s="2">
        <v>0</v>
      </c>
      <c r="AF543" s="8" t="s">
        <v>2447</v>
      </c>
      <c r="AG543" s="2">
        <v>0</v>
      </c>
      <c r="AH543" s="2">
        <v>0</v>
      </c>
      <c r="AI543" s="8" t="s">
        <v>2447</v>
      </c>
      <c r="AJ543" t="s">
        <v>333</v>
      </c>
      <c r="AK543" s="6">
        <v>5</v>
      </c>
      <c r="AT543"/>
      <c r="AU543"/>
    </row>
    <row r="544" spans="1:47" x14ac:dyDescent="0.25">
      <c r="A544" t="s">
        <v>35</v>
      </c>
      <c r="B544" t="s">
        <v>1071</v>
      </c>
      <c r="C544" t="s">
        <v>2016</v>
      </c>
      <c r="D544" t="s">
        <v>2325</v>
      </c>
      <c r="E544" s="2">
        <v>51.395604395604394</v>
      </c>
      <c r="F544" s="2">
        <f>SUM(Contract[[#This Row],[RN Hours (excl. Admin, DON)]], Contract[[#This Row],[RN Admin Hours]], Contract[[#This Row],[RN DON Hours]], Contract[[#This Row],[LPN Hours (excl. Admin)]], Contract[[#This Row],[LPN Admin Hours]], Contract[[#This Row],[CNA Hours]], Contract[[#This Row],[NA TR Hours]], Contract[[#This Row],[Med Aide/Tech Hours]])</f>
        <v>184.48879120879121</v>
      </c>
      <c r="G5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4" s="8">
        <f>Contract[[#This Row],[Total Contract Hours]]/Contract[[#This Row],[Total Nurse Staff Hours]]</f>
        <v>0</v>
      </c>
      <c r="I544" s="2">
        <f>SUM(Contract[[#This Row],[RN Hours (excl. Admin, DON)]], Contract[[#This Row],[RN Admin Hours]], Contract[[#This Row],[RN DON Hours]])</f>
        <v>43.081868131868127</v>
      </c>
      <c r="J544" s="2">
        <f>SUM(Contract[[#This Row],[RN Hours Contract (excl. Admin, DON)]], Contract[[#This Row],[RN Admin Hours Contract]], Contract[[#This Row],[RN DON Hours Contract]])</f>
        <v>0</v>
      </c>
      <c r="K544" s="8">
        <f>Contract[[#This Row],[Total Contract RN Hours (w/ Admin, DON)]]/Contract[[#This Row],[Total RN Hours (w/ Admin, DON)]]</f>
        <v>0</v>
      </c>
      <c r="L544" s="2">
        <v>20.082087912087914</v>
      </c>
      <c r="M544" s="2">
        <v>0</v>
      </c>
      <c r="N544" s="8">
        <f>Contract[[#This Row],[RN Hours Contract (excl. Admin, DON)]]/Contract[[#This Row],[RN Hours (excl. Admin, DON)]]</f>
        <v>0</v>
      </c>
      <c r="O544" s="2">
        <v>17.186593406593403</v>
      </c>
      <c r="P544" s="2">
        <v>0</v>
      </c>
      <c r="Q544" s="8">
        <f>Contract[[#This Row],[RN Admin Hours Contract]]/Contract[[#This Row],[RN Admin Hours]]</f>
        <v>0</v>
      </c>
      <c r="R544" s="2">
        <v>5.813186813186813</v>
      </c>
      <c r="S544" s="2">
        <v>0</v>
      </c>
      <c r="T544" s="8">
        <f>Contract[[#This Row],[RN DON Hours Contract]]/Contract[[#This Row],[RN DON Hours]]</f>
        <v>0</v>
      </c>
      <c r="U544" s="2">
        <v>44.065714285714279</v>
      </c>
      <c r="V544" s="2">
        <v>0</v>
      </c>
      <c r="W544" s="8">
        <f>Contract[[#This Row],[LPN Hours Contract (excl. Admin)]]/Contract[[#This Row],[LPN Hours (excl. Admin)]]</f>
        <v>0</v>
      </c>
      <c r="X544" s="2">
        <v>3.6758241758241756</v>
      </c>
      <c r="Y544" s="2">
        <v>0</v>
      </c>
      <c r="Z544" s="8">
        <f>Contract[[#This Row],[LPN Admin Hours Contract]]/Contract[[#This Row],[LPN Admin Hours]]</f>
        <v>0</v>
      </c>
      <c r="AA544" s="2">
        <v>93.66538461538461</v>
      </c>
      <c r="AB544" s="2">
        <v>0</v>
      </c>
      <c r="AC544" s="8">
        <f>Contract[[#This Row],[CNA Hours Contract]]/Contract[[#This Row],[CNA Hours]]</f>
        <v>0</v>
      </c>
      <c r="AD544" s="2">
        <v>0</v>
      </c>
      <c r="AE544" s="2">
        <v>0</v>
      </c>
      <c r="AF544" s="8" t="s">
        <v>2447</v>
      </c>
      <c r="AG544" s="2">
        <v>0</v>
      </c>
      <c r="AH544" s="2">
        <v>0</v>
      </c>
      <c r="AI544" s="8" t="s">
        <v>2447</v>
      </c>
      <c r="AJ544" t="s">
        <v>124</v>
      </c>
      <c r="AK544" s="6">
        <v>5</v>
      </c>
      <c r="AT544"/>
      <c r="AU544"/>
    </row>
    <row r="545" spans="1:47" x14ac:dyDescent="0.25">
      <c r="A545" t="s">
        <v>35</v>
      </c>
      <c r="B545" t="s">
        <v>1279</v>
      </c>
      <c r="C545" t="s">
        <v>2022</v>
      </c>
      <c r="D545" t="s">
        <v>2297</v>
      </c>
      <c r="E545" s="2">
        <v>53.824175824175825</v>
      </c>
      <c r="F545" s="2">
        <f>SUM(Contract[[#This Row],[RN Hours (excl. Admin, DON)]], Contract[[#This Row],[RN Admin Hours]], Contract[[#This Row],[RN DON Hours]], Contract[[#This Row],[LPN Hours (excl. Admin)]], Contract[[#This Row],[LPN Admin Hours]], Contract[[#This Row],[CNA Hours]], Contract[[#This Row],[NA TR Hours]], Contract[[#This Row],[Med Aide/Tech Hours]])</f>
        <v>138.90406593406598</v>
      </c>
      <c r="G5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7.5164835164835173</v>
      </c>
      <c r="H545" s="8">
        <f>Contract[[#This Row],[Total Contract Hours]]/Contract[[#This Row],[Total Nurse Staff Hours]]</f>
        <v>5.4112768160806679E-2</v>
      </c>
      <c r="I545" s="2">
        <f>SUM(Contract[[#This Row],[RN Hours (excl. Admin, DON)]], Contract[[#This Row],[RN Admin Hours]], Contract[[#This Row],[RN DON Hours]])</f>
        <v>36.291318681318678</v>
      </c>
      <c r="J545" s="2">
        <f>SUM(Contract[[#This Row],[RN Hours Contract (excl. Admin, DON)]], Contract[[#This Row],[RN Admin Hours Contract]], Contract[[#This Row],[RN DON Hours Contract]])</f>
        <v>5.2637362637362646</v>
      </c>
      <c r="K545" s="8">
        <f>Contract[[#This Row],[Total Contract RN Hours (w/ Admin, DON)]]/Contract[[#This Row],[Total RN Hours (w/ Admin, DON)]]</f>
        <v>0.14504119593884654</v>
      </c>
      <c r="L545" s="2">
        <v>31.890219780219773</v>
      </c>
      <c r="M545" s="2">
        <v>0.78021978021978022</v>
      </c>
      <c r="N545" s="8">
        <f>Contract[[#This Row],[RN Hours Contract (excl. Admin, DON)]]/Contract[[#This Row],[RN Hours (excl. Admin, DON)]]</f>
        <v>2.4465801289451111E-2</v>
      </c>
      <c r="O545" s="2">
        <v>1.5824175824175823</v>
      </c>
      <c r="P545" s="2">
        <v>1.6703296703296704</v>
      </c>
      <c r="Q545" s="8">
        <f>Contract[[#This Row],[RN Admin Hours Contract]]/Contract[[#This Row],[RN Admin Hours]]</f>
        <v>1.0555555555555556</v>
      </c>
      <c r="R545" s="2">
        <v>2.8186813186813189</v>
      </c>
      <c r="S545" s="2">
        <v>2.8131868131868134</v>
      </c>
      <c r="T545" s="8">
        <f>Contract[[#This Row],[RN DON Hours Contract]]/Contract[[#This Row],[RN DON Hours]]</f>
        <v>0.99805068226120863</v>
      </c>
      <c r="U545" s="2">
        <v>28.066593406593416</v>
      </c>
      <c r="V545" s="2">
        <v>0.26373626373626374</v>
      </c>
      <c r="W545" s="8">
        <f>Contract[[#This Row],[LPN Hours Contract (excl. Admin)]]/Contract[[#This Row],[LPN Hours (excl. Admin)]]</f>
        <v>9.39680352066905E-3</v>
      </c>
      <c r="X545" s="2">
        <v>1.7119780219780223</v>
      </c>
      <c r="Y545" s="2">
        <v>0</v>
      </c>
      <c r="Z545" s="8">
        <f>Contract[[#This Row],[LPN Admin Hours Contract]]/Contract[[#This Row],[LPN Admin Hours]]</f>
        <v>0</v>
      </c>
      <c r="AA545" s="2">
        <v>72.834175824175858</v>
      </c>
      <c r="AB545" s="2">
        <v>1.9890109890109891</v>
      </c>
      <c r="AC545" s="8">
        <f>Contract[[#This Row],[CNA Hours Contract]]/Contract[[#This Row],[CNA Hours]]</f>
        <v>2.7308759473197421E-2</v>
      </c>
      <c r="AD545" s="2">
        <v>0</v>
      </c>
      <c r="AE545" s="2">
        <v>0</v>
      </c>
      <c r="AF545" s="8" t="s">
        <v>2447</v>
      </c>
      <c r="AG545" s="2">
        <v>0</v>
      </c>
      <c r="AH545" s="2">
        <v>0</v>
      </c>
      <c r="AI545" s="8" t="s">
        <v>2447</v>
      </c>
      <c r="AJ545" t="s">
        <v>335</v>
      </c>
      <c r="AK545" s="6">
        <v>5</v>
      </c>
      <c r="AT545"/>
      <c r="AU545"/>
    </row>
    <row r="546" spans="1:47" x14ac:dyDescent="0.25">
      <c r="A546" t="s">
        <v>35</v>
      </c>
      <c r="B546" t="s">
        <v>1817</v>
      </c>
      <c r="C546" t="s">
        <v>2106</v>
      </c>
      <c r="D546" t="s">
        <v>2295</v>
      </c>
      <c r="E546" s="2">
        <v>56.516483516483518</v>
      </c>
      <c r="F546" s="2">
        <f>SUM(Contract[[#This Row],[RN Hours (excl. Admin, DON)]], Contract[[#This Row],[RN Admin Hours]], Contract[[#This Row],[RN DON Hours]], Contract[[#This Row],[LPN Hours (excl. Admin)]], Contract[[#This Row],[LPN Admin Hours]], Contract[[#This Row],[CNA Hours]], Contract[[#This Row],[NA TR Hours]], Contract[[#This Row],[Med Aide/Tech Hours]])</f>
        <v>191.98538461538465</v>
      </c>
      <c r="G5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6" s="8">
        <f>Contract[[#This Row],[Total Contract Hours]]/Contract[[#This Row],[Total Nurse Staff Hours]]</f>
        <v>0</v>
      </c>
      <c r="I546" s="2">
        <f>SUM(Contract[[#This Row],[RN Hours (excl. Admin, DON)]], Contract[[#This Row],[RN Admin Hours]], Contract[[#This Row],[RN DON Hours]])</f>
        <v>43.939010989010981</v>
      </c>
      <c r="J546" s="2">
        <f>SUM(Contract[[#This Row],[RN Hours Contract (excl. Admin, DON)]], Contract[[#This Row],[RN Admin Hours Contract]], Contract[[#This Row],[RN DON Hours Contract]])</f>
        <v>0</v>
      </c>
      <c r="K546" s="8">
        <f>Contract[[#This Row],[Total Contract RN Hours (w/ Admin, DON)]]/Contract[[#This Row],[Total RN Hours (w/ Admin, DON)]]</f>
        <v>0</v>
      </c>
      <c r="L546" s="2">
        <v>33.312637362637354</v>
      </c>
      <c r="M546" s="2">
        <v>0</v>
      </c>
      <c r="N546" s="8">
        <f>Contract[[#This Row],[RN Hours Contract (excl. Admin, DON)]]/Contract[[#This Row],[RN Hours (excl. Admin, DON)]]</f>
        <v>0</v>
      </c>
      <c r="O546" s="2">
        <v>5.8791208791208796</v>
      </c>
      <c r="P546" s="2">
        <v>0</v>
      </c>
      <c r="Q546" s="8">
        <f>Contract[[#This Row],[RN Admin Hours Contract]]/Contract[[#This Row],[RN Admin Hours]]</f>
        <v>0</v>
      </c>
      <c r="R546" s="2">
        <v>4.7472527472527473</v>
      </c>
      <c r="S546" s="2">
        <v>0</v>
      </c>
      <c r="T546" s="8">
        <f>Contract[[#This Row],[RN DON Hours Contract]]/Contract[[#This Row],[RN DON Hours]]</f>
        <v>0</v>
      </c>
      <c r="U546" s="2">
        <v>22.214615384615385</v>
      </c>
      <c r="V546" s="2">
        <v>0</v>
      </c>
      <c r="W546" s="8">
        <f>Contract[[#This Row],[LPN Hours Contract (excl. Admin)]]/Contract[[#This Row],[LPN Hours (excl. Admin)]]</f>
        <v>0</v>
      </c>
      <c r="X546" s="2">
        <v>10.901098901098901</v>
      </c>
      <c r="Y546" s="2">
        <v>0</v>
      </c>
      <c r="Z546" s="8">
        <f>Contract[[#This Row],[LPN Admin Hours Contract]]/Contract[[#This Row],[LPN Admin Hours]]</f>
        <v>0</v>
      </c>
      <c r="AA546" s="2">
        <v>113.56483516483522</v>
      </c>
      <c r="AB546" s="2">
        <v>0</v>
      </c>
      <c r="AC546" s="8">
        <f>Contract[[#This Row],[CNA Hours Contract]]/Contract[[#This Row],[CNA Hours]]</f>
        <v>0</v>
      </c>
      <c r="AD546" s="2">
        <v>1.3658241758241758</v>
      </c>
      <c r="AE546" s="2">
        <v>0</v>
      </c>
      <c r="AF546" s="8">
        <f>Contract[[#This Row],[NA TR Hours Contract]]/Contract[[#This Row],[NA TR Hours]]</f>
        <v>0</v>
      </c>
      <c r="AG546" s="2">
        <v>0</v>
      </c>
      <c r="AH546" s="2">
        <v>0</v>
      </c>
      <c r="AI546" s="8" t="s">
        <v>2447</v>
      </c>
      <c r="AJ546" t="s">
        <v>884</v>
      </c>
      <c r="AK546" s="6">
        <v>5</v>
      </c>
      <c r="AT546"/>
      <c r="AU546"/>
    </row>
    <row r="547" spans="1:47" x14ac:dyDescent="0.25">
      <c r="A547" t="s">
        <v>35</v>
      </c>
      <c r="B547" t="s">
        <v>1565</v>
      </c>
      <c r="C547" t="s">
        <v>2163</v>
      </c>
      <c r="D547" t="s">
        <v>2328</v>
      </c>
      <c r="E547" s="2">
        <v>28.956043956043956</v>
      </c>
      <c r="F547" s="2">
        <f>SUM(Contract[[#This Row],[RN Hours (excl. Admin, DON)]], Contract[[#This Row],[RN Admin Hours]], Contract[[#This Row],[RN DON Hours]], Contract[[#This Row],[LPN Hours (excl. Admin)]], Contract[[#This Row],[LPN Admin Hours]], Contract[[#This Row],[CNA Hours]], Contract[[#This Row],[NA TR Hours]], Contract[[#This Row],[Med Aide/Tech Hours]])</f>
        <v>97.722527472527474</v>
      </c>
      <c r="G5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7" s="8">
        <f>Contract[[#This Row],[Total Contract Hours]]/Contract[[#This Row],[Total Nurse Staff Hours]]</f>
        <v>0</v>
      </c>
      <c r="I547" s="2">
        <f>SUM(Contract[[#This Row],[RN Hours (excl. Admin, DON)]], Contract[[#This Row],[RN Admin Hours]], Contract[[#This Row],[RN DON Hours]])</f>
        <v>22.024725274725274</v>
      </c>
      <c r="J547" s="2">
        <f>SUM(Contract[[#This Row],[RN Hours Contract (excl. Admin, DON)]], Contract[[#This Row],[RN Admin Hours Contract]], Contract[[#This Row],[RN DON Hours Contract]])</f>
        <v>0</v>
      </c>
      <c r="K547" s="8">
        <f>Contract[[#This Row],[Total Contract RN Hours (w/ Admin, DON)]]/Contract[[#This Row],[Total RN Hours (w/ Admin, DON)]]</f>
        <v>0</v>
      </c>
      <c r="L547" s="2">
        <v>6.3104395604395602</v>
      </c>
      <c r="M547" s="2">
        <v>0</v>
      </c>
      <c r="N547" s="8">
        <f>Contract[[#This Row],[RN Hours Contract (excl. Admin, DON)]]/Contract[[#This Row],[RN Hours (excl. Admin, DON)]]</f>
        <v>0</v>
      </c>
      <c r="O547" s="2">
        <v>10.571428571428571</v>
      </c>
      <c r="P547" s="2">
        <v>0</v>
      </c>
      <c r="Q547" s="8">
        <f>Contract[[#This Row],[RN Admin Hours Contract]]/Contract[[#This Row],[RN Admin Hours]]</f>
        <v>0</v>
      </c>
      <c r="R547" s="2">
        <v>5.1428571428571432</v>
      </c>
      <c r="S547" s="2">
        <v>0</v>
      </c>
      <c r="T547" s="8">
        <f>Contract[[#This Row],[RN DON Hours Contract]]/Contract[[#This Row],[RN DON Hours]]</f>
        <v>0</v>
      </c>
      <c r="U547" s="2">
        <v>9.9010989010989015</v>
      </c>
      <c r="V547" s="2">
        <v>0</v>
      </c>
      <c r="W547" s="8">
        <f>Contract[[#This Row],[LPN Hours Contract (excl. Admin)]]/Contract[[#This Row],[LPN Hours (excl. Admin)]]</f>
        <v>0</v>
      </c>
      <c r="X547" s="2">
        <v>10.552197802197803</v>
      </c>
      <c r="Y547" s="2">
        <v>0</v>
      </c>
      <c r="Z547" s="8">
        <f>Contract[[#This Row],[LPN Admin Hours Contract]]/Contract[[#This Row],[LPN Admin Hours]]</f>
        <v>0</v>
      </c>
      <c r="AA547" s="2">
        <v>55.244505494505496</v>
      </c>
      <c r="AB547" s="2">
        <v>0</v>
      </c>
      <c r="AC547" s="8">
        <f>Contract[[#This Row],[CNA Hours Contract]]/Contract[[#This Row],[CNA Hours]]</f>
        <v>0</v>
      </c>
      <c r="AD547" s="2">
        <v>0</v>
      </c>
      <c r="AE547" s="2">
        <v>0</v>
      </c>
      <c r="AF547" s="8" t="s">
        <v>2447</v>
      </c>
      <c r="AG547" s="2">
        <v>0</v>
      </c>
      <c r="AH547" s="2">
        <v>0</v>
      </c>
      <c r="AI547" s="8" t="s">
        <v>2447</v>
      </c>
      <c r="AJ547" t="s">
        <v>627</v>
      </c>
      <c r="AK547" s="6">
        <v>5</v>
      </c>
      <c r="AT547"/>
      <c r="AU547"/>
    </row>
    <row r="548" spans="1:47" x14ac:dyDescent="0.25">
      <c r="A548" t="s">
        <v>35</v>
      </c>
      <c r="B548" t="s">
        <v>1642</v>
      </c>
      <c r="C548" t="s">
        <v>1962</v>
      </c>
      <c r="D548" t="s">
        <v>2282</v>
      </c>
      <c r="E548" s="2">
        <v>51.571428571428569</v>
      </c>
      <c r="F548" s="2">
        <f>SUM(Contract[[#This Row],[RN Hours (excl. Admin, DON)]], Contract[[#This Row],[RN Admin Hours]], Contract[[#This Row],[RN DON Hours]], Contract[[#This Row],[LPN Hours (excl. Admin)]], Contract[[#This Row],[LPN Admin Hours]], Contract[[#This Row],[CNA Hours]], Contract[[#This Row],[NA TR Hours]], Contract[[#This Row],[Med Aide/Tech Hours]])</f>
        <v>230.23626373626371</v>
      </c>
      <c r="G5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47.057692307692307</v>
      </c>
      <c r="H548" s="8">
        <f>Contract[[#This Row],[Total Contract Hours]]/Contract[[#This Row],[Total Nurse Staff Hours]]</f>
        <v>0.20438870725246405</v>
      </c>
      <c r="I548" s="2">
        <f>SUM(Contract[[#This Row],[RN Hours (excl. Admin, DON)]], Contract[[#This Row],[RN Admin Hours]], Contract[[#This Row],[RN DON Hours]])</f>
        <v>40.002747252747248</v>
      </c>
      <c r="J548" s="2">
        <f>SUM(Contract[[#This Row],[RN Hours Contract (excl. Admin, DON)]], Contract[[#This Row],[RN Admin Hours Contract]], Contract[[#This Row],[RN DON Hours Contract]])</f>
        <v>2.087912087912088</v>
      </c>
      <c r="K548" s="8">
        <f>Contract[[#This Row],[Total Contract RN Hours (w/ Admin, DON)]]/Contract[[#This Row],[Total RN Hours (w/ Admin, DON)]]</f>
        <v>5.2194217430121564E-2</v>
      </c>
      <c r="L548" s="2">
        <v>26.263736263736263</v>
      </c>
      <c r="M548" s="2">
        <v>2.087912087912088</v>
      </c>
      <c r="N548" s="8">
        <f>Contract[[#This Row],[RN Hours Contract (excl. Admin, DON)]]/Contract[[#This Row],[RN Hours (excl. Admin, DON)]]</f>
        <v>7.9497907949790808E-2</v>
      </c>
      <c r="O548" s="2">
        <v>5.2994505494505493</v>
      </c>
      <c r="P548" s="2">
        <v>0</v>
      </c>
      <c r="Q548" s="8">
        <f>Contract[[#This Row],[RN Admin Hours Contract]]/Contract[[#This Row],[RN Admin Hours]]</f>
        <v>0</v>
      </c>
      <c r="R548" s="2">
        <v>8.4395604395604398</v>
      </c>
      <c r="S548" s="2">
        <v>0</v>
      </c>
      <c r="T548" s="8">
        <f>Contract[[#This Row],[RN DON Hours Contract]]/Contract[[#This Row],[RN DON Hours]]</f>
        <v>0</v>
      </c>
      <c r="U548" s="2">
        <v>52.21153846153846</v>
      </c>
      <c r="V548" s="2">
        <v>7.7829670329670328</v>
      </c>
      <c r="W548" s="8">
        <f>Contract[[#This Row],[LPN Hours Contract (excl. Admin)]]/Contract[[#This Row],[LPN Hours (excl. Admin)]]</f>
        <v>0.14906603525388057</v>
      </c>
      <c r="X548" s="2">
        <v>15.42032967032967</v>
      </c>
      <c r="Y548" s="2">
        <v>0</v>
      </c>
      <c r="Z548" s="8">
        <f>Contract[[#This Row],[LPN Admin Hours Contract]]/Contract[[#This Row],[LPN Admin Hours]]</f>
        <v>0</v>
      </c>
      <c r="AA548" s="2">
        <v>120.00824175824175</v>
      </c>
      <c r="AB548" s="2">
        <v>37.18681318681319</v>
      </c>
      <c r="AC548" s="8">
        <f>Contract[[#This Row],[CNA Hours Contract]]/Contract[[#This Row],[CNA Hours]]</f>
        <v>0.30986882769040591</v>
      </c>
      <c r="AD548" s="2">
        <v>2.5934065934065935</v>
      </c>
      <c r="AE548" s="2">
        <v>0</v>
      </c>
      <c r="AF548" s="8">
        <f>Contract[[#This Row],[NA TR Hours Contract]]/Contract[[#This Row],[NA TR Hours]]</f>
        <v>0</v>
      </c>
      <c r="AG548" s="2">
        <v>0</v>
      </c>
      <c r="AH548" s="2">
        <v>0</v>
      </c>
      <c r="AI548" s="8" t="s">
        <v>2447</v>
      </c>
      <c r="AJ548" t="s">
        <v>705</v>
      </c>
      <c r="AK548" s="6">
        <v>5</v>
      </c>
      <c r="AT548"/>
      <c r="AU548"/>
    </row>
    <row r="549" spans="1:47" x14ac:dyDescent="0.25">
      <c r="A549" t="s">
        <v>35</v>
      </c>
      <c r="B549" t="s">
        <v>1674</v>
      </c>
      <c r="C549" t="s">
        <v>2169</v>
      </c>
      <c r="D549" t="s">
        <v>2316</v>
      </c>
      <c r="E549" s="2">
        <v>20.923076923076923</v>
      </c>
      <c r="F549" s="2">
        <f>SUM(Contract[[#This Row],[RN Hours (excl. Admin, DON)]], Contract[[#This Row],[RN Admin Hours]], Contract[[#This Row],[RN DON Hours]], Contract[[#This Row],[LPN Hours (excl. Admin)]], Contract[[#This Row],[LPN Admin Hours]], Contract[[#This Row],[CNA Hours]], Contract[[#This Row],[NA TR Hours]], Contract[[#This Row],[Med Aide/Tech Hours]])</f>
        <v>78.456043956043956</v>
      </c>
      <c r="G5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49" s="8">
        <f>Contract[[#This Row],[Total Contract Hours]]/Contract[[#This Row],[Total Nurse Staff Hours]]</f>
        <v>0</v>
      </c>
      <c r="I549" s="2">
        <f>SUM(Contract[[#This Row],[RN Hours (excl. Admin, DON)]], Contract[[#This Row],[RN Admin Hours]], Contract[[#This Row],[RN DON Hours]])</f>
        <v>19.964285714285715</v>
      </c>
      <c r="J549" s="2">
        <f>SUM(Contract[[#This Row],[RN Hours Contract (excl. Admin, DON)]], Contract[[#This Row],[RN Admin Hours Contract]], Contract[[#This Row],[RN DON Hours Contract]])</f>
        <v>0</v>
      </c>
      <c r="K549" s="8">
        <f>Contract[[#This Row],[Total Contract RN Hours (w/ Admin, DON)]]/Contract[[#This Row],[Total RN Hours (w/ Admin, DON)]]</f>
        <v>0</v>
      </c>
      <c r="L549" s="2">
        <v>10.101648351648352</v>
      </c>
      <c r="M549" s="2">
        <v>0</v>
      </c>
      <c r="N549" s="8">
        <f>Contract[[#This Row],[RN Hours Contract (excl. Admin, DON)]]/Contract[[#This Row],[RN Hours (excl. Admin, DON)]]</f>
        <v>0</v>
      </c>
      <c r="O549" s="2">
        <v>4.9835164835164836</v>
      </c>
      <c r="P549" s="2">
        <v>0</v>
      </c>
      <c r="Q549" s="8">
        <f>Contract[[#This Row],[RN Admin Hours Contract]]/Contract[[#This Row],[RN Admin Hours]]</f>
        <v>0</v>
      </c>
      <c r="R549" s="2">
        <v>4.8791208791208796</v>
      </c>
      <c r="S549" s="2">
        <v>0</v>
      </c>
      <c r="T549" s="8">
        <f>Contract[[#This Row],[RN DON Hours Contract]]/Contract[[#This Row],[RN DON Hours]]</f>
        <v>0</v>
      </c>
      <c r="U549" s="2">
        <v>14.447802197802197</v>
      </c>
      <c r="V549" s="2">
        <v>0</v>
      </c>
      <c r="W549" s="8">
        <f>Contract[[#This Row],[LPN Hours Contract (excl. Admin)]]/Contract[[#This Row],[LPN Hours (excl. Admin)]]</f>
        <v>0</v>
      </c>
      <c r="X549" s="2">
        <v>0</v>
      </c>
      <c r="Y549" s="2">
        <v>0</v>
      </c>
      <c r="Z549" s="8" t="s">
        <v>2447</v>
      </c>
      <c r="AA549" s="2">
        <v>44.043956043956044</v>
      </c>
      <c r="AB549" s="2">
        <v>0</v>
      </c>
      <c r="AC549" s="8">
        <f>Contract[[#This Row],[CNA Hours Contract]]/Contract[[#This Row],[CNA Hours]]</f>
        <v>0</v>
      </c>
      <c r="AD549" s="2">
        <v>0</v>
      </c>
      <c r="AE549" s="2">
        <v>0</v>
      </c>
      <c r="AF549" s="8" t="s">
        <v>2447</v>
      </c>
      <c r="AG549" s="2">
        <v>0</v>
      </c>
      <c r="AH549" s="2">
        <v>0</v>
      </c>
      <c r="AI549" s="8" t="s">
        <v>2447</v>
      </c>
      <c r="AJ549" t="s">
        <v>738</v>
      </c>
      <c r="AK549" s="6">
        <v>5</v>
      </c>
      <c r="AT549"/>
      <c r="AU549"/>
    </row>
    <row r="550" spans="1:47" x14ac:dyDescent="0.25">
      <c r="A550" t="s">
        <v>35</v>
      </c>
      <c r="B550" t="s">
        <v>1640</v>
      </c>
      <c r="C550" t="s">
        <v>1965</v>
      </c>
      <c r="D550" t="s">
        <v>2282</v>
      </c>
      <c r="E550" s="2">
        <v>59.329670329670328</v>
      </c>
      <c r="F550" s="2">
        <f>SUM(Contract[[#This Row],[RN Hours (excl. Admin, DON)]], Contract[[#This Row],[RN Admin Hours]], Contract[[#This Row],[RN DON Hours]], Contract[[#This Row],[LPN Hours (excl. Admin)]], Contract[[#This Row],[LPN Admin Hours]], Contract[[#This Row],[CNA Hours]], Contract[[#This Row],[NA TR Hours]], Contract[[#This Row],[Med Aide/Tech Hours]])</f>
        <v>263.45934065934068</v>
      </c>
      <c r="G5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3.9148351648351651</v>
      </c>
      <c r="H550" s="8">
        <f>Contract[[#This Row],[Total Contract Hours]]/Contract[[#This Row],[Total Nurse Staff Hours]]</f>
        <v>1.4859352319935933E-2</v>
      </c>
      <c r="I550" s="2">
        <f>SUM(Contract[[#This Row],[RN Hours (excl. Admin, DON)]], Contract[[#This Row],[RN Admin Hours]], Contract[[#This Row],[RN DON Hours]])</f>
        <v>49.685164835164827</v>
      </c>
      <c r="J550" s="2">
        <f>SUM(Contract[[#This Row],[RN Hours Contract (excl. Admin, DON)]], Contract[[#This Row],[RN Admin Hours Contract]], Contract[[#This Row],[RN DON Hours Contract]])</f>
        <v>0.48351648351648352</v>
      </c>
      <c r="K550" s="8">
        <f>Contract[[#This Row],[Total Contract RN Hours (w/ Admin, DON)]]/Contract[[#This Row],[Total RN Hours (w/ Admin, DON)]]</f>
        <v>9.7316067103851746E-3</v>
      </c>
      <c r="L550" s="2">
        <v>35.10274725274725</v>
      </c>
      <c r="M550" s="2">
        <v>0.48351648351648352</v>
      </c>
      <c r="N550" s="8">
        <f>Contract[[#This Row],[RN Hours Contract (excl. Admin, DON)]]/Contract[[#This Row],[RN Hours (excl. Admin, DON)]]</f>
        <v>1.3774320284251884E-2</v>
      </c>
      <c r="O550" s="2">
        <v>9.5714285714285712</v>
      </c>
      <c r="P550" s="2">
        <v>0</v>
      </c>
      <c r="Q550" s="8">
        <f>Contract[[#This Row],[RN Admin Hours Contract]]/Contract[[#This Row],[RN Admin Hours]]</f>
        <v>0</v>
      </c>
      <c r="R550" s="2">
        <v>5.0109890109890109</v>
      </c>
      <c r="S550" s="2">
        <v>0</v>
      </c>
      <c r="T550" s="8">
        <f>Contract[[#This Row],[RN DON Hours Contract]]/Contract[[#This Row],[RN DON Hours]]</f>
        <v>0</v>
      </c>
      <c r="U550" s="2">
        <v>38.364505494505494</v>
      </c>
      <c r="V550" s="2">
        <v>2.947802197802198</v>
      </c>
      <c r="W550" s="8">
        <f>Contract[[#This Row],[LPN Hours Contract (excl. Admin)]]/Contract[[#This Row],[LPN Hours (excl. Admin)]]</f>
        <v>7.6836705173337308E-2</v>
      </c>
      <c r="X550" s="2">
        <v>10.461538461538462</v>
      </c>
      <c r="Y550" s="2">
        <v>0</v>
      </c>
      <c r="Z550" s="8">
        <f>Contract[[#This Row],[LPN Admin Hours Contract]]/Contract[[#This Row],[LPN Admin Hours]]</f>
        <v>0</v>
      </c>
      <c r="AA550" s="2">
        <v>162.55802197802203</v>
      </c>
      <c r="AB550" s="2">
        <v>0.48351648351648352</v>
      </c>
      <c r="AC550" s="8">
        <f>Contract[[#This Row],[CNA Hours Contract]]/Contract[[#This Row],[CNA Hours]]</f>
        <v>2.974424009550604E-3</v>
      </c>
      <c r="AD550" s="2">
        <v>2.3901098901098901</v>
      </c>
      <c r="AE550" s="2">
        <v>0</v>
      </c>
      <c r="AF550" s="8">
        <f>Contract[[#This Row],[NA TR Hours Contract]]/Contract[[#This Row],[NA TR Hours]]</f>
        <v>0</v>
      </c>
      <c r="AG550" s="2">
        <v>0</v>
      </c>
      <c r="AH550" s="2">
        <v>0</v>
      </c>
      <c r="AI550" s="8" t="s">
        <v>2447</v>
      </c>
      <c r="AJ550" t="s">
        <v>703</v>
      </c>
      <c r="AK550" s="6">
        <v>5</v>
      </c>
      <c r="AT550"/>
      <c r="AU550"/>
    </row>
    <row r="551" spans="1:47" x14ac:dyDescent="0.25">
      <c r="A551" t="s">
        <v>35</v>
      </c>
      <c r="B551" t="s">
        <v>1490</v>
      </c>
      <c r="C551" t="s">
        <v>2206</v>
      </c>
      <c r="D551" t="s">
        <v>2303</v>
      </c>
      <c r="E551" s="2">
        <v>44.802197802197803</v>
      </c>
      <c r="F551" s="2">
        <f>SUM(Contract[[#This Row],[RN Hours (excl. Admin, DON)]], Contract[[#This Row],[RN Admin Hours]], Contract[[#This Row],[RN DON Hours]], Contract[[#This Row],[LPN Hours (excl. Admin)]], Contract[[#This Row],[LPN Admin Hours]], Contract[[#This Row],[CNA Hours]], Contract[[#This Row],[NA TR Hours]], Contract[[#This Row],[Med Aide/Tech Hours]])</f>
        <v>162.03219780219777</v>
      </c>
      <c r="G5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51" s="8">
        <f>Contract[[#This Row],[Total Contract Hours]]/Contract[[#This Row],[Total Nurse Staff Hours]]</f>
        <v>0</v>
      </c>
      <c r="I551" s="2">
        <f>SUM(Contract[[#This Row],[RN Hours (excl. Admin, DON)]], Contract[[#This Row],[RN Admin Hours]], Contract[[#This Row],[RN DON Hours]])</f>
        <v>31.396153846153847</v>
      </c>
      <c r="J551" s="2">
        <f>SUM(Contract[[#This Row],[RN Hours Contract (excl. Admin, DON)]], Contract[[#This Row],[RN Admin Hours Contract]], Contract[[#This Row],[RN DON Hours Contract]])</f>
        <v>0</v>
      </c>
      <c r="K551" s="8">
        <f>Contract[[#This Row],[Total Contract RN Hours (w/ Admin, DON)]]/Contract[[#This Row],[Total RN Hours (w/ Admin, DON)]]</f>
        <v>0</v>
      </c>
      <c r="L551" s="2">
        <v>23.65989010989011</v>
      </c>
      <c r="M551" s="2">
        <v>0</v>
      </c>
      <c r="N551" s="8">
        <f>Contract[[#This Row],[RN Hours Contract (excl. Admin, DON)]]/Contract[[#This Row],[RN Hours (excl. Admin, DON)]]</f>
        <v>0</v>
      </c>
      <c r="O551" s="2">
        <v>2.1098901098901099</v>
      </c>
      <c r="P551" s="2">
        <v>0</v>
      </c>
      <c r="Q551" s="8">
        <f>Contract[[#This Row],[RN Admin Hours Contract]]/Contract[[#This Row],[RN Admin Hours]]</f>
        <v>0</v>
      </c>
      <c r="R551" s="2">
        <v>5.6263736263736268</v>
      </c>
      <c r="S551" s="2">
        <v>0</v>
      </c>
      <c r="T551" s="8">
        <f>Contract[[#This Row],[RN DON Hours Contract]]/Contract[[#This Row],[RN DON Hours]]</f>
        <v>0</v>
      </c>
      <c r="U551" s="2">
        <v>39.297362637362632</v>
      </c>
      <c r="V551" s="2">
        <v>0</v>
      </c>
      <c r="W551" s="8">
        <f>Contract[[#This Row],[LPN Hours Contract (excl. Admin)]]/Contract[[#This Row],[LPN Hours (excl. Admin)]]</f>
        <v>0</v>
      </c>
      <c r="X551" s="2">
        <v>4.9842857142857158</v>
      </c>
      <c r="Y551" s="2">
        <v>0</v>
      </c>
      <c r="Z551" s="8">
        <f>Contract[[#This Row],[LPN Admin Hours Contract]]/Contract[[#This Row],[LPN Admin Hours]]</f>
        <v>0</v>
      </c>
      <c r="AA551" s="2">
        <v>76.835384615384598</v>
      </c>
      <c r="AB551" s="2">
        <v>0</v>
      </c>
      <c r="AC551" s="8">
        <f>Contract[[#This Row],[CNA Hours Contract]]/Contract[[#This Row],[CNA Hours]]</f>
        <v>0</v>
      </c>
      <c r="AD551" s="2">
        <v>9.5190109890109884</v>
      </c>
      <c r="AE551" s="2">
        <v>0</v>
      </c>
      <c r="AF551" s="8">
        <f>Contract[[#This Row],[NA TR Hours Contract]]/Contract[[#This Row],[NA TR Hours]]</f>
        <v>0</v>
      </c>
      <c r="AG551" s="2">
        <v>0</v>
      </c>
      <c r="AH551" s="2">
        <v>0</v>
      </c>
      <c r="AI551" s="8" t="s">
        <v>2447</v>
      </c>
      <c r="AJ551" t="s">
        <v>551</v>
      </c>
      <c r="AK551" s="6">
        <v>5</v>
      </c>
      <c r="AT551"/>
      <c r="AU551"/>
    </row>
    <row r="552" spans="1:47" x14ac:dyDescent="0.25">
      <c r="A552" t="s">
        <v>35</v>
      </c>
      <c r="B552" t="s">
        <v>1889</v>
      </c>
      <c r="C552" t="s">
        <v>2133</v>
      </c>
      <c r="D552" t="s">
        <v>2293</v>
      </c>
      <c r="E552" s="2">
        <v>23.076923076923077</v>
      </c>
      <c r="F552" s="2">
        <f>SUM(Contract[[#This Row],[RN Hours (excl. Admin, DON)]], Contract[[#This Row],[RN Admin Hours]], Contract[[#This Row],[RN DON Hours]], Contract[[#This Row],[LPN Hours (excl. Admin)]], Contract[[#This Row],[LPN Admin Hours]], Contract[[#This Row],[CNA Hours]], Contract[[#This Row],[NA TR Hours]], Contract[[#This Row],[Med Aide/Tech Hours]])</f>
        <v>92.384615384615387</v>
      </c>
      <c r="G5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0.64835164835164838</v>
      </c>
      <c r="H552" s="8">
        <f>Contract[[#This Row],[Total Contract Hours]]/Contract[[#This Row],[Total Nurse Staff Hours]]</f>
        <v>7.0179612227905322E-3</v>
      </c>
      <c r="I552" s="2">
        <f>SUM(Contract[[#This Row],[RN Hours (excl. Admin, DON)]], Contract[[#This Row],[RN Admin Hours]], Contract[[#This Row],[RN DON Hours]])</f>
        <v>16.819780219780217</v>
      </c>
      <c r="J552" s="2">
        <f>SUM(Contract[[#This Row],[RN Hours Contract (excl. Admin, DON)]], Contract[[#This Row],[RN Admin Hours Contract]], Contract[[#This Row],[RN DON Hours Contract]])</f>
        <v>0.64835164835164838</v>
      </c>
      <c r="K552" s="8">
        <f>Contract[[#This Row],[Total Contract RN Hours (w/ Admin, DON)]]/Contract[[#This Row],[Total RN Hours (w/ Admin, DON)]]</f>
        <v>3.8546975042467013E-2</v>
      </c>
      <c r="L552" s="2">
        <v>10.457142857142856</v>
      </c>
      <c r="M552" s="2">
        <v>0</v>
      </c>
      <c r="N552" s="8">
        <f>Contract[[#This Row],[RN Hours Contract (excl. Admin, DON)]]/Contract[[#This Row],[RN Hours (excl. Admin, DON)]]</f>
        <v>0</v>
      </c>
      <c r="O552" s="2">
        <v>0.64835164835164838</v>
      </c>
      <c r="P552" s="2">
        <v>0.64835164835164838</v>
      </c>
      <c r="Q552" s="8">
        <f>Contract[[#This Row],[RN Admin Hours Contract]]/Contract[[#This Row],[RN Admin Hours]]</f>
        <v>1</v>
      </c>
      <c r="R552" s="2">
        <v>5.7142857142857144</v>
      </c>
      <c r="S552" s="2">
        <v>0</v>
      </c>
      <c r="T552" s="8">
        <f>Contract[[#This Row],[RN DON Hours Contract]]/Contract[[#This Row],[RN DON Hours]]</f>
        <v>0</v>
      </c>
      <c r="U552" s="2">
        <v>25.323076923076929</v>
      </c>
      <c r="V552" s="2">
        <v>0</v>
      </c>
      <c r="W552" s="8">
        <f>Contract[[#This Row],[LPN Hours Contract (excl. Admin)]]/Contract[[#This Row],[LPN Hours (excl. Admin)]]</f>
        <v>0</v>
      </c>
      <c r="X552" s="2">
        <v>0</v>
      </c>
      <c r="Y552" s="2">
        <v>0</v>
      </c>
      <c r="Z552" s="8" t="s">
        <v>2447</v>
      </c>
      <c r="AA552" s="2">
        <v>50.241758241758234</v>
      </c>
      <c r="AB552" s="2">
        <v>0</v>
      </c>
      <c r="AC552" s="8">
        <f>Contract[[#This Row],[CNA Hours Contract]]/Contract[[#This Row],[CNA Hours]]</f>
        <v>0</v>
      </c>
      <c r="AD552" s="2">
        <v>0</v>
      </c>
      <c r="AE552" s="2">
        <v>0</v>
      </c>
      <c r="AF552" s="8" t="s">
        <v>2447</v>
      </c>
      <c r="AG552" s="2">
        <v>0</v>
      </c>
      <c r="AH552" s="2">
        <v>0</v>
      </c>
      <c r="AI552" s="8" t="s">
        <v>2447</v>
      </c>
      <c r="AJ552" t="s">
        <v>956</v>
      </c>
      <c r="AK552" s="6">
        <v>5</v>
      </c>
      <c r="AT552"/>
      <c r="AU552"/>
    </row>
    <row r="553" spans="1:47" x14ac:dyDescent="0.25">
      <c r="A553" t="s">
        <v>35</v>
      </c>
      <c r="B553" t="s">
        <v>1009</v>
      </c>
      <c r="C553" t="s">
        <v>2072</v>
      </c>
      <c r="D553" t="s">
        <v>2331</v>
      </c>
      <c r="E553" s="2">
        <v>136.54945054945054</v>
      </c>
      <c r="F553" s="2">
        <f>SUM(Contract[[#This Row],[RN Hours (excl. Admin, DON)]], Contract[[#This Row],[RN Admin Hours]], Contract[[#This Row],[RN DON Hours]], Contract[[#This Row],[LPN Hours (excl. Admin)]], Contract[[#This Row],[LPN Admin Hours]], Contract[[#This Row],[CNA Hours]], Contract[[#This Row],[NA TR Hours]], Contract[[#This Row],[Med Aide/Tech Hours]])</f>
        <v>517.4075824175826</v>
      </c>
      <c r="G5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88.591098901098889</v>
      </c>
      <c r="H553" s="8">
        <f>Contract[[#This Row],[Total Contract Hours]]/Contract[[#This Row],[Total Nurse Staff Hours]]</f>
        <v>0.17122110674752333</v>
      </c>
      <c r="I553" s="2">
        <f>SUM(Contract[[#This Row],[RN Hours (excl. Admin, DON)]], Contract[[#This Row],[RN Admin Hours]], Contract[[#This Row],[RN DON Hours]])</f>
        <v>94.598791208791212</v>
      </c>
      <c r="J553" s="2">
        <f>SUM(Contract[[#This Row],[RN Hours Contract (excl. Admin, DON)]], Contract[[#This Row],[RN Admin Hours Contract]], Contract[[#This Row],[RN DON Hours Contract]])</f>
        <v>15.131868131868131</v>
      </c>
      <c r="K553" s="8">
        <f>Contract[[#This Row],[Total Contract RN Hours (w/ Admin, DON)]]/Contract[[#This Row],[Total RN Hours (w/ Admin, DON)]]</f>
        <v>0.15995836668219396</v>
      </c>
      <c r="L553" s="2">
        <v>53.505384615384614</v>
      </c>
      <c r="M553" s="2">
        <v>15.131868131868131</v>
      </c>
      <c r="N553" s="8">
        <f>Contract[[#This Row],[RN Hours Contract (excl. Admin, DON)]]/Contract[[#This Row],[RN Hours (excl. Admin, DON)]]</f>
        <v>0.28281019266829466</v>
      </c>
      <c r="O553" s="2">
        <v>35.934065934065934</v>
      </c>
      <c r="P553" s="2">
        <v>0</v>
      </c>
      <c r="Q553" s="8">
        <f>Contract[[#This Row],[RN Admin Hours Contract]]/Contract[[#This Row],[RN Admin Hours]]</f>
        <v>0</v>
      </c>
      <c r="R553" s="2">
        <v>5.1593406593406597</v>
      </c>
      <c r="S553" s="2">
        <v>0</v>
      </c>
      <c r="T553" s="8">
        <f>Contract[[#This Row],[RN DON Hours Contract]]/Contract[[#This Row],[RN DON Hours]]</f>
        <v>0</v>
      </c>
      <c r="U553" s="2">
        <v>108.17901098901103</v>
      </c>
      <c r="V553" s="2">
        <v>46.98670329670329</v>
      </c>
      <c r="W553" s="8">
        <f>Contract[[#This Row],[LPN Hours Contract (excl. Admin)]]/Contract[[#This Row],[LPN Hours (excl. Admin)]]</f>
        <v>0.43434214148506367</v>
      </c>
      <c r="X553" s="2">
        <v>10.293956043956044</v>
      </c>
      <c r="Y553" s="2">
        <v>0</v>
      </c>
      <c r="Z553" s="8">
        <f>Contract[[#This Row],[LPN Admin Hours Contract]]/Contract[[#This Row],[LPN Admin Hours]]</f>
        <v>0</v>
      </c>
      <c r="AA553" s="2">
        <v>300.84681318681322</v>
      </c>
      <c r="AB553" s="2">
        <v>26.472527472527471</v>
      </c>
      <c r="AC553" s="8">
        <f>Contract[[#This Row],[CNA Hours Contract]]/Contract[[#This Row],[CNA Hours]]</f>
        <v>8.7993378397826491E-2</v>
      </c>
      <c r="AD553" s="2">
        <v>3.4890109890109891</v>
      </c>
      <c r="AE553" s="2">
        <v>0</v>
      </c>
      <c r="AF553" s="8">
        <f>Contract[[#This Row],[NA TR Hours Contract]]/Contract[[#This Row],[NA TR Hours]]</f>
        <v>0</v>
      </c>
      <c r="AG553" s="2">
        <v>0</v>
      </c>
      <c r="AH553" s="2">
        <v>0</v>
      </c>
      <c r="AI553" s="8" t="s">
        <v>2447</v>
      </c>
      <c r="AJ553" t="s">
        <v>62</v>
      </c>
      <c r="AK553" s="6">
        <v>5</v>
      </c>
      <c r="AT553"/>
      <c r="AU553"/>
    </row>
    <row r="554" spans="1:47" x14ac:dyDescent="0.25">
      <c r="A554" t="s">
        <v>35</v>
      </c>
      <c r="B554" t="s">
        <v>1016</v>
      </c>
      <c r="C554" t="s">
        <v>2073</v>
      </c>
      <c r="D554" t="s">
        <v>2282</v>
      </c>
      <c r="E554" s="2">
        <v>92.626373626373621</v>
      </c>
      <c r="F554" s="2">
        <f>SUM(Contract[[#This Row],[RN Hours (excl. Admin, DON)]], Contract[[#This Row],[RN Admin Hours]], Contract[[#This Row],[RN DON Hours]], Contract[[#This Row],[LPN Hours (excl. Admin)]], Contract[[#This Row],[LPN Admin Hours]], Contract[[#This Row],[CNA Hours]], Contract[[#This Row],[NA TR Hours]], Contract[[#This Row],[Med Aide/Tech Hours]])</f>
        <v>325.95087912087911</v>
      </c>
      <c r="G5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57.417582417582416</v>
      </c>
      <c r="H554" s="8">
        <f>Contract[[#This Row],[Total Contract Hours]]/Contract[[#This Row],[Total Nurse Staff Hours]]</f>
        <v>0.17615409589458131</v>
      </c>
      <c r="I554" s="2">
        <f>SUM(Contract[[#This Row],[RN Hours (excl. Admin, DON)]], Contract[[#This Row],[RN Admin Hours]], Contract[[#This Row],[RN DON Hours]])</f>
        <v>55.43681318681319</v>
      </c>
      <c r="J554" s="2">
        <f>SUM(Contract[[#This Row],[RN Hours Contract (excl. Admin, DON)]], Contract[[#This Row],[RN Admin Hours Contract]], Contract[[#This Row],[RN DON Hours Contract]])</f>
        <v>19.901098901098901</v>
      </c>
      <c r="K554" s="8">
        <f>Contract[[#This Row],[Total Contract RN Hours (w/ Admin, DON)]]/Contract[[#This Row],[Total RN Hours (w/ Admin, DON)]]</f>
        <v>0.35898706576143513</v>
      </c>
      <c r="L554" s="2">
        <v>38.260989010989015</v>
      </c>
      <c r="M554" s="2">
        <v>19.901098901098901</v>
      </c>
      <c r="N554" s="8">
        <f>Contract[[#This Row],[RN Hours Contract (excl. Admin, DON)]]/Contract[[#This Row],[RN Hours (excl. Admin, DON)]]</f>
        <v>0.52014073382638037</v>
      </c>
      <c r="O554" s="2">
        <v>11.461538461538462</v>
      </c>
      <c r="P554" s="2">
        <v>0</v>
      </c>
      <c r="Q554" s="8">
        <f>Contract[[#This Row],[RN Admin Hours Contract]]/Contract[[#This Row],[RN Admin Hours]]</f>
        <v>0</v>
      </c>
      <c r="R554" s="2">
        <v>5.7142857142857144</v>
      </c>
      <c r="S554" s="2">
        <v>0</v>
      </c>
      <c r="T554" s="8">
        <f>Contract[[#This Row],[RN DON Hours Contract]]/Contract[[#This Row],[RN DON Hours]]</f>
        <v>0</v>
      </c>
      <c r="U554" s="2">
        <v>67.282967032967036</v>
      </c>
      <c r="V554" s="2">
        <v>6.2637362637362637</v>
      </c>
      <c r="W554" s="8">
        <f>Contract[[#This Row],[LPN Hours Contract (excl. Admin)]]/Contract[[#This Row],[LPN Hours (excl. Admin)]]</f>
        <v>9.3095422808378583E-2</v>
      </c>
      <c r="X554" s="2">
        <v>20.593406593406595</v>
      </c>
      <c r="Y554" s="2">
        <v>0</v>
      </c>
      <c r="Z554" s="8">
        <f>Contract[[#This Row],[LPN Admin Hours Contract]]/Contract[[#This Row],[LPN Admin Hours]]</f>
        <v>0</v>
      </c>
      <c r="AA554" s="2">
        <v>180.54703296703295</v>
      </c>
      <c r="AB554" s="2">
        <v>31.252747252747252</v>
      </c>
      <c r="AC554" s="8">
        <f>Contract[[#This Row],[CNA Hours Contract]]/Contract[[#This Row],[CNA Hours]]</f>
        <v>0.17310030931637552</v>
      </c>
      <c r="AD554" s="2">
        <v>2.0906593406593408</v>
      </c>
      <c r="AE554" s="2">
        <v>0</v>
      </c>
      <c r="AF554" s="8">
        <f>Contract[[#This Row],[NA TR Hours Contract]]/Contract[[#This Row],[NA TR Hours]]</f>
        <v>0</v>
      </c>
      <c r="AG554" s="2">
        <v>0</v>
      </c>
      <c r="AH554" s="2">
        <v>0</v>
      </c>
      <c r="AI554" s="8" t="s">
        <v>2447</v>
      </c>
      <c r="AJ554" t="s">
        <v>69</v>
      </c>
      <c r="AK554" s="6">
        <v>5</v>
      </c>
      <c r="AT554"/>
      <c r="AU554"/>
    </row>
    <row r="555" spans="1:47" x14ac:dyDescent="0.25">
      <c r="A555" t="s">
        <v>35</v>
      </c>
      <c r="B555" t="s">
        <v>1099</v>
      </c>
      <c r="C555" t="s">
        <v>2068</v>
      </c>
      <c r="D555" t="s">
        <v>2307</v>
      </c>
      <c r="E555" s="2">
        <v>66.307692307692307</v>
      </c>
      <c r="F555" s="2">
        <f>SUM(Contract[[#This Row],[RN Hours (excl. Admin, DON)]], Contract[[#This Row],[RN Admin Hours]], Contract[[#This Row],[RN DON Hours]], Contract[[#This Row],[LPN Hours (excl. Admin)]], Contract[[#This Row],[LPN Admin Hours]], Contract[[#This Row],[CNA Hours]], Contract[[#This Row],[NA TR Hours]], Contract[[#This Row],[Med Aide/Tech Hours]])</f>
        <v>245.75318681318674</v>
      </c>
      <c r="G5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131.86527472527476</v>
      </c>
      <c r="H555" s="8">
        <f>Contract[[#This Row],[Total Contract Hours]]/Contract[[#This Row],[Total Nurse Staff Hours]]</f>
        <v>0.53657605191306945</v>
      </c>
      <c r="I555" s="2">
        <f>SUM(Contract[[#This Row],[RN Hours (excl. Admin, DON)]], Contract[[#This Row],[RN Admin Hours]], Contract[[#This Row],[RN DON Hours]])</f>
        <v>35.30186813186814</v>
      </c>
      <c r="J555" s="2">
        <f>SUM(Contract[[#This Row],[RN Hours Contract (excl. Admin, DON)]], Contract[[#This Row],[RN Admin Hours Contract]], Contract[[#This Row],[RN DON Hours Contract]])</f>
        <v>13.978021978021978</v>
      </c>
      <c r="K555" s="8">
        <f>Contract[[#This Row],[Total Contract RN Hours (w/ Admin, DON)]]/Contract[[#This Row],[Total RN Hours (w/ Admin, DON)]]</f>
        <v>0.39595700504596143</v>
      </c>
      <c r="L555" s="2">
        <v>27.477692307692315</v>
      </c>
      <c r="M555" s="2">
        <v>13.978021978021978</v>
      </c>
      <c r="N555" s="8">
        <f>Contract[[#This Row],[RN Hours Contract (excl. Admin, DON)]]/Contract[[#This Row],[RN Hours (excl. Admin, DON)]]</f>
        <v>0.50870436357964688</v>
      </c>
      <c r="O555" s="2">
        <v>2.2857142857142856</v>
      </c>
      <c r="P555" s="2">
        <v>0</v>
      </c>
      <c r="Q555" s="8">
        <f>Contract[[#This Row],[RN Admin Hours Contract]]/Contract[[#This Row],[RN Admin Hours]]</f>
        <v>0</v>
      </c>
      <c r="R555" s="2">
        <v>5.5384615384615383</v>
      </c>
      <c r="S555" s="2">
        <v>0</v>
      </c>
      <c r="T555" s="8">
        <f>Contract[[#This Row],[RN DON Hours Contract]]/Contract[[#This Row],[RN DON Hours]]</f>
        <v>0</v>
      </c>
      <c r="U555" s="2">
        <v>66.879010989010965</v>
      </c>
      <c r="V555" s="2">
        <v>47.84329670329673</v>
      </c>
      <c r="W555" s="8">
        <f>Contract[[#This Row],[LPN Hours Contract (excl. Admin)]]/Contract[[#This Row],[LPN Hours (excl. Admin)]]</f>
        <v>0.71537087638987318</v>
      </c>
      <c r="X555" s="2">
        <v>5.5032967032967033</v>
      </c>
      <c r="Y555" s="2">
        <v>0.14285714285714285</v>
      </c>
      <c r="Z555" s="8">
        <f>Contract[[#This Row],[LPN Admin Hours Contract]]/Contract[[#This Row],[LPN Admin Hours]]</f>
        <v>2.5958466453674119E-2</v>
      </c>
      <c r="AA555" s="2">
        <v>138.06901098901096</v>
      </c>
      <c r="AB555" s="2">
        <v>69.901098901098905</v>
      </c>
      <c r="AC555" s="8">
        <f>Contract[[#This Row],[CNA Hours Contract]]/Contract[[#This Row],[CNA Hours]]</f>
        <v>0.50627652360501374</v>
      </c>
      <c r="AD555" s="2">
        <v>0</v>
      </c>
      <c r="AE555" s="2">
        <v>0</v>
      </c>
      <c r="AF555" s="8" t="s">
        <v>2447</v>
      </c>
      <c r="AG555" s="2">
        <v>0</v>
      </c>
      <c r="AH555" s="2">
        <v>0</v>
      </c>
      <c r="AI555" s="8" t="s">
        <v>2447</v>
      </c>
      <c r="AJ555" t="s">
        <v>153</v>
      </c>
      <c r="AK555" s="6">
        <v>5</v>
      </c>
      <c r="AT555"/>
      <c r="AU555"/>
    </row>
    <row r="556" spans="1:47" x14ac:dyDescent="0.25">
      <c r="A556" t="s">
        <v>35</v>
      </c>
      <c r="B556" t="s">
        <v>1707</v>
      </c>
      <c r="C556" t="s">
        <v>1929</v>
      </c>
      <c r="D556" t="s">
        <v>2355</v>
      </c>
      <c r="E556" s="2">
        <v>16.934065934065934</v>
      </c>
      <c r="F556" s="2">
        <f>SUM(Contract[[#This Row],[RN Hours (excl. Admin, DON)]], Contract[[#This Row],[RN Admin Hours]], Contract[[#This Row],[RN DON Hours]], Contract[[#This Row],[LPN Hours (excl. Admin)]], Contract[[#This Row],[LPN Admin Hours]], Contract[[#This Row],[CNA Hours]], Contract[[#This Row],[NA TR Hours]], Contract[[#This Row],[Med Aide/Tech Hours]])</f>
        <v>72.739010989010993</v>
      </c>
      <c r="G5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56" s="8">
        <f>Contract[[#This Row],[Total Contract Hours]]/Contract[[#This Row],[Total Nurse Staff Hours]]</f>
        <v>0</v>
      </c>
      <c r="I556" s="2">
        <f>SUM(Contract[[#This Row],[RN Hours (excl. Admin, DON)]], Contract[[#This Row],[RN Admin Hours]], Contract[[#This Row],[RN DON Hours]])</f>
        <v>16.717032967032967</v>
      </c>
      <c r="J556" s="2">
        <f>SUM(Contract[[#This Row],[RN Hours Contract (excl. Admin, DON)]], Contract[[#This Row],[RN Admin Hours Contract]], Contract[[#This Row],[RN DON Hours Contract]])</f>
        <v>0</v>
      </c>
      <c r="K556" s="8">
        <f>Contract[[#This Row],[Total Contract RN Hours (w/ Admin, DON)]]/Contract[[#This Row],[Total RN Hours (w/ Admin, DON)]]</f>
        <v>0</v>
      </c>
      <c r="L556" s="2">
        <v>10.123626373626374</v>
      </c>
      <c r="M556" s="2">
        <v>0</v>
      </c>
      <c r="N556" s="8">
        <f>Contract[[#This Row],[RN Hours Contract (excl. Admin, DON)]]/Contract[[#This Row],[RN Hours (excl. Admin, DON)]]</f>
        <v>0</v>
      </c>
      <c r="O556" s="2">
        <v>0.87912087912087911</v>
      </c>
      <c r="P556" s="2">
        <v>0</v>
      </c>
      <c r="Q556" s="8">
        <f>Contract[[#This Row],[RN Admin Hours Contract]]/Contract[[#This Row],[RN Admin Hours]]</f>
        <v>0</v>
      </c>
      <c r="R556" s="2">
        <v>5.7142857142857144</v>
      </c>
      <c r="S556" s="2">
        <v>0</v>
      </c>
      <c r="T556" s="8">
        <f>Contract[[#This Row],[RN DON Hours Contract]]/Contract[[#This Row],[RN DON Hours]]</f>
        <v>0</v>
      </c>
      <c r="U556" s="2">
        <v>13.799450549450549</v>
      </c>
      <c r="V556" s="2">
        <v>0</v>
      </c>
      <c r="W556" s="8">
        <f>Contract[[#This Row],[LPN Hours Contract (excl. Admin)]]/Contract[[#This Row],[LPN Hours (excl. Admin)]]</f>
        <v>0</v>
      </c>
      <c r="X556" s="2">
        <v>0</v>
      </c>
      <c r="Y556" s="2">
        <v>0</v>
      </c>
      <c r="Z556" s="8" t="s">
        <v>2447</v>
      </c>
      <c r="AA556" s="2">
        <v>35.901098901098898</v>
      </c>
      <c r="AB556" s="2">
        <v>0</v>
      </c>
      <c r="AC556" s="8">
        <f>Contract[[#This Row],[CNA Hours Contract]]/Contract[[#This Row],[CNA Hours]]</f>
        <v>0</v>
      </c>
      <c r="AD556" s="2">
        <v>6.3214285714285712</v>
      </c>
      <c r="AE556" s="2">
        <v>0</v>
      </c>
      <c r="AF556" s="8">
        <f>Contract[[#This Row],[NA TR Hours Contract]]/Contract[[#This Row],[NA TR Hours]]</f>
        <v>0</v>
      </c>
      <c r="AG556" s="2">
        <v>0</v>
      </c>
      <c r="AH556" s="2">
        <v>0</v>
      </c>
      <c r="AI556" s="8" t="s">
        <v>2447</v>
      </c>
      <c r="AJ556" t="s">
        <v>773</v>
      </c>
      <c r="AK556" s="6">
        <v>5</v>
      </c>
      <c r="AT556"/>
      <c r="AU556"/>
    </row>
    <row r="557" spans="1:47" x14ac:dyDescent="0.25">
      <c r="A557" t="s">
        <v>35</v>
      </c>
      <c r="B557" t="s">
        <v>1445</v>
      </c>
      <c r="C557" t="s">
        <v>2198</v>
      </c>
      <c r="D557" t="s">
        <v>2365</v>
      </c>
      <c r="E557" s="2">
        <v>24.076923076923077</v>
      </c>
      <c r="F557" s="2">
        <f>SUM(Contract[[#This Row],[RN Hours (excl. Admin, DON)]], Contract[[#This Row],[RN Admin Hours]], Contract[[#This Row],[RN DON Hours]], Contract[[#This Row],[LPN Hours (excl. Admin)]], Contract[[#This Row],[LPN Admin Hours]], Contract[[#This Row],[CNA Hours]], Contract[[#This Row],[NA TR Hours]], Contract[[#This Row],[Med Aide/Tech Hours]])</f>
        <v>90.848901098901109</v>
      </c>
      <c r="G5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2.3269230769230766</v>
      </c>
      <c r="H557" s="8">
        <f>Contract[[#This Row],[Total Contract Hours]]/Contract[[#This Row],[Total Nurse Staff Hours]]</f>
        <v>2.5613111977985419E-2</v>
      </c>
      <c r="I557" s="2">
        <f>SUM(Contract[[#This Row],[RN Hours (excl. Admin, DON)]], Contract[[#This Row],[RN Admin Hours]], Contract[[#This Row],[RN DON Hours]])</f>
        <v>22.197802197802197</v>
      </c>
      <c r="J557" s="2">
        <f>SUM(Contract[[#This Row],[RN Hours Contract (excl. Admin, DON)]], Contract[[#This Row],[RN Admin Hours Contract]], Contract[[#This Row],[RN DON Hours Contract]])</f>
        <v>0.40659340659340659</v>
      </c>
      <c r="K557" s="8">
        <f>Contract[[#This Row],[Total Contract RN Hours (w/ Admin, DON)]]/Contract[[#This Row],[Total RN Hours (w/ Admin, DON)]]</f>
        <v>1.8316831683168316E-2</v>
      </c>
      <c r="L557" s="2">
        <v>12.708791208791208</v>
      </c>
      <c r="M557" s="2">
        <v>0.40659340659340659</v>
      </c>
      <c r="N557" s="8">
        <f>Contract[[#This Row],[RN Hours Contract (excl. Admin, DON)]]/Contract[[#This Row],[RN Hours (excl. Admin, DON)]]</f>
        <v>3.1993082576740169E-2</v>
      </c>
      <c r="O557" s="2">
        <v>4.5659340659340657</v>
      </c>
      <c r="P557" s="2">
        <v>0</v>
      </c>
      <c r="Q557" s="8">
        <f>Contract[[#This Row],[RN Admin Hours Contract]]/Contract[[#This Row],[RN Admin Hours]]</f>
        <v>0</v>
      </c>
      <c r="R557" s="2">
        <v>4.9230769230769234</v>
      </c>
      <c r="S557" s="2">
        <v>0</v>
      </c>
      <c r="T557" s="8">
        <f>Contract[[#This Row],[RN DON Hours Contract]]/Contract[[#This Row],[RN DON Hours]]</f>
        <v>0</v>
      </c>
      <c r="U557" s="2">
        <v>10.634615384615385</v>
      </c>
      <c r="V557" s="2">
        <v>0.61263736263736268</v>
      </c>
      <c r="W557" s="8">
        <f>Contract[[#This Row],[LPN Hours Contract (excl. Admin)]]/Contract[[#This Row],[LPN Hours (excl. Admin)]]</f>
        <v>5.7607853267889433E-2</v>
      </c>
      <c r="X557" s="2">
        <v>0</v>
      </c>
      <c r="Y557" s="2">
        <v>0</v>
      </c>
      <c r="Z557" s="8" t="s">
        <v>2447</v>
      </c>
      <c r="AA557" s="2">
        <v>58.016483516483518</v>
      </c>
      <c r="AB557" s="2">
        <v>1.3076923076923077</v>
      </c>
      <c r="AC557" s="8">
        <f>Contract[[#This Row],[CNA Hours Contract]]/Contract[[#This Row],[CNA Hours]]</f>
        <v>2.2540013258831329E-2</v>
      </c>
      <c r="AD557" s="2">
        <v>0</v>
      </c>
      <c r="AE557" s="2">
        <v>0</v>
      </c>
      <c r="AF557" s="8" t="s">
        <v>2447</v>
      </c>
      <c r="AG557" s="2">
        <v>0</v>
      </c>
      <c r="AH557" s="2">
        <v>0</v>
      </c>
      <c r="AI557" s="8" t="s">
        <v>2447</v>
      </c>
      <c r="AJ557" t="s">
        <v>504</v>
      </c>
      <c r="AK557" s="6">
        <v>5</v>
      </c>
      <c r="AT557"/>
      <c r="AU557"/>
    </row>
    <row r="558" spans="1:47" x14ac:dyDescent="0.25">
      <c r="A558" t="s">
        <v>35</v>
      </c>
      <c r="B558" t="s">
        <v>1169</v>
      </c>
      <c r="C558" t="s">
        <v>1965</v>
      </c>
      <c r="D558" t="s">
        <v>2282</v>
      </c>
      <c r="E558" s="2">
        <v>97.098901098901095</v>
      </c>
      <c r="F558" s="2">
        <f>SUM(Contract[[#This Row],[RN Hours (excl. Admin, DON)]], Contract[[#This Row],[RN Admin Hours]], Contract[[#This Row],[RN DON Hours]], Contract[[#This Row],[LPN Hours (excl. Admin)]], Contract[[#This Row],[LPN Admin Hours]], Contract[[#This Row],[CNA Hours]], Contract[[#This Row],[NA TR Hours]], Contract[[#This Row],[Med Aide/Tech Hours]])</f>
        <v>460.15450549450549</v>
      </c>
      <c r="G5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58" s="8">
        <f>Contract[[#This Row],[Total Contract Hours]]/Contract[[#This Row],[Total Nurse Staff Hours]]</f>
        <v>0</v>
      </c>
      <c r="I558" s="2">
        <f>SUM(Contract[[#This Row],[RN Hours (excl. Admin, DON)]], Contract[[#This Row],[RN Admin Hours]], Contract[[#This Row],[RN DON Hours]])</f>
        <v>78.97527472527473</v>
      </c>
      <c r="J558" s="2">
        <f>SUM(Contract[[#This Row],[RN Hours Contract (excl. Admin, DON)]], Contract[[#This Row],[RN Admin Hours Contract]], Contract[[#This Row],[RN DON Hours Contract]])</f>
        <v>0</v>
      </c>
      <c r="K558" s="8">
        <f>Contract[[#This Row],[Total Contract RN Hours (w/ Admin, DON)]]/Contract[[#This Row],[Total RN Hours (w/ Admin, DON)]]</f>
        <v>0</v>
      </c>
      <c r="L558" s="2">
        <v>51.909340659340657</v>
      </c>
      <c r="M558" s="2">
        <v>0</v>
      </c>
      <c r="N558" s="8">
        <f>Contract[[#This Row],[RN Hours Contract (excl. Admin, DON)]]/Contract[[#This Row],[RN Hours (excl. Admin, DON)]]</f>
        <v>0</v>
      </c>
      <c r="O558" s="2">
        <v>21.873626373626372</v>
      </c>
      <c r="P558" s="2">
        <v>0</v>
      </c>
      <c r="Q558" s="8">
        <f>Contract[[#This Row],[RN Admin Hours Contract]]/Contract[[#This Row],[RN Admin Hours]]</f>
        <v>0</v>
      </c>
      <c r="R558" s="2">
        <v>5.1923076923076925</v>
      </c>
      <c r="S558" s="2">
        <v>0</v>
      </c>
      <c r="T558" s="8">
        <f>Contract[[#This Row],[RN DON Hours Contract]]/Contract[[#This Row],[RN DON Hours]]</f>
        <v>0</v>
      </c>
      <c r="U558" s="2">
        <v>91.349560439560435</v>
      </c>
      <c r="V558" s="2">
        <v>0</v>
      </c>
      <c r="W558" s="8">
        <f>Contract[[#This Row],[LPN Hours Contract (excl. Admin)]]/Contract[[#This Row],[LPN Hours (excl. Admin)]]</f>
        <v>0</v>
      </c>
      <c r="X558" s="2">
        <v>5.813186813186813</v>
      </c>
      <c r="Y558" s="2">
        <v>0</v>
      </c>
      <c r="Z558" s="8">
        <f>Contract[[#This Row],[LPN Admin Hours Contract]]/Contract[[#This Row],[LPN Admin Hours]]</f>
        <v>0</v>
      </c>
      <c r="AA558" s="2">
        <v>284.0164835164835</v>
      </c>
      <c r="AB558" s="2">
        <v>0</v>
      </c>
      <c r="AC558" s="8">
        <f>Contract[[#This Row],[CNA Hours Contract]]/Contract[[#This Row],[CNA Hours]]</f>
        <v>0</v>
      </c>
      <c r="AD558" s="2">
        <v>0</v>
      </c>
      <c r="AE558" s="2">
        <v>0</v>
      </c>
      <c r="AF558" s="8" t="s">
        <v>2447</v>
      </c>
      <c r="AG558" s="2">
        <v>0</v>
      </c>
      <c r="AH558" s="2">
        <v>0</v>
      </c>
      <c r="AI558" s="8" t="s">
        <v>2447</v>
      </c>
      <c r="AJ558" t="s">
        <v>224</v>
      </c>
      <c r="AK558" s="6">
        <v>5</v>
      </c>
      <c r="AT558"/>
      <c r="AU558"/>
    </row>
    <row r="559" spans="1:47" x14ac:dyDescent="0.25">
      <c r="A559" t="s">
        <v>35</v>
      </c>
      <c r="B559" t="s">
        <v>1700</v>
      </c>
      <c r="C559" t="s">
        <v>2068</v>
      </c>
      <c r="D559" t="s">
        <v>2307</v>
      </c>
      <c r="E559" s="2">
        <v>30.450549450549449</v>
      </c>
      <c r="F559" s="2">
        <f>SUM(Contract[[#This Row],[RN Hours (excl. Admin, DON)]], Contract[[#This Row],[RN Admin Hours]], Contract[[#This Row],[RN DON Hours]], Contract[[#This Row],[LPN Hours (excl. Admin)]], Contract[[#This Row],[LPN Admin Hours]], Contract[[#This Row],[CNA Hours]], Contract[[#This Row],[NA TR Hours]], Contract[[#This Row],[Med Aide/Tech Hours]])</f>
        <v>234.71703296703299</v>
      </c>
      <c r="G5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59" s="8">
        <f>Contract[[#This Row],[Total Contract Hours]]/Contract[[#This Row],[Total Nurse Staff Hours]]</f>
        <v>0</v>
      </c>
      <c r="I559" s="2">
        <f>SUM(Contract[[#This Row],[RN Hours (excl. Admin, DON)]], Contract[[#This Row],[RN Admin Hours]], Contract[[#This Row],[RN DON Hours]])</f>
        <v>52.221208791208795</v>
      </c>
      <c r="J559" s="2">
        <f>SUM(Contract[[#This Row],[RN Hours Contract (excl. Admin, DON)]], Contract[[#This Row],[RN Admin Hours Contract]], Contract[[#This Row],[RN DON Hours Contract]])</f>
        <v>0</v>
      </c>
      <c r="K559" s="8">
        <f>Contract[[#This Row],[Total Contract RN Hours (w/ Admin, DON)]]/Contract[[#This Row],[Total RN Hours (w/ Admin, DON)]]</f>
        <v>0</v>
      </c>
      <c r="L559" s="2">
        <v>46.50692307692308</v>
      </c>
      <c r="M559" s="2">
        <v>0</v>
      </c>
      <c r="N559" s="8">
        <f>Contract[[#This Row],[RN Hours Contract (excl. Admin, DON)]]/Contract[[#This Row],[RN Hours (excl. Admin, DON)]]</f>
        <v>0</v>
      </c>
      <c r="O559" s="2">
        <v>0</v>
      </c>
      <c r="P559" s="2">
        <v>0</v>
      </c>
      <c r="Q559" s="8" t="s">
        <v>2447</v>
      </c>
      <c r="R559" s="2">
        <v>5.7142857142857144</v>
      </c>
      <c r="S559" s="2">
        <v>0</v>
      </c>
      <c r="T559" s="8">
        <f>Contract[[#This Row],[RN DON Hours Contract]]/Contract[[#This Row],[RN DON Hours]]</f>
        <v>0</v>
      </c>
      <c r="U559" s="2">
        <v>54.008021978021986</v>
      </c>
      <c r="V559" s="2">
        <v>0</v>
      </c>
      <c r="W559" s="8">
        <f>Contract[[#This Row],[LPN Hours Contract (excl. Admin)]]/Contract[[#This Row],[LPN Hours (excl. Admin)]]</f>
        <v>0</v>
      </c>
      <c r="X559" s="2">
        <v>4.5136263736263738</v>
      </c>
      <c r="Y559" s="2">
        <v>0</v>
      </c>
      <c r="Z559" s="8">
        <f>Contract[[#This Row],[LPN Admin Hours Contract]]/Contract[[#This Row],[LPN Admin Hours]]</f>
        <v>0</v>
      </c>
      <c r="AA559" s="2">
        <v>123.97417582417584</v>
      </c>
      <c r="AB559" s="2">
        <v>0</v>
      </c>
      <c r="AC559" s="8">
        <f>Contract[[#This Row],[CNA Hours Contract]]/Contract[[#This Row],[CNA Hours]]</f>
        <v>0</v>
      </c>
      <c r="AD559" s="2">
        <v>0</v>
      </c>
      <c r="AE559" s="2">
        <v>0</v>
      </c>
      <c r="AF559" s="8" t="s">
        <v>2447</v>
      </c>
      <c r="AG559" s="2">
        <v>0</v>
      </c>
      <c r="AH559" s="2">
        <v>0</v>
      </c>
      <c r="AI559" s="8" t="s">
        <v>2447</v>
      </c>
      <c r="AJ559" t="s">
        <v>765</v>
      </c>
      <c r="AK559" s="6">
        <v>5</v>
      </c>
      <c r="AT559"/>
      <c r="AU559"/>
    </row>
    <row r="560" spans="1:47" x14ac:dyDescent="0.25">
      <c r="A560" t="s">
        <v>35</v>
      </c>
      <c r="B560" t="s">
        <v>1202</v>
      </c>
      <c r="C560" t="s">
        <v>2130</v>
      </c>
      <c r="D560" t="s">
        <v>2331</v>
      </c>
      <c r="E560" s="2">
        <v>65.197802197802204</v>
      </c>
      <c r="F560" s="2">
        <f>SUM(Contract[[#This Row],[RN Hours (excl. Admin, DON)]], Contract[[#This Row],[RN Admin Hours]], Contract[[#This Row],[RN DON Hours]], Contract[[#This Row],[LPN Hours (excl. Admin)]], Contract[[#This Row],[LPN Admin Hours]], Contract[[#This Row],[CNA Hours]], Contract[[#This Row],[NA TR Hours]], Contract[[#This Row],[Med Aide/Tech Hours]])</f>
        <v>273.1326373626373</v>
      </c>
      <c r="G5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60" s="8">
        <f>Contract[[#This Row],[Total Contract Hours]]/Contract[[#This Row],[Total Nurse Staff Hours]]</f>
        <v>0</v>
      </c>
      <c r="I560" s="2">
        <f>SUM(Contract[[#This Row],[RN Hours (excl. Admin, DON)]], Contract[[#This Row],[RN Admin Hours]], Contract[[#This Row],[RN DON Hours]])</f>
        <v>39.164615384615374</v>
      </c>
      <c r="J560" s="2">
        <f>SUM(Contract[[#This Row],[RN Hours Contract (excl. Admin, DON)]], Contract[[#This Row],[RN Admin Hours Contract]], Contract[[#This Row],[RN DON Hours Contract]])</f>
        <v>0</v>
      </c>
      <c r="K560" s="8">
        <f>Contract[[#This Row],[Total Contract RN Hours (w/ Admin, DON)]]/Contract[[#This Row],[Total RN Hours (w/ Admin, DON)]]</f>
        <v>0</v>
      </c>
      <c r="L560" s="2">
        <v>25.110659340659332</v>
      </c>
      <c r="M560" s="2">
        <v>0</v>
      </c>
      <c r="N560" s="8">
        <f>Contract[[#This Row],[RN Hours Contract (excl. Admin, DON)]]/Contract[[#This Row],[RN Hours (excl. Admin, DON)]]</f>
        <v>0</v>
      </c>
      <c r="O560" s="2">
        <v>8.7517582417582407</v>
      </c>
      <c r="P560" s="2">
        <v>0</v>
      </c>
      <c r="Q560" s="8">
        <f>Contract[[#This Row],[RN Admin Hours Contract]]/Contract[[#This Row],[RN Admin Hours]]</f>
        <v>0</v>
      </c>
      <c r="R560" s="2">
        <v>5.302197802197802</v>
      </c>
      <c r="S560" s="2">
        <v>0</v>
      </c>
      <c r="T560" s="8">
        <f>Contract[[#This Row],[RN DON Hours Contract]]/Contract[[#This Row],[RN DON Hours]]</f>
        <v>0</v>
      </c>
      <c r="U560" s="2">
        <v>64.449780219780209</v>
      </c>
      <c r="V560" s="2">
        <v>0</v>
      </c>
      <c r="W560" s="8">
        <f>Contract[[#This Row],[LPN Hours Contract (excl. Admin)]]/Contract[[#This Row],[LPN Hours (excl. Admin)]]</f>
        <v>0</v>
      </c>
      <c r="X560" s="2">
        <v>8.5230769230769212</v>
      </c>
      <c r="Y560" s="2">
        <v>0</v>
      </c>
      <c r="Z560" s="8">
        <f>Contract[[#This Row],[LPN Admin Hours Contract]]/Contract[[#This Row],[LPN Admin Hours]]</f>
        <v>0</v>
      </c>
      <c r="AA560" s="2">
        <v>160.99516483516481</v>
      </c>
      <c r="AB560" s="2">
        <v>0</v>
      </c>
      <c r="AC560" s="8">
        <f>Contract[[#This Row],[CNA Hours Contract]]/Contract[[#This Row],[CNA Hours]]</f>
        <v>0</v>
      </c>
      <c r="AD560" s="2">
        <v>0</v>
      </c>
      <c r="AE560" s="2">
        <v>0</v>
      </c>
      <c r="AF560" s="8" t="s">
        <v>2447</v>
      </c>
      <c r="AG560" s="2">
        <v>0</v>
      </c>
      <c r="AH560" s="2">
        <v>0</v>
      </c>
      <c r="AI560" s="8" t="s">
        <v>2447</v>
      </c>
      <c r="AJ560" t="s">
        <v>257</v>
      </c>
      <c r="AK560" s="6">
        <v>5</v>
      </c>
      <c r="AT560"/>
      <c r="AU560"/>
    </row>
    <row r="561" spans="1:47" x14ac:dyDescent="0.25">
      <c r="A561" t="s">
        <v>35</v>
      </c>
      <c r="B561" t="s">
        <v>1855</v>
      </c>
      <c r="C561" t="s">
        <v>1994</v>
      </c>
      <c r="D561" t="s">
        <v>2312</v>
      </c>
      <c r="E561" s="2">
        <v>17.736263736263737</v>
      </c>
      <c r="F561" s="2">
        <f>SUM(Contract[[#This Row],[RN Hours (excl. Admin, DON)]], Contract[[#This Row],[RN Admin Hours]], Contract[[#This Row],[RN DON Hours]], Contract[[#This Row],[LPN Hours (excl. Admin)]], Contract[[#This Row],[LPN Admin Hours]], Contract[[#This Row],[CNA Hours]], Contract[[#This Row],[NA TR Hours]], Contract[[#This Row],[Med Aide/Tech Hours]])</f>
        <v>135.16054945054941</v>
      </c>
      <c r="G5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3.5412087912087911</v>
      </c>
      <c r="H561" s="8">
        <f>Contract[[#This Row],[Total Contract Hours]]/Contract[[#This Row],[Total Nurse Staff Hours]]</f>
        <v>2.6200017724139227E-2</v>
      </c>
      <c r="I561" s="2">
        <f>SUM(Contract[[#This Row],[RN Hours (excl. Admin, DON)]], Contract[[#This Row],[RN Admin Hours]], Contract[[#This Row],[RN DON Hours]])</f>
        <v>12.115054945054945</v>
      </c>
      <c r="J561" s="2">
        <f>SUM(Contract[[#This Row],[RN Hours Contract (excl. Admin, DON)]], Contract[[#This Row],[RN Admin Hours Contract]], Contract[[#This Row],[RN DON Hours Contract]])</f>
        <v>0.49450549450549453</v>
      </c>
      <c r="K561" s="8">
        <f>Contract[[#This Row],[Total Contract RN Hours (w/ Admin, DON)]]/Contract[[#This Row],[Total RN Hours (w/ Admin, DON)]]</f>
        <v>4.0817437209175758E-2</v>
      </c>
      <c r="L561" s="2">
        <v>5.9062637362637362</v>
      </c>
      <c r="M561" s="2">
        <v>0</v>
      </c>
      <c r="N561" s="8">
        <f>Contract[[#This Row],[RN Hours Contract (excl. Admin, DON)]]/Contract[[#This Row],[RN Hours (excl. Admin, DON)]]</f>
        <v>0</v>
      </c>
      <c r="O561" s="2">
        <v>0.49450549450549453</v>
      </c>
      <c r="P561" s="2">
        <v>0.49450549450549453</v>
      </c>
      <c r="Q561" s="8">
        <f>Contract[[#This Row],[RN Admin Hours Contract]]/Contract[[#This Row],[RN Admin Hours]]</f>
        <v>1</v>
      </c>
      <c r="R561" s="2">
        <v>5.7142857142857144</v>
      </c>
      <c r="S561" s="2">
        <v>0</v>
      </c>
      <c r="T561" s="8">
        <f>Contract[[#This Row],[RN DON Hours Contract]]/Contract[[#This Row],[RN DON Hours]]</f>
        <v>0</v>
      </c>
      <c r="U561" s="2">
        <v>40.631758241758241</v>
      </c>
      <c r="V561" s="2">
        <v>0.13461538461538461</v>
      </c>
      <c r="W561" s="8">
        <f>Contract[[#This Row],[LPN Hours Contract (excl. Admin)]]/Contract[[#This Row],[LPN Hours (excl. Admin)]]</f>
        <v>3.3130583179400079E-3</v>
      </c>
      <c r="X561" s="2">
        <v>4.1196703296703303</v>
      </c>
      <c r="Y561" s="2">
        <v>0</v>
      </c>
      <c r="Z561" s="8">
        <f>Contract[[#This Row],[LPN Admin Hours Contract]]/Contract[[#This Row],[LPN Admin Hours]]</f>
        <v>0</v>
      </c>
      <c r="AA561" s="2">
        <v>78.294065934065912</v>
      </c>
      <c r="AB561" s="2">
        <v>2.912087912087912</v>
      </c>
      <c r="AC561" s="8">
        <f>Contract[[#This Row],[CNA Hours Contract]]/Contract[[#This Row],[CNA Hours]]</f>
        <v>3.7194235314593059E-2</v>
      </c>
      <c r="AD561" s="2">
        <v>0</v>
      </c>
      <c r="AE561" s="2">
        <v>0</v>
      </c>
      <c r="AF561" s="8" t="s">
        <v>2447</v>
      </c>
      <c r="AG561" s="2">
        <v>0</v>
      </c>
      <c r="AH561" s="2">
        <v>0</v>
      </c>
      <c r="AI561" s="8" t="s">
        <v>2447</v>
      </c>
      <c r="AJ561" t="s">
        <v>922</v>
      </c>
      <c r="AK561" s="6">
        <v>5</v>
      </c>
      <c r="AT561"/>
      <c r="AU561"/>
    </row>
    <row r="562" spans="1:47" x14ac:dyDescent="0.25">
      <c r="A562" t="s">
        <v>35</v>
      </c>
      <c r="B562" t="s">
        <v>1079</v>
      </c>
      <c r="C562" t="s">
        <v>2068</v>
      </c>
      <c r="D562" t="s">
        <v>2307</v>
      </c>
      <c r="E562" s="2">
        <v>62</v>
      </c>
      <c r="F562" s="2">
        <f>SUM(Contract[[#This Row],[RN Hours (excl. Admin, DON)]], Contract[[#This Row],[RN Admin Hours]], Contract[[#This Row],[RN DON Hours]], Contract[[#This Row],[LPN Hours (excl. Admin)]], Contract[[#This Row],[LPN Admin Hours]], Contract[[#This Row],[CNA Hours]], Contract[[#This Row],[NA TR Hours]], Contract[[#This Row],[Med Aide/Tech Hours]])</f>
        <v>223.09890109890111</v>
      </c>
      <c r="G5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62" s="8">
        <f>Contract[[#This Row],[Total Contract Hours]]/Contract[[#This Row],[Total Nurse Staff Hours]]</f>
        <v>0</v>
      </c>
      <c r="I562" s="2">
        <f>SUM(Contract[[#This Row],[RN Hours (excl. Admin, DON)]], Contract[[#This Row],[RN Admin Hours]], Contract[[#This Row],[RN DON Hours]])</f>
        <v>15.123626373626374</v>
      </c>
      <c r="J562" s="2">
        <f>SUM(Contract[[#This Row],[RN Hours Contract (excl. Admin, DON)]], Contract[[#This Row],[RN Admin Hours Contract]], Contract[[#This Row],[RN DON Hours Contract]])</f>
        <v>0</v>
      </c>
      <c r="K562" s="8">
        <f>Contract[[#This Row],[Total Contract RN Hours (w/ Admin, DON)]]/Contract[[#This Row],[Total RN Hours (w/ Admin, DON)]]</f>
        <v>0</v>
      </c>
      <c r="L562" s="2">
        <v>4.0082417582417582</v>
      </c>
      <c r="M562" s="2">
        <v>0</v>
      </c>
      <c r="N562" s="8">
        <f>Contract[[#This Row],[RN Hours Contract (excl. Admin, DON)]]/Contract[[#This Row],[RN Hours (excl. Admin, DON)]]</f>
        <v>0</v>
      </c>
      <c r="O562" s="2">
        <v>5.6648351648351651</v>
      </c>
      <c r="P562" s="2">
        <v>0</v>
      </c>
      <c r="Q562" s="8">
        <f>Contract[[#This Row],[RN Admin Hours Contract]]/Contract[[#This Row],[RN Admin Hours]]</f>
        <v>0</v>
      </c>
      <c r="R562" s="2">
        <v>5.4505494505494507</v>
      </c>
      <c r="S562" s="2">
        <v>0</v>
      </c>
      <c r="T562" s="8">
        <f>Contract[[#This Row],[RN DON Hours Contract]]/Contract[[#This Row],[RN DON Hours]]</f>
        <v>0</v>
      </c>
      <c r="U562" s="2">
        <v>75.972527472527474</v>
      </c>
      <c r="V562" s="2">
        <v>0</v>
      </c>
      <c r="W562" s="8">
        <f>Contract[[#This Row],[LPN Hours Contract (excl. Admin)]]/Contract[[#This Row],[LPN Hours (excl. Admin)]]</f>
        <v>0</v>
      </c>
      <c r="X562" s="2">
        <v>13.217032967032967</v>
      </c>
      <c r="Y562" s="2">
        <v>0</v>
      </c>
      <c r="Z562" s="8">
        <f>Contract[[#This Row],[LPN Admin Hours Contract]]/Contract[[#This Row],[LPN Admin Hours]]</f>
        <v>0</v>
      </c>
      <c r="AA562" s="2">
        <v>118.78571428571429</v>
      </c>
      <c r="AB562" s="2">
        <v>0</v>
      </c>
      <c r="AC562" s="8">
        <f>Contract[[#This Row],[CNA Hours Contract]]/Contract[[#This Row],[CNA Hours]]</f>
        <v>0</v>
      </c>
      <c r="AD562" s="2">
        <v>0</v>
      </c>
      <c r="AE562" s="2">
        <v>0</v>
      </c>
      <c r="AF562" s="8" t="s">
        <v>2447</v>
      </c>
      <c r="AG562" s="2">
        <v>0</v>
      </c>
      <c r="AH562" s="2">
        <v>0</v>
      </c>
      <c r="AI562" s="8" t="s">
        <v>2447</v>
      </c>
      <c r="AJ562" t="s">
        <v>132</v>
      </c>
      <c r="AK562" s="6">
        <v>5</v>
      </c>
      <c r="AT562"/>
      <c r="AU562"/>
    </row>
    <row r="563" spans="1:47" x14ac:dyDescent="0.25">
      <c r="A563" t="s">
        <v>35</v>
      </c>
      <c r="B563" t="s">
        <v>1591</v>
      </c>
      <c r="C563" t="s">
        <v>2074</v>
      </c>
      <c r="D563" t="s">
        <v>2331</v>
      </c>
      <c r="E563" s="2">
        <v>121.42857142857143</v>
      </c>
      <c r="F563" s="2">
        <f>SUM(Contract[[#This Row],[RN Hours (excl. Admin, DON)]], Contract[[#This Row],[RN Admin Hours]], Contract[[#This Row],[RN DON Hours]], Contract[[#This Row],[LPN Hours (excl. Admin)]], Contract[[#This Row],[LPN Admin Hours]], Contract[[#This Row],[CNA Hours]], Contract[[#This Row],[NA TR Hours]], Contract[[#This Row],[Med Aide/Tech Hours]])</f>
        <v>529.38967032967037</v>
      </c>
      <c r="G5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81.889670329670352</v>
      </c>
      <c r="H563" s="8">
        <f>Contract[[#This Row],[Total Contract Hours]]/Contract[[#This Row],[Total Nurse Staff Hours]]</f>
        <v>0.15468694407783712</v>
      </c>
      <c r="I563" s="2">
        <f>SUM(Contract[[#This Row],[RN Hours (excl. Admin, DON)]], Contract[[#This Row],[RN Admin Hours]], Contract[[#This Row],[RN DON Hours]])</f>
        <v>63.633956043956047</v>
      </c>
      <c r="J563" s="2">
        <f>SUM(Contract[[#This Row],[RN Hours Contract (excl. Admin, DON)]], Contract[[#This Row],[RN Admin Hours Contract]], Contract[[#This Row],[RN DON Hours Contract]])</f>
        <v>11.395604395604396</v>
      </c>
      <c r="K563" s="8">
        <f>Contract[[#This Row],[Total Contract RN Hours (w/ Admin, DON)]]/Contract[[#This Row],[Total RN Hours (w/ Admin, DON)]]</f>
        <v>0.17908055862082065</v>
      </c>
      <c r="L563" s="2">
        <v>50.856593406593412</v>
      </c>
      <c r="M563" s="2">
        <v>11.395604395604396</v>
      </c>
      <c r="N563" s="8">
        <f>Contract[[#This Row],[RN Hours Contract (excl. Admin, DON)]]/Contract[[#This Row],[RN Hours (excl. Admin, DON)]]</f>
        <v>0.22407329379098737</v>
      </c>
      <c r="O563" s="2">
        <v>10.57956043956044</v>
      </c>
      <c r="P563" s="2">
        <v>0</v>
      </c>
      <c r="Q563" s="8">
        <f>Contract[[#This Row],[RN Admin Hours Contract]]/Contract[[#This Row],[RN Admin Hours]]</f>
        <v>0</v>
      </c>
      <c r="R563" s="2">
        <v>2.197802197802198</v>
      </c>
      <c r="S563" s="2">
        <v>0</v>
      </c>
      <c r="T563" s="8">
        <f>Contract[[#This Row],[RN DON Hours Contract]]/Contract[[#This Row],[RN DON Hours]]</f>
        <v>0</v>
      </c>
      <c r="U563" s="2">
        <v>132.88659340659339</v>
      </c>
      <c r="V563" s="2">
        <v>28.911648351648356</v>
      </c>
      <c r="W563" s="8">
        <f>Contract[[#This Row],[LPN Hours Contract (excl. Admin)]]/Contract[[#This Row],[LPN Hours (excl. Admin)]]</f>
        <v>0.21756632938273407</v>
      </c>
      <c r="X563" s="2">
        <v>42.171648351648344</v>
      </c>
      <c r="Y563" s="2">
        <v>7.6923076923076927E-2</v>
      </c>
      <c r="Z563" s="8">
        <f>Contract[[#This Row],[LPN Admin Hours Contract]]/Contract[[#This Row],[LPN Admin Hours]]</f>
        <v>1.824047195918304E-3</v>
      </c>
      <c r="AA563" s="2">
        <v>290.17054945054957</v>
      </c>
      <c r="AB563" s="2">
        <v>40.956043956043956</v>
      </c>
      <c r="AC563" s="8">
        <f>Contract[[#This Row],[CNA Hours Contract]]/Contract[[#This Row],[CNA Hours]]</f>
        <v>0.14114473034426128</v>
      </c>
      <c r="AD563" s="2">
        <v>0.52692307692307683</v>
      </c>
      <c r="AE563" s="2">
        <v>0.5494505494505495</v>
      </c>
      <c r="AF563" s="8">
        <f>Contract[[#This Row],[NA TR Hours Contract]]/Contract[[#This Row],[NA TR Hours]]</f>
        <v>1.0427528675703861</v>
      </c>
      <c r="AG563" s="2">
        <v>0</v>
      </c>
      <c r="AH563" s="2">
        <v>0</v>
      </c>
      <c r="AI563" s="8" t="s">
        <v>2447</v>
      </c>
      <c r="AJ563" t="s">
        <v>653</v>
      </c>
      <c r="AK563" s="6">
        <v>5</v>
      </c>
      <c r="AT563"/>
      <c r="AU563"/>
    </row>
    <row r="564" spans="1:47" x14ac:dyDescent="0.25">
      <c r="A564" t="s">
        <v>35</v>
      </c>
      <c r="B564" t="s">
        <v>1561</v>
      </c>
      <c r="C564" t="s">
        <v>2068</v>
      </c>
      <c r="D564" t="s">
        <v>2307</v>
      </c>
      <c r="E564" s="2">
        <v>58.362637362637365</v>
      </c>
      <c r="F564" s="2">
        <f>SUM(Contract[[#This Row],[RN Hours (excl. Admin, DON)]], Contract[[#This Row],[RN Admin Hours]], Contract[[#This Row],[RN DON Hours]], Contract[[#This Row],[LPN Hours (excl. Admin)]], Contract[[#This Row],[LPN Admin Hours]], Contract[[#This Row],[CNA Hours]], Contract[[#This Row],[NA TR Hours]], Contract[[#This Row],[Med Aide/Tech Hours]])</f>
        <v>267.10890109890107</v>
      </c>
      <c r="G5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2.9195604395604393</v>
      </c>
      <c r="H564" s="8">
        <f>Contract[[#This Row],[Total Contract Hours]]/Contract[[#This Row],[Total Nurse Staff Hours]]</f>
        <v>1.0930225191108207E-2</v>
      </c>
      <c r="I564" s="2">
        <f>SUM(Contract[[#This Row],[RN Hours (excl. Admin, DON)]], Contract[[#This Row],[RN Admin Hours]], Contract[[#This Row],[RN DON Hours]])</f>
        <v>34.145054945054945</v>
      </c>
      <c r="J564" s="2">
        <f>SUM(Contract[[#This Row],[RN Hours Contract (excl. Admin, DON)]], Contract[[#This Row],[RN Admin Hours Contract]], Contract[[#This Row],[RN DON Hours Contract]])</f>
        <v>4.3956043956043959E-2</v>
      </c>
      <c r="K564" s="8">
        <f>Contract[[#This Row],[Total Contract RN Hours (w/ Admin, DON)]]/Contract[[#This Row],[Total RN Hours (w/ Admin, DON)]]</f>
        <v>1.2873326467559218E-3</v>
      </c>
      <c r="L564" s="2">
        <v>24.562637362637357</v>
      </c>
      <c r="M564" s="2">
        <v>4.3956043956043959E-2</v>
      </c>
      <c r="N564" s="8">
        <f>Contract[[#This Row],[RN Hours Contract (excl. Admin, DON)]]/Contract[[#This Row],[RN Hours (excl. Admin, DON)]]</f>
        <v>1.7895490336435223E-3</v>
      </c>
      <c r="O564" s="2">
        <v>3.8681318681318713</v>
      </c>
      <c r="P564" s="2">
        <v>0</v>
      </c>
      <c r="Q564" s="8">
        <f>Contract[[#This Row],[RN Admin Hours Contract]]/Contract[[#This Row],[RN Admin Hours]]</f>
        <v>0</v>
      </c>
      <c r="R564" s="2">
        <v>5.7142857142857144</v>
      </c>
      <c r="S564" s="2">
        <v>0</v>
      </c>
      <c r="T564" s="8">
        <f>Contract[[#This Row],[RN DON Hours Contract]]/Contract[[#This Row],[RN DON Hours]]</f>
        <v>0</v>
      </c>
      <c r="U564" s="2">
        <v>79.81373626373626</v>
      </c>
      <c r="V564" s="2">
        <v>2.4140659340659338</v>
      </c>
      <c r="W564" s="8">
        <f>Contract[[#This Row],[LPN Hours Contract (excl. Admin)]]/Contract[[#This Row],[LPN Hours (excl. Admin)]]</f>
        <v>3.0246246411631476E-2</v>
      </c>
      <c r="X564" s="2">
        <v>10.637362637362637</v>
      </c>
      <c r="Y564" s="2">
        <v>0</v>
      </c>
      <c r="Z564" s="8">
        <f>Contract[[#This Row],[LPN Admin Hours Contract]]/Contract[[#This Row],[LPN Admin Hours]]</f>
        <v>0</v>
      </c>
      <c r="AA564" s="2">
        <v>142.5127472527472</v>
      </c>
      <c r="AB564" s="2">
        <v>0.46153846153846156</v>
      </c>
      <c r="AC564" s="8">
        <f>Contract[[#This Row],[CNA Hours Contract]]/Contract[[#This Row],[CNA Hours]]</f>
        <v>3.2385766918093324E-3</v>
      </c>
      <c r="AD564" s="2">
        <v>0</v>
      </c>
      <c r="AE564" s="2">
        <v>0</v>
      </c>
      <c r="AF564" s="8" t="s">
        <v>2447</v>
      </c>
      <c r="AG564" s="2">
        <v>0</v>
      </c>
      <c r="AH564" s="2">
        <v>0</v>
      </c>
      <c r="AI564" s="8" t="s">
        <v>2447</v>
      </c>
      <c r="AJ564" t="s">
        <v>623</v>
      </c>
      <c r="AK564" s="6">
        <v>5</v>
      </c>
      <c r="AT564"/>
      <c r="AU564"/>
    </row>
    <row r="565" spans="1:47" x14ac:dyDescent="0.25">
      <c r="A565" t="s">
        <v>35</v>
      </c>
      <c r="B565" t="s">
        <v>1189</v>
      </c>
      <c r="C565" t="s">
        <v>2037</v>
      </c>
      <c r="D565" t="s">
        <v>2286</v>
      </c>
      <c r="E565" s="2">
        <v>52.703296703296701</v>
      </c>
      <c r="F565" s="2">
        <f>SUM(Contract[[#This Row],[RN Hours (excl. Admin, DON)]], Contract[[#This Row],[RN Admin Hours]], Contract[[#This Row],[RN DON Hours]], Contract[[#This Row],[LPN Hours (excl. Admin)]], Contract[[#This Row],[LPN Admin Hours]], Contract[[#This Row],[CNA Hours]], Contract[[#This Row],[NA TR Hours]], Contract[[#This Row],[Med Aide/Tech Hours]])</f>
        <v>159.92571428571429</v>
      </c>
      <c r="G5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65" s="8">
        <f>Contract[[#This Row],[Total Contract Hours]]/Contract[[#This Row],[Total Nurse Staff Hours]]</f>
        <v>0</v>
      </c>
      <c r="I565" s="2">
        <f>SUM(Contract[[#This Row],[RN Hours (excl. Admin, DON)]], Contract[[#This Row],[RN Admin Hours]], Contract[[#This Row],[RN DON Hours]])</f>
        <v>21.533186813186813</v>
      </c>
      <c r="J565" s="2">
        <f>SUM(Contract[[#This Row],[RN Hours Contract (excl. Admin, DON)]], Contract[[#This Row],[RN Admin Hours Contract]], Contract[[#This Row],[RN DON Hours Contract]])</f>
        <v>0</v>
      </c>
      <c r="K565" s="8">
        <f>Contract[[#This Row],[Total Contract RN Hours (w/ Admin, DON)]]/Contract[[#This Row],[Total RN Hours (w/ Admin, DON)]]</f>
        <v>0</v>
      </c>
      <c r="L565" s="2">
        <v>11.379340659340661</v>
      </c>
      <c r="M565" s="2">
        <v>0</v>
      </c>
      <c r="N565" s="8">
        <f>Contract[[#This Row],[RN Hours Contract (excl. Admin, DON)]]/Contract[[#This Row],[RN Hours (excl. Admin, DON)]]</f>
        <v>0</v>
      </c>
      <c r="O565" s="2">
        <v>4.8791208791208796</v>
      </c>
      <c r="P565" s="2">
        <v>0</v>
      </c>
      <c r="Q565" s="8">
        <f>Contract[[#This Row],[RN Admin Hours Contract]]/Contract[[#This Row],[RN Admin Hours]]</f>
        <v>0</v>
      </c>
      <c r="R565" s="2">
        <v>5.2747252747252746</v>
      </c>
      <c r="S565" s="2">
        <v>0</v>
      </c>
      <c r="T565" s="8">
        <f>Contract[[#This Row],[RN DON Hours Contract]]/Contract[[#This Row],[RN DON Hours]]</f>
        <v>0</v>
      </c>
      <c r="U565" s="2">
        <v>38.25208791208793</v>
      </c>
      <c r="V565" s="2">
        <v>0</v>
      </c>
      <c r="W565" s="8">
        <f>Contract[[#This Row],[LPN Hours Contract (excl. Admin)]]/Contract[[#This Row],[LPN Hours (excl. Admin)]]</f>
        <v>0</v>
      </c>
      <c r="X565" s="2">
        <v>4.1773626373626369</v>
      </c>
      <c r="Y565" s="2">
        <v>0</v>
      </c>
      <c r="Z565" s="8">
        <f>Contract[[#This Row],[LPN Admin Hours Contract]]/Contract[[#This Row],[LPN Admin Hours]]</f>
        <v>0</v>
      </c>
      <c r="AA565" s="2">
        <v>91.303736263736241</v>
      </c>
      <c r="AB565" s="2">
        <v>0</v>
      </c>
      <c r="AC565" s="8">
        <f>Contract[[#This Row],[CNA Hours Contract]]/Contract[[#This Row],[CNA Hours]]</f>
        <v>0</v>
      </c>
      <c r="AD565" s="2">
        <v>4.6593406593406579</v>
      </c>
      <c r="AE565" s="2">
        <v>0</v>
      </c>
      <c r="AF565" s="8">
        <f>Contract[[#This Row],[NA TR Hours Contract]]/Contract[[#This Row],[NA TR Hours]]</f>
        <v>0</v>
      </c>
      <c r="AG565" s="2">
        <v>0</v>
      </c>
      <c r="AH565" s="2">
        <v>0</v>
      </c>
      <c r="AI565" s="8" t="s">
        <v>2447</v>
      </c>
      <c r="AJ565" t="s">
        <v>244</v>
      </c>
      <c r="AK565" s="6">
        <v>5</v>
      </c>
      <c r="AT565"/>
      <c r="AU565"/>
    </row>
    <row r="566" spans="1:47" x14ac:dyDescent="0.25">
      <c r="A566" t="s">
        <v>35</v>
      </c>
      <c r="B566" t="s">
        <v>1377</v>
      </c>
      <c r="C566" t="s">
        <v>2015</v>
      </c>
      <c r="D566" t="s">
        <v>2292</v>
      </c>
      <c r="E566" s="2">
        <v>33.527472527472526</v>
      </c>
      <c r="F566" s="2">
        <f>SUM(Contract[[#This Row],[RN Hours (excl. Admin, DON)]], Contract[[#This Row],[RN Admin Hours]], Contract[[#This Row],[RN DON Hours]], Contract[[#This Row],[LPN Hours (excl. Admin)]], Contract[[#This Row],[LPN Admin Hours]], Contract[[#This Row],[CNA Hours]], Contract[[#This Row],[NA TR Hours]], Contract[[#This Row],[Med Aide/Tech Hours]])</f>
        <v>102.78846153846152</v>
      </c>
      <c r="G5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9.8901098901098897E-2</v>
      </c>
      <c r="H566" s="8">
        <f>Contract[[#This Row],[Total Contract Hours]]/Contract[[#This Row],[Total Nurse Staff Hours]]</f>
        <v>9.6218094347186973E-4</v>
      </c>
      <c r="I566" s="2">
        <f>SUM(Contract[[#This Row],[RN Hours (excl. Admin, DON)]], Contract[[#This Row],[RN Admin Hours]], Contract[[#This Row],[RN DON Hours]])</f>
        <v>14.451648351648352</v>
      </c>
      <c r="J566" s="2">
        <f>SUM(Contract[[#This Row],[RN Hours Contract (excl. Admin, DON)]], Contract[[#This Row],[RN Admin Hours Contract]], Contract[[#This Row],[RN DON Hours Contract]])</f>
        <v>0</v>
      </c>
      <c r="K566" s="8">
        <f>Contract[[#This Row],[Total Contract RN Hours (w/ Admin, DON)]]/Contract[[#This Row],[Total RN Hours (w/ Admin, DON)]]</f>
        <v>0</v>
      </c>
      <c r="L566" s="2">
        <v>6.5538461538461537</v>
      </c>
      <c r="M566" s="2">
        <v>0</v>
      </c>
      <c r="N566" s="8">
        <f>Contract[[#This Row],[RN Hours Contract (excl. Admin, DON)]]/Contract[[#This Row],[RN Hours (excl. Admin, DON)]]</f>
        <v>0</v>
      </c>
      <c r="O566" s="2">
        <v>2.4472527472527479</v>
      </c>
      <c r="P566" s="2">
        <v>0</v>
      </c>
      <c r="Q566" s="8">
        <f>Contract[[#This Row],[RN Admin Hours Contract]]/Contract[[#This Row],[RN Admin Hours]]</f>
        <v>0</v>
      </c>
      <c r="R566" s="2">
        <v>5.4505494505494507</v>
      </c>
      <c r="S566" s="2">
        <v>0</v>
      </c>
      <c r="T566" s="8">
        <f>Contract[[#This Row],[RN DON Hours Contract]]/Contract[[#This Row],[RN DON Hours]]</f>
        <v>0</v>
      </c>
      <c r="U566" s="2">
        <v>29.2901098901099</v>
      </c>
      <c r="V566" s="2">
        <v>0</v>
      </c>
      <c r="W566" s="8">
        <f>Contract[[#This Row],[LPN Hours Contract (excl. Admin)]]/Contract[[#This Row],[LPN Hours (excl. Admin)]]</f>
        <v>0</v>
      </c>
      <c r="X566" s="2">
        <v>0.34890109890109888</v>
      </c>
      <c r="Y566" s="2">
        <v>9.8901098901098897E-2</v>
      </c>
      <c r="Z566" s="8">
        <f>Contract[[#This Row],[LPN Admin Hours Contract]]/Contract[[#This Row],[LPN Admin Hours]]</f>
        <v>0.28346456692913385</v>
      </c>
      <c r="AA566" s="2">
        <v>58.697802197802169</v>
      </c>
      <c r="AB566" s="2">
        <v>0</v>
      </c>
      <c r="AC566" s="8">
        <f>Contract[[#This Row],[CNA Hours Contract]]/Contract[[#This Row],[CNA Hours]]</f>
        <v>0</v>
      </c>
      <c r="AD566" s="2">
        <v>0</v>
      </c>
      <c r="AE566" s="2">
        <v>0</v>
      </c>
      <c r="AF566" s="8" t="s">
        <v>2447</v>
      </c>
      <c r="AG566" s="2">
        <v>0</v>
      </c>
      <c r="AH566" s="2">
        <v>0</v>
      </c>
      <c r="AI566" s="8" t="s">
        <v>2447</v>
      </c>
      <c r="AJ566" t="s">
        <v>434</v>
      </c>
      <c r="AK566" s="6">
        <v>5</v>
      </c>
      <c r="AT566"/>
      <c r="AU566"/>
    </row>
    <row r="567" spans="1:47" x14ac:dyDescent="0.25">
      <c r="A567" t="s">
        <v>35</v>
      </c>
      <c r="B567" t="s">
        <v>1790</v>
      </c>
      <c r="C567" t="s">
        <v>1985</v>
      </c>
      <c r="D567" t="s">
        <v>2360</v>
      </c>
      <c r="E567" s="2">
        <v>35.274725274725277</v>
      </c>
      <c r="F567" s="2">
        <f>SUM(Contract[[#This Row],[RN Hours (excl. Admin, DON)]], Contract[[#This Row],[RN Admin Hours]], Contract[[#This Row],[RN DON Hours]], Contract[[#This Row],[LPN Hours (excl. Admin)]], Contract[[#This Row],[LPN Admin Hours]], Contract[[#This Row],[CNA Hours]], Contract[[#This Row],[NA TR Hours]], Contract[[#This Row],[Med Aide/Tech Hours]])</f>
        <v>143.5</v>
      </c>
      <c r="G5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67" s="8">
        <f>Contract[[#This Row],[Total Contract Hours]]/Contract[[#This Row],[Total Nurse Staff Hours]]</f>
        <v>0</v>
      </c>
      <c r="I567" s="2">
        <f>SUM(Contract[[#This Row],[RN Hours (excl. Admin, DON)]], Contract[[#This Row],[RN Admin Hours]], Contract[[#This Row],[RN DON Hours]])</f>
        <v>37.360879120879105</v>
      </c>
      <c r="J567" s="2">
        <f>SUM(Contract[[#This Row],[RN Hours Contract (excl. Admin, DON)]], Contract[[#This Row],[RN Admin Hours Contract]], Contract[[#This Row],[RN DON Hours Contract]])</f>
        <v>0</v>
      </c>
      <c r="K567" s="8">
        <f>Contract[[#This Row],[Total Contract RN Hours (w/ Admin, DON)]]/Contract[[#This Row],[Total RN Hours (w/ Admin, DON)]]</f>
        <v>0</v>
      </c>
      <c r="L567" s="2">
        <v>23.712527472527459</v>
      </c>
      <c r="M567" s="2">
        <v>0</v>
      </c>
      <c r="N567" s="8">
        <f>Contract[[#This Row],[RN Hours Contract (excl. Admin, DON)]]/Contract[[#This Row],[RN Hours (excl. Admin, DON)]]</f>
        <v>0</v>
      </c>
      <c r="O567" s="2">
        <v>8.9120879120879124</v>
      </c>
      <c r="P567" s="2">
        <v>0</v>
      </c>
      <c r="Q567" s="8">
        <f>Contract[[#This Row],[RN Admin Hours Contract]]/Contract[[#This Row],[RN Admin Hours]]</f>
        <v>0</v>
      </c>
      <c r="R567" s="2">
        <v>4.7362637362637363</v>
      </c>
      <c r="S567" s="2">
        <v>0</v>
      </c>
      <c r="T567" s="8">
        <f>Contract[[#This Row],[RN DON Hours Contract]]/Contract[[#This Row],[RN DON Hours]]</f>
        <v>0</v>
      </c>
      <c r="U567" s="2">
        <v>16.309670329670332</v>
      </c>
      <c r="V567" s="2">
        <v>0</v>
      </c>
      <c r="W567" s="8">
        <f>Contract[[#This Row],[LPN Hours Contract (excl. Admin)]]/Contract[[#This Row],[LPN Hours (excl. Admin)]]</f>
        <v>0</v>
      </c>
      <c r="X567" s="2">
        <v>4.8076923076923075</v>
      </c>
      <c r="Y567" s="2">
        <v>0</v>
      </c>
      <c r="Z567" s="8">
        <f>Contract[[#This Row],[LPN Admin Hours Contract]]/Contract[[#This Row],[LPN Admin Hours]]</f>
        <v>0</v>
      </c>
      <c r="AA567" s="2">
        <v>85.021758241758249</v>
      </c>
      <c r="AB567" s="2">
        <v>0</v>
      </c>
      <c r="AC567" s="8">
        <f>Contract[[#This Row],[CNA Hours Contract]]/Contract[[#This Row],[CNA Hours]]</f>
        <v>0</v>
      </c>
      <c r="AD567" s="2">
        <v>0</v>
      </c>
      <c r="AE567" s="2">
        <v>0</v>
      </c>
      <c r="AF567" s="8" t="s">
        <v>2447</v>
      </c>
      <c r="AG567" s="2">
        <v>0</v>
      </c>
      <c r="AH567" s="2">
        <v>0</v>
      </c>
      <c r="AI567" s="8" t="s">
        <v>2447</v>
      </c>
      <c r="AJ567" t="s">
        <v>857</v>
      </c>
      <c r="AK567" s="6">
        <v>5</v>
      </c>
      <c r="AT567"/>
      <c r="AU567"/>
    </row>
    <row r="568" spans="1:47" x14ac:dyDescent="0.25">
      <c r="A568" t="s">
        <v>35</v>
      </c>
      <c r="B568" t="s">
        <v>1651</v>
      </c>
      <c r="C568" t="s">
        <v>1965</v>
      </c>
      <c r="D568" t="s">
        <v>2282</v>
      </c>
      <c r="E568" s="2">
        <v>57.967032967032964</v>
      </c>
      <c r="F568" s="2">
        <f>SUM(Contract[[#This Row],[RN Hours (excl. Admin, DON)]], Contract[[#This Row],[RN Admin Hours]], Contract[[#This Row],[RN DON Hours]], Contract[[#This Row],[LPN Hours (excl. Admin)]], Contract[[#This Row],[LPN Admin Hours]], Contract[[#This Row],[CNA Hours]], Contract[[#This Row],[NA TR Hours]], Contract[[#This Row],[Med Aide/Tech Hours]])</f>
        <v>254.98439560439562</v>
      </c>
      <c r="G5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43.401098901098905</v>
      </c>
      <c r="H568" s="8">
        <f>Contract[[#This Row],[Total Contract Hours]]/Contract[[#This Row],[Total Nurse Staff Hours]]</f>
        <v>0.17021080367770836</v>
      </c>
      <c r="I568" s="2">
        <f>SUM(Contract[[#This Row],[RN Hours (excl. Admin, DON)]], Contract[[#This Row],[RN Admin Hours]], Contract[[#This Row],[RN DON Hours]])</f>
        <v>48.945054945054949</v>
      </c>
      <c r="J568" s="2">
        <f>SUM(Contract[[#This Row],[RN Hours Contract (excl. Admin, DON)]], Contract[[#This Row],[RN Admin Hours Contract]], Contract[[#This Row],[RN DON Hours Contract]])</f>
        <v>3.6153846153846154</v>
      </c>
      <c r="K568" s="8">
        <f>Contract[[#This Row],[Total Contract RN Hours (w/ Admin, DON)]]/Contract[[#This Row],[Total RN Hours (w/ Admin, DON)]]</f>
        <v>7.3866187696452618E-2</v>
      </c>
      <c r="L568" s="2">
        <v>30.225274725274726</v>
      </c>
      <c r="M568" s="2">
        <v>3.6153846153846154</v>
      </c>
      <c r="N568" s="8">
        <f>Contract[[#This Row],[RN Hours Contract (excl. Admin, DON)]]/Contract[[#This Row],[RN Hours (excl. Admin, DON)]]</f>
        <v>0.1196146155244501</v>
      </c>
      <c r="O568" s="2">
        <v>13.505494505494505</v>
      </c>
      <c r="P568" s="2">
        <v>0</v>
      </c>
      <c r="Q568" s="8">
        <f>Contract[[#This Row],[RN Admin Hours Contract]]/Contract[[#This Row],[RN Admin Hours]]</f>
        <v>0</v>
      </c>
      <c r="R568" s="2">
        <v>5.2142857142857144</v>
      </c>
      <c r="S568" s="2">
        <v>0</v>
      </c>
      <c r="T568" s="8">
        <f>Contract[[#This Row],[RN DON Hours Contract]]/Contract[[#This Row],[RN DON Hours]]</f>
        <v>0</v>
      </c>
      <c r="U568" s="2">
        <v>48.85164835164835</v>
      </c>
      <c r="V568" s="2">
        <v>8.0164835164835164</v>
      </c>
      <c r="W568" s="8">
        <f>Contract[[#This Row],[LPN Hours Contract (excl. Admin)]]/Contract[[#This Row],[LPN Hours (excl. Admin)]]</f>
        <v>0.16409852659993251</v>
      </c>
      <c r="X568" s="2">
        <v>13.208791208791208</v>
      </c>
      <c r="Y568" s="2">
        <v>0</v>
      </c>
      <c r="Z568" s="8">
        <f>Contract[[#This Row],[LPN Admin Hours Contract]]/Contract[[#This Row],[LPN Admin Hours]]</f>
        <v>0</v>
      </c>
      <c r="AA568" s="2">
        <v>143.9789010989011</v>
      </c>
      <c r="AB568" s="2">
        <v>31.76923076923077</v>
      </c>
      <c r="AC568" s="8">
        <f>Contract[[#This Row],[CNA Hours Contract]]/Contract[[#This Row],[CNA Hours]]</f>
        <v>0.22065198808128175</v>
      </c>
      <c r="AD568" s="2">
        <v>0</v>
      </c>
      <c r="AE568" s="2">
        <v>0</v>
      </c>
      <c r="AF568" s="8" t="s">
        <v>2447</v>
      </c>
      <c r="AG568" s="2">
        <v>0</v>
      </c>
      <c r="AH568" s="2">
        <v>0</v>
      </c>
      <c r="AI568" s="8" t="s">
        <v>2447</v>
      </c>
      <c r="AJ568" t="s">
        <v>714</v>
      </c>
      <c r="AK568" s="6">
        <v>5</v>
      </c>
      <c r="AT568"/>
      <c r="AU568"/>
    </row>
    <row r="569" spans="1:47" x14ac:dyDescent="0.25">
      <c r="A569" t="s">
        <v>35</v>
      </c>
      <c r="B569" t="s">
        <v>1536</v>
      </c>
      <c r="C569" t="s">
        <v>1957</v>
      </c>
      <c r="D569" t="s">
        <v>2339</v>
      </c>
      <c r="E569" s="2">
        <v>57.175824175824175</v>
      </c>
      <c r="F569" s="2">
        <f>SUM(Contract[[#This Row],[RN Hours (excl. Admin, DON)]], Contract[[#This Row],[RN Admin Hours]], Contract[[#This Row],[RN DON Hours]], Contract[[#This Row],[LPN Hours (excl. Admin)]], Contract[[#This Row],[LPN Admin Hours]], Contract[[#This Row],[CNA Hours]], Contract[[#This Row],[NA TR Hours]], Contract[[#This Row],[Med Aide/Tech Hours]])</f>
        <v>266.91362637362636</v>
      </c>
      <c r="G5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68.047472527472536</v>
      </c>
      <c r="H569" s="8">
        <f>Contract[[#This Row],[Total Contract Hours]]/Contract[[#This Row],[Total Nurse Staff Hours]]</f>
        <v>0.25494192054556075</v>
      </c>
      <c r="I569" s="2">
        <f>SUM(Contract[[#This Row],[RN Hours (excl. Admin, DON)]], Contract[[#This Row],[RN Admin Hours]], Contract[[#This Row],[RN DON Hours]])</f>
        <v>48.636813186813193</v>
      </c>
      <c r="J569" s="2">
        <f>SUM(Contract[[#This Row],[RN Hours Contract (excl. Admin, DON)]], Contract[[#This Row],[RN Admin Hours Contract]], Contract[[#This Row],[RN DON Hours Contract]])</f>
        <v>13.846153846153847</v>
      </c>
      <c r="K569" s="8">
        <f>Contract[[#This Row],[Total Contract RN Hours (w/ Admin, DON)]]/Contract[[#This Row],[Total RN Hours (w/ Admin, DON)]]</f>
        <v>0.28468464397473986</v>
      </c>
      <c r="L569" s="2">
        <v>35.548901098901105</v>
      </c>
      <c r="M569" s="2">
        <v>2.6703296703296702</v>
      </c>
      <c r="N569" s="8">
        <f>Contract[[#This Row],[RN Hours Contract (excl. Admin, DON)]]/Contract[[#This Row],[RN Hours (excl. Admin, DON)]]</f>
        <v>7.5117080634940242E-2</v>
      </c>
      <c r="O569" s="2">
        <v>6.5659340659340657</v>
      </c>
      <c r="P569" s="2">
        <v>4.8791208791208796</v>
      </c>
      <c r="Q569" s="8">
        <f>Contract[[#This Row],[RN Admin Hours Contract]]/Contract[[#This Row],[RN Admin Hours]]</f>
        <v>0.74309623430962357</v>
      </c>
      <c r="R569" s="2">
        <v>6.5219780219780219</v>
      </c>
      <c r="S569" s="2">
        <v>6.2967032967032965</v>
      </c>
      <c r="T569" s="8">
        <f>Contract[[#This Row],[RN DON Hours Contract]]/Contract[[#This Row],[RN DON Hours]]</f>
        <v>0.96545914069081717</v>
      </c>
      <c r="U569" s="2">
        <v>55.469230769230755</v>
      </c>
      <c r="V569" s="2">
        <v>3.9485714285714293</v>
      </c>
      <c r="W569" s="8">
        <f>Contract[[#This Row],[LPN Hours Contract (excl. Admin)]]/Contract[[#This Row],[LPN Hours (excl. Admin)]]</f>
        <v>7.1184896091289127E-2</v>
      </c>
      <c r="X569" s="2">
        <v>0</v>
      </c>
      <c r="Y569" s="2">
        <v>0</v>
      </c>
      <c r="Z569" s="8" t="s">
        <v>2447</v>
      </c>
      <c r="AA569" s="2">
        <v>162.80758241758241</v>
      </c>
      <c r="AB569" s="2">
        <v>50.252747252747255</v>
      </c>
      <c r="AC569" s="8">
        <f>Contract[[#This Row],[CNA Hours Contract]]/Contract[[#This Row],[CNA Hours]]</f>
        <v>0.30866343266405638</v>
      </c>
      <c r="AD569" s="2">
        <v>0</v>
      </c>
      <c r="AE569" s="2">
        <v>0</v>
      </c>
      <c r="AF569" s="8" t="s">
        <v>2447</v>
      </c>
      <c r="AG569" s="2">
        <v>0</v>
      </c>
      <c r="AH569" s="2">
        <v>0</v>
      </c>
      <c r="AI569" s="8" t="s">
        <v>2447</v>
      </c>
      <c r="AJ569" t="s">
        <v>598</v>
      </c>
      <c r="AK569" s="6">
        <v>5</v>
      </c>
      <c r="AT569"/>
      <c r="AU569"/>
    </row>
    <row r="570" spans="1:47" x14ac:dyDescent="0.25">
      <c r="A570" t="s">
        <v>35</v>
      </c>
      <c r="B570" t="s">
        <v>1159</v>
      </c>
      <c r="C570" t="s">
        <v>1958</v>
      </c>
      <c r="D570" t="s">
        <v>2353</v>
      </c>
      <c r="E570" s="2">
        <v>91.087912087912088</v>
      </c>
      <c r="F570" s="2">
        <f>SUM(Contract[[#This Row],[RN Hours (excl. Admin, DON)]], Contract[[#This Row],[RN Admin Hours]], Contract[[#This Row],[RN DON Hours]], Contract[[#This Row],[LPN Hours (excl. Admin)]], Contract[[#This Row],[LPN Admin Hours]], Contract[[#This Row],[CNA Hours]], Contract[[#This Row],[NA TR Hours]], Contract[[#This Row],[Med Aide/Tech Hours]])</f>
        <v>272.96428571428567</v>
      </c>
      <c r="G5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28.747252747252748</v>
      </c>
      <c r="H570" s="8">
        <f>Contract[[#This Row],[Total Contract Hours]]/Contract[[#This Row],[Total Nurse Staff Hours]]</f>
        <v>0.10531506959611109</v>
      </c>
      <c r="I570" s="2">
        <f>SUM(Contract[[#This Row],[RN Hours (excl. Admin, DON)]], Contract[[#This Row],[RN Admin Hours]], Contract[[#This Row],[RN DON Hours]])</f>
        <v>26.010989010989011</v>
      </c>
      <c r="J570" s="2">
        <f>SUM(Contract[[#This Row],[RN Hours Contract (excl. Admin, DON)]], Contract[[#This Row],[RN Admin Hours Contract]], Contract[[#This Row],[RN DON Hours Contract]])</f>
        <v>1.2747252747252746</v>
      </c>
      <c r="K570" s="8">
        <f>Contract[[#This Row],[Total Contract RN Hours (w/ Admin, DON)]]/Contract[[#This Row],[Total RN Hours (w/ Admin, DON)]]</f>
        <v>4.9007182087029991E-2</v>
      </c>
      <c r="L570" s="2">
        <v>17.521978021978022</v>
      </c>
      <c r="M570" s="2">
        <v>1.2747252747252746</v>
      </c>
      <c r="N570" s="8">
        <f>Contract[[#This Row],[RN Hours Contract (excl. Admin, DON)]]/Contract[[#This Row],[RN Hours (excl. Admin, DON)]]</f>
        <v>7.2750078394481027E-2</v>
      </c>
      <c r="O570" s="2">
        <v>3.7087912087912089</v>
      </c>
      <c r="P570" s="2">
        <v>0</v>
      </c>
      <c r="Q570" s="8">
        <f>Contract[[#This Row],[RN Admin Hours Contract]]/Contract[[#This Row],[RN Admin Hours]]</f>
        <v>0</v>
      </c>
      <c r="R570" s="2">
        <v>4.7802197802197801</v>
      </c>
      <c r="S570" s="2">
        <v>0</v>
      </c>
      <c r="T570" s="8">
        <f>Contract[[#This Row],[RN DON Hours Contract]]/Contract[[#This Row],[RN DON Hours]]</f>
        <v>0</v>
      </c>
      <c r="U570" s="2">
        <v>67.390109890109883</v>
      </c>
      <c r="V570" s="2">
        <v>11.527472527472527</v>
      </c>
      <c r="W570" s="8">
        <f>Contract[[#This Row],[LPN Hours Contract (excl. Admin)]]/Contract[[#This Row],[LPN Hours (excl. Admin)]]</f>
        <v>0.17105584997961681</v>
      </c>
      <c r="X570" s="2">
        <v>10.678571428571429</v>
      </c>
      <c r="Y570" s="2">
        <v>0</v>
      </c>
      <c r="Z570" s="8">
        <f>Contract[[#This Row],[LPN Admin Hours Contract]]/Contract[[#This Row],[LPN Admin Hours]]</f>
        <v>0</v>
      </c>
      <c r="AA570" s="2">
        <v>167.13736263736263</v>
      </c>
      <c r="AB570" s="2">
        <v>15.945054945054945</v>
      </c>
      <c r="AC570" s="8">
        <f>Contract[[#This Row],[CNA Hours Contract]]/Contract[[#This Row],[CNA Hours]]</f>
        <v>9.5400900752818971E-2</v>
      </c>
      <c r="AD570" s="2">
        <v>1.7472527472527473</v>
      </c>
      <c r="AE570" s="2">
        <v>0</v>
      </c>
      <c r="AF570" s="8">
        <f>Contract[[#This Row],[NA TR Hours Contract]]/Contract[[#This Row],[NA TR Hours]]</f>
        <v>0</v>
      </c>
      <c r="AG570" s="2">
        <v>0</v>
      </c>
      <c r="AH570" s="2">
        <v>0</v>
      </c>
      <c r="AI570" s="8" t="s">
        <v>2447</v>
      </c>
      <c r="AJ570" t="s">
        <v>214</v>
      </c>
      <c r="AK570" s="6">
        <v>5</v>
      </c>
      <c r="AT570"/>
      <c r="AU570"/>
    </row>
    <row r="571" spans="1:47" x14ac:dyDescent="0.25">
      <c r="A571" t="s">
        <v>35</v>
      </c>
      <c r="B571" t="s">
        <v>1497</v>
      </c>
      <c r="C571" t="s">
        <v>2208</v>
      </c>
      <c r="D571" t="s">
        <v>2331</v>
      </c>
      <c r="E571" s="2">
        <v>76.252747252747255</v>
      </c>
      <c r="F571" s="2">
        <f>SUM(Contract[[#This Row],[RN Hours (excl. Admin, DON)]], Contract[[#This Row],[RN Admin Hours]], Contract[[#This Row],[RN DON Hours]], Contract[[#This Row],[LPN Hours (excl. Admin)]], Contract[[#This Row],[LPN Admin Hours]], Contract[[#This Row],[CNA Hours]], Contract[[#This Row],[NA TR Hours]], Contract[[#This Row],[Med Aide/Tech Hours]])</f>
        <v>287.13054945054944</v>
      </c>
      <c r="G5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56.225384615384606</v>
      </c>
      <c r="H571" s="8">
        <f>Contract[[#This Row],[Total Contract Hours]]/Contract[[#This Row],[Total Nurse Staff Hours]]</f>
        <v>0.19581819044673937</v>
      </c>
      <c r="I571" s="2">
        <f>SUM(Contract[[#This Row],[RN Hours (excl. Admin, DON)]], Contract[[#This Row],[RN Admin Hours]], Contract[[#This Row],[RN DON Hours]])</f>
        <v>54.457692307692305</v>
      </c>
      <c r="J571" s="2">
        <f>SUM(Contract[[#This Row],[RN Hours Contract (excl. Admin, DON)]], Contract[[#This Row],[RN Admin Hours Contract]], Contract[[#This Row],[RN DON Hours Contract]])</f>
        <v>1.2307692307692308</v>
      </c>
      <c r="K571" s="8">
        <f>Contract[[#This Row],[Total Contract RN Hours (w/ Admin, DON)]]/Contract[[#This Row],[Total RN Hours (w/ Admin, DON)]]</f>
        <v>2.2600466134614028E-2</v>
      </c>
      <c r="L571" s="2">
        <v>34.062087912087911</v>
      </c>
      <c r="M571" s="2">
        <v>1.2307692307692308</v>
      </c>
      <c r="N571" s="8">
        <f>Contract[[#This Row],[RN Hours Contract (excl. Admin, DON)]]/Contract[[#This Row],[RN Hours (excl. Admin, DON)]]</f>
        <v>3.6133111802945497E-2</v>
      </c>
      <c r="O571" s="2">
        <v>15.208791208791208</v>
      </c>
      <c r="P571" s="2">
        <v>0</v>
      </c>
      <c r="Q571" s="8">
        <f>Contract[[#This Row],[RN Admin Hours Contract]]/Contract[[#This Row],[RN Admin Hours]]</f>
        <v>0</v>
      </c>
      <c r="R571" s="2">
        <v>5.186813186813187</v>
      </c>
      <c r="S571" s="2">
        <v>0</v>
      </c>
      <c r="T571" s="8">
        <f>Contract[[#This Row],[RN DON Hours Contract]]/Contract[[#This Row],[RN DON Hours]]</f>
        <v>0</v>
      </c>
      <c r="U571" s="2">
        <v>49.678681318681321</v>
      </c>
      <c r="V571" s="2">
        <v>20.1154945054945</v>
      </c>
      <c r="W571" s="8">
        <f>Contract[[#This Row],[LPN Hours Contract (excl. Admin)]]/Contract[[#This Row],[LPN Hours (excl. Admin)]]</f>
        <v>0.40491200594590276</v>
      </c>
      <c r="X571" s="2">
        <v>28.530219780219781</v>
      </c>
      <c r="Y571" s="2">
        <v>0</v>
      </c>
      <c r="Z571" s="8">
        <f>Contract[[#This Row],[LPN Admin Hours Contract]]/Contract[[#This Row],[LPN Admin Hours]]</f>
        <v>0</v>
      </c>
      <c r="AA571" s="2">
        <v>154.46395604395605</v>
      </c>
      <c r="AB571" s="2">
        <v>34.879120879120876</v>
      </c>
      <c r="AC571" s="8">
        <f>Contract[[#This Row],[CNA Hours Contract]]/Contract[[#This Row],[CNA Hours]]</f>
        <v>0.22580750728147395</v>
      </c>
      <c r="AD571" s="2">
        <v>0</v>
      </c>
      <c r="AE571" s="2">
        <v>0</v>
      </c>
      <c r="AF571" s="8" t="s">
        <v>2447</v>
      </c>
      <c r="AG571" s="2">
        <v>0</v>
      </c>
      <c r="AH571" s="2">
        <v>0</v>
      </c>
      <c r="AI571" s="8" t="s">
        <v>2447</v>
      </c>
      <c r="AJ571" t="s">
        <v>559</v>
      </c>
      <c r="AK571" s="6">
        <v>5</v>
      </c>
      <c r="AT571"/>
      <c r="AU571"/>
    </row>
    <row r="572" spans="1:47" x14ac:dyDescent="0.25">
      <c r="A572" t="s">
        <v>35</v>
      </c>
      <c r="B572" t="s">
        <v>1088</v>
      </c>
      <c r="C572" t="s">
        <v>2098</v>
      </c>
      <c r="D572" t="s">
        <v>2331</v>
      </c>
      <c r="E572" s="2">
        <v>73.714285714285708</v>
      </c>
      <c r="F572" s="2">
        <f>SUM(Contract[[#This Row],[RN Hours (excl. Admin, DON)]], Contract[[#This Row],[RN Admin Hours]], Contract[[#This Row],[RN DON Hours]], Contract[[#This Row],[LPN Hours (excl. Admin)]], Contract[[#This Row],[LPN Admin Hours]], Contract[[#This Row],[CNA Hours]], Contract[[#This Row],[NA TR Hours]], Contract[[#This Row],[Med Aide/Tech Hours]])</f>
        <v>248.13395604395606</v>
      </c>
      <c r="G5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72" s="8">
        <f>Contract[[#This Row],[Total Contract Hours]]/Contract[[#This Row],[Total Nurse Staff Hours]]</f>
        <v>0</v>
      </c>
      <c r="I572" s="2">
        <f>SUM(Contract[[#This Row],[RN Hours (excl. Admin, DON)]], Contract[[#This Row],[RN Admin Hours]], Contract[[#This Row],[RN DON Hours]])</f>
        <v>44.830329670329682</v>
      </c>
      <c r="J572" s="2">
        <f>SUM(Contract[[#This Row],[RN Hours Contract (excl. Admin, DON)]], Contract[[#This Row],[RN Admin Hours Contract]], Contract[[#This Row],[RN DON Hours Contract]])</f>
        <v>0</v>
      </c>
      <c r="K572" s="8">
        <f>Contract[[#This Row],[Total Contract RN Hours (w/ Admin, DON)]]/Contract[[#This Row],[Total RN Hours (w/ Admin, DON)]]</f>
        <v>0</v>
      </c>
      <c r="L572" s="2">
        <v>33.214945054945062</v>
      </c>
      <c r="M572" s="2">
        <v>0</v>
      </c>
      <c r="N572" s="8">
        <f>Contract[[#This Row],[RN Hours Contract (excl. Admin, DON)]]/Contract[[#This Row],[RN Hours (excl. Admin, DON)]]</f>
        <v>0</v>
      </c>
      <c r="O572" s="2">
        <v>5.9010989010989015</v>
      </c>
      <c r="P572" s="2">
        <v>0</v>
      </c>
      <c r="Q572" s="8">
        <f>Contract[[#This Row],[RN Admin Hours Contract]]/Contract[[#This Row],[RN Admin Hours]]</f>
        <v>0</v>
      </c>
      <c r="R572" s="2">
        <v>5.7142857142857144</v>
      </c>
      <c r="S572" s="2">
        <v>0</v>
      </c>
      <c r="T572" s="8">
        <f>Contract[[#This Row],[RN DON Hours Contract]]/Contract[[#This Row],[RN DON Hours]]</f>
        <v>0</v>
      </c>
      <c r="U572" s="2">
        <v>56.697032967032968</v>
      </c>
      <c r="V572" s="2">
        <v>0</v>
      </c>
      <c r="W572" s="8">
        <f>Contract[[#This Row],[LPN Hours Contract (excl. Admin)]]/Contract[[#This Row],[LPN Hours (excl. Admin)]]</f>
        <v>0</v>
      </c>
      <c r="X572" s="2">
        <v>7.6483516483516487</v>
      </c>
      <c r="Y572" s="2">
        <v>0</v>
      </c>
      <c r="Z572" s="8">
        <f>Contract[[#This Row],[LPN Admin Hours Contract]]/Contract[[#This Row],[LPN Admin Hours]]</f>
        <v>0</v>
      </c>
      <c r="AA572" s="2">
        <v>138.95824175824177</v>
      </c>
      <c r="AB572" s="2">
        <v>0</v>
      </c>
      <c r="AC572" s="8">
        <f>Contract[[#This Row],[CNA Hours Contract]]/Contract[[#This Row],[CNA Hours]]</f>
        <v>0</v>
      </c>
      <c r="AD572" s="2">
        <v>0</v>
      </c>
      <c r="AE572" s="2">
        <v>0</v>
      </c>
      <c r="AF572" s="8" t="s">
        <v>2447</v>
      </c>
      <c r="AG572" s="2">
        <v>0</v>
      </c>
      <c r="AH572" s="2">
        <v>0</v>
      </c>
      <c r="AI572" s="8" t="s">
        <v>2447</v>
      </c>
      <c r="AJ572" t="s">
        <v>142</v>
      </c>
      <c r="AK572" s="6">
        <v>5</v>
      </c>
      <c r="AT572"/>
      <c r="AU572"/>
    </row>
    <row r="573" spans="1:47" x14ac:dyDescent="0.25">
      <c r="A573" t="s">
        <v>35</v>
      </c>
      <c r="B573" t="s">
        <v>1835</v>
      </c>
      <c r="C573" t="s">
        <v>2182</v>
      </c>
      <c r="D573" t="s">
        <v>2331</v>
      </c>
      <c r="E573" s="2">
        <v>29.318681318681318</v>
      </c>
      <c r="F573" s="2">
        <f>SUM(Contract[[#This Row],[RN Hours (excl. Admin, DON)]], Contract[[#This Row],[RN Admin Hours]], Contract[[#This Row],[RN DON Hours]], Contract[[#This Row],[LPN Hours (excl. Admin)]], Contract[[#This Row],[LPN Admin Hours]], Contract[[#This Row],[CNA Hours]], Contract[[#This Row],[NA TR Hours]], Contract[[#This Row],[Med Aide/Tech Hours]])</f>
        <v>109.86263736263736</v>
      </c>
      <c r="G5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73" s="8">
        <f>Contract[[#This Row],[Total Contract Hours]]/Contract[[#This Row],[Total Nurse Staff Hours]]</f>
        <v>0</v>
      </c>
      <c r="I573" s="2">
        <f>SUM(Contract[[#This Row],[RN Hours (excl. Admin, DON)]], Contract[[#This Row],[RN Admin Hours]], Contract[[#This Row],[RN DON Hours]])</f>
        <v>15.865164835164835</v>
      </c>
      <c r="J573" s="2">
        <f>SUM(Contract[[#This Row],[RN Hours Contract (excl. Admin, DON)]], Contract[[#This Row],[RN Admin Hours Contract]], Contract[[#This Row],[RN DON Hours Contract]])</f>
        <v>0</v>
      </c>
      <c r="K573" s="8">
        <f>Contract[[#This Row],[Total Contract RN Hours (w/ Admin, DON)]]/Contract[[#This Row],[Total RN Hours (w/ Admin, DON)]]</f>
        <v>0</v>
      </c>
      <c r="L573" s="2">
        <v>9.8321978021978023</v>
      </c>
      <c r="M573" s="2">
        <v>0</v>
      </c>
      <c r="N573" s="8">
        <f>Contract[[#This Row],[RN Hours Contract (excl. Admin, DON)]]/Contract[[#This Row],[RN Hours (excl. Admin, DON)]]</f>
        <v>0</v>
      </c>
      <c r="O573" s="2">
        <v>0</v>
      </c>
      <c r="P573" s="2">
        <v>0</v>
      </c>
      <c r="Q573" s="8" t="s">
        <v>2447</v>
      </c>
      <c r="R573" s="2">
        <v>6.0329670329670328</v>
      </c>
      <c r="S573" s="2">
        <v>0</v>
      </c>
      <c r="T573" s="8">
        <f>Contract[[#This Row],[RN DON Hours Contract]]/Contract[[#This Row],[RN DON Hours]]</f>
        <v>0</v>
      </c>
      <c r="U573" s="2">
        <v>29.214835164835151</v>
      </c>
      <c r="V573" s="2">
        <v>0</v>
      </c>
      <c r="W573" s="8">
        <f>Contract[[#This Row],[LPN Hours Contract (excl. Admin)]]/Contract[[#This Row],[LPN Hours (excl. Admin)]]</f>
        <v>0</v>
      </c>
      <c r="X573" s="2">
        <v>11.340659340659341</v>
      </c>
      <c r="Y573" s="2">
        <v>0</v>
      </c>
      <c r="Z573" s="8">
        <f>Contract[[#This Row],[LPN Admin Hours Contract]]/Contract[[#This Row],[LPN Admin Hours]]</f>
        <v>0</v>
      </c>
      <c r="AA573" s="2">
        <v>30.607252747252755</v>
      </c>
      <c r="AB573" s="2">
        <v>0</v>
      </c>
      <c r="AC573" s="8">
        <f>Contract[[#This Row],[CNA Hours Contract]]/Contract[[#This Row],[CNA Hours]]</f>
        <v>0</v>
      </c>
      <c r="AD573" s="2">
        <v>22.834725274725269</v>
      </c>
      <c r="AE573" s="2">
        <v>0</v>
      </c>
      <c r="AF573" s="8">
        <f>Contract[[#This Row],[NA TR Hours Contract]]/Contract[[#This Row],[NA TR Hours]]</f>
        <v>0</v>
      </c>
      <c r="AG573" s="2">
        <v>0</v>
      </c>
      <c r="AH573" s="2">
        <v>0</v>
      </c>
      <c r="AI573" s="8" t="s">
        <v>2447</v>
      </c>
      <c r="AJ573" t="s">
        <v>902</v>
      </c>
      <c r="AK573" s="6">
        <v>5</v>
      </c>
      <c r="AT573"/>
      <c r="AU573"/>
    </row>
    <row r="574" spans="1:47" x14ac:dyDescent="0.25">
      <c r="A574" t="s">
        <v>35</v>
      </c>
      <c r="B574" t="s">
        <v>1035</v>
      </c>
      <c r="C574" t="s">
        <v>2067</v>
      </c>
      <c r="D574" t="s">
        <v>2294</v>
      </c>
      <c r="E574" s="2">
        <v>60.846153846153847</v>
      </c>
      <c r="F574" s="2">
        <f>SUM(Contract[[#This Row],[RN Hours (excl. Admin, DON)]], Contract[[#This Row],[RN Admin Hours]], Contract[[#This Row],[RN DON Hours]], Contract[[#This Row],[LPN Hours (excl. Admin)]], Contract[[#This Row],[LPN Admin Hours]], Contract[[#This Row],[CNA Hours]], Contract[[#This Row],[NA TR Hours]], Contract[[#This Row],[Med Aide/Tech Hours]])</f>
        <v>200.60109890109888</v>
      </c>
      <c r="G5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42.076043956043961</v>
      </c>
      <c r="H574" s="8">
        <f>Contract[[#This Row],[Total Contract Hours]]/Contract[[#This Row],[Total Nurse Staff Hours]]</f>
        <v>0.20974981785512778</v>
      </c>
      <c r="I574" s="2">
        <f>SUM(Contract[[#This Row],[RN Hours (excl. Admin, DON)]], Contract[[#This Row],[RN Admin Hours]], Contract[[#This Row],[RN DON Hours]])</f>
        <v>37.42307692307692</v>
      </c>
      <c r="J574" s="2">
        <f>SUM(Contract[[#This Row],[RN Hours Contract (excl. Admin, DON)]], Contract[[#This Row],[RN Admin Hours Contract]], Contract[[#This Row],[RN DON Hours Contract]])</f>
        <v>0.36263736263736263</v>
      </c>
      <c r="K574" s="8">
        <f>Contract[[#This Row],[Total Contract RN Hours (w/ Admin, DON)]]/Contract[[#This Row],[Total RN Hours (w/ Admin, DON)]]</f>
        <v>9.6902070180590223E-3</v>
      </c>
      <c r="L574" s="2">
        <v>27.494505494505493</v>
      </c>
      <c r="M574" s="2">
        <v>0.36263736263736263</v>
      </c>
      <c r="N574" s="8">
        <f>Contract[[#This Row],[RN Hours Contract (excl. Admin, DON)]]/Contract[[#This Row],[RN Hours (excl. Admin, DON)]]</f>
        <v>1.3189448441247004E-2</v>
      </c>
      <c r="O574" s="2">
        <v>5.0934065934065931</v>
      </c>
      <c r="P574" s="2">
        <v>0</v>
      </c>
      <c r="Q574" s="8">
        <f>Contract[[#This Row],[RN Admin Hours Contract]]/Contract[[#This Row],[RN Admin Hours]]</f>
        <v>0</v>
      </c>
      <c r="R574" s="2">
        <v>4.8351648351648349</v>
      </c>
      <c r="S574" s="2">
        <v>0</v>
      </c>
      <c r="T574" s="8">
        <f>Contract[[#This Row],[RN DON Hours Contract]]/Contract[[#This Row],[RN DON Hours]]</f>
        <v>0</v>
      </c>
      <c r="U574" s="2">
        <v>47.680439560439559</v>
      </c>
      <c r="V574" s="2">
        <v>12.889230769230769</v>
      </c>
      <c r="W574" s="8">
        <f>Contract[[#This Row],[LPN Hours Contract (excl. Admin)]]/Contract[[#This Row],[LPN Hours (excl. Admin)]]</f>
        <v>0.27032533441501572</v>
      </c>
      <c r="X574" s="2">
        <v>5.3626373626373622</v>
      </c>
      <c r="Y574" s="2">
        <v>0</v>
      </c>
      <c r="Z574" s="8">
        <f>Contract[[#This Row],[LPN Admin Hours Contract]]/Contract[[#This Row],[LPN Admin Hours]]</f>
        <v>0</v>
      </c>
      <c r="AA574" s="2">
        <v>107.2365934065934</v>
      </c>
      <c r="AB574" s="2">
        <v>28.824175824175825</v>
      </c>
      <c r="AC574" s="8">
        <f>Contract[[#This Row],[CNA Hours Contract]]/Contract[[#This Row],[CNA Hours]]</f>
        <v>0.26879048381262344</v>
      </c>
      <c r="AD574" s="2">
        <v>2.8983516483516483</v>
      </c>
      <c r="AE574" s="2">
        <v>0</v>
      </c>
      <c r="AF574" s="8">
        <f>Contract[[#This Row],[NA TR Hours Contract]]/Contract[[#This Row],[NA TR Hours]]</f>
        <v>0</v>
      </c>
      <c r="AG574" s="2">
        <v>0</v>
      </c>
      <c r="AH574" s="2">
        <v>0</v>
      </c>
      <c r="AI574" s="8" t="s">
        <v>2447</v>
      </c>
      <c r="AJ574" t="s">
        <v>88</v>
      </c>
      <c r="AK574" s="6">
        <v>5</v>
      </c>
      <c r="AT574"/>
      <c r="AU574"/>
    </row>
    <row r="575" spans="1:47" x14ac:dyDescent="0.25">
      <c r="A575" t="s">
        <v>35</v>
      </c>
      <c r="B575" t="s">
        <v>1744</v>
      </c>
      <c r="C575" t="s">
        <v>2052</v>
      </c>
      <c r="D575" t="s">
        <v>2333</v>
      </c>
      <c r="E575" s="2">
        <v>36.81318681318681</v>
      </c>
      <c r="F575" s="2">
        <f>SUM(Contract[[#This Row],[RN Hours (excl. Admin, DON)]], Contract[[#This Row],[RN Admin Hours]], Contract[[#This Row],[RN DON Hours]], Contract[[#This Row],[LPN Hours (excl. Admin)]], Contract[[#This Row],[LPN Admin Hours]], Contract[[#This Row],[CNA Hours]], Contract[[#This Row],[NA TR Hours]], Contract[[#This Row],[Med Aide/Tech Hours]])</f>
        <v>145.72252747252747</v>
      </c>
      <c r="G5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75" s="8">
        <f>Contract[[#This Row],[Total Contract Hours]]/Contract[[#This Row],[Total Nurse Staff Hours]]</f>
        <v>0</v>
      </c>
      <c r="I575" s="2">
        <f>SUM(Contract[[#This Row],[RN Hours (excl. Admin, DON)]], Contract[[#This Row],[RN Admin Hours]], Contract[[#This Row],[RN DON Hours]])</f>
        <v>35.681318681318679</v>
      </c>
      <c r="J575" s="2">
        <f>SUM(Contract[[#This Row],[RN Hours Contract (excl. Admin, DON)]], Contract[[#This Row],[RN Admin Hours Contract]], Contract[[#This Row],[RN DON Hours Contract]])</f>
        <v>0</v>
      </c>
      <c r="K575" s="8">
        <f>Contract[[#This Row],[Total Contract RN Hours (w/ Admin, DON)]]/Contract[[#This Row],[Total RN Hours (w/ Admin, DON)]]</f>
        <v>0</v>
      </c>
      <c r="L575" s="2">
        <v>13.989010989010989</v>
      </c>
      <c r="M575" s="2">
        <v>0</v>
      </c>
      <c r="N575" s="8">
        <f>Contract[[#This Row],[RN Hours Contract (excl. Admin, DON)]]/Contract[[#This Row],[RN Hours (excl. Admin, DON)]]</f>
        <v>0</v>
      </c>
      <c r="O575" s="2">
        <v>15.87912087912088</v>
      </c>
      <c r="P575" s="2">
        <v>0</v>
      </c>
      <c r="Q575" s="8">
        <f>Contract[[#This Row],[RN Admin Hours Contract]]/Contract[[#This Row],[RN Admin Hours]]</f>
        <v>0</v>
      </c>
      <c r="R575" s="2">
        <v>5.813186813186813</v>
      </c>
      <c r="S575" s="2">
        <v>0</v>
      </c>
      <c r="T575" s="8">
        <f>Contract[[#This Row],[RN DON Hours Contract]]/Contract[[#This Row],[RN DON Hours]]</f>
        <v>0</v>
      </c>
      <c r="U575" s="2">
        <v>30.967032967032967</v>
      </c>
      <c r="V575" s="2">
        <v>0</v>
      </c>
      <c r="W575" s="8">
        <f>Contract[[#This Row],[LPN Hours Contract (excl. Admin)]]/Contract[[#This Row],[LPN Hours (excl. Admin)]]</f>
        <v>0</v>
      </c>
      <c r="X575" s="2">
        <v>5.0851648351648349</v>
      </c>
      <c r="Y575" s="2">
        <v>0</v>
      </c>
      <c r="Z575" s="8">
        <f>Contract[[#This Row],[LPN Admin Hours Contract]]/Contract[[#This Row],[LPN Admin Hours]]</f>
        <v>0</v>
      </c>
      <c r="AA575" s="2">
        <v>73.989010989010993</v>
      </c>
      <c r="AB575" s="2">
        <v>0</v>
      </c>
      <c r="AC575" s="8">
        <f>Contract[[#This Row],[CNA Hours Contract]]/Contract[[#This Row],[CNA Hours]]</f>
        <v>0</v>
      </c>
      <c r="AD575" s="2">
        <v>0</v>
      </c>
      <c r="AE575" s="2">
        <v>0</v>
      </c>
      <c r="AF575" s="8" t="s">
        <v>2447</v>
      </c>
      <c r="AG575" s="2">
        <v>0</v>
      </c>
      <c r="AH575" s="2">
        <v>0</v>
      </c>
      <c r="AI575" s="8" t="s">
        <v>2447</v>
      </c>
      <c r="AJ575" t="s">
        <v>810</v>
      </c>
      <c r="AK575" s="6">
        <v>5</v>
      </c>
      <c r="AT575"/>
      <c r="AU575"/>
    </row>
    <row r="576" spans="1:47" x14ac:dyDescent="0.25">
      <c r="A576" t="s">
        <v>35</v>
      </c>
      <c r="B576" t="s">
        <v>1308</v>
      </c>
      <c r="C576" t="s">
        <v>2166</v>
      </c>
      <c r="D576" t="s">
        <v>2340</v>
      </c>
      <c r="E576" s="2">
        <v>64.241758241758248</v>
      </c>
      <c r="F576" s="2">
        <f>SUM(Contract[[#This Row],[RN Hours (excl. Admin, DON)]], Contract[[#This Row],[RN Admin Hours]], Contract[[#This Row],[RN DON Hours]], Contract[[#This Row],[LPN Hours (excl. Admin)]], Contract[[#This Row],[LPN Admin Hours]], Contract[[#This Row],[CNA Hours]], Contract[[#This Row],[NA TR Hours]], Contract[[#This Row],[Med Aide/Tech Hours]])</f>
        <v>196.57274725274723</v>
      </c>
      <c r="G5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0.73626373626373631</v>
      </c>
      <c r="H576" s="8">
        <f>Contract[[#This Row],[Total Contract Hours]]/Contract[[#This Row],[Total Nurse Staff Hours]]</f>
        <v>3.7455026017267331E-3</v>
      </c>
      <c r="I576" s="2">
        <f>SUM(Contract[[#This Row],[RN Hours (excl. Admin, DON)]], Contract[[#This Row],[RN Admin Hours]], Contract[[#This Row],[RN DON Hours]])</f>
        <v>34.231318681318683</v>
      </c>
      <c r="J576" s="2">
        <f>SUM(Contract[[#This Row],[RN Hours Contract (excl. Admin, DON)]], Contract[[#This Row],[RN Admin Hours Contract]], Contract[[#This Row],[RN DON Hours Contract]])</f>
        <v>0.4175824175824176</v>
      </c>
      <c r="K576" s="8">
        <f>Contract[[#This Row],[Total Contract RN Hours (w/ Admin, DON)]]/Contract[[#This Row],[Total RN Hours (w/ Admin, DON)]]</f>
        <v>1.2198841110094541E-2</v>
      </c>
      <c r="L576" s="2">
        <v>22.73681318681319</v>
      </c>
      <c r="M576" s="2">
        <v>0</v>
      </c>
      <c r="N576" s="8">
        <f>Contract[[#This Row],[RN Hours Contract (excl. Admin, DON)]]/Contract[[#This Row],[RN Hours (excl. Admin, DON)]]</f>
        <v>0</v>
      </c>
      <c r="O576" s="2">
        <v>5.8681318681318677</v>
      </c>
      <c r="P576" s="2">
        <v>0.4175824175824176</v>
      </c>
      <c r="Q576" s="8">
        <f>Contract[[#This Row],[RN Admin Hours Contract]]/Contract[[#This Row],[RN Admin Hours]]</f>
        <v>7.1161048689138584E-2</v>
      </c>
      <c r="R576" s="2">
        <v>5.6263736263736268</v>
      </c>
      <c r="S576" s="2">
        <v>0</v>
      </c>
      <c r="T576" s="8">
        <f>Contract[[#This Row],[RN DON Hours Contract]]/Contract[[#This Row],[RN DON Hours]]</f>
        <v>0</v>
      </c>
      <c r="U576" s="2">
        <v>49.216593406593397</v>
      </c>
      <c r="V576" s="2">
        <v>0</v>
      </c>
      <c r="W576" s="8">
        <f>Contract[[#This Row],[LPN Hours Contract (excl. Admin)]]/Contract[[#This Row],[LPN Hours (excl. Admin)]]</f>
        <v>0</v>
      </c>
      <c r="X576" s="2">
        <v>5.9010989010989015</v>
      </c>
      <c r="Y576" s="2">
        <v>0</v>
      </c>
      <c r="Z576" s="8">
        <f>Contract[[#This Row],[LPN Admin Hours Contract]]/Contract[[#This Row],[LPN Admin Hours]]</f>
        <v>0</v>
      </c>
      <c r="AA576" s="2">
        <v>107.22373626373626</v>
      </c>
      <c r="AB576" s="2">
        <v>0.31868131868131866</v>
      </c>
      <c r="AC576" s="8">
        <f>Contract[[#This Row],[CNA Hours Contract]]/Contract[[#This Row],[CNA Hours]]</f>
        <v>2.9721154082661704E-3</v>
      </c>
      <c r="AD576" s="2">
        <v>0</v>
      </c>
      <c r="AE576" s="2">
        <v>0</v>
      </c>
      <c r="AF576" s="8" t="s">
        <v>2447</v>
      </c>
      <c r="AG576" s="2">
        <v>0</v>
      </c>
      <c r="AH576" s="2">
        <v>0</v>
      </c>
      <c r="AI576" s="8" t="s">
        <v>2447</v>
      </c>
      <c r="AJ576" t="s">
        <v>365</v>
      </c>
      <c r="AK576" s="6">
        <v>5</v>
      </c>
      <c r="AT576"/>
      <c r="AU576"/>
    </row>
    <row r="577" spans="1:47" x14ac:dyDescent="0.25">
      <c r="A577" t="s">
        <v>35</v>
      </c>
      <c r="B577" t="s">
        <v>1426</v>
      </c>
      <c r="C577" t="s">
        <v>2031</v>
      </c>
      <c r="D577" t="s">
        <v>2331</v>
      </c>
      <c r="E577" s="2">
        <v>85.384615384615387</v>
      </c>
      <c r="F577" s="2">
        <f>SUM(Contract[[#This Row],[RN Hours (excl. Admin, DON)]], Contract[[#This Row],[RN Admin Hours]], Contract[[#This Row],[RN DON Hours]], Contract[[#This Row],[LPN Hours (excl. Admin)]], Contract[[#This Row],[LPN Admin Hours]], Contract[[#This Row],[CNA Hours]], Contract[[#This Row],[NA TR Hours]], Contract[[#This Row],[Med Aide/Tech Hours]])</f>
        <v>255.36637362637362</v>
      </c>
      <c r="G5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7.1428571428571425E-2</v>
      </c>
      <c r="H577" s="8">
        <f>Contract[[#This Row],[Total Contract Hours]]/Contract[[#This Row],[Total Nurse Staff Hours]]</f>
        <v>2.7971016862650259E-4</v>
      </c>
      <c r="I577" s="2">
        <f>SUM(Contract[[#This Row],[RN Hours (excl. Admin, DON)]], Contract[[#This Row],[RN Admin Hours]], Contract[[#This Row],[RN DON Hours]])</f>
        <v>50.727692307692301</v>
      </c>
      <c r="J577" s="2">
        <f>SUM(Contract[[#This Row],[RN Hours Contract (excl. Admin, DON)]], Contract[[#This Row],[RN Admin Hours Contract]], Contract[[#This Row],[RN DON Hours Contract]])</f>
        <v>0</v>
      </c>
      <c r="K577" s="8">
        <f>Contract[[#This Row],[Total Contract RN Hours (w/ Admin, DON)]]/Contract[[#This Row],[Total RN Hours (w/ Admin, DON)]]</f>
        <v>0</v>
      </c>
      <c r="L577" s="2">
        <v>45.37054945054944</v>
      </c>
      <c r="M577" s="2">
        <v>0</v>
      </c>
      <c r="N577" s="8">
        <f>Contract[[#This Row],[RN Hours Contract (excl. Admin, DON)]]/Contract[[#This Row],[RN Hours (excl. Admin, DON)]]</f>
        <v>0</v>
      </c>
      <c r="O577" s="2">
        <v>0.36263736263736263</v>
      </c>
      <c r="P577" s="2">
        <v>0</v>
      </c>
      <c r="Q577" s="8">
        <f>Contract[[#This Row],[RN Admin Hours Contract]]/Contract[[#This Row],[RN Admin Hours]]</f>
        <v>0</v>
      </c>
      <c r="R577" s="2">
        <v>4.9945054945054945</v>
      </c>
      <c r="S577" s="2">
        <v>0</v>
      </c>
      <c r="T577" s="8">
        <f>Contract[[#This Row],[RN DON Hours Contract]]/Contract[[#This Row],[RN DON Hours]]</f>
        <v>0</v>
      </c>
      <c r="U577" s="2">
        <v>57.145604395604394</v>
      </c>
      <c r="V577" s="2">
        <v>7.1428571428571425E-2</v>
      </c>
      <c r="W577" s="8">
        <f>Contract[[#This Row],[LPN Hours Contract (excl. Admin)]]/Contract[[#This Row],[LPN Hours (excl. Admin)]]</f>
        <v>1.2499399067352531E-3</v>
      </c>
      <c r="X577" s="2">
        <v>4.9725274725274726</v>
      </c>
      <c r="Y577" s="2">
        <v>0</v>
      </c>
      <c r="Z577" s="8">
        <f>Contract[[#This Row],[LPN Admin Hours Contract]]/Contract[[#This Row],[LPN Admin Hours]]</f>
        <v>0</v>
      </c>
      <c r="AA577" s="2">
        <v>142.52054945054945</v>
      </c>
      <c r="AB577" s="2">
        <v>0</v>
      </c>
      <c r="AC577" s="8">
        <f>Contract[[#This Row],[CNA Hours Contract]]/Contract[[#This Row],[CNA Hours]]</f>
        <v>0</v>
      </c>
      <c r="AD577" s="2">
        <v>0</v>
      </c>
      <c r="AE577" s="2">
        <v>0</v>
      </c>
      <c r="AF577" s="8" t="s">
        <v>2447</v>
      </c>
      <c r="AG577" s="2">
        <v>0</v>
      </c>
      <c r="AH577" s="2">
        <v>0</v>
      </c>
      <c r="AI577" s="8" t="s">
        <v>2447</v>
      </c>
      <c r="AJ577" t="s">
        <v>485</v>
      </c>
      <c r="AK577" s="6">
        <v>5</v>
      </c>
      <c r="AT577"/>
      <c r="AU577"/>
    </row>
    <row r="578" spans="1:47" x14ac:dyDescent="0.25">
      <c r="A578" t="s">
        <v>35</v>
      </c>
      <c r="B578" t="s">
        <v>1322</v>
      </c>
      <c r="C578" t="s">
        <v>1938</v>
      </c>
      <c r="D578" t="s">
        <v>2327</v>
      </c>
      <c r="E578" s="2">
        <v>53.395604395604394</v>
      </c>
      <c r="F578" s="2">
        <f>SUM(Contract[[#This Row],[RN Hours (excl. Admin, DON)]], Contract[[#This Row],[RN Admin Hours]], Contract[[#This Row],[RN DON Hours]], Contract[[#This Row],[LPN Hours (excl. Admin)]], Contract[[#This Row],[LPN Admin Hours]], Contract[[#This Row],[CNA Hours]], Contract[[#This Row],[NA TR Hours]], Contract[[#This Row],[Med Aide/Tech Hours]])</f>
        <v>196.65065934065939</v>
      </c>
      <c r="G5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78" s="8">
        <f>Contract[[#This Row],[Total Contract Hours]]/Contract[[#This Row],[Total Nurse Staff Hours]]</f>
        <v>0</v>
      </c>
      <c r="I578" s="2">
        <f>SUM(Contract[[#This Row],[RN Hours (excl. Admin, DON)]], Contract[[#This Row],[RN Admin Hours]], Contract[[#This Row],[RN DON Hours]])</f>
        <v>40.44780219780219</v>
      </c>
      <c r="J578" s="2">
        <f>SUM(Contract[[#This Row],[RN Hours Contract (excl. Admin, DON)]], Contract[[#This Row],[RN Admin Hours Contract]], Contract[[#This Row],[RN DON Hours Contract]])</f>
        <v>0</v>
      </c>
      <c r="K578" s="8">
        <f>Contract[[#This Row],[Total Contract RN Hours (w/ Admin, DON)]]/Contract[[#This Row],[Total RN Hours (w/ Admin, DON)]]</f>
        <v>0</v>
      </c>
      <c r="L578" s="2">
        <v>23.656593406593405</v>
      </c>
      <c r="M578" s="2">
        <v>0</v>
      </c>
      <c r="N578" s="8">
        <f>Contract[[#This Row],[RN Hours Contract (excl. Admin, DON)]]/Contract[[#This Row],[RN Hours (excl. Admin, DON)]]</f>
        <v>0</v>
      </c>
      <c r="O578" s="2">
        <v>11.692307692307692</v>
      </c>
      <c r="P578" s="2">
        <v>0</v>
      </c>
      <c r="Q578" s="8">
        <f>Contract[[#This Row],[RN Admin Hours Contract]]/Contract[[#This Row],[RN Admin Hours]]</f>
        <v>0</v>
      </c>
      <c r="R578" s="2">
        <v>5.0989010989010985</v>
      </c>
      <c r="S578" s="2">
        <v>0</v>
      </c>
      <c r="T578" s="8">
        <f>Contract[[#This Row],[RN DON Hours Contract]]/Contract[[#This Row],[RN DON Hours]]</f>
        <v>0</v>
      </c>
      <c r="U578" s="2">
        <v>61.086923076923078</v>
      </c>
      <c r="V578" s="2">
        <v>0</v>
      </c>
      <c r="W578" s="8">
        <f>Contract[[#This Row],[LPN Hours Contract (excl. Admin)]]/Contract[[#This Row],[LPN Hours (excl. Admin)]]</f>
        <v>0</v>
      </c>
      <c r="X578" s="2">
        <v>0</v>
      </c>
      <c r="Y578" s="2">
        <v>0</v>
      </c>
      <c r="Z578" s="8" t="s">
        <v>2447</v>
      </c>
      <c r="AA578" s="2">
        <v>95.115934065934098</v>
      </c>
      <c r="AB578" s="2">
        <v>0</v>
      </c>
      <c r="AC578" s="8">
        <f>Contract[[#This Row],[CNA Hours Contract]]/Contract[[#This Row],[CNA Hours]]</f>
        <v>0</v>
      </c>
      <c r="AD578" s="2">
        <v>0</v>
      </c>
      <c r="AE578" s="2">
        <v>0</v>
      </c>
      <c r="AF578" s="8" t="s">
        <v>2447</v>
      </c>
      <c r="AG578" s="2">
        <v>0</v>
      </c>
      <c r="AH578" s="2">
        <v>0</v>
      </c>
      <c r="AI578" s="8" t="s">
        <v>2447</v>
      </c>
      <c r="AJ578" t="s">
        <v>379</v>
      </c>
      <c r="AK578" s="6">
        <v>5</v>
      </c>
      <c r="AT578"/>
      <c r="AU578"/>
    </row>
    <row r="579" spans="1:47" x14ac:dyDescent="0.25">
      <c r="A579" t="s">
        <v>35</v>
      </c>
      <c r="B579" t="s">
        <v>1712</v>
      </c>
      <c r="C579" t="s">
        <v>2068</v>
      </c>
      <c r="D579" t="s">
        <v>2307</v>
      </c>
      <c r="E579" s="2">
        <v>73.472527472527474</v>
      </c>
      <c r="F579" s="2">
        <f>SUM(Contract[[#This Row],[RN Hours (excl. Admin, DON)]], Contract[[#This Row],[RN Admin Hours]], Contract[[#This Row],[RN DON Hours]], Contract[[#This Row],[LPN Hours (excl. Admin)]], Contract[[#This Row],[LPN Admin Hours]], Contract[[#This Row],[CNA Hours]], Contract[[#This Row],[NA TR Hours]], Contract[[#This Row],[Med Aide/Tech Hours]])</f>
        <v>207.21857142857141</v>
      </c>
      <c r="G5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8.9157142857142855</v>
      </c>
      <c r="H579" s="8">
        <f>Contract[[#This Row],[Total Contract Hours]]/Contract[[#This Row],[Total Nurse Staff Hours]]</f>
        <v>4.3025652692464139E-2</v>
      </c>
      <c r="I579" s="2">
        <f>SUM(Contract[[#This Row],[RN Hours (excl. Admin, DON)]], Contract[[#This Row],[RN Admin Hours]], Contract[[#This Row],[RN DON Hours]])</f>
        <v>19.941208791208787</v>
      </c>
      <c r="J579" s="2">
        <f>SUM(Contract[[#This Row],[RN Hours Contract (excl. Admin, DON)]], Contract[[#This Row],[RN Admin Hours Contract]], Contract[[#This Row],[RN DON Hours Contract]])</f>
        <v>0</v>
      </c>
      <c r="K579" s="8">
        <f>Contract[[#This Row],[Total Contract RN Hours (w/ Admin, DON)]]/Contract[[#This Row],[Total RN Hours (w/ Admin, DON)]]</f>
        <v>0</v>
      </c>
      <c r="L579" s="2">
        <v>8.9521978021977997</v>
      </c>
      <c r="M579" s="2">
        <v>0</v>
      </c>
      <c r="N579" s="8">
        <f>Contract[[#This Row],[RN Hours Contract (excl. Admin, DON)]]/Contract[[#This Row],[RN Hours (excl. Admin, DON)]]</f>
        <v>0</v>
      </c>
      <c r="O579" s="2">
        <v>5.6263736263736268</v>
      </c>
      <c r="P579" s="2">
        <v>0</v>
      </c>
      <c r="Q579" s="8">
        <f>Contract[[#This Row],[RN Admin Hours Contract]]/Contract[[#This Row],[RN Admin Hours]]</f>
        <v>0</v>
      </c>
      <c r="R579" s="2">
        <v>5.3626373626373622</v>
      </c>
      <c r="S579" s="2">
        <v>0</v>
      </c>
      <c r="T579" s="8">
        <f>Contract[[#This Row],[RN DON Hours Contract]]/Contract[[#This Row],[RN DON Hours]]</f>
        <v>0</v>
      </c>
      <c r="U579" s="2">
        <v>67.827582417582434</v>
      </c>
      <c r="V579" s="2">
        <v>5.0365934065934068</v>
      </c>
      <c r="W579" s="8">
        <f>Contract[[#This Row],[LPN Hours Contract (excl. Admin)]]/Contract[[#This Row],[LPN Hours (excl. Admin)]]</f>
        <v>7.4255829665068648E-2</v>
      </c>
      <c r="X579" s="2">
        <v>7.9882417582417604</v>
      </c>
      <c r="Y579" s="2">
        <v>0</v>
      </c>
      <c r="Z579" s="8">
        <f>Contract[[#This Row],[LPN Admin Hours Contract]]/Contract[[#This Row],[LPN Admin Hours]]</f>
        <v>0</v>
      </c>
      <c r="AA579" s="2">
        <v>108.72593406593406</v>
      </c>
      <c r="AB579" s="2">
        <v>3.8791208791208791</v>
      </c>
      <c r="AC579" s="8">
        <f>Contract[[#This Row],[CNA Hours Contract]]/Contract[[#This Row],[CNA Hours]]</f>
        <v>3.5677972440029675E-2</v>
      </c>
      <c r="AD579" s="2">
        <v>2.7356043956043949</v>
      </c>
      <c r="AE579" s="2">
        <v>0</v>
      </c>
      <c r="AF579" s="8">
        <f>Contract[[#This Row],[NA TR Hours Contract]]/Contract[[#This Row],[NA TR Hours]]</f>
        <v>0</v>
      </c>
      <c r="AG579" s="2">
        <v>0</v>
      </c>
      <c r="AH579" s="2">
        <v>0</v>
      </c>
      <c r="AI579" s="8" t="s">
        <v>2447</v>
      </c>
      <c r="AJ579" t="s">
        <v>778</v>
      </c>
      <c r="AK579" s="6">
        <v>5</v>
      </c>
      <c r="AT579"/>
      <c r="AU579"/>
    </row>
    <row r="580" spans="1:47" x14ac:dyDescent="0.25">
      <c r="A580" t="s">
        <v>35</v>
      </c>
      <c r="B580" t="s">
        <v>1487</v>
      </c>
      <c r="C580" t="s">
        <v>2101</v>
      </c>
      <c r="D580" t="s">
        <v>2281</v>
      </c>
      <c r="E580" s="2">
        <v>55.890109890109891</v>
      </c>
      <c r="F580" s="2">
        <f>SUM(Contract[[#This Row],[RN Hours (excl. Admin, DON)]], Contract[[#This Row],[RN Admin Hours]], Contract[[#This Row],[RN DON Hours]], Contract[[#This Row],[LPN Hours (excl. Admin)]], Contract[[#This Row],[LPN Admin Hours]], Contract[[#This Row],[CNA Hours]], Contract[[#This Row],[NA TR Hours]], Contract[[#This Row],[Med Aide/Tech Hours]])</f>
        <v>216.72780219780225</v>
      </c>
      <c r="G5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22.650989010989008</v>
      </c>
      <c r="H580" s="8">
        <f>Contract[[#This Row],[Total Contract Hours]]/Contract[[#This Row],[Total Nurse Staff Hours]]</f>
        <v>0.10451353624818285</v>
      </c>
      <c r="I580" s="2">
        <f>SUM(Contract[[#This Row],[RN Hours (excl. Admin, DON)]], Contract[[#This Row],[RN Admin Hours]], Contract[[#This Row],[RN DON Hours]])</f>
        <v>21.702857142857138</v>
      </c>
      <c r="J580" s="2">
        <f>SUM(Contract[[#This Row],[RN Hours Contract (excl. Admin, DON)]], Contract[[#This Row],[RN Admin Hours Contract]], Contract[[#This Row],[RN DON Hours Contract]])</f>
        <v>2.1098901098901099</v>
      </c>
      <c r="K580" s="8">
        <f>Contract[[#This Row],[Total Contract RN Hours (w/ Admin, DON)]]/Contract[[#This Row],[Total RN Hours (w/ Admin, DON)]]</f>
        <v>9.7217158828533268E-2</v>
      </c>
      <c r="L580" s="2">
        <v>13.888791208791202</v>
      </c>
      <c r="M580" s="2">
        <v>0.12087912087912088</v>
      </c>
      <c r="N580" s="8">
        <f>Contract[[#This Row],[RN Hours Contract (excl. Admin, DON)]]/Contract[[#This Row],[RN Hours (excl. Admin, DON)]]</f>
        <v>8.7033579137259908E-3</v>
      </c>
      <c r="O580" s="2">
        <v>2.6272527472527472</v>
      </c>
      <c r="P580" s="2">
        <v>1.9890109890109891</v>
      </c>
      <c r="Q580" s="8">
        <f>Contract[[#This Row],[RN Admin Hours Contract]]/Contract[[#This Row],[RN Admin Hours]]</f>
        <v>0.75706876359377617</v>
      </c>
      <c r="R580" s="2">
        <v>5.186813186813187</v>
      </c>
      <c r="S580" s="2">
        <v>0</v>
      </c>
      <c r="T580" s="8">
        <f>Contract[[#This Row],[RN DON Hours Contract]]/Contract[[#This Row],[RN DON Hours]]</f>
        <v>0</v>
      </c>
      <c r="U580" s="2">
        <v>70.595384615384617</v>
      </c>
      <c r="V580" s="2">
        <v>1.4531868131868129</v>
      </c>
      <c r="W580" s="8">
        <f>Contract[[#This Row],[LPN Hours Contract (excl. Admin)]]/Contract[[#This Row],[LPN Hours (excl. Admin)]]</f>
        <v>2.0584728323303512E-2</v>
      </c>
      <c r="X580" s="2">
        <v>4.646923076923076</v>
      </c>
      <c r="Y580" s="2">
        <v>3.9340659340659339</v>
      </c>
      <c r="Z580" s="8">
        <f>Contract[[#This Row],[LPN Admin Hours Contract]]/Contract[[#This Row],[LPN Admin Hours]]</f>
        <v>0.84659588053065971</v>
      </c>
      <c r="AA580" s="2">
        <v>119.78263736263742</v>
      </c>
      <c r="AB580" s="2">
        <v>15.153846153846153</v>
      </c>
      <c r="AC580" s="8">
        <f>Contract[[#This Row],[CNA Hours Contract]]/Contract[[#This Row],[CNA Hours]]</f>
        <v>0.12651120803066354</v>
      </c>
      <c r="AD580" s="2">
        <v>0</v>
      </c>
      <c r="AE580" s="2">
        <v>0</v>
      </c>
      <c r="AF580" s="8" t="s">
        <v>2447</v>
      </c>
      <c r="AG580" s="2">
        <v>0</v>
      </c>
      <c r="AH580" s="2">
        <v>0</v>
      </c>
      <c r="AI580" s="8" t="s">
        <v>2447</v>
      </c>
      <c r="AJ580" t="s">
        <v>547</v>
      </c>
      <c r="AK580" s="6">
        <v>5</v>
      </c>
      <c r="AT580"/>
      <c r="AU580"/>
    </row>
    <row r="581" spans="1:47" x14ac:dyDescent="0.25">
      <c r="A581" t="s">
        <v>35</v>
      </c>
      <c r="B581" t="s">
        <v>1447</v>
      </c>
      <c r="C581" t="s">
        <v>1955</v>
      </c>
      <c r="D581" t="s">
        <v>2313</v>
      </c>
      <c r="E581" s="2">
        <v>48.791208791208788</v>
      </c>
      <c r="F581" s="2">
        <f>SUM(Contract[[#This Row],[RN Hours (excl. Admin, DON)]], Contract[[#This Row],[RN Admin Hours]], Contract[[#This Row],[RN DON Hours]], Contract[[#This Row],[LPN Hours (excl. Admin)]], Contract[[#This Row],[LPN Admin Hours]], Contract[[#This Row],[CNA Hours]], Contract[[#This Row],[NA TR Hours]], Contract[[#This Row],[Med Aide/Tech Hours]])</f>
        <v>168.25549450549448</v>
      </c>
      <c r="G5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14.703296703296703</v>
      </c>
      <c r="H581" s="8">
        <f>Contract[[#This Row],[Total Contract Hours]]/Contract[[#This Row],[Total Nurse Staff Hours]]</f>
        <v>8.7386725446975275E-2</v>
      </c>
      <c r="I581" s="2">
        <f>SUM(Contract[[#This Row],[RN Hours (excl. Admin, DON)]], Contract[[#This Row],[RN Admin Hours]], Contract[[#This Row],[RN DON Hours]])</f>
        <v>32.846153846153847</v>
      </c>
      <c r="J581" s="2">
        <f>SUM(Contract[[#This Row],[RN Hours Contract (excl. Admin, DON)]], Contract[[#This Row],[RN Admin Hours Contract]], Contract[[#This Row],[RN DON Hours Contract]])</f>
        <v>0</v>
      </c>
      <c r="K581" s="8">
        <f>Contract[[#This Row],[Total Contract RN Hours (w/ Admin, DON)]]/Contract[[#This Row],[Total RN Hours (w/ Admin, DON)]]</f>
        <v>0</v>
      </c>
      <c r="L581" s="2">
        <v>22.815934065934066</v>
      </c>
      <c r="M581" s="2">
        <v>0</v>
      </c>
      <c r="N581" s="8">
        <f>Contract[[#This Row],[RN Hours Contract (excl. Admin, DON)]]/Contract[[#This Row],[RN Hours (excl. Admin, DON)]]</f>
        <v>0</v>
      </c>
      <c r="O581" s="2">
        <v>7.0109890109890109</v>
      </c>
      <c r="P581" s="2">
        <v>0</v>
      </c>
      <c r="Q581" s="8">
        <f>Contract[[#This Row],[RN Admin Hours Contract]]/Contract[[#This Row],[RN Admin Hours]]</f>
        <v>0</v>
      </c>
      <c r="R581" s="2">
        <v>3.0192307692307692</v>
      </c>
      <c r="S581" s="2">
        <v>0</v>
      </c>
      <c r="T581" s="8">
        <f>Contract[[#This Row],[RN DON Hours Contract]]/Contract[[#This Row],[RN DON Hours]]</f>
        <v>0</v>
      </c>
      <c r="U581" s="2">
        <v>30.137362637362639</v>
      </c>
      <c r="V581" s="2">
        <v>0</v>
      </c>
      <c r="W581" s="8">
        <f>Contract[[#This Row],[LPN Hours Contract (excl. Admin)]]/Contract[[#This Row],[LPN Hours (excl. Admin)]]</f>
        <v>0</v>
      </c>
      <c r="X581" s="2">
        <v>2.6291208791208791</v>
      </c>
      <c r="Y581" s="2">
        <v>0</v>
      </c>
      <c r="Z581" s="8">
        <f>Contract[[#This Row],[LPN Admin Hours Contract]]/Contract[[#This Row],[LPN Admin Hours]]</f>
        <v>0</v>
      </c>
      <c r="AA581" s="2">
        <v>102.64285714285714</v>
      </c>
      <c r="AB581" s="2">
        <v>14.703296703296703</v>
      </c>
      <c r="AC581" s="8">
        <f>Contract[[#This Row],[CNA Hours Contract]]/Contract[[#This Row],[CNA Hours]]</f>
        <v>0.14324714951019751</v>
      </c>
      <c r="AD581" s="2">
        <v>0</v>
      </c>
      <c r="AE581" s="2">
        <v>0</v>
      </c>
      <c r="AF581" s="8" t="s">
        <v>2447</v>
      </c>
      <c r="AG581" s="2">
        <v>0</v>
      </c>
      <c r="AH581" s="2">
        <v>0</v>
      </c>
      <c r="AI581" s="8" t="s">
        <v>2447</v>
      </c>
      <c r="AJ581" t="s">
        <v>506</v>
      </c>
      <c r="AK581" s="6">
        <v>5</v>
      </c>
      <c r="AT581"/>
      <c r="AU581"/>
    </row>
    <row r="582" spans="1:47" x14ac:dyDescent="0.25">
      <c r="A582" t="s">
        <v>35</v>
      </c>
      <c r="B582" t="s">
        <v>1237</v>
      </c>
      <c r="C582" t="s">
        <v>2140</v>
      </c>
      <c r="D582" t="s">
        <v>2340</v>
      </c>
      <c r="E582" s="2">
        <v>57.868131868131869</v>
      </c>
      <c r="F582" s="2">
        <f>SUM(Contract[[#This Row],[RN Hours (excl. Admin, DON)]], Contract[[#This Row],[RN Admin Hours]], Contract[[#This Row],[RN DON Hours]], Contract[[#This Row],[LPN Hours (excl. Admin)]], Contract[[#This Row],[LPN Admin Hours]], Contract[[#This Row],[CNA Hours]], Contract[[#This Row],[NA TR Hours]], Contract[[#This Row],[Med Aide/Tech Hours]])</f>
        <v>167.08725274725271</v>
      </c>
      <c r="G5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2" s="8">
        <f>Contract[[#This Row],[Total Contract Hours]]/Contract[[#This Row],[Total Nurse Staff Hours]]</f>
        <v>0</v>
      </c>
      <c r="I582" s="2">
        <f>SUM(Contract[[#This Row],[RN Hours (excl. Admin, DON)]], Contract[[#This Row],[RN Admin Hours]], Contract[[#This Row],[RN DON Hours]])</f>
        <v>25.346373626373623</v>
      </c>
      <c r="J582" s="2">
        <f>SUM(Contract[[#This Row],[RN Hours Contract (excl. Admin, DON)]], Contract[[#This Row],[RN Admin Hours Contract]], Contract[[#This Row],[RN DON Hours Contract]])</f>
        <v>0</v>
      </c>
      <c r="K582" s="8">
        <f>Contract[[#This Row],[Total Contract RN Hours (w/ Admin, DON)]]/Contract[[#This Row],[Total RN Hours (w/ Admin, DON)]]</f>
        <v>0</v>
      </c>
      <c r="L582" s="2">
        <v>20.368351648351645</v>
      </c>
      <c r="M582" s="2">
        <v>0</v>
      </c>
      <c r="N582" s="8">
        <f>Contract[[#This Row],[RN Hours Contract (excl. Admin, DON)]]/Contract[[#This Row],[RN Hours (excl. Admin, DON)]]</f>
        <v>0</v>
      </c>
      <c r="O582" s="2">
        <v>0.14285714285714285</v>
      </c>
      <c r="P582" s="2">
        <v>0</v>
      </c>
      <c r="Q582" s="8">
        <f>Contract[[#This Row],[RN Admin Hours Contract]]/Contract[[#This Row],[RN Admin Hours]]</f>
        <v>0</v>
      </c>
      <c r="R582" s="2">
        <v>4.8351648351648349</v>
      </c>
      <c r="S582" s="2">
        <v>0</v>
      </c>
      <c r="T582" s="8">
        <f>Contract[[#This Row],[RN DON Hours Contract]]/Contract[[#This Row],[RN DON Hours]]</f>
        <v>0</v>
      </c>
      <c r="U582" s="2">
        <v>32.379890109890106</v>
      </c>
      <c r="V582" s="2">
        <v>0</v>
      </c>
      <c r="W582" s="8">
        <f>Contract[[#This Row],[LPN Hours Contract (excl. Admin)]]/Contract[[#This Row],[LPN Hours (excl. Admin)]]</f>
        <v>0</v>
      </c>
      <c r="X582" s="2">
        <v>5.2554945054945055</v>
      </c>
      <c r="Y582" s="2">
        <v>0</v>
      </c>
      <c r="Z582" s="8">
        <f>Contract[[#This Row],[LPN Admin Hours Contract]]/Contract[[#This Row],[LPN Admin Hours]]</f>
        <v>0</v>
      </c>
      <c r="AA582" s="2">
        <v>104.10549450549446</v>
      </c>
      <c r="AB582" s="2">
        <v>0</v>
      </c>
      <c r="AC582" s="8">
        <f>Contract[[#This Row],[CNA Hours Contract]]/Contract[[#This Row],[CNA Hours]]</f>
        <v>0</v>
      </c>
      <c r="AD582" s="2">
        <v>0</v>
      </c>
      <c r="AE582" s="2">
        <v>0</v>
      </c>
      <c r="AF582" s="8" t="s">
        <v>2447</v>
      </c>
      <c r="AG582" s="2">
        <v>0</v>
      </c>
      <c r="AH582" s="2">
        <v>0</v>
      </c>
      <c r="AI582" s="8" t="s">
        <v>2447</v>
      </c>
      <c r="AJ582" t="s">
        <v>293</v>
      </c>
      <c r="AK582" s="6">
        <v>5</v>
      </c>
      <c r="AT582"/>
      <c r="AU582"/>
    </row>
    <row r="583" spans="1:47" x14ac:dyDescent="0.25">
      <c r="A583" t="s">
        <v>35</v>
      </c>
      <c r="B583" t="s">
        <v>1031</v>
      </c>
      <c r="C583" t="s">
        <v>2068</v>
      </c>
      <c r="D583" t="s">
        <v>2307</v>
      </c>
      <c r="E583" s="2">
        <v>80.098901098901095</v>
      </c>
      <c r="F583" s="2">
        <f>SUM(Contract[[#This Row],[RN Hours (excl. Admin, DON)]], Contract[[#This Row],[RN Admin Hours]], Contract[[#This Row],[RN DON Hours]], Contract[[#This Row],[LPN Hours (excl. Admin)]], Contract[[#This Row],[LPN Admin Hours]], Contract[[#This Row],[CNA Hours]], Contract[[#This Row],[NA TR Hours]], Contract[[#This Row],[Med Aide/Tech Hours]])</f>
        <v>271.08241758241758</v>
      </c>
      <c r="G5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3" s="8">
        <f>Contract[[#This Row],[Total Contract Hours]]/Contract[[#This Row],[Total Nurse Staff Hours]]</f>
        <v>0</v>
      </c>
      <c r="I583" s="2">
        <f>SUM(Contract[[#This Row],[RN Hours (excl. Admin, DON)]], Contract[[#This Row],[RN Admin Hours]], Contract[[#This Row],[RN DON Hours]])</f>
        <v>26.681318681318679</v>
      </c>
      <c r="J583" s="2">
        <f>SUM(Contract[[#This Row],[RN Hours Contract (excl. Admin, DON)]], Contract[[#This Row],[RN Admin Hours Contract]], Contract[[#This Row],[RN DON Hours Contract]])</f>
        <v>0</v>
      </c>
      <c r="K583" s="8">
        <f>Contract[[#This Row],[Total Contract RN Hours (w/ Admin, DON)]]/Contract[[#This Row],[Total RN Hours (w/ Admin, DON)]]</f>
        <v>0</v>
      </c>
      <c r="L583" s="2">
        <v>0</v>
      </c>
      <c r="M583" s="2">
        <v>0</v>
      </c>
      <c r="N583" s="8" t="s">
        <v>2447</v>
      </c>
      <c r="O583" s="2">
        <v>21.653846153846153</v>
      </c>
      <c r="P583" s="2">
        <v>0</v>
      </c>
      <c r="Q583" s="8">
        <f>Contract[[#This Row],[RN Admin Hours Contract]]/Contract[[#This Row],[RN Admin Hours]]</f>
        <v>0</v>
      </c>
      <c r="R583" s="2">
        <v>5.0274725274725274</v>
      </c>
      <c r="S583" s="2">
        <v>0</v>
      </c>
      <c r="T583" s="8">
        <f>Contract[[#This Row],[RN DON Hours Contract]]/Contract[[#This Row],[RN DON Hours]]</f>
        <v>0</v>
      </c>
      <c r="U583" s="2">
        <v>85.887362637362642</v>
      </c>
      <c r="V583" s="2">
        <v>0</v>
      </c>
      <c r="W583" s="8">
        <f>Contract[[#This Row],[LPN Hours Contract (excl. Admin)]]/Contract[[#This Row],[LPN Hours (excl. Admin)]]</f>
        <v>0</v>
      </c>
      <c r="X583" s="2">
        <v>4.7802197802197801</v>
      </c>
      <c r="Y583" s="2">
        <v>0</v>
      </c>
      <c r="Z583" s="8">
        <f>Contract[[#This Row],[LPN Admin Hours Contract]]/Contract[[#This Row],[LPN Admin Hours]]</f>
        <v>0</v>
      </c>
      <c r="AA583" s="2">
        <v>148.58516483516485</v>
      </c>
      <c r="AB583" s="2">
        <v>0</v>
      </c>
      <c r="AC583" s="8">
        <f>Contract[[#This Row],[CNA Hours Contract]]/Contract[[#This Row],[CNA Hours]]</f>
        <v>0</v>
      </c>
      <c r="AD583" s="2">
        <v>5.1483516483516487</v>
      </c>
      <c r="AE583" s="2">
        <v>0</v>
      </c>
      <c r="AF583" s="8">
        <f>Contract[[#This Row],[NA TR Hours Contract]]/Contract[[#This Row],[NA TR Hours]]</f>
        <v>0</v>
      </c>
      <c r="AG583" s="2">
        <v>0</v>
      </c>
      <c r="AH583" s="2">
        <v>0</v>
      </c>
      <c r="AI583" s="8" t="s">
        <v>2447</v>
      </c>
      <c r="AJ583" t="s">
        <v>84</v>
      </c>
      <c r="AK583" s="6">
        <v>5</v>
      </c>
      <c r="AT583"/>
      <c r="AU583"/>
    </row>
    <row r="584" spans="1:47" x14ac:dyDescent="0.25">
      <c r="A584" t="s">
        <v>35</v>
      </c>
      <c r="B584" t="s">
        <v>1727</v>
      </c>
      <c r="C584" t="s">
        <v>2245</v>
      </c>
      <c r="D584" t="s">
        <v>2305</v>
      </c>
      <c r="E584" s="2">
        <v>77.868131868131869</v>
      </c>
      <c r="F584" s="2">
        <f>SUM(Contract[[#This Row],[RN Hours (excl. Admin, DON)]], Contract[[#This Row],[RN Admin Hours]], Contract[[#This Row],[RN DON Hours]], Contract[[#This Row],[LPN Hours (excl. Admin)]], Contract[[#This Row],[LPN Admin Hours]], Contract[[#This Row],[CNA Hours]], Contract[[#This Row],[NA TR Hours]], Contract[[#This Row],[Med Aide/Tech Hours]])</f>
        <v>275.64087912087911</v>
      </c>
      <c r="G5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4" s="8">
        <f>Contract[[#This Row],[Total Contract Hours]]/Contract[[#This Row],[Total Nurse Staff Hours]]</f>
        <v>0</v>
      </c>
      <c r="I584" s="2">
        <f>SUM(Contract[[#This Row],[RN Hours (excl. Admin, DON)]], Contract[[#This Row],[RN Admin Hours]], Contract[[#This Row],[RN DON Hours]])</f>
        <v>27.190879120879121</v>
      </c>
      <c r="J584" s="2">
        <f>SUM(Contract[[#This Row],[RN Hours Contract (excl. Admin, DON)]], Contract[[#This Row],[RN Admin Hours Contract]], Contract[[#This Row],[RN DON Hours Contract]])</f>
        <v>0</v>
      </c>
      <c r="K584" s="8">
        <f>Contract[[#This Row],[Total Contract RN Hours (w/ Admin, DON)]]/Contract[[#This Row],[Total RN Hours (w/ Admin, DON)]]</f>
        <v>0</v>
      </c>
      <c r="L584" s="2">
        <v>11.740329670329672</v>
      </c>
      <c r="M584" s="2">
        <v>0</v>
      </c>
      <c r="N584" s="8">
        <f>Contract[[#This Row],[RN Hours Contract (excl. Admin, DON)]]/Contract[[#This Row],[RN Hours (excl. Admin, DON)]]</f>
        <v>0</v>
      </c>
      <c r="O584" s="2">
        <v>10.461538461538462</v>
      </c>
      <c r="P584" s="2">
        <v>0</v>
      </c>
      <c r="Q584" s="8">
        <f>Contract[[#This Row],[RN Admin Hours Contract]]/Contract[[#This Row],[RN Admin Hours]]</f>
        <v>0</v>
      </c>
      <c r="R584" s="2">
        <v>4.9890109890109891</v>
      </c>
      <c r="S584" s="2">
        <v>0</v>
      </c>
      <c r="T584" s="8">
        <f>Contract[[#This Row],[RN DON Hours Contract]]/Contract[[#This Row],[RN DON Hours]]</f>
        <v>0</v>
      </c>
      <c r="U584" s="2">
        <v>68.992637362637382</v>
      </c>
      <c r="V584" s="2">
        <v>0</v>
      </c>
      <c r="W584" s="8">
        <f>Contract[[#This Row],[LPN Hours Contract (excl. Admin)]]/Contract[[#This Row],[LPN Hours (excl. Admin)]]</f>
        <v>0</v>
      </c>
      <c r="X584" s="2">
        <v>0</v>
      </c>
      <c r="Y584" s="2">
        <v>0</v>
      </c>
      <c r="Z584" s="8" t="s">
        <v>2447</v>
      </c>
      <c r="AA584" s="2">
        <v>177.61120879120875</v>
      </c>
      <c r="AB584" s="2">
        <v>0</v>
      </c>
      <c r="AC584" s="8">
        <f>Contract[[#This Row],[CNA Hours Contract]]/Contract[[#This Row],[CNA Hours]]</f>
        <v>0</v>
      </c>
      <c r="AD584" s="2">
        <v>1.8461538461538463</v>
      </c>
      <c r="AE584" s="2">
        <v>0</v>
      </c>
      <c r="AF584" s="8">
        <f>Contract[[#This Row],[NA TR Hours Contract]]/Contract[[#This Row],[NA TR Hours]]</f>
        <v>0</v>
      </c>
      <c r="AG584" s="2">
        <v>0</v>
      </c>
      <c r="AH584" s="2">
        <v>0</v>
      </c>
      <c r="AI584" s="8" t="s">
        <v>2447</v>
      </c>
      <c r="AJ584" t="s">
        <v>793</v>
      </c>
      <c r="AK584" s="6">
        <v>5</v>
      </c>
      <c r="AT584"/>
      <c r="AU584"/>
    </row>
    <row r="585" spans="1:47" x14ac:dyDescent="0.25">
      <c r="A585" t="s">
        <v>35</v>
      </c>
      <c r="B585" t="s">
        <v>1856</v>
      </c>
      <c r="C585" t="s">
        <v>2114</v>
      </c>
      <c r="D585" t="s">
        <v>2352</v>
      </c>
      <c r="E585" s="2">
        <v>43.35164835164835</v>
      </c>
      <c r="F585" s="2">
        <f>SUM(Contract[[#This Row],[RN Hours (excl. Admin, DON)]], Contract[[#This Row],[RN Admin Hours]], Contract[[#This Row],[RN DON Hours]], Contract[[#This Row],[LPN Hours (excl. Admin)]], Contract[[#This Row],[LPN Admin Hours]], Contract[[#This Row],[CNA Hours]], Contract[[#This Row],[NA TR Hours]], Contract[[#This Row],[Med Aide/Tech Hours]])</f>
        <v>139.45681318681324</v>
      </c>
      <c r="G5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5" s="8">
        <f>Contract[[#This Row],[Total Contract Hours]]/Contract[[#This Row],[Total Nurse Staff Hours]]</f>
        <v>0</v>
      </c>
      <c r="I585" s="2">
        <f>SUM(Contract[[#This Row],[RN Hours (excl. Admin, DON)]], Contract[[#This Row],[RN Admin Hours]], Contract[[#This Row],[RN DON Hours]])</f>
        <v>23.616153846153843</v>
      </c>
      <c r="J585" s="2">
        <f>SUM(Contract[[#This Row],[RN Hours Contract (excl. Admin, DON)]], Contract[[#This Row],[RN Admin Hours Contract]], Contract[[#This Row],[RN DON Hours Contract]])</f>
        <v>0</v>
      </c>
      <c r="K585" s="8">
        <f>Contract[[#This Row],[Total Contract RN Hours (w/ Admin, DON)]]/Contract[[#This Row],[Total RN Hours (w/ Admin, DON)]]</f>
        <v>0</v>
      </c>
      <c r="L585" s="2">
        <v>9.8732967032966972</v>
      </c>
      <c r="M585" s="2">
        <v>0</v>
      </c>
      <c r="N585" s="8">
        <f>Contract[[#This Row],[RN Hours Contract (excl. Admin, DON)]]/Contract[[#This Row],[RN Hours (excl. Admin, DON)]]</f>
        <v>0</v>
      </c>
      <c r="O585" s="2">
        <v>8.5945054945054942</v>
      </c>
      <c r="P585" s="2">
        <v>0</v>
      </c>
      <c r="Q585" s="8">
        <f>Contract[[#This Row],[RN Admin Hours Contract]]/Contract[[#This Row],[RN Admin Hours]]</f>
        <v>0</v>
      </c>
      <c r="R585" s="2">
        <v>5.1483516483516487</v>
      </c>
      <c r="S585" s="2">
        <v>0</v>
      </c>
      <c r="T585" s="8">
        <f>Contract[[#This Row],[RN DON Hours Contract]]/Contract[[#This Row],[RN DON Hours]]</f>
        <v>0</v>
      </c>
      <c r="U585" s="2">
        <v>47.572417582417586</v>
      </c>
      <c r="V585" s="2">
        <v>0</v>
      </c>
      <c r="W585" s="8">
        <f>Contract[[#This Row],[LPN Hours Contract (excl. Admin)]]/Contract[[#This Row],[LPN Hours (excl. Admin)]]</f>
        <v>0</v>
      </c>
      <c r="X585" s="2">
        <v>2.6118681318681318</v>
      </c>
      <c r="Y585" s="2">
        <v>0</v>
      </c>
      <c r="Z585" s="8">
        <f>Contract[[#This Row],[LPN Admin Hours Contract]]/Contract[[#This Row],[LPN Admin Hours]]</f>
        <v>0</v>
      </c>
      <c r="AA585" s="2">
        <v>65.656373626373679</v>
      </c>
      <c r="AB585" s="2">
        <v>0</v>
      </c>
      <c r="AC585" s="8">
        <f>Contract[[#This Row],[CNA Hours Contract]]/Contract[[#This Row],[CNA Hours]]</f>
        <v>0</v>
      </c>
      <c r="AD585" s="2">
        <v>0</v>
      </c>
      <c r="AE585" s="2">
        <v>0</v>
      </c>
      <c r="AF585" s="8" t="s">
        <v>2447</v>
      </c>
      <c r="AG585" s="2">
        <v>0</v>
      </c>
      <c r="AH585" s="2">
        <v>0</v>
      </c>
      <c r="AI585" s="8" t="s">
        <v>2447</v>
      </c>
      <c r="AJ585" t="s">
        <v>923</v>
      </c>
      <c r="AK585" s="6">
        <v>5</v>
      </c>
      <c r="AT585"/>
      <c r="AU585"/>
    </row>
    <row r="586" spans="1:47" x14ac:dyDescent="0.25">
      <c r="A586" t="s">
        <v>35</v>
      </c>
      <c r="B586" t="s">
        <v>1582</v>
      </c>
      <c r="C586" t="s">
        <v>2114</v>
      </c>
      <c r="D586" t="s">
        <v>2352</v>
      </c>
      <c r="E586" s="2">
        <v>68.692307692307693</v>
      </c>
      <c r="F586" s="2">
        <f>SUM(Contract[[#This Row],[RN Hours (excl. Admin, DON)]], Contract[[#This Row],[RN Admin Hours]], Contract[[#This Row],[RN DON Hours]], Contract[[#This Row],[LPN Hours (excl. Admin)]], Contract[[#This Row],[LPN Admin Hours]], Contract[[#This Row],[CNA Hours]], Contract[[#This Row],[NA TR Hours]], Contract[[#This Row],[Med Aide/Tech Hours]])</f>
        <v>211.74054945054951</v>
      </c>
      <c r="G5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6" s="8">
        <f>Contract[[#This Row],[Total Contract Hours]]/Contract[[#This Row],[Total Nurse Staff Hours]]</f>
        <v>0</v>
      </c>
      <c r="I586" s="2">
        <f>SUM(Contract[[#This Row],[RN Hours (excl. Admin, DON)]], Contract[[#This Row],[RN Admin Hours]], Contract[[#This Row],[RN DON Hours]])</f>
        <v>23.340219780219776</v>
      </c>
      <c r="J586" s="2">
        <f>SUM(Contract[[#This Row],[RN Hours Contract (excl. Admin, DON)]], Contract[[#This Row],[RN Admin Hours Contract]], Contract[[#This Row],[RN DON Hours Contract]])</f>
        <v>0</v>
      </c>
      <c r="K586" s="8">
        <f>Contract[[#This Row],[Total Contract RN Hours (w/ Admin, DON)]]/Contract[[#This Row],[Total RN Hours (w/ Admin, DON)]]</f>
        <v>0</v>
      </c>
      <c r="L586" s="2">
        <v>7.9072527472527456</v>
      </c>
      <c r="M586" s="2">
        <v>0</v>
      </c>
      <c r="N586" s="8">
        <f>Contract[[#This Row],[RN Hours Contract (excl. Admin, DON)]]/Contract[[#This Row],[RN Hours (excl. Admin, DON)]]</f>
        <v>0</v>
      </c>
      <c r="O586" s="2">
        <v>11.559340659340657</v>
      </c>
      <c r="P586" s="2">
        <v>0</v>
      </c>
      <c r="Q586" s="8">
        <f>Contract[[#This Row],[RN Admin Hours Contract]]/Contract[[#This Row],[RN Admin Hours]]</f>
        <v>0</v>
      </c>
      <c r="R586" s="2">
        <v>3.8736263736263736</v>
      </c>
      <c r="S586" s="2">
        <v>0</v>
      </c>
      <c r="T586" s="8">
        <f>Contract[[#This Row],[RN DON Hours Contract]]/Contract[[#This Row],[RN DON Hours]]</f>
        <v>0</v>
      </c>
      <c r="U586" s="2">
        <v>59.551868131868133</v>
      </c>
      <c r="V586" s="2">
        <v>0</v>
      </c>
      <c r="W586" s="8">
        <f>Contract[[#This Row],[LPN Hours Contract (excl. Admin)]]/Contract[[#This Row],[LPN Hours (excl. Admin)]]</f>
        <v>0</v>
      </c>
      <c r="X586" s="2">
        <v>5.263516483516482</v>
      </c>
      <c r="Y586" s="2">
        <v>0</v>
      </c>
      <c r="Z586" s="8">
        <f>Contract[[#This Row],[LPN Admin Hours Contract]]/Contract[[#This Row],[LPN Admin Hours]]</f>
        <v>0</v>
      </c>
      <c r="AA586" s="2">
        <v>114.17285714285724</v>
      </c>
      <c r="AB586" s="2">
        <v>0</v>
      </c>
      <c r="AC586" s="8">
        <f>Contract[[#This Row],[CNA Hours Contract]]/Contract[[#This Row],[CNA Hours]]</f>
        <v>0</v>
      </c>
      <c r="AD586" s="2">
        <v>0.45604395604395603</v>
      </c>
      <c r="AE586" s="2">
        <v>0</v>
      </c>
      <c r="AF586" s="8">
        <f>Contract[[#This Row],[NA TR Hours Contract]]/Contract[[#This Row],[NA TR Hours]]</f>
        <v>0</v>
      </c>
      <c r="AG586" s="2">
        <v>8.9560439560439562</v>
      </c>
      <c r="AH586" s="2">
        <v>0</v>
      </c>
      <c r="AI586" s="8">
        <f>Contract[[#This Row],[Med Aide/Tech Hours Contract]]/Contract[[#This Row],[Med Aide/Tech Hours]]</f>
        <v>0</v>
      </c>
      <c r="AJ586" t="s">
        <v>644</v>
      </c>
      <c r="AK586" s="6">
        <v>5</v>
      </c>
      <c r="AT586"/>
      <c r="AU586"/>
    </row>
    <row r="587" spans="1:47" x14ac:dyDescent="0.25">
      <c r="A587" t="s">
        <v>35</v>
      </c>
      <c r="B587" t="s">
        <v>1840</v>
      </c>
      <c r="C587" t="s">
        <v>2268</v>
      </c>
      <c r="D587" t="s">
        <v>2331</v>
      </c>
      <c r="E587" s="2">
        <v>62.626373626373628</v>
      </c>
      <c r="F587" s="2">
        <f>SUM(Contract[[#This Row],[RN Hours (excl. Admin, DON)]], Contract[[#This Row],[RN Admin Hours]], Contract[[#This Row],[RN DON Hours]], Contract[[#This Row],[LPN Hours (excl. Admin)]], Contract[[#This Row],[LPN Admin Hours]], Contract[[#This Row],[CNA Hours]], Contract[[#This Row],[NA TR Hours]], Contract[[#This Row],[Med Aide/Tech Hours]])</f>
        <v>225.6208791208791</v>
      </c>
      <c r="G5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87" s="8">
        <f>Contract[[#This Row],[Total Contract Hours]]/Contract[[#This Row],[Total Nurse Staff Hours]]</f>
        <v>0</v>
      </c>
      <c r="I587" s="2">
        <f>SUM(Contract[[#This Row],[RN Hours (excl. Admin, DON)]], Contract[[#This Row],[RN Admin Hours]], Contract[[#This Row],[RN DON Hours]])</f>
        <v>37.142857142857146</v>
      </c>
      <c r="J587" s="2">
        <f>SUM(Contract[[#This Row],[RN Hours Contract (excl. Admin, DON)]], Contract[[#This Row],[RN Admin Hours Contract]], Contract[[#This Row],[RN DON Hours Contract]])</f>
        <v>0</v>
      </c>
      <c r="K587" s="8">
        <f>Contract[[#This Row],[Total Contract RN Hours (w/ Admin, DON)]]/Contract[[#This Row],[Total RN Hours (w/ Admin, DON)]]</f>
        <v>0</v>
      </c>
      <c r="L587" s="2">
        <v>26.010989010989011</v>
      </c>
      <c r="M587" s="2">
        <v>0</v>
      </c>
      <c r="N587" s="8">
        <f>Contract[[#This Row],[RN Hours Contract (excl. Admin, DON)]]/Contract[[#This Row],[RN Hours (excl. Admin, DON)]]</f>
        <v>0</v>
      </c>
      <c r="O587" s="2">
        <v>5.4175824175824179</v>
      </c>
      <c r="P587" s="2">
        <v>0</v>
      </c>
      <c r="Q587" s="8">
        <f>Contract[[#This Row],[RN Admin Hours Contract]]/Contract[[#This Row],[RN Admin Hours]]</f>
        <v>0</v>
      </c>
      <c r="R587" s="2">
        <v>5.7142857142857144</v>
      </c>
      <c r="S587" s="2">
        <v>0</v>
      </c>
      <c r="T587" s="8">
        <f>Contract[[#This Row],[RN DON Hours Contract]]/Contract[[#This Row],[RN DON Hours]]</f>
        <v>0</v>
      </c>
      <c r="U587" s="2">
        <v>50.255494505494504</v>
      </c>
      <c r="V587" s="2">
        <v>0</v>
      </c>
      <c r="W587" s="8">
        <f>Contract[[#This Row],[LPN Hours Contract (excl. Admin)]]/Contract[[#This Row],[LPN Hours (excl. Admin)]]</f>
        <v>0</v>
      </c>
      <c r="X587" s="2">
        <v>12.280219780219781</v>
      </c>
      <c r="Y587" s="2">
        <v>0</v>
      </c>
      <c r="Z587" s="8">
        <f>Contract[[#This Row],[LPN Admin Hours Contract]]/Contract[[#This Row],[LPN Admin Hours]]</f>
        <v>0</v>
      </c>
      <c r="AA587" s="2">
        <v>88.494505494505489</v>
      </c>
      <c r="AB587" s="2">
        <v>0</v>
      </c>
      <c r="AC587" s="8">
        <f>Contract[[#This Row],[CNA Hours Contract]]/Contract[[#This Row],[CNA Hours]]</f>
        <v>0</v>
      </c>
      <c r="AD587" s="2">
        <v>37.447802197802197</v>
      </c>
      <c r="AE587" s="2">
        <v>0</v>
      </c>
      <c r="AF587" s="8">
        <f>Contract[[#This Row],[NA TR Hours Contract]]/Contract[[#This Row],[NA TR Hours]]</f>
        <v>0</v>
      </c>
      <c r="AG587" s="2">
        <v>0</v>
      </c>
      <c r="AH587" s="2">
        <v>0</v>
      </c>
      <c r="AI587" s="8" t="s">
        <v>2447</v>
      </c>
      <c r="AJ587" t="s">
        <v>907</v>
      </c>
      <c r="AK587" s="6">
        <v>5</v>
      </c>
      <c r="AT587"/>
      <c r="AU587"/>
    </row>
    <row r="588" spans="1:47" x14ac:dyDescent="0.25">
      <c r="A588" t="s">
        <v>35</v>
      </c>
      <c r="B588" t="s">
        <v>1095</v>
      </c>
      <c r="C588" t="s">
        <v>2101</v>
      </c>
      <c r="D588" t="s">
        <v>2281</v>
      </c>
      <c r="E588" s="2">
        <v>91.791208791208788</v>
      </c>
      <c r="F588" s="2">
        <f>SUM(Contract[[#This Row],[RN Hours (excl. Admin, DON)]], Contract[[#This Row],[RN Admin Hours]], Contract[[#This Row],[RN DON Hours]], Contract[[#This Row],[LPN Hours (excl. Admin)]], Contract[[#This Row],[LPN Admin Hours]], Contract[[#This Row],[CNA Hours]], Contract[[#This Row],[NA TR Hours]], Contract[[#This Row],[Med Aide/Tech Hours]])</f>
        <v>279.18406593406598</v>
      </c>
      <c r="G5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47.651868131868127</v>
      </c>
      <c r="H588" s="8">
        <f>Contract[[#This Row],[Total Contract Hours]]/Contract[[#This Row],[Total Nurse Staff Hours]]</f>
        <v>0.17068262106019302</v>
      </c>
      <c r="I588" s="2">
        <f>SUM(Contract[[#This Row],[RN Hours (excl. Admin, DON)]], Contract[[#This Row],[RN Admin Hours]], Contract[[#This Row],[RN DON Hours]])</f>
        <v>25.625054945054949</v>
      </c>
      <c r="J588" s="2">
        <f>SUM(Contract[[#This Row],[RN Hours Contract (excl. Admin, DON)]], Contract[[#This Row],[RN Admin Hours Contract]], Contract[[#This Row],[RN DON Hours Contract]])</f>
        <v>1.0659340659340659</v>
      </c>
      <c r="K588" s="8">
        <f>Contract[[#This Row],[Total Contract RN Hours (w/ Admin, DON)]]/Contract[[#This Row],[Total RN Hours (w/ Admin, DON)]]</f>
        <v>4.1597337770382686E-2</v>
      </c>
      <c r="L588" s="2">
        <v>12.759450549450548</v>
      </c>
      <c r="M588" s="2">
        <v>1.0659340659340659</v>
      </c>
      <c r="N588" s="8">
        <f>Contract[[#This Row],[RN Hours Contract (excl. Admin, DON)]]/Contract[[#This Row],[RN Hours (excl. Admin, DON)]]</f>
        <v>8.3540749799760575E-2</v>
      </c>
      <c r="O588" s="2">
        <v>7.3271428571428583</v>
      </c>
      <c r="P588" s="2">
        <v>0</v>
      </c>
      <c r="Q588" s="8">
        <f>Contract[[#This Row],[RN Admin Hours Contract]]/Contract[[#This Row],[RN Admin Hours]]</f>
        <v>0</v>
      </c>
      <c r="R588" s="2">
        <v>5.5384615384615383</v>
      </c>
      <c r="S588" s="2">
        <v>0</v>
      </c>
      <c r="T588" s="8">
        <f>Contract[[#This Row],[RN DON Hours Contract]]/Contract[[#This Row],[RN DON Hours]]</f>
        <v>0</v>
      </c>
      <c r="U588" s="2">
        <v>82.113846153846154</v>
      </c>
      <c r="V588" s="2">
        <v>11.75076923076923</v>
      </c>
      <c r="W588" s="8">
        <f>Contract[[#This Row],[LPN Hours Contract (excl. Admin)]]/Contract[[#This Row],[LPN Hours (excl. Admin)]]</f>
        <v>0.14310338366995165</v>
      </c>
      <c r="X588" s="2">
        <v>0</v>
      </c>
      <c r="Y588" s="2">
        <v>0</v>
      </c>
      <c r="Z588" s="8" t="s">
        <v>2447</v>
      </c>
      <c r="AA588" s="2">
        <v>171.44516483516489</v>
      </c>
      <c r="AB588" s="2">
        <v>34.835164835164832</v>
      </c>
      <c r="AC588" s="8">
        <f>Contract[[#This Row],[CNA Hours Contract]]/Contract[[#This Row],[CNA Hours]]</f>
        <v>0.20318546089449027</v>
      </c>
      <c r="AD588" s="2">
        <v>0</v>
      </c>
      <c r="AE588" s="2">
        <v>0</v>
      </c>
      <c r="AF588" s="8" t="s">
        <v>2447</v>
      </c>
      <c r="AG588" s="2">
        <v>0</v>
      </c>
      <c r="AH588" s="2">
        <v>0</v>
      </c>
      <c r="AI588" s="8" t="s">
        <v>2447</v>
      </c>
      <c r="AJ588" t="s">
        <v>149</v>
      </c>
      <c r="AK588" s="6">
        <v>5</v>
      </c>
      <c r="AT588"/>
      <c r="AU588"/>
    </row>
    <row r="589" spans="1:47" x14ac:dyDescent="0.25">
      <c r="A589" t="s">
        <v>35</v>
      </c>
      <c r="B589" t="s">
        <v>1493</v>
      </c>
      <c r="C589" t="s">
        <v>1949</v>
      </c>
      <c r="D589" t="s">
        <v>2298</v>
      </c>
      <c r="E589" s="2">
        <v>76.538461538461533</v>
      </c>
      <c r="F589" s="2">
        <f>SUM(Contract[[#This Row],[RN Hours (excl. Admin, DON)]], Contract[[#This Row],[RN Admin Hours]], Contract[[#This Row],[RN DON Hours]], Contract[[#This Row],[LPN Hours (excl. Admin)]], Contract[[#This Row],[LPN Admin Hours]], Contract[[#This Row],[CNA Hours]], Contract[[#This Row],[NA TR Hours]], Contract[[#This Row],[Med Aide/Tech Hours]])</f>
        <v>349.23681318681327</v>
      </c>
      <c r="G5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15.479670329670325</v>
      </c>
      <c r="H589" s="8">
        <f>Contract[[#This Row],[Total Contract Hours]]/Contract[[#This Row],[Total Nurse Staff Hours]]</f>
        <v>4.4324280102137924E-2</v>
      </c>
      <c r="I589" s="2">
        <f>SUM(Contract[[#This Row],[RN Hours (excl. Admin, DON)]], Contract[[#This Row],[RN Admin Hours]], Contract[[#This Row],[RN DON Hours]])</f>
        <v>87.484615384615424</v>
      </c>
      <c r="J589" s="2">
        <f>SUM(Contract[[#This Row],[RN Hours Contract (excl. Admin, DON)]], Contract[[#This Row],[RN Admin Hours Contract]], Contract[[#This Row],[RN DON Hours Contract]])</f>
        <v>3.0219780219780219</v>
      </c>
      <c r="K589" s="8">
        <f>Contract[[#This Row],[Total Contract RN Hours (w/ Admin, DON)]]/Contract[[#This Row],[Total RN Hours (w/ Admin, DON)]]</f>
        <v>3.4542965168130019E-2</v>
      </c>
      <c r="L589" s="2">
        <v>57.762087912087949</v>
      </c>
      <c r="M589" s="2">
        <v>2.802197802197802</v>
      </c>
      <c r="N589" s="8">
        <f>Contract[[#This Row],[RN Hours Contract (excl. Admin, DON)]]/Contract[[#This Row],[RN Hours (excl. Admin, DON)]]</f>
        <v>4.8512751243733734E-2</v>
      </c>
      <c r="O589" s="2">
        <v>24.887362637362639</v>
      </c>
      <c r="P589" s="2">
        <v>0.21978021978021978</v>
      </c>
      <c r="Q589" s="8">
        <f>Contract[[#This Row],[RN Admin Hours Contract]]/Contract[[#This Row],[RN Admin Hours]]</f>
        <v>8.8309967987636601E-3</v>
      </c>
      <c r="R589" s="2">
        <v>4.8351648351648349</v>
      </c>
      <c r="S589" s="2">
        <v>0</v>
      </c>
      <c r="T589" s="8">
        <f>Contract[[#This Row],[RN DON Hours Contract]]/Contract[[#This Row],[RN DON Hours]]</f>
        <v>0</v>
      </c>
      <c r="U589" s="2">
        <v>71.193956043956106</v>
      </c>
      <c r="V589" s="2">
        <v>11.117032967032962</v>
      </c>
      <c r="W589" s="8">
        <f>Contract[[#This Row],[LPN Hours Contract (excl. Admin)]]/Contract[[#This Row],[LPN Hours (excl. Admin)]]</f>
        <v>0.15615135869355479</v>
      </c>
      <c r="X589" s="2">
        <v>0</v>
      </c>
      <c r="Y589" s="2">
        <v>0</v>
      </c>
      <c r="Z589" s="8" t="s">
        <v>2447</v>
      </c>
      <c r="AA589" s="2">
        <v>190.55824175824176</v>
      </c>
      <c r="AB589" s="2">
        <v>1.3406593406593406</v>
      </c>
      <c r="AC589" s="8">
        <f>Contract[[#This Row],[CNA Hours Contract]]/Contract[[#This Row],[CNA Hours]]</f>
        <v>7.0354308913083584E-3</v>
      </c>
      <c r="AD589" s="2">
        <v>0</v>
      </c>
      <c r="AE589" s="2">
        <v>0</v>
      </c>
      <c r="AF589" s="8" t="s">
        <v>2447</v>
      </c>
      <c r="AG589" s="2">
        <v>0</v>
      </c>
      <c r="AH589" s="2">
        <v>0</v>
      </c>
      <c r="AI589" s="8" t="s">
        <v>2447</v>
      </c>
      <c r="AJ589" t="s">
        <v>554</v>
      </c>
      <c r="AK589" s="6">
        <v>5</v>
      </c>
      <c r="AT589"/>
      <c r="AU589"/>
    </row>
    <row r="590" spans="1:47" x14ac:dyDescent="0.25">
      <c r="A590" t="s">
        <v>35</v>
      </c>
      <c r="B590" t="s">
        <v>1417</v>
      </c>
      <c r="C590" t="s">
        <v>2077</v>
      </c>
      <c r="D590" t="s">
        <v>2338</v>
      </c>
      <c r="E590" s="2">
        <v>89.010989010989007</v>
      </c>
      <c r="F590" s="2">
        <f>SUM(Contract[[#This Row],[RN Hours (excl. Admin, DON)]], Contract[[#This Row],[RN Admin Hours]], Contract[[#This Row],[RN DON Hours]], Contract[[#This Row],[LPN Hours (excl. Admin)]], Contract[[#This Row],[LPN Admin Hours]], Contract[[#This Row],[CNA Hours]], Contract[[#This Row],[NA TR Hours]], Contract[[#This Row],[Med Aide/Tech Hours]])</f>
        <v>280.23010989010987</v>
      </c>
      <c r="G5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73.656593406593402</v>
      </c>
      <c r="H590" s="8">
        <f>Contract[[#This Row],[Total Contract Hours]]/Contract[[#This Row],[Total Nurse Staff Hours]]</f>
        <v>0.26284325205266945</v>
      </c>
      <c r="I590" s="2">
        <f>SUM(Contract[[#This Row],[RN Hours (excl. Admin, DON)]], Contract[[#This Row],[RN Admin Hours]], Contract[[#This Row],[RN DON Hours]])</f>
        <v>77.356483516483507</v>
      </c>
      <c r="J590" s="2">
        <f>SUM(Contract[[#This Row],[RN Hours Contract (excl. Admin, DON)]], Contract[[#This Row],[RN Admin Hours Contract]], Contract[[#This Row],[RN DON Hours Contract]])</f>
        <v>34.065934065934066</v>
      </c>
      <c r="K590" s="8">
        <f>Contract[[#This Row],[Total Contract RN Hours (w/ Admin, DON)]]/Contract[[#This Row],[Total RN Hours (w/ Admin, DON)]]</f>
        <v>0.44037593899514738</v>
      </c>
      <c r="L590" s="2">
        <v>64.065164835164822</v>
      </c>
      <c r="M590" s="2">
        <v>34.065934065934066</v>
      </c>
      <c r="N590" s="8">
        <f>Contract[[#This Row],[RN Hours Contract (excl. Admin, DON)]]/Contract[[#This Row],[RN Hours (excl. Admin, DON)]]</f>
        <v>0.53173880303880161</v>
      </c>
      <c r="O590" s="2">
        <v>5.2032967032967035</v>
      </c>
      <c r="P590" s="2">
        <v>0</v>
      </c>
      <c r="Q590" s="8">
        <f>Contract[[#This Row],[RN Admin Hours Contract]]/Contract[[#This Row],[RN Admin Hours]]</f>
        <v>0</v>
      </c>
      <c r="R590" s="2">
        <v>8.0880219780219775</v>
      </c>
      <c r="S590" s="2">
        <v>0</v>
      </c>
      <c r="T590" s="8">
        <f>Contract[[#This Row],[RN DON Hours Contract]]/Contract[[#This Row],[RN DON Hours]]</f>
        <v>0</v>
      </c>
      <c r="U590" s="2">
        <v>39.969780219780219</v>
      </c>
      <c r="V590" s="2">
        <v>1.9752747252747254</v>
      </c>
      <c r="W590" s="8">
        <f>Contract[[#This Row],[LPN Hours Contract (excl. Admin)]]/Contract[[#This Row],[LPN Hours (excl. Admin)]]</f>
        <v>4.9419204069008182E-2</v>
      </c>
      <c r="X590" s="2">
        <v>0</v>
      </c>
      <c r="Y590" s="2">
        <v>0</v>
      </c>
      <c r="Z590" s="8" t="s">
        <v>2447</v>
      </c>
      <c r="AA590" s="2">
        <v>162.90384615384616</v>
      </c>
      <c r="AB590" s="2">
        <v>37.615384615384613</v>
      </c>
      <c r="AC590" s="8">
        <f>Contract[[#This Row],[CNA Hours Contract]]/Contract[[#This Row],[CNA Hours]]</f>
        <v>0.23090544209656472</v>
      </c>
      <c r="AD590" s="2">
        <v>0</v>
      </c>
      <c r="AE590" s="2">
        <v>0</v>
      </c>
      <c r="AF590" s="8" t="s">
        <v>2447</v>
      </c>
      <c r="AG590" s="2">
        <v>0</v>
      </c>
      <c r="AH590" s="2">
        <v>0</v>
      </c>
      <c r="AI590" s="8" t="s">
        <v>2447</v>
      </c>
      <c r="AJ590" t="s">
        <v>476</v>
      </c>
      <c r="AK590" s="6">
        <v>5</v>
      </c>
      <c r="AT590"/>
      <c r="AU590"/>
    </row>
    <row r="591" spans="1:47" x14ac:dyDescent="0.25">
      <c r="A591" t="s">
        <v>35</v>
      </c>
      <c r="B591" t="s">
        <v>1241</v>
      </c>
      <c r="C591" t="s">
        <v>2142</v>
      </c>
      <c r="D591" t="s">
        <v>2346</v>
      </c>
      <c r="E591" s="2">
        <v>58.318681318681321</v>
      </c>
      <c r="F591" s="2">
        <f>SUM(Contract[[#This Row],[RN Hours (excl. Admin, DON)]], Contract[[#This Row],[RN Admin Hours]], Contract[[#This Row],[RN DON Hours]], Contract[[#This Row],[LPN Hours (excl. Admin)]], Contract[[#This Row],[LPN Admin Hours]], Contract[[#This Row],[CNA Hours]], Contract[[#This Row],[NA TR Hours]], Contract[[#This Row],[Med Aide/Tech Hours]])</f>
        <v>192.52472527472528</v>
      </c>
      <c r="G5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91" s="8">
        <f>Contract[[#This Row],[Total Contract Hours]]/Contract[[#This Row],[Total Nurse Staff Hours]]</f>
        <v>0</v>
      </c>
      <c r="I591" s="2">
        <f>SUM(Contract[[#This Row],[RN Hours (excl. Admin, DON)]], Contract[[#This Row],[RN Admin Hours]], Contract[[#This Row],[RN DON Hours]])</f>
        <v>18.656593406593405</v>
      </c>
      <c r="J591" s="2">
        <f>SUM(Contract[[#This Row],[RN Hours Contract (excl. Admin, DON)]], Contract[[#This Row],[RN Admin Hours Contract]], Contract[[#This Row],[RN DON Hours Contract]])</f>
        <v>0</v>
      </c>
      <c r="K591" s="8">
        <f>Contract[[#This Row],[Total Contract RN Hours (w/ Admin, DON)]]/Contract[[#This Row],[Total RN Hours (w/ Admin, DON)]]</f>
        <v>0</v>
      </c>
      <c r="L591" s="2">
        <v>15.486263736263735</v>
      </c>
      <c r="M591" s="2">
        <v>0</v>
      </c>
      <c r="N591" s="8">
        <f>Contract[[#This Row],[RN Hours Contract (excl. Admin, DON)]]/Contract[[#This Row],[RN Hours (excl. Admin, DON)]]</f>
        <v>0</v>
      </c>
      <c r="O591" s="2">
        <v>3.1703296703296702</v>
      </c>
      <c r="P591" s="2">
        <v>0</v>
      </c>
      <c r="Q591" s="8">
        <f>Contract[[#This Row],[RN Admin Hours Contract]]/Contract[[#This Row],[RN Admin Hours]]</f>
        <v>0</v>
      </c>
      <c r="R591" s="2">
        <v>0</v>
      </c>
      <c r="S591" s="2">
        <v>0</v>
      </c>
      <c r="T591" s="8" t="s">
        <v>2447</v>
      </c>
      <c r="U591" s="2">
        <v>37.730769230769234</v>
      </c>
      <c r="V591" s="2">
        <v>0</v>
      </c>
      <c r="W591" s="8">
        <f>Contract[[#This Row],[LPN Hours Contract (excl. Admin)]]/Contract[[#This Row],[LPN Hours (excl. Admin)]]</f>
        <v>0</v>
      </c>
      <c r="X591" s="2">
        <v>7.6648351648351651</v>
      </c>
      <c r="Y591" s="2">
        <v>0</v>
      </c>
      <c r="Z591" s="8">
        <f>Contract[[#This Row],[LPN Admin Hours Contract]]/Contract[[#This Row],[LPN Admin Hours]]</f>
        <v>0</v>
      </c>
      <c r="AA591" s="2">
        <v>128.47252747252747</v>
      </c>
      <c r="AB591" s="2">
        <v>0</v>
      </c>
      <c r="AC591" s="8">
        <f>Contract[[#This Row],[CNA Hours Contract]]/Contract[[#This Row],[CNA Hours]]</f>
        <v>0</v>
      </c>
      <c r="AD591" s="2">
        <v>0</v>
      </c>
      <c r="AE591" s="2">
        <v>0</v>
      </c>
      <c r="AF591" s="8" t="s">
        <v>2447</v>
      </c>
      <c r="AG591" s="2">
        <v>0</v>
      </c>
      <c r="AH591" s="2">
        <v>0</v>
      </c>
      <c r="AI591" s="8" t="s">
        <v>2447</v>
      </c>
      <c r="AJ591" t="s">
        <v>297</v>
      </c>
      <c r="AK591" s="6">
        <v>5</v>
      </c>
      <c r="AT591"/>
      <c r="AU591"/>
    </row>
    <row r="592" spans="1:47" x14ac:dyDescent="0.25">
      <c r="A592" t="s">
        <v>35</v>
      </c>
      <c r="B592" t="s">
        <v>1596</v>
      </c>
      <c r="C592" t="s">
        <v>1994</v>
      </c>
      <c r="D592" t="s">
        <v>2312</v>
      </c>
      <c r="E592" s="2">
        <v>74.692307692307693</v>
      </c>
      <c r="F592" s="2">
        <f>SUM(Contract[[#This Row],[RN Hours (excl. Admin, DON)]], Contract[[#This Row],[RN Admin Hours]], Contract[[#This Row],[RN DON Hours]], Contract[[#This Row],[LPN Hours (excl. Admin)]], Contract[[#This Row],[LPN Admin Hours]], Contract[[#This Row],[CNA Hours]], Contract[[#This Row],[NA TR Hours]], Contract[[#This Row],[Med Aide/Tech Hours]])</f>
        <v>388.67989010989021</v>
      </c>
      <c r="G5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92" s="8">
        <f>Contract[[#This Row],[Total Contract Hours]]/Contract[[#This Row],[Total Nurse Staff Hours]]</f>
        <v>0</v>
      </c>
      <c r="I592" s="2">
        <f>SUM(Contract[[#This Row],[RN Hours (excl. Admin, DON)]], Contract[[#This Row],[RN Admin Hours]], Contract[[#This Row],[RN DON Hours]])</f>
        <v>55.020109890109886</v>
      </c>
      <c r="J592" s="2">
        <f>SUM(Contract[[#This Row],[RN Hours Contract (excl. Admin, DON)]], Contract[[#This Row],[RN Admin Hours Contract]], Contract[[#This Row],[RN DON Hours Contract]])</f>
        <v>0</v>
      </c>
      <c r="K592" s="8">
        <f>Contract[[#This Row],[Total Contract RN Hours (w/ Admin, DON)]]/Contract[[#This Row],[Total RN Hours (w/ Admin, DON)]]</f>
        <v>0</v>
      </c>
      <c r="L592" s="2">
        <v>31.322087912087913</v>
      </c>
      <c r="M592" s="2">
        <v>0</v>
      </c>
      <c r="N592" s="8">
        <f>Contract[[#This Row],[RN Hours Contract (excl. Admin, DON)]]/Contract[[#This Row],[RN Hours (excl. Admin, DON)]]</f>
        <v>0</v>
      </c>
      <c r="O592" s="2">
        <v>18.4232967032967</v>
      </c>
      <c r="P592" s="2">
        <v>0</v>
      </c>
      <c r="Q592" s="8">
        <f>Contract[[#This Row],[RN Admin Hours Contract]]/Contract[[#This Row],[RN Admin Hours]]</f>
        <v>0</v>
      </c>
      <c r="R592" s="2">
        <v>5.2747252747252746</v>
      </c>
      <c r="S592" s="2">
        <v>0</v>
      </c>
      <c r="T592" s="8">
        <f>Contract[[#This Row],[RN DON Hours Contract]]/Contract[[#This Row],[RN DON Hours]]</f>
        <v>0</v>
      </c>
      <c r="U592" s="2">
        <v>92.710329670329685</v>
      </c>
      <c r="V592" s="2">
        <v>0</v>
      </c>
      <c r="W592" s="8">
        <f>Contract[[#This Row],[LPN Hours Contract (excl. Admin)]]/Contract[[#This Row],[LPN Hours (excl. Admin)]]</f>
        <v>0</v>
      </c>
      <c r="X592" s="2">
        <v>11.314945054945056</v>
      </c>
      <c r="Y592" s="2">
        <v>0</v>
      </c>
      <c r="Z592" s="8">
        <f>Contract[[#This Row],[LPN Admin Hours Contract]]/Contract[[#This Row],[LPN Admin Hours]]</f>
        <v>0</v>
      </c>
      <c r="AA592" s="2">
        <v>213.18054945054951</v>
      </c>
      <c r="AB592" s="2">
        <v>0</v>
      </c>
      <c r="AC592" s="8">
        <f>Contract[[#This Row],[CNA Hours Contract]]/Contract[[#This Row],[CNA Hours]]</f>
        <v>0</v>
      </c>
      <c r="AD592" s="2">
        <v>16.453956043956044</v>
      </c>
      <c r="AE592" s="2">
        <v>0</v>
      </c>
      <c r="AF592" s="8">
        <f>Contract[[#This Row],[NA TR Hours Contract]]/Contract[[#This Row],[NA TR Hours]]</f>
        <v>0</v>
      </c>
      <c r="AG592" s="2">
        <v>0</v>
      </c>
      <c r="AH592" s="2">
        <v>0</v>
      </c>
      <c r="AI592" s="8" t="s">
        <v>2447</v>
      </c>
      <c r="AJ592" t="s">
        <v>658</v>
      </c>
      <c r="AK592" s="6">
        <v>5</v>
      </c>
      <c r="AT592"/>
      <c r="AU592"/>
    </row>
    <row r="593" spans="1:47" x14ac:dyDescent="0.25">
      <c r="A593" t="s">
        <v>35</v>
      </c>
      <c r="B593" t="s">
        <v>1262</v>
      </c>
      <c r="C593" t="s">
        <v>2097</v>
      </c>
      <c r="D593" t="s">
        <v>2302</v>
      </c>
      <c r="E593" s="2">
        <v>89.978021978021971</v>
      </c>
      <c r="F593" s="2">
        <f>SUM(Contract[[#This Row],[RN Hours (excl. Admin, DON)]], Contract[[#This Row],[RN Admin Hours]], Contract[[#This Row],[RN DON Hours]], Contract[[#This Row],[LPN Hours (excl. Admin)]], Contract[[#This Row],[LPN Admin Hours]], Contract[[#This Row],[CNA Hours]], Contract[[#This Row],[NA TR Hours]], Contract[[#This Row],[Med Aide/Tech Hours]])</f>
        <v>392.94549450549459</v>
      </c>
      <c r="G5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56.268351648351647</v>
      </c>
      <c r="H593" s="8">
        <f>Contract[[#This Row],[Total Contract Hours]]/Contract[[#This Row],[Total Nurse Staff Hours]]</f>
        <v>0.14319632731547924</v>
      </c>
      <c r="I593" s="2">
        <f>SUM(Contract[[#This Row],[RN Hours (excl. Admin, DON)]], Contract[[#This Row],[RN Admin Hours]], Contract[[#This Row],[RN DON Hours]])</f>
        <v>84.965714285714284</v>
      </c>
      <c r="J593" s="2">
        <f>SUM(Contract[[#This Row],[RN Hours Contract (excl. Admin, DON)]], Contract[[#This Row],[RN Admin Hours Contract]], Contract[[#This Row],[RN DON Hours Contract]])</f>
        <v>6.5934065934065936E-2</v>
      </c>
      <c r="K593" s="8">
        <f>Contract[[#This Row],[Total Contract RN Hours (w/ Admin, DON)]]/Contract[[#This Row],[Total RN Hours (w/ Admin, DON)]]</f>
        <v>7.7600790493385832E-4</v>
      </c>
      <c r="L593" s="2">
        <v>46.44</v>
      </c>
      <c r="M593" s="2">
        <v>6.5934065934065936E-2</v>
      </c>
      <c r="N593" s="8">
        <f>Contract[[#This Row],[RN Hours Contract (excl. Admin, DON)]]/Contract[[#This Row],[RN Hours (excl. Admin, DON)]]</f>
        <v>1.4197688616293268E-3</v>
      </c>
      <c r="O593" s="2">
        <v>33.514725274725279</v>
      </c>
      <c r="P593" s="2">
        <v>0</v>
      </c>
      <c r="Q593" s="8">
        <f>Contract[[#This Row],[RN Admin Hours Contract]]/Contract[[#This Row],[RN Admin Hours]]</f>
        <v>0</v>
      </c>
      <c r="R593" s="2">
        <v>5.0109890109890109</v>
      </c>
      <c r="S593" s="2">
        <v>0</v>
      </c>
      <c r="T593" s="8">
        <f>Contract[[#This Row],[RN DON Hours Contract]]/Contract[[#This Row],[RN DON Hours]]</f>
        <v>0</v>
      </c>
      <c r="U593" s="2">
        <v>107.05010989010992</v>
      </c>
      <c r="V593" s="2">
        <v>5.5760439560439554</v>
      </c>
      <c r="W593" s="8">
        <f>Contract[[#This Row],[LPN Hours Contract (excl. Admin)]]/Contract[[#This Row],[LPN Hours (excl. Admin)]]</f>
        <v>5.2088166577016391E-2</v>
      </c>
      <c r="X593" s="2">
        <v>1.1269230769230769</v>
      </c>
      <c r="Y593" s="2">
        <v>1.1318681318681318</v>
      </c>
      <c r="Z593" s="8">
        <f>Contract[[#This Row],[LPN Admin Hours Contract]]/Contract[[#This Row],[LPN Admin Hours]]</f>
        <v>1.0043881033642126</v>
      </c>
      <c r="AA593" s="2">
        <v>199.80274725274734</v>
      </c>
      <c r="AB593" s="2">
        <v>49.494505494505496</v>
      </c>
      <c r="AC593" s="8">
        <f>Contract[[#This Row],[CNA Hours Contract]]/Contract[[#This Row],[CNA Hours]]</f>
        <v>0.24771684161026938</v>
      </c>
      <c r="AD593" s="2">
        <v>0</v>
      </c>
      <c r="AE593" s="2">
        <v>0</v>
      </c>
      <c r="AF593" s="8" t="s">
        <v>2447</v>
      </c>
      <c r="AG593" s="2">
        <v>0</v>
      </c>
      <c r="AH593" s="2">
        <v>0</v>
      </c>
      <c r="AI593" s="8" t="s">
        <v>2447</v>
      </c>
      <c r="AJ593" t="s">
        <v>318</v>
      </c>
      <c r="AK593" s="6">
        <v>5</v>
      </c>
      <c r="AT593"/>
      <c r="AU593"/>
    </row>
    <row r="594" spans="1:47" x14ac:dyDescent="0.25">
      <c r="A594" t="s">
        <v>35</v>
      </c>
      <c r="B594" t="s">
        <v>1857</v>
      </c>
      <c r="C594" t="s">
        <v>1956</v>
      </c>
      <c r="D594" t="s">
        <v>2315</v>
      </c>
      <c r="E594" s="2">
        <v>23.747252747252748</v>
      </c>
      <c r="F594" s="2">
        <f>SUM(Contract[[#This Row],[RN Hours (excl. Admin, DON)]], Contract[[#This Row],[RN Admin Hours]], Contract[[#This Row],[RN DON Hours]], Contract[[#This Row],[LPN Hours (excl. Admin)]], Contract[[#This Row],[LPN Admin Hours]], Contract[[#This Row],[CNA Hours]], Contract[[#This Row],[NA TR Hours]], Contract[[#This Row],[Med Aide/Tech Hours]])</f>
        <v>139.4245054945055</v>
      </c>
      <c r="G5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47.392307692307696</v>
      </c>
      <c r="H594" s="8">
        <f>Contract[[#This Row],[Total Contract Hours]]/Contract[[#This Row],[Total Nurse Staff Hours]]</f>
        <v>0.33991375851912453</v>
      </c>
      <c r="I594" s="2">
        <f>SUM(Contract[[#This Row],[RN Hours (excl. Admin, DON)]], Contract[[#This Row],[RN Admin Hours]], Contract[[#This Row],[RN DON Hours]])</f>
        <v>44.368131868131854</v>
      </c>
      <c r="J594" s="2">
        <f>SUM(Contract[[#This Row],[RN Hours Contract (excl. Admin, DON)]], Contract[[#This Row],[RN Admin Hours Contract]], Contract[[#This Row],[RN DON Hours Contract]])</f>
        <v>5.0549450549450556</v>
      </c>
      <c r="K594" s="8">
        <f>Contract[[#This Row],[Total Contract RN Hours (w/ Admin, DON)]]/Contract[[#This Row],[Total RN Hours (w/ Admin, DON)]]</f>
        <v>0.1139318885448917</v>
      </c>
      <c r="L594" s="2">
        <v>29.189560439560431</v>
      </c>
      <c r="M594" s="2">
        <v>0.42857142857142855</v>
      </c>
      <c r="N594" s="8">
        <f>Contract[[#This Row],[RN Hours Contract (excl. Admin, DON)]]/Contract[[#This Row],[RN Hours (excl. Admin, DON)]]</f>
        <v>1.4682352941176475E-2</v>
      </c>
      <c r="O594" s="2">
        <v>10.549450549450549</v>
      </c>
      <c r="P594" s="2">
        <v>0</v>
      </c>
      <c r="Q594" s="8">
        <f>Contract[[#This Row],[RN Admin Hours Contract]]/Contract[[#This Row],[RN Admin Hours]]</f>
        <v>0</v>
      </c>
      <c r="R594" s="2">
        <v>4.6291208791208796</v>
      </c>
      <c r="S594" s="2">
        <v>4.6263736263736268</v>
      </c>
      <c r="T594" s="8">
        <f>Contract[[#This Row],[RN DON Hours Contract]]/Contract[[#This Row],[RN DON Hours]]</f>
        <v>0.99940652818991094</v>
      </c>
      <c r="U594" s="2">
        <v>21.196483516483518</v>
      </c>
      <c r="V594" s="2">
        <v>5.7549450549450558</v>
      </c>
      <c r="W594" s="8">
        <f>Contract[[#This Row],[LPN Hours Contract (excl. Admin)]]/Contract[[#This Row],[LPN Hours (excl. Admin)]]</f>
        <v>0.27150470739496496</v>
      </c>
      <c r="X594" s="2">
        <v>0</v>
      </c>
      <c r="Y594" s="2">
        <v>0</v>
      </c>
      <c r="Z594" s="8" t="s">
        <v>2447</v>
      </c>
      <c r="AA594" s="2">
        <v>73.474945054945053</v>
      </c>
      <c r="AB594" s="2">
        <v>36.582417582417584</v>
      </c>
      <c r="AC594" s="8">
        <f>Contract[[#This Row],[CNA Hours Contract]]/Contract[[#This Row],[CNA Hours]]</f>
        <v>0.4978896895405775</v>
      </c>
      <c r="AD594" s="2">
        <v>0.38494505494505493</v>
      </c>
      <c r="AE594" s="2">
        <v>0</v>
      </c>
      <c r="AF594" s="8">
        <f>Contract[[#This Row],[NA TR Hours Contract]]/Contract[[#This Row],[NA TR Hours]]</f>
        <v>0</v>
      </c>
      <c r="AG594" s="2">
        <v>0</v>
      </c>
      <c r="AH594" s="2">
        <v>0</v>
      </c>
      <c r="AI594" s="8" t="s">
        <v>2447</v>
      </c>
      <c r="AJ594" t="s">
        <v>924</v>
      </c>
      <c r="AK594" s="6">
        <v>5</v>
      </c>
      <c r="AT594"/>
      <c r="AU594"/>
    </row>
    <row r="595" spans="1:47" x14ac:dyDescent="0.25">
      <c r="A595" t="s">
        <v>35</v>
      </c>
      <c r="B595" t="s">
        <v>1215</v>
      </c>
      <c r="C595" t="s">
        <v>2017</v>
      </c>
      <c r="D595" t="s">
        <v>2288</v>
      </c>
      <c r="E595" s="2">
        <v>100.39560439560439</v>
      </c>
      <c r="F595" s="2">
        <f>SUM(Contract[[#This Row],[RN Hours (excl. Admin, DON)]], Contract[[#This Row],[RN Admin Hours]], Contract[[#This Row],[RN DON Hours]], Contract[[#This Row],[LPN Hours (excl. Admin)]], Contract[[#This Row],[LPN Admin Hours]], Contract[[#This Row],[CNA Hours]], Contract[[#This Row],[NA TR Hours]], Contract[[#This Row],[Med Aide/Tech Hours]])</f>
        <v>435.80428571428564</v>
      </c>
      <c r="G5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4.9587912087912089</v>
      </c>
      <c r="H595" s="8">
        <f>Contract[[#This Row],[Total Contract Hours]]/Contract[[#This Row],[Total Nurse Staff Hours]]</f>
        <v>1.1378481973080468E-2</v>
      </c>
      <c r="I595" s="2">
        <f>SUM(Contract[[#This Row],[RN Hours (excl. Admin, DON)]], Contract[[#This Row],[RN Admin Hours]], Contract[[#This Row],[RN DON Hours]])</f>
        <v>96.960219780219759</v>
      </c>
      <c r="J595" s="2">
        <f>SUM(Contract[[#This Row],[RN Hours Contract (excl. Admin, DON)]], Contract[[#This Row],[RN Admin Hours Contract]], Contract[[#This Row],[RN DON Hours Contract]])</f>
        <v>0</v>
      </c>
      <c r="K595" s="8">
        <f>Contract[[#This Row],[Total Contract RN Hours (w/ Admin, DON)]]/Contract[[#This Row],[Total RN Hours (w/ Admin, DON)]]</f>
        <v>0</v>
      </c>
      <c r="L595" s="2">
        <v>59.823956043956038</v>
      </c>
      <c r="M595" s="2">
        <v>0</v>
      </c>
      <c r="N595" s="8">
        <f>Contract[[#This Row],[RN Hours Contract (excl. Admin, DON)]]/Contract[[#This Row],[RN Hours (excl. Admin, DON)]]</f>
        <v>0</v>
      </c>
      <c r="O595" s="2">
        <v>32.257142857142846</v>
      </c>
      <c r="P595" s="2">
        <v>0</v>
      </c>
      <c r="Q595" s="8">
        <f>Contract[[#This Row],[RN Admin Hours Contract]]/Contract[[#This Row],[RN Admin Hours]]</f>
        <v>0</v>
      </c>
      <c r="R595" s="2">
        <v>4.8791208791208796</v>
      </c>
      <c r="S595" s="2">
        <v>0</v>
      </c>
      <c r="T595" s="8">
        <f>Contract[[#This Row],[RN DON Hours Contract]]/Contract[[#This Row],[RN DON Hours]]</f>
        <v>0</v>
      </c>
      <c r="U595" s="2">
        <v>82.90142857142861</v>
      </c>
      <c r="V595" s="2">
        <v>0.39835164835164832</v>
      </c>
      <c r="W595" s="8">
        <f>Contract[[#This Row],[LPN Hours Contract (excl. Admin)]]/Contract[[#This Row],[LPN Hours (excl. Admin)]]</f>
        <v>4.80512405173362E-3</v>
      </c>
      <c r="X595" s="2">
        <v>0</v>
      </c>
      <c r="Y595" s="2">
        <v>0</v>
      </c>
      <c r="Z595" s="8" t="s">
        <v>2447</v>
      </c>
      <c r="AA595" s="2">
        <v>245.65021978021971</v>
      </c>
      <c r="AB595" s="2">
        <v>4.5604395604395602</v>
      </c>
      <c r="AC595" s="8">
        <f>Contract[[#This Row],[CNA Hours Contract]]/Contract[[#This Row],[CNA Hours]]</f>
        <v>1.8564768899941266E-2</v>
      </c>
      <c r="AD595" s="2">
        <v>10.292417582417583</v>
      </c>
      <c r="AE595" s="2">
        <v>0</v>
      </c>
      <c r="AF595" s="8">
        <f>Contract[[#This Row],[NA TR Hours Contract]]/Contract[[#This Row],[NA TR Hours]]</f>
        <v>0</v>
      </c>
      <c r="AG595" s="2">
        <v>0</v>
      </c>
      <c r="AH595" s="2">
        <v>0</v>
      </c>
      <c r="AI595" s="8" t="s">
        <v>2447</v>
      </c>
      <c r="AJ595" t="s">
        <v>271</v>
      </c>
      <c r="AK595" s="6">
        <v>5</v>
      </c>
      <c r="AT595"/>
      <c r="AU595"/>
    </row>
    <row r="596" spans="1:47" x14ac:dyDescent="0.25">
      <c r="A596" t="s">
        <v>35</v>
      </c>
      <c r="B596" t="s">
        <v>1791</v>
      </c>
      <c r="C596" t="s">
        <v>2064</v>
      </c>
      <c r="D596" t="s">
        <v>2346</v>
      </c>
      <c r="E596" s="2">
        <v>45.978021978021978</v>
      </c>
      <c r="F596" s="2">
        <f>SUM(Contract[[#This Row],[RN Hours (excl. Admin, DON)]], Contract[[#This Row],[RN Admin Hours]], Contract[[#This Row],[RN DON Hours]], Contract[[#This Row],[LPN Hours (excl. Admin)]], Contract[[#This Row],[LPN Admin Hours]], Contract[[#This Row],[CNA Hours]], Contract[[#This Row],[NA TR Hours]], Contract[[#This Row],[Med Aide/Tech Hours]])</f>
        <v>225.85560439560436</v>
      </c>
      <c r="G5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38.503956043956052</v>
      </c>
      <c r="H596" s="8">
        <f>Contract[[#This Row],[Total Contract Hours]]/Contract[[#This Row],[Total Nurse Staff Hours]]</f>
        <v>0.17048041002566072</v>
      </c>
      <c r="I596" s="2">
        <f>SUM(Contract[[#This Row],[RN Hours (excl. Admin, DON)]], Contract[[#This Row],[RN Admin Hours]], Contract[[#This Row],[RN DON Hours]])</f>
        <v>31.841758241758246</v>
      </c>
      <c r="J596" s="2">
        <f>SUM(Contract[[#This Row],[RN Hours Contract (excl. Admin, DON)]], Contract[[#This Row],[RN Admin Hours Contract]], Contract[[#This Row],[RN DON Hours Contract]])</f>
        <v>1.6703296703296704</v>
      </c>
      <c r="K596" s="8">
        <f>Contract[[#This Row],[Total Contract RN Hours (w/ Admin, DON)]]/Contract[[#This Row],[Total RN Hours (w/ Admin, DON)]]</f>
        <v>5.245720596355604E-2</v>
      </c>
      <c r="L596" s="2">
        <v>20.303296703296706</v>
      </c>
      <c r="M596" s="2">
        <v>1.6703296703296704</v>
      </c>
      <c r="N596" s="8">
        <f>Contract[[#This Row],[RN Hours Contract (excl. Admin, DON)]]/Contract[[#This Row],[RN Hours (excl. Admin, DON)]]</f>
        <v>8.2268889369993492E-2</v>
      </c>
      <c r="O596" s="2">
        <v>6.4395604395604398</v>
      </c>
      <c r="P596" s="2">
        <v>0</v>
      </c>
      <c r="Q596" s="8">
        <f>Contract[[#This Row],[RN Admin Hours Contract]]/Contract[[#This Row],[RN Admin Hours]]</f>
        <v>0</v>
      </c>
      <c r="R596" s="2">
        <v>5.0989010989010985</v>
      </c>
      <c r="S596" s="2">
        <v>0</v>
      </c>
      <c r="T596" s="8">
        <f>Contract[[#This Row],[RN DON Hours Contract]]/Contract[[#This Row],[RN DON Hours]]</f>
        <v>0</v>
      </c>
      <c r="U596" s="2">
        <v>45.047802197802199</v>
      </c>
      <c r="V596" s="2">
        <v>7.2292307692307718</v>
      </c>
      <c r="W596" s="8">
        <f>Contract[[#This Row],[LPN Hours Contract (excl. Admin)]]/Contract[[#This Row],[LPN Hours (excl. Admin)]]</f>
        <v>0.16047910034517673</v>
      </c>
      <c r="X596" s="2">
        <v>7.1662637362637378</v>
      </c>
      <c r="Y596" s="2">
        <v>9.8901098901098897E-2</v>
      </c>
      <c r="Z596" s="8">
        <f>Contract[[#This Row],[LPN Admin Hours Contract]]/Contract[[#This Row],[LPN Admin Hours]]</f>
        <v>1.3800929262570342E-2</v>
      </c>
      <c r="AA596" s="2">
        <v>132.84505494505493</v>
      </c>
      <c r="AB596" s="2">
        <v>29.505494505494507</v>
      </c>
      <c r="AC596" s="8">
        <f>Contract[[#This Row],[CNA Hours Contract]]/Contract[[#This Row],[CNA Hours]]</f>
        <v>0.22210457527153013</v>
      </c>
      <c r="AD596" s="2">
        <v>8.954725274725277</v>
      </c>
      <c r="AE596" s="2">
        <v>0</v>
      </c>
      <c r="AF596" s="8">
        <f>Contract[[#This Row],[NA TR Hours Contract]]/Contract[[#This Row],[NA TR Hours]]</f>
        <v>0</v>
      </c>
      <c r="AG596" s="2">
        <v>0</v>
      </c>
      <c r="AH596" s="2">
        <v>0</v>
      </c>
      <c r="AI596" s="8" t="s">
        <v>2447</v>
      </c>
      <c r="AJ596" t="s">
        <v>858</v>
      </c>
      <c r="AK596" s="6">
        <v>5</v>
      </c>
      <c r="AT596"/>
      <c r="AU596"/>
    </row>
    <row r="597" spans="1:47" x14ac:dyDescent="0.25">
      <c r="A597" t="s">
        <v>35</v>
      </c>
      <c r="B597" t="s">
        <v>1193</v>
      </c>
      <c r="C597" t="s">
        <v>2068</v>
      </c>
      <c r="D597" t="s">
        <v>2307</v>
      </c>
      <c r="E597" s="2">
        <v>58.81318681318681</v>
      </c>
      <c r="F597" s="2">
        <f>SUM(Contract[[#This Row],[RN Hours (excl. Admin, DON)]], Contract[[#This Row],[RN Admin Hours]], Contract[[#This Row],[RN DON Hours]], Contract[[#This Row],[LPN Hours (excl. Admin)]], Contract[[#This Row],[LPN Admin Hours]], Contract[[#This Row],[CNA Hours]], Contract[[#This Row],[NA TR Hours]], Contract[[#This Row],[Med Aide/Tech Hours]])</f>
        <v>272.96527472527475</v>
      </c>
      <c r="G5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73.139890109890118</v>
      </c>
      <c r="H597" s="8">
        <f>Contract[[#This Row],[Total Contract Hours]]/Contract[[#This Row],[Total Nurse Staff Hours]]</f>
        <v>0.2679457677666201</v>
      </c>
      <c r="I597" s="2">
        <f>SUM(Contract[[#This Row],[RN Hours (excl. Admin, DON)]], Contract[[#This Row],[RN Admin Hours]], Contract[[#This Row],[RN DON Hours]])</f>
        <v>32.604505494505496</v>
      </c>
      <c r="J597" s="2">
        <f>SUM(Contract[[#This Row],[RN Hours Contract (excl. Admin, DON)]], Contract[[#This Row],[RN Admin Hours Contract]], Contract[[#This Row],[RN DON Hours Contract]])</f>
        <v>6.197802197802198</v>
      </c>
      <c r="K597" s="8">
        <f>Contract[[#This Row],[Total Contract RN Hours (w/ Admin, DON)]]/Contract[[#This Row],[Total RN Hours (w/ Admin, DON)]]</f>
        <v>0.19009036032908552</v>
      </c>
      <c r="L597" s="2">
        <v>18.692417582417583</v>
      </c>
      <c r="M597" s="2">
        <v>6.197802197802198</v>
      </c>
      <c r="N597" s="8">
        <f>Contract[[#This Row],[RN Hours Contract (excl. Admin, DON)]]/Contract[[#This Row],[RN Hours (excl. Admin, DON)]]</f>
        <v>0.33156771565128951</v>
      </c>
      <c r="O597" s="2">
        <v>10.923076923076923</v>
      </c>
      <c r="P597" s="2">
        <v>0</v>
      </c>
      <c r="Q597" s="8">
        <f>Contract[[#This Row],[RN Admin Hours Contract]]/Contract[[#This Row],[RN Admin Hours]]</f>
        <v>0</v>
      </c>
      <c r="R597" s="2">
        <v>2.9890109890109891</v>
      </c>
      <c r="S597" s="2">
        <v>0</v>
      </c>
      <c r="T597" s="8">
        <f>Contract[[#This Row],[RN DON Hours Contract]]/Contract[[#This Row],[RN DON Hours]]</f>
        <v>0</v>
      </c>
      <c r="U597" s="2">
        <v>76.268791208791214</v>
      </c>
      <c r="V597" s="2">
        <v>22.260769230769231</v>
      </c>
      <c r="W597" s="8">
        <f>Contract[[#This Row],[LPN Hours Contract (excl. Admin)]]/Contract[[#This Row],[LPN Hours (excl. Admin)]]</f>
        <v>0.29187258481426304</v>
      </c>
      <c r="X597" s="2">
        <v>1.1073626373626377</v>
      </c>
      <c r="Y597" s="2">
        <v>0</v>
      </c>
      <c r="Z597" s="8">
        <f>Contract[[#This Row],[LPN Admin Hours Contract]]/Contract[[#This Row],[LPN Admin Hours]]</f>
        <v>0</v>
      </c>
      <c r="AA597" s="2">
        <v>162.6967032967033</v>
      </c>
      <c r="AB597" s="2">
        <v>44.395604395604394</v>
      </c>
      <c r="AC597" s="8">
        <f>Contract[[#This Row],[CNA Hours Contract]]/Contract[[#This Row],[CNA Hours]]</f>
        <v>0.272873411052724</v>
      </c>
      <c r="AD597" s="2">
        <v>0.28791208791208794</v>
      </c>
      <c r="AE597" s="2">
        <v>0.2857142857142857</v>
      </c>
      <c r="AF597" s="8">
        <f>Contract[[#This Row],[NA TR Hours Contract]]/Contract[[#This Row],[NA TR Hours]]</f>
        <v>0.99236641221374033</v>
      </c>
      <c r="AG597" s="2">
        <v>0</v>
      </c>
      <c r="AH597" s="2">
        <v>0</v>
      </c>
      <c r="AI597" s="8" t="s">
        <v>2447</v>
      </c>
      <c r="AJ597" t="s">
        <v>248</v>
      </c>
      <c r="AK597" s="6">
        <v>5</v>
      </c>
      <c r="AT597"/>
      <c r="AU597"/>
    </row>
    <row r="598" spans="1:47" x14ac:dyDescent="0.25">
      <c r="A598" t="s">
        <v>35</v>
      </c>
      <c r="B598" t="s">
        <v>1119</v>
      </c>
      <c r="C598" t="s">
        <v>1964</v>
      </c>
      <c r="D598" t="s">
        <v>2291</v>
      </c>
      <c r="E598" s="2">
        <v>77.120879120879124</v>
      </c>
      <c r="F598" s="2">
        <f>SUM(Contract[[#This Row],[RN Hours (excl. Admin, DON)]], Contract[[#This Row],[RN Admin Hours]], Contract[[#This Row],[RN DON Hours]], Contract[[#This Row],[LPN Hours (excl. Admin)]], Contract[[#This Row],[LPN Admin Hours]], Contract[[#This Row],[CNA Hours]], Contract[[#This Row],[NA TR Hours]], Contract[[#This Row],[Med Aide/Tech Hours]])</f>
        <v>328.100989010989</v>
      </c>
      <c r="G5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598" s="8">
        <f>Contract[[#This Row],[Total Contract Hours]]/Contract[[#This Row],[Total Nurse Staff Hours]]</f>
        <v>0</v>
      </c>
      <c r="I598" s="2">
        <f>SUM(Contract[[#This Row],[RN Hours (excl. Admin, DON)]], Contract[[#This Row],[RN Admin Hours]], Contract[[#This Row],[RN DON Hours]])</f>
        <v>88.400989010989022</v>
      </c>
      <c r="J598" s="2">
        <f>SUM(Contract[[#This Row],[RN Hours Contract (excl. Admin, DON)]], Contract[[#This Row],[RN Admin Hours Contract]], Contract[[#This Row],[RN DON Hours Contract]])</f>
        <v>0</v>
      </c>
      <c r="K598" s="8">
        <f>Contract[[#This Row],[Total Contract RN Hours (w/ Admin, DON)]]/Contract[[#This Row],[Total RN Hours (w/ Admin, DON)]]</f>
        <v>0</v>
      </c>
      <c r="L598" s="2">
        <v>51.799780219780224</v>
      </c>
      <c r="M598" s="2">
        <v>0</v>
      </c>
      <c r="N598" s="8">
        <f>Contract[[#This Row],[RN Hours Contract (excl. Admin, DON)]]/Contract[[#This Row],[RN Hours (excl. Admin, DON)]]</f>
        <v>0</v>
      </c>
      <c r="O598" s="2">
        <v>31.062747252747258</v>
      </c>
      <c r="P598" s="2">
        <v>0</v>
      </c>
      <c r="Q598" s="8">
        <f>Contract[[#This Row],[RN Admin Hours Contract]]/Contract[[#This Row],[RN Admin Hours]]</f>
        <v>0</v>
      </c>
      <c r="R598" s="2">
        <v>5.5384615384615383</v>
      </c>
      <c r="S598" s="2">
        <v>0</v>
      </c>
      <c r="T598" s="8">
        <f>Contract[[#This Row],[RN DON Hours Contract]]/Contract[[#This Row],[RN DON Hours]]</f>
        <v>0</v>
      </c>
      <c r="U598" s="2">
        <v>81.123956043956028</v>
      </c>
      <c r="V598" s="2">
        <v>0</v>
      </c>
      <c r="W598" s="8">
        <f>Contract[[#This Row],[LPN Hours Contract (excl. Admin)]]/Contract[[#This Row],[LPN Hours (excl. Admin)]]</f>
        <v>0</v>
      </c>
      <c r="X598" s="2">
        <v>0</v>
      </c>
      <c r="Y598" s="2">
        <v>0</v>
      </c>
      <c r="Z598" s="8" t="s">
        <v>2447</v>
      </c>
      <c r="AA598" s="2">
        <v>157.87010989010989</v>
      </c>
      <c r="AB598" s="2">
        <v>0</v>
      </c>
      <c r="AC598" s="8">
        <f>Contract[[#This Row],[CNA Hours Contract]]/Contract[[#This Row],[CNA Hours]]</f>
        <v>0</v>
      </c>
      <c r="AD598" s="2">
        <v>0.70593406593406582</v>
      </c>
      <c r="AE598" s="2">
        <v>0</v>
      </c>
      <c r="AF598" s="8">
        <f>Contract[[#This Row],[NA TR Hours Contract]]/Contract[[#This Row],[NA TR Hours]]</f>
        <v>0</v>
      </c>
      <c r="AG598" s="2">
        <v>0</v>
      </c>
      <c r="AH598" s="2">
        <v>0</v>
      </c>
      <c r="AI598" s="8" t="s">
        <v>2447</v>
      </c>
      <c r="AJ598" t="s">
        <v>173</v>
      </c>
      <c r="AK598" s="6">
        <v>5</v>
      </c>
      <c r="AT598"/>
      <c r="AU598"/>
    </row>
    <row r="599" spans="1:47" x14ac:dyDescent="0.25">
      <c r="A599" t="s">
        <v>35</v>
      </c>
      <c r="B599" t="s">
        <v>1012</v>
      </c>
      <c r="C599" t="s">
        <v>1947</v>
      </c>
      <c r="D599" t="s">
        <v>2333</v>
      </c>
      <c r="E599" s="2">
        <v>60.087912087912088</v>
      </c>
      <c r="F599" s="2">
        <f>SUM(Contract[[#This Row],[RN Hours (excl. Admin, DON)]], Contract[[#This Row],[RN Admin Hours]], Contract[[#This Row],[RN DON Hours]], Contract[[#This Row],[LPN Hours (excl. Admin)]], Contract[[#This Row],[LPN Admin Hours]], Contract[[#This Row],[CNA Hours]], Contract[[#This Row],[NA TR Hours]], Contract[[#This Row],[Med Aide/Tech Hours]])</f>
        <v>259.08736263736267</v>
      </c>
      <c r="G5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76.794835164835163</v>
      </c>
      <c r="H599" s="8">
        <f>Contract[[#This Row],[Total Contract Hours]]/Contract[[#This Row],[Total Nurse Staff Hours]]</f>
        <v>0.29640517539376376</v>
      </c>
      <c r="I599" s="2">
        <f>SUM(Contract[[#This Row],[RN Hours (excl. Admin, DON)]], Contract[[#This Row],[RN Admin Hours]], Contract[[#This Row],[RN DON Hours]])</f>
        <v>58.666483516483517</v>
      </c>
      <c r="J599" s="2">
        <f>SUM(Contract[[#This Row],[RN Hours Contract (excl. Admin, DON)]], Contract[[#This Row],[RN Admin Hours Contract]], Contract[[#This Row],[RN DON Hours Contract]])</f>
        <v>9.3186813186813193</v>
      </c>
      <c r="K599" s="8">
        <f>Contract[[#This Row],[Total Contract RN Hours (w/ Admin, DON)]]/Contract[[#This Row],[Total RN Hours (w/ Admin, DON)]]</f>
        <v>0.15884165472544559</v>
      </c>
      <c r="L599" s="2">
        <v>38.182967032967035</v>
      </c>
      <c r="M599" s="2">
        <v>9.3186813186813193</v>
      </c>
      <c r="N599" s="8">
        <f>Contract[[#This Row],[RN Hours Contract (excl. Admin, DON)]]/Contract[[#This Row],[RN Hours (excl. Admin, DON)]]</f>
        <v>0.24405335789216182</v>
      </c>
      <c r="O599" s="2">
        <v>15.736263736263735</v>
      </c>
      <c r="P599" s="2">
        <v>0</v>
      </c>
      <c r="Q599" s="8">
        <f>Contract[[#This Row],[RN Admin Hours Contract]]/Contract[[#This Row],[RN Admin Hours]]</f>
        <v>0</v>
      </c>
      <c r="R599" s="2">
        <v>4.7472527472527473</v>
      </c>
      <c r="S599" s="2">
        <v>0</v>
      </c>
      <c r="T599" s="8">
        <f>Contract[[#This Row],[RN DON Hours Contract]]/Contract[[#This Row],[RN DON Hours]]</f>
        <v>0</v>
      </c>
      <c r="U599" s="2">
        <v>47.714395604395605</v>
      </c>
      <c r="V599" s="2">
        <v>12.454175824175826</v>
      </c>
      <c r="W599" s="8">
        <f>Contract[[#This Row],[LPN Hours Contract (excl. Admin)]]/Contract[[#This Row],[LPN Hours (excl. Admin)]]</f>
        <v>0.2610150598455554</v>
      </c>
      <c r="X599" s="2">
        <v>0.14560439560439561</v>
      </c>
      <c r="Y599" s="2">
        <v>0.14285714285714285</v>
      </c>
      <c r="Z599" s="8">
        <f>Contract[[#This Row],[LPN Admin Hours Contract]]/Contract[[#This Row],[LPN Admin Hours]]</f>
        <v>0.98113207547169801</v>
      </c>
      <c r="AA599" s="2">
        <v>151.41164835164841</v>
      </c>
      <c r="AB599" s="2">
        <v>54.791208791208788</v>
      </c>
      <c r="AC599" s="8">
        <f>Contract[[#This Row],[CNA Hours Contract]]/Contract[[#This Row],[CNA Hours]]</f>
        <v>0.36186917841326227</v>
      </c>
      <c r="AD599" s="2">
        <v>1.1492307692307693</v>
      </c>
      <c r="AE599" s="2">
        <v>8.7912087912087919E-2</v>
      </c>
      <c r="AF599" s="8">
        <f>Contract[[#This Row],[NA TR Hours Contract]]/Contract[[#This Row],[NA TR Hours]]</f>
        <v>7.6496462038630711E-2</v>
      </c>
      <c r="AG599" s="2">
        <v>0</v>
      </c>
      <c r="AH599" s="2">
        <v>0</v>
      </c>
      <c r="AI599" s="8" t="s">
        <v>2447</v>
      </c>
      <c r="AJ599" t="s">
        <v>65</v>
      </c>
      <c r="AK599" s="6">
        <v>5</v>
      </c>
      <c r="AT599"/>
      <c r="AU599"/>
    </row>
    <row r="600" spans="1:47" x14ac:dyDescent="0.25">
      <c r="A600" t="s">
        <v>35</v>
      </c>
      <c r="B600" t="s">
        <v>1772</v>
      </c>
      <c r="C600" t="s">
        <v>2118</v>
      </c>
      <c r="D600" t="s">
        <v>2320</v>
      </c>
      <c r="E600" s="2">
        <v>37.505494505494504</v>
      </c>
      <c r="F600" s="2">
        <f>SUM(Contract[[#This Row],[RN Hours (excl. Admin, DON)]], Contract[[#This Row],[RN Admin Hours]], Contract[[#This Row],[RN DON Hours]], Contract[[#This Row],[LPN Hours (excl. Admin)]], Contract[[#This Row],[LPN Admin Hours]], Contract[[#This Row],[CNA Hours]], Contract[[#This Row],[NA TR Hours]], Contract[[#This Row],[Med Aide/Tech Hours]])</f>
        <v>182.83857142857144</v>
      </c>
      <c r="G6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8.3296703296703285</v>
      </c>
      <c r="H600" s="8">
        <f>Contract[[#This Row],[Total Contract Hours]]/Contract[[#This Row],[Total Nurse Staff Hours]]</f>
        <v>4.5557511550151419E-2</v>
      </c>
      <c r="I600" s="2">
        <f>SUM(Contract[[#This Row],[RN Hours (excl. Admin, DON)]], Contract[[#This Row],[RN Admin Hours]], Contract[[#This Row],[RN DON Hours]])</f>
        <v>47.869450549450555</v>
      </c>
      <c r="J600" s="2">
        <f>SUM(Contract[[#This Row],[RN Hours Contract (excl. Admin, DON)]], Contract[[#This Row],[RN Admin Hours Contract]], Contract[[#This Row],[RN DON Hours Contract]])</f>
        <v>0</v>
      </c>
      <c r="K600" s="8">
        <f>Contract[[#This Row],[Total Contract RN Hours (w/ Admin, DON)]]/Contract[[#This Row],[Total RN Hours (w/ Admin, DON)]]</f>
        <v>0</v>
      </c>
      <c r="L600" s="2">
        <v>32.970549450549456</v>
      </c>
      <c r="M600" s="2">
        <v>0</v>
      </c>
      <c r="N600" s="8">
        <f>Contract[[#This Row],[RN Hours Contract (excl. Admin, DON)]]/Contract[[#This Row],[RN Hours (excl. Admin, DON)]]</f>
        <v>0</v>
      </c>
      <c r="O600" s="2">
        <v>9.6241758241758237</v>
      </c>
      <c r="P600" s="2">
        <v>0</v>
      </c>
      <c r="Q600" s="8">
        <f>Contract[[#This Row],[RN Admin Hours Contract]]/Contract[[#This Row],[RN Admin Hours]]</f>
        <v>0</v>
      </c>
      <c r="R600" s="2">
        <v>5.2747252747252746</v>
      </c>
      <c r="S600" s="2">
        <v>0</v>
      </c>
      <c r="T600" s="8">
        <f>Contract[[#This Row],[RN DON Hours Contract]]/Contract[[#This Row],[RN DON Hours]]</f>
        <v>0</v>
      </c>
      <c r="U600" s="2">
        <v>34.479560439560444</v>
      </c>
      <c r="V600" s="2">
        <v>0</v>
      </c>
      <c r="W600" s="8">
        <f>Contract[[#This Row],[LPN Hours Contract (excl. Admin)]]/Contract[[#This Row],[LPN Hours (excl. Admin)]]</f>
        <v>0</v>
      </c>
      <c r="X600" s="2">
        <v>8.7912087912087919E-2</v>
      </c>
      <c r="Y600" s="2">
        <v>8.7912087912087919E-2</v>
      </c>
      <c r="Z600" s="8">
        <f>Contract[[#This Row],[LPN Admin Hours Contract]]/Contract[[#This Row],[LPN Admin Hours]]</f>
        <v>1</v>
      </c>
      <c r="AA600" s="2">
        <v>100.40164835164836</v>
      </c>
      <c r="AB600" s="2">
        <v>8.2417582417582409</v>
      </c>
      <c r="AC600" s="8">
        <f>Contract[[#This Row],[CNA Hours Contract]]/Contract[[#This Row],[CNA Hours]]</f>
        <v>8.2087877809457602E-2</v>
      </c>
      <c r="AD600" s="2">
        <v>0</v>
      </c>
      <c r="AE600" s="2">
        <v>0</v>
      </c>
      <c r="AF600" s="8" t="s">
        <v>2447</v>
      </c>
      <c r="AG600" s="2">
        <v>0</v>
      </c>
      <c r="AH600" s="2">
        <v>0</v>
      </c>
      <c r="AI600" s="8" t="s">
        <v>2447</v>
      </c>
      <c r="AJ600" t="s">
        <v>838</v>
      </c>
      <c r="AK600" s="6">
        <v>5</v>
      </c>
      <c r="AT600"/>
      <c r="AU600"/>
    </row>
    <row r="601" spans="1:47" x14ac:dyDescent="0.25">
      <c r="A601" t="s">
        <v>35</v>
      </c>
      <c r="B601" t="s">
        <v>1541</v>
      </c>
      <c r="C601" t="s">
        <v>2016</v>
      </c>
      <c r="D601" t="s">
        <v>2325</v>
      </c>
      <c r="E601" s="2">
        <v>31.868131868131869</v>
      </c>
      <c r="F601" s="2">
        <f>SUM(Contract[[#This Row],[RN Hours (excl. Admin, DON)]], Contract[[#This Row],[RN Admin Hours]], Contract[[#This Row],[RN DON Hours]], Contract[[#This Row],[LPN Hours (excl. Admin)]], Contract[[#This Row],[LPN Admin Hours]], Contract[[#This Row],[CNA Hours]], Contract[[#This Row],[NA TR Hours]], Contract[[#This Row],[Med Aide/Tech Hours]])</f>
        <v>167.79615384615383</v>
      </c>
      <c r="G6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13.835164835164836</v>
      </c>
      <c r="H601" s="8">
        <f>Contract[[#This Row],[Total Contract Hours]]/Contract[[#This Row],[Total Nurse Staff Hours]]</f>
        <v>8.2452216681019957E-2</v>
      </c>
      <c r="I601" s="2">
        <f>SUM(Contract[[#This Row],[RN Hours (excl. Admin, DON)]], Contract[[#This Row],[RN Admin Hours]], Contract[[#This Row],[RN DON Hours]])</f>
        <v>25.529560439560441</v>
      </c>
      <c r="J601" s="2">
        <f>SUM(Contract[[#This Row],[RN Hours Contract (excl. Admin, DON)]], Contract[[#This Row],[RN Admin Hours Contract]], Contract[[#This Row],[RN DON Hours Contract]])</f>
        <v>0</v>
      </c>
      <c r="K601" s="8">
        <f>Contract[[#This Row],[Total Contract RN Hours (w/ Admin, DON)]]/Contract[[#This Row],[Total RN Hours (w/ Admin, DON)]]</f>
        <v>0</v>
      </c>
      <c r="L601" s="2">
        <v>10.491098901098901</v>
      </c>
      <c r="M601" s="2">
        <v>0</v>
      </c>
      <c r="N601" s="8">
        <f>Contract[[#This Row],[RN Hours Contract (excl. Admin, DON)]]/Contract[[#This Row],[RN Hours (excl. Admin, DON)]]</f>
        <v>0</v>
      </c>
      <c r="O601" s="2">
        <v>9.4945054945054945</v>
      </c>
      <c r="P601" s="2">
        <v>0</v>
      </c>
      <c r="Q601" s="8">
        <f>Contract[[#This Row],[RN Admin Hours Contract]]/Contract[[#This Row],[RN Admin Hours]]</f>
        <v>0</v>
      </c>
      <c r="R601" s="2">
        <v>5.5439560439560438</v>
      </c>
      <c r="S601" s="2">
        <v>0</v>
      </c>
      <c r="T601" s="8">
        <f>Contract[[#This Row],[RN DON Hours Contract]]/Contract[[#This Row],[RN DON Hours]]</f>
        <v>0</v>
      </c>
      <c r="U601" s="2">
        <v>42.145714285714298</v>
      </c>
      <c r="V601" s="2">
        <v>0</v>
      </c>
      <c r="W601" s="8">
        <f>Contract[[#This Row],[LPN Hours Contract (excl. Admin)]]/Contract[[#This Row],[LPN Hours (excl. Admin)]]</f>
        <v>0</v>
      </c>
      <c r="X601" s="2">
        <v>11.049670329670336</v>
      </c>
      <c r="Y601" s="2">
        <v>6.5934065934065936E-2</v>
      </c>
      <c r="Z601" s="8">
        <f>Contract[[#This Row],[LPN Admin Hours Contract]]/Contract[[#This Row],[LPN Admin Hours]]</f>
        <v>5.9670618187604389E-3</v>
      </c>
      <c r="AA601" s="2">
        <v>78.166263736263716</v>
      </c>
      <c r="AB601" s="2">
        <v>13.76923076923077</v>
      </c>
      <c r="AC601" s="8">
        <f>Contract[[#This Row],[CNA Hours Contract]]/Contract[[#This Row],[CNA Hours]]</f>
        <v>0.17615311402997</v>
      </c>
      <c r="AD601" s="2">
        <v>10.904945054945051</v>
      </c>
      <c r="AE601" s="2">
        <v>0</v>
      </c>
      <c r="AF601" s="8">
        <f>Contract[[#This Row],[NA TR Hours Contract]]/Contract[[#This Row],[NA TR Hours]]</f>
        <v>0</v>
      </c>
      <c r="AG601" s="2">
        <v>0</v>
      </c>
      <c r="AH601" s="2">
        <v>0</v>
      </c>
      <c r="AI601" s="8" t="s">
        <v>2447</v>
      </c>
      <c r="AJ601" t="s">
        <v>603</v>
      </c>
      <c r="AK601" s="6">
        <v>5</v>
      </c>
      <c r="AT601"/>
      <c r="AU601"/>
    </row>
    <row r="602" spans="1:47" x14ac:dyDescent="0.25">
      <c r="A602" t="s">
        <v>35</v>
      </c>
      <c r="B602" t="s">
        <v>1153</v>
      </c>
      <c r="C602" t="s">
        <v>1965</v>
      </c>
      <c r="D602" t="s">
        <v>2282</v>
      </c>
      <c r="E602" s="2">
        <v>103.52747252747253</v>
      </c>
      <c r="F602" s="2">
        <f>SUM(Contract[[#This Row],[RN Hours (excl. Admin, DON)]], Contract[[#This Row],[RN Admin Hours]], Contract[[#This Row],[RN DON Hours]], Contract[[#This Row],[LPN Hours (excl. Admin)]], Contract[[#This Row],[LPN Admin Hours]], Contract[[#This Row],[CNA Hours]], Contract[[#This Row],[NA TR Hours]], Contract[[#This Row],[Med Aide/Tech Hours]])</f>
        <v>488.07450549450544</v>
      </c>
      <c r="G6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02" s="8">
        <f>Contract[[#This Row],[Total Contract Hours]]/Contract[[#This Row],[Total Nurse Staff Hours]]</f>
        <v>0</v>
      </c>
      <c r="I602" s="2">
        <f>SUM(Contract[[#This Row],[RN Hours (excl. Admin, DON)]], Contract[[#This Row],[RN Admin Hours]], Contract[[#This Row],[RN DON Hours]])</f>
        <v>99.457912087912106</v>
      </c>
      <c r="J602" s="2">
        <f>SUM(Contract[[#This Row],[RN Hours Contract (excl. Admin, DON)]], Contract[[#This Row],[RN Admin Hours Contract]], Contract[[#This Row],[RN DON Hours Contract]])</f>
        <v>0</v>
      </c>
      <c r="K602" s="8">
        <f>Contract[[#This Row],[Total Contract RN Hours (w/ Admin, DON)]]/Contract[[#This Row],[Total RN Hours (w/ Admin, DON)]]</f>
        <v>0</v>
      </c>
      <c r="L602" s="2">
        <v>58.746813186813199</v>
      </c>
      <c r="M602" s="2">
        <v>0</v>
      </c>
      <c r="N602" s="8">
        <f>Contract[[#This Row],[RN Hours Contract (excl. Admin, DON)]]/Contract[[#This Row],[RN Hours (excl. Admin, DON)]]</f>
        <v>0</v>
      </c>
      <c r="O602" s="2">
        <v>36.05175824175825</v>
      </c>
      <c r="P602" s="2">
        <v>0</v>
      </c>
      <c r="Q602" s="8">
        <f>Contract[[#This Row],[RN Admin Hours Contract]]/Contract[[#This Row],[RN Admin Hours]]</f>
        <v>0</v>
      </c>
      <c r="R602" s="2">
        <v>4.6593406593406597</v>
      </c>
      <c r="S602" s="2">
        <v>0</v>
      </c>
      <c r="T602" s="8">
        <f>Contract[[#This Row],[RN DON Hours Contract]]/Contract[[#This Row],[RN DON Hours]]</f>
        <v>0</v>
      </c>
      <c r="U602" s="2">
        <v>93.191868131868119</v>
      </c>
      <c r="V602" s="2">
        <v>0</v>
      </c>
      <c r="W602" s="8">
        <f>Contract[[#This Row],[LPN Hours Contract (excl. Admin)]]/Contract[[#This Row],[LPN Hours (excl. Admin)]]</f>
        <v>0</v>
      </c>
      <c r="X602" s="2">
        <v>0.32967032967032966</v>
      </c>
      <c r="Y602" s="2">
        <v>0</v>
      </c>
      <c r="Z602" s="8">
        <f>Contract[[#This Row],[LPN Admin Hours Contract]]/Contract[[#This Row],[LPN Admin Hours]]</f>
        <v>0</v>
      </c>
      <c r="AA602" s="2">
        <v>295.03384615384613</v>
      </c>
      <c r="AB602" s="2">
        <v>0</v>
      </c>
      <c r="AC602" s="8">
        <f>Contract[[#This Row],[CNA Hours Contract]]/Contract[[#This Row],[CNA Hours]]</f>
        <v>0</v>
      </c>
      <c r="AD602" s="2">
        <v>6.1208791208791212E-2</v>
      </c>
      <c r="AE602" s="2">
        <v>0</v>
      </c>
      <c r="AF602" s="8">
        <f>Contract[[#This Row],[NA TR Hours Contract]]/Contract[[#This Row],[NA TR Hours]]</f>
        <v>0</v>
      </c>
      <c r="AG602" s="2">
        <v>0</v>
      </c>
      <c r="AH602" s="2">
        <v>0</v>
      </c>
      <c r="AI602" s="8" t="s">
        <v>2447</v>
      </c>
      <c r="AJ602" t="s">
        <v>208</v>
      </c>
      <c r="AK602" s="6">
        <v>5</v>
      </c>
      <c r="AT602"/>
      <c r="AU602"/>
    </row>
    <row r="603" spans="1:47" x14ac:dyDescent="0.25">
      <c r="A603" t="s">
        <v>35</v>
      </c>
      <c r="B603" t="s">
        <v>1128</v>
      </c>
      <c r="C603" t="s">
        <v>2053</v>
      </c>
      <c r="D603" t="s">
        <v>2318</v>
      </c>
      <c r="E603" s="2">
        <v>130.01098901098902</v>
      </c>
      <c r="F603" s="2">
        <f>SUM(Contract[[#This Row],[RN Hours (excl. Admin, DON)]], Contract[[#This Row],[RN Admin Hours]], Contract[[#This Row],[RN DON Hours]], Contract[[#This Row],[LPN Hours (excl. Admin)]], Contract[[#This Row],[LPN Admin Hours]], Contract[[#This Row],[CNA Hours]], Contract[[#This Row],[NA TR Hours]], Contract[[#This Row],[Med Aide/Tech Hours]])</f>
        <v>488.73395604395591</v>
      </c>
      <c r="G6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03" s="8">
        <f>Contract[[#This Row],[Total Contract Hours]]/Contract[[#This Row],[Total Nurse Staff Hours]]</f>
        <v>0</v>
      </c>
      <c r="I603" s="2">
        <f>SUM(Contract[[#This Row],[RN Hours (excl. Admin, DON)]], Contract[[#This Row],[RN Admin Hours]], Contract[[#This Row],[RN DON Hours]])</f>
        <v>67.383626373626356</v>
      </c>
      <c r="J603" s="2">
        <f>SUM(Contract[[#This Row],[RN Hours Contract (excl. Admin, DON)]], Contract[[#This Row],[RN Admin Hours Contract]], Contract[[#This Row],[RN DON Hours Contract]])</f>
        <v>0</v>
      </c>
      <c r="K603" s="8">
        <f>Contract[[#This Row],[Total Contract RN Hours (w/ Admin, DON)]]/Contract[[#This Row],[Total RN Hours (w/ Admin, DON)]]</f>
        <v>0</v>
      </c>
      <c r="L603" s="2">
        <v>57.097912087912079</v>
      </c>
      <c r="M603" s="2">
        <v>0</v>
      </c>
      <c r="N603" s="8">
        <f>Contract[[#This Row],[RN Hours Contract (excl. Admin, DON)]]/Contract[[#This Row],[RN Hours (excl. Admin, DON)]]</f>
        <v>0</v>
      </c>
      <c r="O603" s="2">
        <v>5.0989010989010985</v>
      </c>
      <c r="P603" s="2">
        <v>0</v>
      </c>
      <c r="Q603" s="8">
        <f>Contract[[#This Row],[RN Admin Hours Contract]]/Contract[[#This Row],[RN Admin Hours]]</f>
        <v>0</v>
      </c>
      <c r="R603" s="2">
        <v>5.186813186813187</v>
      </c>
      <c r="S603" s="2">
        <v>0</v>
      </c>
      <c r="T603" s="8">
        <f>Contract[[#This Row],[RN DON Hours Contract]]/Contract[[#This Row],[RN DON Hours]]</f>
        <v>0</v>
      </c>
      <c r="U603" s="2">
        <v>142.4886813186813</v>
      </c>
      <c r="V603" s="2">
        <v>0</v>
      </c>
      <c r="W603" s="8">
        <f>Contract[[#This Row],[LPN Hours Contract (excl. Admin)]]/Contract[[#This Row],[LPN Hours (excl. Admin)]]</f>
        <v>0</v>
      </c>
      <c r="X603" s="2">
        <v>0</v>
      </c>
      <c r="Y603" s="2">
        <v>0</v>
      </c>
      <c r="Z603" s="8" t="s">
        <v>2447</v>
      </c>
      <c r="AA603" s="2">
        <v>278.86164835164828</v>
      </c>
      <c r="AB603" s="2">
        <v>0</v>
      </c>
      <c r="AC603" s="8">
        <f>Contract[[#This Row],[CNA Hours Contract]]/Contract[[#This Row],[CNA Hours]]</f>
        <v>0</v>
      </c>
      <c r="AD603" s="2">
        <v>0</v>
      </c>
      <c r="AE603" s="2">
        <v>0</v>
      </c>
      <c r="AF603" s="8" t="s">
        <v>2447</v>
      </c>
      <c r="AG603" s="2">
        <v>0</v>
      </c>
      <c r="AH603" s="2">
        <v>0</v>
      </c>
      <c r="AI603" s="8" t="s">
        <v>2447</v>
      </c>
      <c r="AJ603" t="s">
        <v>183</v>
      </c>
      <c r="AK603" s="6">
        <v>5</v>
      </c>
      <c r="AT603"/>
      <c r="AU603"/>
    </row>
    <row r="604" spans="1:47" x14ac:dyDescent="0.25">
      <c r="A604" t="s">
        <v>35</v>
      </c>
      <c r="B604" t="s">
        <v>1781</v>
      </c>
      <c r="C604" t="s">
        <v>2045</v>
      </c>
      <c r="D604" t="s">
        <v>2328</v>
      </c>
      <c r="E604" s="2">
        <v>236.16483516483515</v>
      </c>
      <c r="F604" s="2">
        <f>SUM(Contract[[#This Row],[RN Hours (excl. Admin, DON)]], Contract[[#This Row],[RN Admin Hours]], Contract[[#This Row],[RN DON Hours]], Contract[[#This Row],[LPN Hours (excl. Admin)]], Contract[[#This Row],[LPN Admin Hours]], Contract[[#This Row],[CNA Hours]], Contract[[#This Row],[NA TR Hours]], Contract[[#This Row],[Med Aide/Tech Hours]])</f>
        <v>1069.0846153846153</v>
      </c>
      <c r="G6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04" s="8">
        <f>Contract[[#This Row],[Total Contract Hours]]/Contract[[#This Row],[Total Nurse Staff Hours]]</f>
        <v>0</v>
      </c>
      <c r="I604" s="2">
        <f>SUM(Contract[[#This Row],[RN Hours (excl. Admin, DON)]], Contract[[#This Row],[RN Admin Hours]], Contract[[#This Row],[RN DON Hours]])</f>
        <v>157.38901098901096</v>
      </c>
      <c r="J604" s="2">
        <f>SUM(Contract[[#This Row],[RN Hours Contract (excl. Admin, DON)]], Contract[[#This Row],[RN Admin Hours Contract]], Contract[[#This Row],[RN DON Hours Contract]])</f>
        <v>0</v>
      </c>
      <c r="K604" s="8">
        <f>Contract[[#This Row],[Total Contract RN Hours (w/ Admin, DON)]]/Contract[[#This Row],[Total RN Hours (w/ Admin, DON)]]</f>
        <v>0</v>
      </c>
      <c r="L604" s="2">
        <v>84.227472527472514</v>
      </c>
      <c r="M604" s="2">
        <v>0</v>
      </c>
      <c r="N604" s="8">
        <f>Contract[[#This Row],[RN Hours Contract (excl. Admin, DON)]]/Contract[[#This Row],[RN Hours (excl. Admin, DON)]]</f>
        <v>0</v>
      </c>
      <c r="O604" s="2">
        <v>69.040659340659332</v>
      </c>
      <c r="P604" s="2">
        <v>0</v>
      </c>
      <c r="Q604" s="8">
        <f>Contract[[#This Row],[RN Admin Hours Contract]]/Contract[[#This Row],[RN Admin Hours]]</f>
        <v>0</v>
      </c>
      <c r="R604" s="2">
        <v>4.1208791208791213</v>
      </c>
      <c r="S604" s="2">
        <v>0</v>
      </c>
      <c r="T604" s="8">
        <f>Contract[[#This Row],[RN DON Hours Contract]]/Contract[[#This Row],[RN DON Hours]]</f>
        <v>0</v>
      </c>
      <c r="U604" s="2">
        <v>354.02197802197799</v>
      </c>
      <c r="V604" s="2">
        <v>0</v>
      </c>
      <c r="W604" s="8">
        <f>Contract[[#This Row],[LPN Hours Contract (excl. Admin)]]/Contract[[#This Row],[LPN Hours (excl. Admin)]]</f>
        <v>0</v>
      </c>
      <c r="X604" s="2">
        <v>46.235164835164838</v>
      </c>
      <c r="Y604" s="2">
        <v>0</v>
      </c>
      <c r="Z604" s="8">
        <f>Contract[[#This Row],[LPN Admin Hours Contract]]/Contract[[#This Row],[LPN Admin Hours]]</f>
        <v>0</v>
      </c>
      <c r="AA604" s="2">
        <v>511.43846153846147</v>
      </c>
      <c r="AB604" s="2">
        <v>0</v>
      </c>
      <c r="AC604" s="8">
        <f>Contract[[#This Row],[CNA Hours Contract]]/Contract[[#This Row],[CNA Hours]]</f>
        <v>0</v>
      </c>
      <c r="AD604" s="2">
        <v>0</v>
      </c>
      <c r="AE604" s="2">
        <v>0</v>
      </c>
      <c r="AF604" s="8" t="s">
        <v>2447</v>
      </c>
      <c r="AG604" s="2">
        <v>0</v>
      </c>
      <c r="AH604" s="2">
        <v>0</v>
      </c>
      <c r="AI604" s="8" t="s">
        <v>2447</v>
      </c>
      <c r="AJ604" t="s">
        <v>847</v>
      </c>
      <c r="AK604" s="6">
        <v>5</v>
      </c>
      <c r="AT604"/>
      <c r="AU604"/>
    </row>
    <row r="605" spans="1:47" x14ac:dyDescent="0.25">
      <c r="A605" t="s">
        <v>35</v>
      </c>
      <c r="B605" t="s">
        <v>1800</v>
      </c>
      <c r="C605" t="s">
        <v>1959</v>
      </c>
      <c r="D605" t="s">
        <v>2318</v>
      </c>
      <c r="E605" s="2">
        <v>84.736263736263737</v>
      </c>
      <c r="F605" s="2">
        <f>SUM(Contract[[#This Row],[RN Hours (excl. Admin, DON)]], Contract[[#This Row],[RN Admin Hours]], Contract[[#This Row],[RN DON Hours]], Contract[[#This Row],[LPN Hours (excl. Admin)]], Contract[[#This Row],[LPN Admin Hours]], Contract[[#This Row],[CNA Hours]], Contract[[#This Row],[NA TR Hours]], Contract[[#This Row],[Med Aide/Tech Hours]])</f>
        <v>468.80879120879115</v>
      </c>
      <c r="G6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05" s="8">
        <f>Contract[[#This Row],[Total Contract Hours]]/Contract[[#This Row],[Total Nurse Staff Hours]]</f>
        <v>0</v>
      </c>
      <c r="I605" s="2">
        <f>SUM(Contract[[#This Row],[RN Hours (excl. Admin, DON)]], Contract[[#This Row],[RN Admin Hours]], Contract[[#This Row],[RN DON Hours]])</f>
        <v>53.592307692307685</v>
      </c>
      <c r="J605" s="2">
        <f>SUM(Contract[[#This Row],[RN Hours Contract (excl. Admin, DON)]], Contract[[#This Row],[RN Admin Hours Contract]], Contract[[#This Row],[RN DON Hours Contract]])</f>
        <v>0</v>
      </c>
      <c r="K605" s="8">
        <f>Contract[[#This Row],[Total Contract RN Hours (w/ Admin, DON)]]/Contract[[#This Row],[Total RN Hours (w/ Admin, DON)]]</f>
        <v>0</v>
      </c>
      <c r="L605" s="2">
        <v>19.649450549450545</v>
      </c>
      <c r="M605" s="2">
        <v>0</v>
      </c>
      <c r="N605" s="8">
        <f>Contract[[#This Row],[RN Hours Contract (excl. Admin, DON)]]/Contract[[#This Row],[RN Hours (excl. Admin, DON)]]</f>
        <v>0</v>
      </c>
      <c r="O605" s="2">
        <v>29.189010989010981</v>
      </c>
      <c r="P605" s="2">
        <v>0</v>
      </c>
      <c r="Q605" s="8">
        <f>Contract[[#This Row],[RN Admin Hours Contract]]/Contract[[#This Row],[RN Admin Hours]]</f>
        <v>0</v>
      </c>
      <c r="R605" s="2">
        <v>4.7538461538461538</v>
      </c>
      <c r="S605" s="2">
        <v>0</v>
      </c>
      <c r="T605" s="8">
        <f>Contract[[#This Row],[RN DON Hours Contract]]/Contract[[#This Row],[RN DON Hours]]</f>
        <v>0</v>
      </c>
      <c r="U605" s="2">
        <v>131.99999999999997</v>
      </c>
      <c r="V605" s="2">
        <v>0</v>
      </c>
      <c r="W605" s="8">
        <f>Contract[[#This Row],[LPN Hours Contract (excl. Admin)]]/Contract[[#This Row],[LPN Hours (excl. Admin)]]</f>
        <v>0</v>
      </c>
      <c r="X605" s="2">
        <v>14.238461538461539</v>
      </c>
      <c r="Y605" s="2">
        <v>0</v>
      </c>
      <c r="Z605" s="8">
        <f>Contract[[#This Row],[LPN Admin Hours Contract]]/Contract[[#This Row],[LPN Admin Hours]]</f>
        <v>0</v>
      </c>
      <c r="AA605" s="2">
        <v>268.97802197802196</v>
      </c>
      <c r="AB605" s="2">
        <v>0</v>
      </c>
      <c r="AC605" s="8">
        <f>Contract[[#This Row],[CNA Hours Contract]]/Contract[[#This Row],[CNA Hours]]</f>
        <v>0</v>
      </c>
      <c r="AD605" s="2">
        <v>0</v>
      </c>
      <c r="AE605" s="2">
        <v>0</v>
      </c>
      <c r="AF605" s="8" t="s">
        <v>2447</v>
      </c>
      <c r="AG605" s="2">
        <v>0</v>
      </c>
      <c r="AH605" s="2">
        <v>0</v>
      </c>
      <c r="AI605" s="8" t="s">
        <v>2447</v>
      </c>
      <c r="AJ605" t="s">
        <v>867</v>
      </c>
      <c r="AK605" s="6">
        <v>5</v>
      </c>
      <c r="AT605"/>
      <c r="AU605"/>
    </row>
    <row r="606" spans="1:47" x14ac:dyDescent="0.25">
      <c r="A606" t="s">
        <v>35</v>
      </c>
      <c r="B606" t="s">
        <v>1632</v>
      </c>
      <c r="C606" t="s">
        <v>2235</v>
      </c>
      <c r="D606" t="s">
        <v>2362</v>
      </c>
      <c r="E606" s="2">
        <v>45.747252747252745</v>
      </c>
      <c r="F606" s="2">
        <f>SUM(Contract[[#This Row],[RN Hours (excl. Admin, DON)]], Contract[[#This Row],[RN Admin Hours]], Contract[[#This Row],[RN DON Hours]], Contract[[#This Row],[LPN Hours (excl. Admin)]], Contract[[#This Row],[LPN Admin Hours]], Contract[[#This Row],[CNA Hours]], Contract[[#This Row],[NA TR Hours]], Contract[[#This Row],[Med Aide/Tech Hours]])</f>
        <v>228.01175824175826</v>
      </c>
      <c r="G6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21.845494505494507</v>
      </c>
      <c r="H606" s="8">
        <f>Contract[[#This Row],[Total Contract Hours]]/Contract[[#This Row],[Total Nurse Staff Hours]]</f>
        <v>9.5808631422998725E-2</v>
      </c>
      <c r="I606" s="2">
        <f>SUM(Contract[[#This Row],[RN Hours (excl. Admin, DON)]], Contract[[#This Row],[RN Admin Hours]], Contract[[#This Row],[RN DON Hours]])</f>
        <v>58.030549450549458</v>
      </c>
      <c r="J606" s="2">
        <f>SUM(Contract[[#This Row],[RN Hours Contract (excl. Admin, DON)]], Contract[[#This Row],[RN Admin Hours Contract]], Contract[[#This Row],[RN DON Hours Contract]])</f>
        <v>0.13186813186813187</v>
      </c>
      <c r="K606" s="8">
        <f>Contract[[#This Row],[Total Contract RN Hours (w/ Admin, DON)]]/Contract[[#This Row],[Total RN Hours (w/ Admin, DON)]]</f>
        <v>2.2723915785168099E-3</v>
      </c>
      <c r="L606" s="2">
        <v>57.173406593406604</v>
      </c>
      <c r="M606" s="2">
        <v>0.13186813186813187</v>
      </c>
      <c r="N606" s="8">
        <f>Contract[[#This Row],[RN Hours Contract (excl. Admin, DON)]]/Contract[[#This Row],[RN Hours (excl. Admin, DON)]]</f>
        <v>2.3064592390990967E-3</v>
      </c>
      <c r="O606" s="2">
        <v>0</v>
      </c>
      <c r="P606" s="2">
        <v>0</v>
      </c>
      <c r="Q606" s="8" t="s">
        <v>2447</v>
      </c>
      <c r="R606" s="2">
        <v>0.8571428571428571</v>
      </c>
      <c r="S606" s="2">
        <v>0</v>
      </c>
      <c r="T606" s="8">
        <f>Contract[[#This Row],[RN DON Hours Contract]]/Contract[[#This Row],[RN DON Hours]]</f>
        <v>0</v>
      </c>
      <c r="U606" s="2">
        <v>46.287802197802193</v>
      </c>
      <c r="V606" s="2">
        <v>2.0762637362637362</v>
      </c>
      <c r="W606" s="8">
        <f>Contract[[#This Row],[LPN Hours Contract (excl. Admin)]]/Contract[[#This Row],[LPN Hours (excl. Admin)]]</f>
        <v>4.4855526460107452E-2</v>
      </c>
      <c r="X606" s="2">
        <v>0</v>
      </c>
      <c r="Y606" s="2">
        <v>0</v>
      </c>
      <c r="Z606" s="8" t="s">
        <v>2447</v>
      </c>
      <c r="AA606" s="2">
        <v>123.25384615384618</v>
      </c>
      <c r="AB606" s="2">
        <v>19.637362637362639</v>
      </c>
      <c r="AC606" s="8">
        <f>Contract[[#This Row],[CNA Hours Contract]]/Contract[[#This Row],[CNA Hours]]</f>
        <v>0.15932454239887303</v>
      </c>
      <c r="AD606" s="2">
        <v>0.43956043956043955</v>
      </c>
      <c r="AE606" s="2">
        <v>0</v>
      </c>
      <c r="AF606" s="8">
        <f>Contract[[#This Row],[NA TR Hours Contract]]/Contract[[#This Row],[NA TR Hours]]</f>
        <v>0</v>
      </c>
      <c r="AG606" s="2">
        <v>0</v>
      </c>
      <c r="AH606" s="2">
        <v>0</v>
      </c>
      <c r="AI606" s="8" t="s">
        <v>2447</v>
      </c>
      <c r="AJ606" t="s">
        <v>695</v>
      </c>
      <c r="AK606" s="6">
        <v>5</v>
      </c>
      <c r="AT606"/>
      <c r="AU606"/>
    </row>
    <row r="607" spans="1:47" x14ac:dyDescent="0.25">
      <c r="A607" t="s">
        <v>35</v>
      </c>
      <c r="B607" t="s">
        <v>1505</v>
      </c>
      <c r="C607" t="s">
        <v>2209</v>
      </c>
      <c r="D607" t="s">
        <v>2362</v>
      </c>
      <c r="E607" s="2">
        <v>77.065934065934073</v>
      </c>
      <c r="F607" s="2">
        <f>SUM(Contract[[#This Row],[RN Hours (excl. Admin, DON)]], Contract[[#This Row],[RN Admin Hours]], Contract[[#This Row],[RN DON Hours]], Contract[[#This Row],[LPN Hours (excl. Admin)]], Contract[[#This Row],[LPN Admin Hours]], Contract[[#This Row],[CNA Hours]], Contract[[#This Row],[NA TR Hours]], Contract[[#This Row],[Med Aide/Tech Hours]])</f>
        <v>300.45351648351647</v>
      </c>
      <c r="G6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40.510549450549448</v>
      </c>
      <c r="H607" s="8">
        <f>Contract[[#This Row],[Total Contract Hours]]/Contract[[#This Row],[Total Nurse Staff Hours]]</f>
        <v>0.13483133738849731</v>
      </c>
      <c r="I607" s="2">
        <f>SUM(Contract[[#This Row],[RN Hours (excl. Admin, DON)]], Contract[[#This Row],[RN Admin Hours]], Contract[[#This Row],[RN DON Hours]])</f>
        <v>25.630769230769221</v>
      </c>
      <c r="J607" s="2">
        <f>SUM(Contract[[#This Row],[RN Hours Contract (excl. Admin, DON)]], Contract[[#This Row],[RN Admin Hours Contract]], Contract[[#This Row],[RN DON Hours Contract]])</f>
        <v>4.1208791208791204</v>
      </c>
      <c r="K607" s="8">
        <f>Contract[[#This Row],[Total Contract RN Hours (w/ Admin, DON)]]/Contract[[#This Row],[Total RN Hours (w/ Admin, DON)]]</f>
        <v>0.16077859715314702</v>
      </c>
      <c r="L607" s="2">
        <v>25.630769230769221</v>
      </c>
      <c r="M607" s="2">
        <v>4.1208791208791204</v>
      </c>
      <c r="N607" s="8">
        <f>Contract[[#This Row],[RN Hours Contract (excl. Admin, DON)]]/Contract[[#This Row],[RN Hours (excl. Admin, DON)]]</f>
        <v>0.16077859715314702</v>
      </c>
      <c r="O607" s="2">
        <v>0</v>
      </c>
      <c r="P607" s="2">
        <v>0</v>
      </c>
      <c r="Q607" s="8" t="s">
        <v>2447</v>
      </c>
      <c r="R607" s="2">
        <v>0</v>
      </c>
      <c r="S607" s="2">
        <v>0</v>
      </c>
      <c r="T607" s="8" t="s">
        <v>2447</v>
      </c>
      <c r="U607" s="2">
        <v>88.068241758241754</v>
      </c>
      <c r="V607" s="2">
        <v>11.719340659340659</v>
      </c>
      <c r="W607" s="8">
        <f>Contract[[#This Row],[LPN Hours Contract (excl. Admin)]]/Contract[[#This Row],[LPN Hours (excl. Admin)]]</f>
        <v>0.1330711324010726</v>
      </c>
      <c r="X607" s="2">
        <v>16.635384615384616</v>
      </c>
      <c r="Y607" s="2">
        <v>0.67032967032967028</v>
      </c>
      <c r="Z607" s="8">
        <f>Contract[[#This Row],[LPN Admin Hours Contract]]/Contract[[#This Row],[LPN Admin Hours]]</f>
        <v>4.0295411607720863E-2</v>
      </c>
      <c r="AA607" s="2">
        <v>152.529010989011</v>
      </c>
      <c r="AB607" s="2">
        <v>24</v>
      </c>
      <c r="AC607" s="8">
        <f>Contract[[#This Row],[CNA Hours Contract]]/Contract[[#This Row],[CNA Hours]]</f>
        <v>0.15734711609537078</v>
      </c>
      <c r="AD607" s="2">
        <v>17.59010989010989</v>
      </c>
      <c r="AE607" s="2">
        <v>0</v>
      </c>
      <c r="AF607" s="8">
        <f>Contract[[#This Row],[NA TR Hours Contract]]/Contract[[#This Row],[NA TR Hours]]</f>
        <v>0</v>
      </c>
      <c r="AG607" s="2">
        <v>0</v>
      </c>
      <c r="AH607" s="2">
        <v>0</v>
      </c>
      <c r="AI607" s="8" t="s">
        <v>2447</v>
      </c>
      <c r="AJ607" t="s">
        <v>567</v>
      </c>
      <c r="AK607" s="6">
        <v>5</v>
      </c>
      <c r="AT607"/>
      <c r="AU607"/>
    </row>
    <row r="608" spans="1:47" x14ac:dyDescent="0.25">
      <c r="A608" t="s">
        <v>35</v>
      </c>
      <c r="B608" t="s">
        <v>1511</v>
      </c>
      <c r="C608" t="s">
        <v>2210</v>
      </c>
      <c r="D608" t="s">
        <v>2362</v>
      </c>
      <c r="E608" s="2">
        <v>73.714285714285708</v>
      </c>
      <c r="F608" s="2">
        <f>SUM(Contract[[#This Row],[RN Hours (excl. Admin, DON)]], Contract[[#This Row],[RN Admin Hours]], Contract[[#This Row],[RN DON Hours]], Contract[[#This Row],[LPN Hours (excl. Admin)]], Contract[[#This Row],[LPN Admin Hours]], Contract[[#This Row],[CNA Hours]], Contract[[#This Row],[NA TR Hours]], Contract[[#This Row],[Med Aide/Tech Hours]])</f>
        <v>323.80472527472523</v>
      </c>
      <c r="G6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70.755824175824173</v>
      </c>
      <c r="H608" s="8">
        <f>Contract[[#This Row],[Total Contract Hours]]/Contract[[#This Row],[Total Nurse Staff Hours]]</f>
        <v>0.21851387164221553</v>
      </c>
      <c r="I608" s="2">
        <f>SUM(Contract[[#This Row],[RN Hours (excl. Admin, DON)]], Contract[[#This Row],[RN Admin Hours]], Contract[[#This Row],[RN DON Hours]])</f>
        <v>65.896153846153851</v>
      </c>
      <c r="J608" s="2">
        <f>SUM(Contract[[#This Row],[RN Hours Contract (excl. Admin, DON)]], Contract[[#This Row],[RN Admin Hours Contract]], Contract[[#This Row],[RN DON Hours Contract]])</f>
        <v>3.0439560439560438</v>
      </c>
      <c r="K608" s="8">
        <f>Contract[[#This Row],[Total Contract RN Hours (w/ Admin, DON)]]/Contract[[#This Row],[Total RN Hours (w/ Admin, DON)]]</f>
        <v>4.6193227772635924E-2</v>
      </c>
      <c r="L608" s="2">
        <v>58.662637362637362</v>
      </c>
      <c r="M608" s="2">
        <v>3.0439560439560438</v>
      </c>
      <c r="N608" s="8">
        <f>Contract[[#This Row],[RN Hours Contract (excl. Admin, DON)]]/Contract[[#This Row],[RN Hours (excl. Admin, DON)]]</f>
        <v>5.188917820279864E-2</v>
      </c>
      <c r="O608" s="2">
        <v>7.2335164835164836</v>
      </c>
      <c r="P608" s="2">
        <v>0</v>
      </c>
      <c r="Q608" s="8">
        <f>Contract[[#This Row],[RN Admin Hours Contract]]/Contract[[#This Row],[RN Admin Hours]]</f>
        <v>0</v>
      </c>
      <c r="R608" s="2">
        <v>0</v>
      </c>
      <c r="S608" s="2">
        <v>0</v>
      </c>
      <c r="T608" s="8" t="s">
        <v>2447</v>
      </c>
      <c r="U608" s="2">
        <v>69.956373626373633</v>
      </c>
      <c r="V608" s="2">
        <v>22.129450549450549</v>
      </c>
      <c r="W608" s="8">
        <f>Contract[[#This Row],[LPN Hours Contract (excl. Admin)]]/Contract[[#This Row],[LPN Hours (excl. Admin)]]</f>
        <v>0.316332156775887</v>
      </c>
      <c r="X608" s="2">
        <v>0</v>
      </c>
      <c r="Y608" s="2">
        <v>0</v>
      </c>
      <c r="Z608" s="8" t="s">
        <v>2447</v>
      </c>
      <c r="AA608" s="2">
        <v>165.57582417582412</v>
      </c>
      <c r="AB608" s="2">
        <v>45.582417582417584</v>
      </c>
      <c r="AC608" s="8">
        <f>Contract[[#This Row],[CNA Hours Contract]]/Contract[[#This Row],[CNA Hours]]</f>
        <v>0.27529633513413071</v>
      </c>
      <c r="AD608" s="2">
        <v>22.376373626373628</v>
      </c>
      <c r="AE608" s="2">
        <v>0</v>
      </c>
      <c r="AF608" s="8">
        <f>Contract[[#This Row],[NA TR Hours Contract]]/Contract[[#This Row],[NA TR Hours]]</f>
        <v>0</v>
      </c>
      <c r="AG608" s="2">
        <v>0</v>
      </c>
      <c r="AH608" s="2">
        <v>0</v>
      </c>
      <c r="AI608" s="8" t="s">
        <v>2447</v>
      </c>
      <c r="AJ608" t="s">
        <v>573</v>
      </c>
      <c r="AK608" s="6">
        <v>5</v>
      </c>
      <c r="AT608"/>
      <c r="AU608"/>
    </row>
    <row r="609" spans="1:47" x14ac:dyDescent="0.25">
      <c r="A609" t="s">
        <v>35</v>
      </c>
      <c r="B609" t="s">
        <v>1167</v>
      </c>
      <c r="C609" t="s">
        <v>2077</v>
      </c>
      <c r="D609" t="s">
        <v>2338</v>
      </c>
      <c r="E609" s="2">
        <v>101.24175824175825</v>
      </c>
      <c r="F609" s="2">
        <f>SUM(Contract[[#This Row],[RN Hours (excl. Admin, DON)]], Contract[[#This Row],[RN Admin Hours]], Contract[[#This Row],[RN DON Hours]], Contract[[#This Row],[LPN Hours (excl. Admin)]], Contract[[#This Row],[LPN Admin Hours]], Contract[[#This Row],[CNA Hours]], Contract[[#This Row],[NA TR Hours]], Contract[[#This Row],[Med Aide/Tech Hours]])</f>
        <v>371.12538461538469</v>
      </c>
      <c r="G6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88.34615384615384</v>
      </c>
      <c r="H609" s="8">
        <f>Contract[[#This Row],[Total Contract Hours]]/Contract[[#This Row],[Total Nurse Staff Hours]]</f>
        <v>0.2380493426438918</v>
      </c>
      <c r="I609" s="2">
        <f>SUM(Contract[[#This Row],[RN Hours (excl. Admin, DON)]], Contract[[#This Row],[RN Admin Hours]], Contract[[#This Row],[RN DON Hours]])</f>
        <v>63.9678021978022</v>
      </c>
      <c r="J609" s="2">
        <f>SUM(Contract[[#This Row],[RN Hours Contract (excl. Admin, DON)]], Contract[[#This Row],[RN Admin Hours Contract]], Contract[[#This Row],[RN DON Hours Contract]])</f>
        <v>3.4065934065934065</v>
      </c>
      <c r="K609" s="8">
        <f>Contract[[#This Row],[Total Contract RN Hours (w/ Admin, DON)]]/Contract[[#This Row],[Total RN Hours (w/ Admin, DON)]]</f>
        <v>5.3254813977498976E-2</v>
      </c>
      <c r="L609" s="2">
        <v>32.849670329670332</v>
      </c>
      <c r="M609" s="2">
        <v>3.4065934065934065</v>
      </c>
      <c r="N609" s="8">
        <f>Contract[[#This Row],[RN Hours Contract (excl. Admin, DON)]]/Contract[[#This Row],[RN Hours (excl. Admin, DON)]]</f>
        <v>0.10370251428418502</v>
      </c>
      <c r="O609" s="2">
        <v>25.403846153846153</v>
      </c>
      <c r="P609" s="2">
        <v>0</v>
      </c>
      <c r="Q609" s="8">
        <f>Contract[[#This Row],[RN Admin Hours Contract]]/Contract[[#This Row],[RN Admin Hours]]</f>
        <v>0</v>
      </c>
      <c r="R609" s="2">
        <v>5.7142857142857144</v>
      </c>
      <c r="S609" s="2">
        <v>0</v>
      </c>
      <c r="T609" s="8">
        <f>Contract[[#This Row],[RN DON Hours Contract]]/Contract[[#This Row],[RN DON Hours]]</f>
        <v>0</v>
      </c>
      <c r="U609" s="2">
        <v>75.887362637362642</v>
      </c>
      <c r="V609" s="2">
        <v>24.807692307692307</v>
      </c>
      <c r="W609" s="8">
        <f>Contract[[#This Row],[LPN Hours Contract (excl. Admin)]]/Contract[[#This Row],[LPN Hours (excl. Admin)]]</f>
        <v>0.32690149513086919</v>
      </c>
      <c r="X609" s="2">
        <v>10.247252747252746</v>
      </c>
      <c r="Y609" s="2">
        <v>0</v>
      </c>
      <c r="Z609" s="8">
        <f>Contract[[#This Row],[LPN Admin Hours Contract]]/Contract[[#This Row],[LPN Admin Hours]]</f>
        <v>0</v>
      </c>
      <c r="AA609" s="2">
        <v>221.0229670329671</v>
      </c>
      <c r="AB609" s="2">
        <v>60.131868131868131</v>
      </c>
      <c r="AC609" s="8">
        <f>Contract[[#This Row],[CNA Hours Contract]]/Contract[[#This Row],[CNA Hours]]</f>
        <v>0.27206162752714763</v>
      </c>
      <c r="AD609" s="2">
        <v>0</v>
      </c>
      <c r="AE609" s="2">
        <v>0</v>
      </c>
      <c r="AF609" s="8" t="s">
        <v>2447</v>
      </c>
      <c r="AG609" s="2">
        <v>0</v>
      </c>
      <c r="AH609" s="2">
        <v>0</v>
      </c>
      <c r="AI609" s="8" t="s">
        <v>2447</v>
      </c>
      <c r="AJ609" t="s">
        <v>222</v>
      </c>
      <c r="AK609" s="6">
        <v>5</v>
      </c>
      <c r="AT609"/>
      <c r="AU609"/>
    </row>
    <row r="610" spans="1:47" x14ac:dyDescent="0.25">
      <c r="A610" t="s">
        <v>35</v>
      </c>
      <c r="B610" t="s">
        <v>1061</v>
      </c>
      <c r="C610" t="s">
        <v>2087</v>
      </c>
      <c r="D610" t="s">
        <v>2331</v>
      </c>
      <c r="E610" s="2">
        <v>87.84615384615384</v>
      </c>
      <c r="F610" s="2">
        <f>SUM(Contract[[#This Row],[RN Hours (excl. Admin, DON)]], Contract[[#This Row],[RN Admin Hours]], Contract[[#This Row],[RN DON Hours]], Contract[[#This Row],[LPN Hours (excl. Admin)]], Contract[[#This Row],[LPN Admin Hours]], Contract[[#This Row],[CNA Hours]], Contract[[#This Row],[NA TR Hours]], Contract[[#This Row],[Med Aide/Tech Hours]])</f>
        <v>246.09890109890108</v>
      </c>
      <c r="G6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21.010989010989011</v>
      </c>
      <c r="H610" s="8">
        <f>Contract[[#This Row],[Total Contract Hours]]/Contract[[#This Row],[Total Nurse Staff Hours]]</f>
        <v>8.5376200044652836E-2</v>
      </c>
      <c r="I610" s="2">
        <f>SUM(Contract[[#This Row],[RN Hours (excl. Admin, DON)]], Contract[[#This Row],[RN Admin Hours]], Contract[[#This Row],[RN DON Hours]])</f>
        <v>63.678571428571431</v>
      </c>
      <c r="J610" s="2">
        <f>SUM(Contract[[#This Row],[RN Hours Contract (excl. Admin, DON)]], Contract[[#This Row],[RN Admin Hours Contract]], Contract[[#This Row],[RN DON Hours Contract]])</f>
        <v>0</v>
      </c>
      <c r="K610" s="8">
        <f>Contract[[#This Row],[Total Contract RN Hours (w/ Admin, DON)]]/Contract[[#This Row],[Total RN Hours (w/ Admin, DON)]]</f>
        <v>0</v>
      </c>
      <c r="L610" s="2">
        <v>39.552197802197803</v>
      </c>
      <c r="M610" s="2">
        <v>0</v>
      </c>
      <c r="N610" s="8">
        <f>Contract[[#This Row],[RN Hours Contract (excl. Admin, DON)]]/Contract[[#This Row],[RN Hours (excl. Admin, DON)]]</f>
        <v>0</v>
      </c>
      <c r="O610" s="2">
        <v>18.403846153846153</v>
      </c>
      <c r="P610" s="2">
        <v>0</v>
      </c>
      <c r="Q610" s="8">
        <f>Contract[[#This Row],[RN Admin Hours Contract]]/Contract[[#This Row],[RN Admin Hours]]</f>
        <v>0</v>
      </c>
      <c r="R610" s="2">
        <v>5.7225274725274726</v>
      </c>
      <c r="S610" s="2">
        <v>0</v>
      </c>
      <c r="T610" s="8">
        <f>Contract[[#This Row],[RN DON Hours Contract]]/Contract[[#This Row],[RN DON Hours]]</f>
        <v>0</v>
      </c>
      <c r="U610" s="2">
        <v>49.200549450549453</v>
      </c>
      <c r="V610" s="2">
        <v>2.3626373626373627</v>
      </c>
      <c r="W610" s="8">
        <f>Contract[[#This Row],[LPN Hours Contract (excl. Admin)]]/Contract[[#This Row],[LPN Hours (excl. Admin)]]</f>
        <v>4.8020548327656482E-2</v>
      </c>
      <c r="X610" s="2">
        <v>6.2362637362637363</v>
      </c>
      <c r="Y610" s="2">
        <v>0.19780219780219779</v>
      </c>
      <c r="Z610" s="8">
        <f>Contract[[#This Row],[LPN Admin Hours Contract]]/Contract[[#This Row],[LPN Admin Hours]]</f>
        <v>3.1718061674008806E-2</v>
      </c>
      <c r="AA610" s="2">
        <v>122.52197802197803</v>
      </c>
      <c r="AB610" s="2">
        <v>18.450549450549449</v>
      </c>
      <c r="AC610" s="8">
        <f>Contract[[#This Row],[CNA Hours Contract]]/Contract[[#This Row],[CNA Hours]]</f>
        <v>0.15058971254316336</v>
      </c>
      <c r="AD610" s="2">
        <v>0</v>
      </c>
      <c r="AE610" s="2">
        <v>0</v>
      </c>
      <c r="AF610" s="8" t="s">
        <v>2447</v>
      </c>
      <c r="AG610" s="2">
        <v>4.4615384615384617</v>
      </c>
      <c r="AH610" s="2">
        <v>0</v>
      </c>
      <c r="AI610" s="8">
        <f>Contract[[#This Row],[Med Aide/Tech Hours Contract]]/Contract[[#This Row],[Med Aide/Tech Hours]]</f>
        <v>0</v>
      </c>
      <c r="AJ610" t="s">
        <v>114</v>
      </c>
      <c r="AK610" s="6">
        <v>5</v>
      </c>
      <c r="AT610"/>
      <c r="AU610"/>
    </row>
    <row r="611" spans="1:47" x14ac:dyDescent="0.25">
      <c r="A611" t="s">
        <v>35</v>
      </c>
      <c r="B611" t="s">
        <v>1869</v>
      </c>
      <c r="C611" t="s">
        <v>2271</v>
      </c>
      <c r="D611" t="s">
        <v>2331</v>
      </c>
      <c r="E611" s="2">
        <v>56.549450549450547</v>
      </c>
      <c r="F611" s="2">
        <f>SUM(Contract[[#This Row],[RN Hours (excl. Admin, DON)]], Contract[[#This Row],[RN Admin Hours]], Contract[[#This Row],[RN DON Hours]], Contract[[#This Row],[LPN Hours (excl. Admin)]], Contract[[#This Row],[LPN Admin Hours]], Contract[[#This Row],[CNA Hours]], Contract[[#This Row],[NA TR Hours]], Contract[[#This Row],[Med Aide/Tech Hours]])</f>
        <v>249.25274725274727</v>
      </c>
      <c r="G6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35.873626373626379</v>
      </c>
      <c r="H611" s="8">
        <f>Contract[[#This Row],[Total Contract Hours]]/Contract[[#This Row],[Total Nurse Staff Hours]]</f>
        <v>0.14392469799841284</v>
      </c>
      <c r="I611" s="2">
        <f>SUM(Contract[[#This Row],[RN Hours (excl. Admin, DON)]], Contract[[#This Row],[RN Admin Hours]], Contract[[#This Row],[RN DON Hours]])</f>
        <v>13.931318681318681</v>
      </c>
      <c r="J611" s="2">
        <f>SUM(Contract[[#This Row],[RN Hours Contract (excl. Admin, DON)]], Contract[[#This Row],[RN Admin Hours Contract]], Contract[[#This Row],[RN DON Hours Contract]])</f>
        <v>0</v>
      </c>
      <c r="K611" s="8">
        <f>Contract[[#This Row],[Total Contract RN Hours (w/ Admin, DON)]]/Contract[[#This Row],[Total RN Hours (w/ Admin, DON)]]</f>
        <v>0</v>
      </c>
      <c r="L611" s="2">
        <v>4.3736263736263732</v>
      </c>
      <c r="M611" s="2">
        <v>0</v>
      </c>
      <c r="N611" s="8">
        <f>Contract[[#This Row],[RN Hours Contract (excl. Admin, DON)]]/Contract[[#This Row],[RN Hours (excl. Admin, DON)]]</f>
        <v>0</v>
      </c>
      <c r="O611" s="2">
        <v>4.0796703296703294</v>
      </c>
      <c r="P611" s="2">
        <v>0</v>
      </c>
      <c r="Q611" s="8">
        <f>Contract[[#This Row],[RN Admin Hours Contract]]/Contract[[#This Row],[RN Admin Hours]]</f>
        <v>0</v>
      </c>
      <c r="R611" s="2">
        <v>5.4780219780219781</v>
      </c>
      <c r="S611" s="2">
        <v>0</v>
      </c>
      <c r="T611" s="8">
        <f>Contract[[#This Row],[RN DON Hours Contract]]/Contract[[#This Row],[RN DON Hours]]</f>
        <v>0</v>
      </c>
      <c r="U611" s="2">
        <v>71.752747252747255</v>
      </c>
      <c r="V611" s="2">
        <v>6.7857142857142856</v>
      </c>
      <c r="W611" s="8">
        <f>Contract[[#This Row],[LPN Hours Contract (excl. Admin)]]/Contract[[#This Row],[LPN Hours (excl. Admin)]]</f>
        <v>9.4570794088368174E-2</v>
      </c>
      <c r="X611" s="2">
        <v>12.082417582417582</v>
      </c>
      <c r="Y611" s="2">
        <v>3.5714285714285716</v>
      </c>
      <c r="Z611" s="8">
        <f>Contract[[#This Row],[LPN Admin Hours Contract]]/Contract[[#This Row],[LPN Admin Hours]]</f>
        <v>0.29558890404729427</v>
      </c>
      <c r="AA611" s="2">
        <v>151.48626373626374</v>
      </c>
      <c r="AB611" s="2">
        <v>25.516483516483518</v>
      </c>
      <c r="AC611" s="8">
        <f>Contract[[#This Row],[CNA Hours Contract]]/Contract[[#This Row],[CNA Hours]]</f>
        <v>0.16844090604087703</v>
      </c>
      <c r="AD611" s="2">
        <v>0</v>
      </c>
      <c r="AE611" s="2">
        <v>0</v>
      </c>
      <c r="AF611" s="8" t="s">
        <v>2447</v>
      </c>
      <c r="AG611" s="2">
        <v>0</v>
      </c>
      <c r="AH611" s="2">
        <v>0</v>
      </c>
      <c r="AI611" s="8" t="s">
        <v>2447</v>
      </c>
      <c r="AJ611" t="s">
        <v>936</v>
      </c>
      <c r="AK611" s="6">
        <v>5</v>
      </c>
      <c r="AT611"/>
      <c r="AU611"/>
    </row>
    <row r="612" spans="1:47" x14ac:dyDescent="0.25">
      <c r="A612" t="s">
        <v>35</v>
      </c>
      <c r="B612" t="s">
        <v>1063</v>
      </c>
      <c r="C612" t="s">
        <v>1945</v>
      </c>
      <c r="D612" t="s">
        <v>2331</v>
      </c>
      <c r="E612" s="2">
        <v>80.219780219780219</v>
      </c>
      <c r="F612" s="2">
        <f>SUM(Contract[[#This Row],[RN Hours (excl. Admin, DON)]], Contract[[#This Row],[RN Admin Hours]], Contract[[#This Row],[RN DON Hours]], Contract[[#This Row],[LPN Hours (excl. Admin)]], Contract[[#This Row],[LPN Admin Hours]], Contract[[#This Row],[CNA Hours]], Contract[[#This Row],[NA TR Hours]], Contract[[#This Row],[Med Aide/Tech Hours]])</f>
        <v>297.88736263736268</v>
      </c>
      <c r="G6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0.15384615384615385</v>
      </c>
      <c r="H612" s="8">
        <f>Contract[[#This Row],[Total Contract Hours]]/Contract[[#This Row],[Total Nurse Staff Hours]]</f>
        <v>5.1645747064953747E-4</v>
      </c>
      <c r="I612" s="2">
        <f>SUM(Contract[[#This Row],[RN Hours (excl. Admin, DON)]], Contract[[#This Row],[RN Admin Hours]], Contract[[#This Row],[RN DON Hours]])</f>
        <v>45.313186813186817</v>
      </c>
      <c r="J612" s="2">
        <f>SUM(Contract[[#This Row],[RN Hours Contract (excl. Admin, DON)]], Contract[[#This Row],[RN Admin Hours Contract]], Contract[[#This Row],[RN DON Hours Contract]])</f>
        <v>8.7912087912087919E-2</v>
      </c>
      <c r="K612" s="8">
        <f>Contract[[#This Row],[Total Contract RN Hours (w/ Admin, DON)]]/Contract[[#This Row],[Total RN Hours (w/ Admin, DON)]]</f>
        <v>1.9400994300957923E-3</v>
      </c>
      <c r="L612" s="2">
        <v>28.005494505494507</v>
      </c>
      <c r="M612" s="2">
        <v>0</v>
      </c>
      <c r="N612" s="8">
        <f>Contract[[#This Row],[RN Hours Contract (excl. Admin, DON)]]/Contract[[#This Row],[RN Hours (excl. Admin, DON)]]</f>
        <v>0</v>
      </c>
      <c r="O612" s="2">
        <v>11.945054945054945</v>
      </c>
      <c r="P612" s="2">
        <v>8.7912087912087919E-2</v>
      </c>
      <c r="Q612" s="8">
        <f>Contract[[#This Row],[RN Admin Hours Contract]]/Contract[[#This Row],[RN Admin Hours]]</f>
        <v>7.3597056117755298E-3</v>
      </c>
      <c r="R612" s="2">
        <v>5.3626373626373622</v>
      </c>
      <c r="S612" s="2">
        <v>0</v>
      </c>
      <c r="T612" s="8">
        <f>Contract[[#This Row],[RN DON Hours Contract]]/Contract[[#This Row],[RN DON Hours]]</f>
        <v>0</v>
      </c>
      <c r="U612" s="2">
        <v>68.063186813186817</v>
      </c>
      <c r="V612" s="2">
        <v>0</v>
      </c>
      <c r="W612" s="8">
        <f>Contract[[#This Row],[LPN Hours Contract (excl. Admin)]]/Contract[[#This Row],[LPN Hours (excl. Admin)]]</f>
        <v>0</v>
      </c>
      <c r="X612" s="2">
        <v>0.60164835164835162</v>
      </c>
      <c r="Y612" s="2">
        <v>6.5934065934065936E-2</v>
      </c>
      <c r="Z612" s="8">
        <f>Contract[[#This Row],[LPN Admin Hours Contract]]/Contract[[#This Row],[LPN Admin Hours]]</f>
        <v>0.10958904109589042</v>
      </c>
      <c r="AA612" s="2">
        <v>164.21978021978023</v>
      </c>
      <c r="AB612" s="2">
        <v>0</v>
      </c>
      <c r="AC612" s="8">
        <f>Contract[[#This Row],[CNA Hours Contract]]/Contract[[#This Row],[CNA Hours]]</f>
        <v>0</v>
      </c>
      <c r="AD612" s="2">
        <v>19.689560439560438</v>
      </c>
      <c r="AE612" s="2">
        <v>0</v>
      </c>
      <c r="AF612" s="8">
        <f>Contract[[#This Row],[NA TR Hours Contract]]/Contract[[#This Row],[NA TR Hours]]</f>
        <v>0</v>
      </c>
      <c r="AG612" s="2">
        <v>0</v>
      </c>
      <c r="AH612" s="2">
        <v>0</v>
      </c>
      <c r="AI612" s="8" t="s">
        <v>2447</v>
      </c>
      <c r="AJ612" t="s">
        <v>116</v>
      </c>
      <c r="AK612" s="6">
        <v>5</v>
      </c>
      <c r="AT612"/>
      <c r="AU612"/>
    </row>
    <row r="613" spans="1:47" x14ac:dyDescent="0.25">
      <c r="A613" t="s">
        <v>35</v>
      </c>
      <c r="B613" t="s">
        <v>1346</v>
      </c>
      <c r="C613" t="s">
        <v>2175</v>
      </c>
      <c r="D613" t="s">
        <v>2331</v>
      </c>
      <c r="E613" s="2">
        <v>36.318681318681321</v>
      </c>
      <c r="F613" s="2">
        <f>SUM(Contract[[#This Row],[RN Hours (excl. Admin, DON)]], Contract[[#This Row],[RN Admin Hours]], Contract[[#This Row],[RN DON Hours]], Contract[[#This Row],[LPN Hours (excl. Admin)]], Contract[[#This Row],[LPN Admin Hours]], Contract[[#This Row],[CNA Hours]], Contract[[#This Row],[NA TR Hours]], Contract[[#This Row],[Med Aide/Tech Hours]])</f>
        <v>142.9368131868132</v>
      </c>
      <c r="G6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37.769230769230774</v>
      </c>
      <c r="H613" s="8">
        <f>Contract[[#This Row],[Total Contract Hours]]/Contract[[#This Row],[Total Nurse Staff Hours]]</f>
        <v>0.26423725230160106</v>
      </c>
      <c r="I613" s="2">
        <f>SUM(Contract[[#This Row],[RN Hours (excl. Admin, DON)]], Contract[[#This Row],[RN Admin Hours]], Contract[[#This Row],[RN DON Hours]])</f>
        <v>36.167582417582416</v>
      </c>
      <c r="J613" s="2">
        <f>SUM(Contract[[#This Row],[RN Hours Contract (excl. Admin, DON)]], Contract[[#This Row],[RN Admin Hours Contract]], Contract[[#This Row],[RN DON Hours Contract]])</f>
        <v>10.835164835164836</v>
      </c>
      <c r="K613" s="8">
        <f>Contract[[#This Row],[Total Contract RN Hours (w/ Admin, DON)]]/Contract[[#This Row],[Total RN Hours (w/ Admin, DON)]]</f>
        <v>0.29958222559817699</v>
      </c>
      <c r="L613" s="2">
        <v>25.252747252747252</v>
      </c>
      <c r="M613" s="2">
        <v>10.835164835164836</v>
      </c>
      <c r="N613" s="8">
        <f>Contract[[#This Row],[RN Hours Contract (excl. Admin, DON)]]/Contract[[#This Row],[RN Hours (excl. Admin, DON)]]</f>
        <v>0.42906875543951267</v>
      </c>
      <c r="O613" s="2">
        <v>5.2884615384615383</v>
      </c>
      <c r="P613" s="2">
        <v>0</v>
      </c>
      <c r="Q613" s="8">
        <f>Contract[[#This Row],[RN Admin Hours Contract]]/Contract[[#This Row],[RN Admin Hours]]</f>
        <v>0</v>
      </c>
      <c r="R613" s="2">
        <v>5.6263736263736268</v>
      </c>
      <c r="S613" s="2">
        <v>0</v>
      </c>
      <c r="T613" s="8">
        <f>Contract[[#This Row],[RN DON Hours Contract]]/Contract[[#This Row],[RN DON Hours]]</f>
        <v>0</v>
      </c>
      <c r="U613" s="2">
        <v>23.752747252747252</v>
      </c>
      <c r="V613" s="2">
        <v>9.0109890109890109</v>
      </c>
      <c r="W613" s="8">
        <f>Contract[[#This Row],[LPN Hours Contract (excl. Admin)]]/Contract[[#This Row],[LPN Hours (excl. Admin)]]</f>
        <v>0.37936618089289847</v>
      </c>
      <c r="X613" s="2">
        <v>7.063186813186813</v>
      </c>
      <c r="Y613" s="2">
        <v>0.5494505494505495</v>
      </c>
      <c r="Z613" s="8">
        <f>Contract[[#This Row],[LPN Admin Hours Contract]]/Contract[[#This Row],[LPN Admin Hours]]</f>
        <v>7.7790742901594725E-2</v>
      </c>
      <c r="AA613" s="2">
        <v>75.953296703296701</v>
      </c>
      <c r="AB613" s="2">
        <v>17.373626373626372</v>
      </c>
      <c r="AC613" s="8">
        <f>Contract[[#This Row],[CNA Hours Contract]]/Contract[[#This Row],[CNA Hours]]</f>
        <v>0.22874091221470683</v>
      </c>
      <c r="AD613" s="2">
        <v>0</v>
      </c>
      <c r="AE613" s="2">
        <v>0</v>
      </c>
      <c r="AF613" s="8" t="s">
        <v>2447</v>
      </c>
      <c r="AG613" s="2">
        <v>0</v>
      </c>
      <c r="AH613" s="2">
        <v>0</v>
      </c>
      <c r="AI613" s="8" t="s">
        <v>2447</v>
      </c>
      <c r="AJ613" t="s">
        <v>403</v>
      </c>
      <c r="AK613" s="6">
        <v>5</v>
      </c>
      <c r="AT613"/>
      <c r="AU613"/>
    </row>
    <row r="614" spans="1:47" x14ac:dyDescent="0.25">
      <c r="A614" t="s">
        <v>35</v>
      </c>
      <c r="B614" t="s">
        <v>1741</v>
      </c>
      <c r="C614" t="s">
        <v>2098</v>
      </c>
      <c r="D614" t="s">
        <v>2331</v>
      </c>
      <c r="E614" s="2">
        <v>52.505494505494504</v>
      </c>
      <c r="F614" s="2">
        <f>SUM(Contract[[#This Row],[RN Hours (excl. Admin, DON)]], Contract[[#This Row],[RN Admin Hours]], Contract[[#This Row],[RN DON Hours]], Contract[[#This Row],[LPN Hours (excl. Admin)]], Contract[[#This Row],[LPN Admin Hours]], Contract[[#This Row],[CNA Hours]], Contract[[#This Row],[NA TR Hours]], Contract[[#This Row],[Med Aide/Tech Hours]])</f>
        <v>165.50274725274721</v>
      </c>
      <c r="G6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27.928571428571431</v>
      </c>
      <c r="H614" s="8">
        <f>Contract[[#This Row],[Total Contract Hours]]/Contract[[#This Row],[Total Nurse Staff Hours]]</f>
        <v>0.1687498962535067</v>
      </c>
      <c r="I614" s="2">
        <f>SUM(Contract[[#This Row],[RN Hours (excl. Admin, DON)]], Contract[[#This Row],[RN Admin Hours]], Contract[[#This Row],[RN DON Hours]])</f>
        <v>25.403846153846153</v>
      </c>
      <c r="J614" s="2">
        <f>SUM(Contract[[#This Row],[RN Hours Contract (excl. Admin, DON)]], Contract[[#This Row],[RN Admin Hours Contract]], Contract[[#This Row],[RN DON Hours Contract]])</f>
        <v>4.2307692307692308</v>
      </c>
      <c r="K614" s="8">
        <f>Contract[[#This Row],[Total Contract RN Hours (w/ Admin, DON)]]/Contract[[#This Row],[Total RN Hours (w/ Admin, DON)]]</f>
        <v>0.16654049962149886</v>
      </c>
      <c r="L614" s="2">
        <v>20.524725274725274</v>
      </c>
      <c r="M614" s="2">
        <v>3.0549450549450547</v>
      </c>
      <c r="N614" s="8">
        <f>Contract[[#This Row],[RN Hours Contract (excl. Admin, DON)]]/Contract[[#This Row],[RN Hours (excl. Admin, DON)]]</f>
        <v>0.14884218980056216</v>
      </c>
      <c r="O614" s="2">
        <v>1.3186813186813187</v>
      </c>
      <c r="P614" s="2">
        <v>1.1758241758241759</v>
      </c>
      <c r="Q614" s="8">
        <f>Contract[[#This Row],[RN Admin Hours Contract]]/Contract[[#This Row],[RN Admin Hours]]</f>
        <v>0.89166666666666672</v>
      </c>
      <c r="R614" s="2">
        <v>3.5604395604395602</v>
      </c>
      <c r="S614" s="2">
        <v>0</v>
      </c>
      <c r="T614" s="8">
        <f>Contract[[#This Row],[RN DON Hours Contract]]/Contract[[#This Row],[RN DON Hours]]</f>
        <v>0</v>
      </c>
      <c r="U614" s="2">
        <v>53.321428571428569</v>
      </c>
      <c r="V614" s="2">
        <v>11.917582417582418</v>
      </c>
      <c r="W614" s="8">
        <f>Contract[[#This Row],[LPN Hours Contract (excl. Admin)]]/Contract[[#This Row],[LPN Hours (excl. Admin)]]</f>
        <v>0.22350455974032668</v>
      </c>
      <c r="X614" s="2">
        <v>4.7967032967032965</v>
      </c>
      <c r="Y614" s="2">
        <v>1.2747252747252746</v>
      </c>
      <c r="Z614" s="8">
        <f>Contract[[#This Row],[LPN Admin Hours Contract]]/Contract[[#This Row],[LPN Admin Hours]]</f>
        <v>0.26575028636884307</v>
      </c>
      <c r="AA614" s="2">
        <v>75.112637362637358</v>
      </c>
      <c r="AB614" s="2">
        <v>10.505494505494505</v>
      </c>
      <c r="AC614" s="8">
        <f>Contract[[#This Row],[CNA Hours Contract]]/Contract[[#This Row],[CNA Hours]]</f>
        <v>0.13986320909988662</v>
      </c>
      <c r="AD614" s="2">
        <v>6.8681318681318677</v>
      </c>
      <c r="AE614" s="2">
        <v>0</v>
      </c>
      <c r="AF614" s="8">
        <f>Contract[[#This Row],[NA TR Hours Contract]]/Contract[[#This Row],[NA TR Hours]]</f>
        <v>0</v>
      </c>
      <c r="AG614" s="2">
        <v>0</v>
      </c>
      <c r="AH614" s="2">
        <v>0</v>
      </c>
      <c r="AI614" s="8" t="s">
        <v>2447</v>
      </c>
      <c r="AJ614" t="s">
        <v>807</v>
      </c>
      <c r="AK614" s="6">
        <v>5</v>
      </c>
      <c r="AT614"/>
      <c r="AU614"/>
    </row>
    <row r="615" spans="1:47" x14ac:dyDescent="0.25">
      <c r="A615" t="s">
        <v>35</v>
      </c>
      <c r="B615" t="s">
        <v>1335</v>
      </c>
      <c r="C615" t="s">
        <v>2166</v>
      </c>
      <c r="D615" t="s">
        <v>2340</v>
      </c>
      <c r="E615" s="2">
        <v>113.31868131868131</v>
      </c>
      <c r="F615" s="2">
        <f>SUM(Contract[[#This Row],[RN Hours (excl. Admin, DON)]], Contract[[#This Row],[RN Admin Hours]], Contract[[#This Row],[RN DON Hours]], Contract[[#This Row],[LPN Hours (excl. Admin)]], Contract[[#This Row],[LPN Admin Hours]], Contract[[#This Row],[CNA Hours]], Contract[[#This Row],[NA TR Hours]], Contract[[#This Row],[Med Aide/Tech Hours]])</f>
        <v>420.38747252747254</v>
      </c>
      <c r="G6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93.420329670329679</v>
      </c>
      <c r="H615" s="8">
        <f>Contract[[#This Row],[Total Contract Hours]]/Contract[[#This Row],[Total Nurse Staff Hours]]</f>
        <v>0.22222434248257628</v>
      </c>
      <c r="I615" s="2">
        <f>SUM(Contract[[#This Row],[RN Hours (excl. Admin, DON)]], Contract[[#This Row],[RN Admin Hours]], Contract[[#This Row],[RN DON Hours]])</f>
        <v>66.381868131868131</v>
      </c>
      <c r="J615" s="2">
        <f>SUM(Contract[[#This Row],[RN Hours Contract (excl. Admin, DON)]], Contract[[#This Row],[RN Admin Hours Contract]], Contract[[#This Row],[RN DON Hours Contract]])</f>
        <v>16.912087912087912</v>
      </c>
      <c r="K615" s="8">
        <f>Contract[[#This Row],[Total Contract RN Hours (w/ Admin, DON)]]/Contract[[#This Row],[Total RN Hours (w/ Admin, DON)]]</f>
        <v>0.2547696891942226</v>
      </c>
      <c r="L615" s="2">
        <v>41.914835164835168</v>
      </c>
      <c r="M615" s="2">
        <v>16.12087912087912</v>
      </c>
      <c r="N615" s="8">
        <f>Contract[[#This Row],[RN Hours Contract (excl. Admin, DON)]]/Contract[[#This Row],[RN Hours (excl. Admin, DON)]]</f>
        <v>0.38461034279347184</v>
      </c>
      <c r="O615" s="2">
        <v>19.291208791208792</v>
      </c>
      <c r="P615" s="2">
        <v>0</v>
      </c>
      <c r="Q615" s="8">
        <f>Contract[[#This Row],[RN Admin Hours Contract]]/Contract[[#This Row],[RN Admin Hours]]</f>
        <v>0</v>
      </c>
      <c r="R615" s="2">
        <v>5.1758241758241761</v>
      </c>
      <c r="S615" s="2">
        <v>0.79120879120879117</v>
      </c>
      <c r="T615" s="8">
        <f>Contract[[#This Row],[RN DON Hours Contract]]/Contract[[#This Row],[RN DON Hours]]</f>
        <v>0.15286624203821655</v>
      </c>
      <c r="U615" s="2">
        <v>107.89285714285714</v>
      </c>
      <c r="V615" s="2">
        <v>26.354395604395606</v>
      </c>
      <c r="W615" s="8">
        <f>Contract[[#This Row],[LPN Hours Contract (excl. Admin)]]/Contract[[#This Row],[LPN Hours (excl. Admin)]]</f>
        <v>0.24426450742240219</v>
      </c>
      <c r="X615" s="2">
        <v>16.837912087912088</v>
      </c>
      <c r="Y615" s="2">
        <v>0.25274725274725274</v>
      </c>
      <c r="Z615" s="8">
        <f>Contract[[#This Row],[LPN Admin Hours Contract]]/Contract[[#This Row],[LPN Admin Hours]]</f>
        <v>1.5010605318975363E-2</v>
      </c>
      <c r="AA615" s="2">
        <v>221.59615384615384</v>
      </c>
      <c r="AB615" s="2">
        <v>49.747252747252745</v>
      </c>
      <c r="AC615" s="8">
        <f>Contract[[#This Row],[CNA Hours Contract]]/Contract[[#This Row],[CNA Hours]]</f>
        <v>0.22449510916056087</v>
      </c>
      <c r="AD615" s="2">
        <v>2.7775824175824173</v>
      </c>
      <c r="AE615" s="2">
        <v>0.15384615384615385</v>
      </c>
      <c r="AF615" s="8">
        <f>Contract[[#This Row],[NA TR Hours Contract]]/Contract[[#This Row],[NA TR Hours]]</f>
        <v>5.5388510840322841E-2</v>
      </c>
      <c r="AG615" s="2">
        <v>4.9010989010989015</v>
      </c>
      <c r="AH615" s="2">
        <v>0</v>
      </c>
      <c r="AI615" s="8">
        <f>Contract[[#This Row],[Med Aide/Tech Hours Contract]]/Contract[[#This Row],[Med Aide/Tech Hours]]</f>
        <v>0</v>
      </c>
      <c r="AJ615" t="s">
        <v>392</v>
      </c>
      <c r="AK615" s="6">
        <v>5</v>
      </c>
      <c r="AT615"/>
      <c r="AU615"/>
    </row>
    <row r="616" spans="1:47" x14ac:dyDescent="0.25">
      <c r="A616" t="s">
        <v>35</v>
      </c>
      <c r="B616" t="s">
        <v>1590</v>
      </c>
      <c r="C616" t="s">
        <v>1991</v>
      </c>
      <c r="D616" t="s">
        <v>2325</v>
      </c>
      <c r="E616" s="2">
        <v>103.94505494505495</v>
      </c>
      <c r="F616" s="2">
        <f>SUM(Contract[[#This Row],[RN Hours (excl. Admin, DON)]], Contract[[#This Row],[RN Admin Hours]], Contract[[#This Row],[RN DON Hours]], Contract[[#This Row],[LPN Hours (excl. Admin)]], Contract[[#This Row],[LPN Admin Hours]], Contract[[#This Row],[CNA Hours]], Contract[[#This Row],[NA TR Hours]], Contract[[#This Row],[Med Aide/Tech Hours]])</f>
        <v>421.45747252747259</v>
      </c>
      <c r="G6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12.586483516483515</v>
      </c>
      <c r="H616" s="8">
        <f>Contract[[#This Row],[Total Contract Hours]]/Contract[[#This Row],[Total Nurse Staff Hours]]</f>
        <v>2.9864184020756846E-2</v>
      </c>
      <c r="I616" s="2">
        <f>SUM(Contract[[#This Row],[RN Hours (excl. Admin, DON)]], Contract[[#This Row],[RN Admin Hours]], Contract[[#This Row],[RN DON Hours]])</f>
        <v>79.770549450549467</v>
      </c>
      <c r="J616" s="2">
        <f>SUM(Contract[[#This Row],[RN Hours Contract (excl. Admin, DON)]], Contract[[#This Row],[RN Admin Hours Contract]], Contract[[#This Row],[RN DON Hours Contract]])</f>
        <v>9.0439560439560438</v>
      </c>
      <c r="K616" s="8">
        <f>Contract[[#This Row],[Total Contract RN Hours (w/ Admin, DON)]]/Contract[[#This Row],[Total RN Hours (w/ Admin, DON)]]</f>
        <v>0.11337462392135683</v>
      </c>
      <c r="L616" s="2">
        <v>36.874285714285712</v>
      </c>
      <c r="M616" s="2">
        <v>5.3296703296703294</v>
      </c>
      <c r="N616" s="8">
        <f>Contract[[#This Row],[RN Hours Contract (excl. Admin, DON)]]/Contract[[#This Row],[RN Hours (excl. Admin, DON)]]</f>
        <v>0.1445362324023412</v>
      </c>
      <c r="O616" s="2">
        <v>35.709450549450565</v>
      </c>
      <c r="P616" s="2">
        <v>3.7142857142857144</v>
      </c>
      <c r="Q616" s="8">
        <f>Contract[[#This Row],[RN Admin Hours Contract]]/Contract[[#This Row],[RN Admin Hours]]</f>
        <v>0.10401408190647345</v>
      </c>
      <c r="R616" s="2">
        <v>7.1868131868131835</v>
      </c>
      <c r="S616" s="2">
        <v>0</v>
      </c>
      <c r="T616" s="8">
        <f>Contract[[#This Row],[RN DON Hours Contract]]/Contract[[#This Row],[RN DON Hours]]</f>
        <v>0</v>
      </c>
      <c r="U616" s="2">
        <v>121.61670329670335</v>
      </c>
      <c r="V616" s="2">
        <v>3.5425274725274711</v>
      </c>
      <c r="W616" s="8">
        <f>Contract[[#This Row],[LPN Hours Contract (excl. Admin)]]/Contract[[#This Row],[LPN Hours (excl. Admin)]]</f>
        <v>2.9128626056282008E-2</v>
      </c>
      <c r="X616" s="2">
        <v>4.2916483516483517</v>
      </c>
      <c r="Y616" s="2">
        <v>0</v>
      </c>
      <c r="Z616" s="8">
        <f>Contract[[#This Row],[LPN Admin Hours Contract]]/Contract[[#This Row],[LPN Admin Hours]]</f>
        <v>0</v>
      </c>
      <c r="AA616" s="2">
        <v>204.06428571428569</v>
      </c>
      <c r="AB616" s="2">
        <v>0</v>
      </c>
      <c r="AC616" s="8">
        <f>Contract[[#This Row],[CNA Hours Contract]]/Contract[[#This Row],[CNA Hours]]</f>
        <v>0</v>
      </c>
      <c r="AD616" s="2">
        <v>0</v>
      </c>
      <c r="AE616" s="2">
        <v>0</v>
      </c>
      <c r="AF616" s="8" t="s">
        <v>2447</v>
      </c>
      <c r="AG616" s="2">
        <v>11.714285714285714</v>
      </c>
      <c r="AH616" s="2">
        <v>0</v>
      </c>
      <c r="AI616" s="8">
        <f>Contract[[#This Row],[Med Aide/Tech Hours Contract]]/Contract[[#This Row],[Med Aide/Tech Hours]]</f>
        <v>0</v>
      </c>
      <c r="AJ616" t="s">
        <v>652</v>
      </c>
      <c r="AK616" s="6">
        <v>5</v>
      </c>
      <c r="AT616"/>
      <c r="AU616"/>
    </row>
    <row r="617" spans="1:47" x14ac:dyDescent="0.25">
      <c r="A617" t="s">
        <v>35</v>
      </c>
      <c r="B617" t="s">
        <v>1771</v>
      </c>
      <c r="C617" t="s">
        <v>2258</v>
      </c>
      <c r="D617" t="s">
        <v>2363</v>
      </c>
      <c r="E617" s="2">
        <v>20.12087912087912</v>
      </c>
      <c r="F617" s="2">
        <f>SUM(Contract[[#This Row],[RN Hours (excl. Admin, DON)]], Contract[[#This Row],[RN Admin Hours]], Contract[[#This Row],[RN DON Hours]], Contract[[#This Row],[LPN Hours (excl. Admin)]], Contract[[#This Row],[LPN Admin Hours]], Contract[[#This Row],[CNA Hours]], Contract[[#This Row],[NA TR Hours]], Contract[[#This Row],[Med Aide/Tech Hours]])</f>
        <v>170.74692307692305</v>
      </c>
      <c r="G6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17" s="8">
        <f>Contract[[#This Row],[Total Contract Hours]]/Contract[[#This Row],[Total Nurse Staff Hours]]</f>
        <v>0</v>
      </c>
      <c r="I617" s="2">
        <f>SUM(Contract[[#This Row],[RN Hours (excl. Admin, DON)]], Contract[[#This Row],[RN Admin Hours]], Contract[[#This Row],[RN DON Hours]])</f>
        <v>41.240219780219782</v>
      </c>
      <c r="J617" s="2">
        <f>SUM(Contract[[#This Row],[RN Hours Contract (excl. Admin, DON)]], Contract[[#This Row],[RN Admin Hours Contract]], Contract[[#This Row],[RN DON Hours Contract]])</f>
        <v>0</v>
      </c>
      <c r="K617" s="8">
        <f>Contract[[#This Row],[Total Contract RN Hours (w/ Admin, DON)]]/Contract[[#This Row],[Total RN Hours (w/ Admin, DON)]]</f>
        <v>0</v>
      </c>
      <c r="L617" s="2">
        <v>28.139890109890111</v>
      </c>
      <c r="M617" s="2">
        <v>0</v>
      </c>
      <c r="N617" s="8">
        <f>Contract[[#This Row],[RN Hours Contract (excl. Admin, DON)]]/Contract[[#This Row],[RN Hours (excl. Admin, DON)]]</f>
        <v>0</v>
      </c>
      <c r="O617" s="2">
        <v>1.285714285714286</v>
      </c>
      <c r="P617" s="2">
        <v>0</v>
      </c>
      <c r="Q617" s="8">
        <f>Contract[[#This Row],[RN Admin Hours Contract]]/Contract[[#This Row],[RN Admin Hours]]</f>
        <v>0</v>
      </c>
      <c r="R617" s="2">
        <v>11.814615384615387</v>
      </c>
      <c r="S617" s="2">
        <v>0</v>
      </c>
      <c r="T617" s="8">
        <f>Contract[[#This Row],[RN DON Hours Contract]]/Contract[[#This Row],[RN DON Hours]]</f>
        <v>0</v>
      </c>
      <c r="U617" s="2">
        <v>34.837802197802191</v>
      </c>
      <c r="V617" s="2">
        <v>0</v>
      </c>
      <c r="W617" s="8">
        <f>Contract[[#This Row],[LPN Hours Contract (excl. Admin)]]/Contract[[#This Row],[LPN Hours (excl. Admin)]]</f>
        <v>0</v>
      </c>
      <c r="X617" s="2">
        <v>4.0434065934065941</v>
      </c>
      <c r="Y617" s="2">
        <v>0</v>
      </c>
      <c r="Z617" s="8">
        <f>Contract[[#This Row],[LPN Admin Hours Contract]]/Contract[[#This Row],[LPN Admin Hours]]</f>
        <v>0</v>
      </c>
      <c r="AA617" s="2">
        <v>90.625494505494473</v>
      </c>
      <c r="AB617" s="2">
        <v>0</v>
      </c>
      <c r="AC617" s="8">
        <f>Contract[[#This Row],[CNA Hours Contract]]/Contract[[#This Row],[CNA Hours]]</f>
        <v>0</v>
      </c>
      <c r="AD617" s="2">
        <v>0</v>
      </c>
      <c r="AE617" s="2">
        <v>0</v>
      </c>
      <c r="AF617" s="8" t="s">
        <v>2447</v>
      </c>
      <c r="AG617" s="2">
        <v>0</v>
      </c>
      <c r="AH617" s="2">
        <v>0</v>
      </c>
      <c r="AI617" s="8" t="s">
        <v>2447</v>
      </c>
      <c r="AJ617" t="s">
        <v>837</v>
      </c>
      <c r="AK617" s="6">
        <v>5</v>
      </c>
      <c r="AT617"/>
      <c r="AU617"/>
    </row>
    <row r="618" spans="1:47" x14ac:dyDescent="0.25">
      <c r="A618" t="s">
        <v>35</v>
      </c>
      <c r="B618" t="s">
        <v>1182</v>
      </c>
      <c r="C618" t="s">
        <v>1991</v>
      </c>
      <c r="D618" t="s">
        <v>2325</v>
      </c>
      <c r="E618" s="2">
        <v>67.901098901098905</v>
      </c>
      <c r="F618" s="2">
        <f>SUM(Contract[[#This Row],[RN Hours (excl. Admin, DON)]], Contract[[#This Row],[RN Admin Hours]], Contract[[#This Row],[RN DON Hours]], Contract[[#This Row],[LPN Hours (excl. Admin)]], Contract[[#This Row],[LPN Admin Hours]], Contract[[#This Row],[CNA Hours]], Contract[[#This Row],[NA TR Hours]], Contract[[#This Row],[Med Aide/Tech Hours]])</f>
        <v>214.93615384615387</v>
      </c>
      <c r="G6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0.12087912087912088</v>
      </c>
      <c r="H618" s="8">
        <f>Contract[[#This Row],[Total Contract Hours]]/Contract[[#This Row],[Total Nurse Staff Hours]]</f>
        <v>5.6239547752233085E-4</v>
      </c>
      <c r="I618" s="2">
        <f>SUM(Contract[[#This Row],[RN Hours (excl. Admin, DON)]], Contract[[#This Row],[RN Admin Hours]], Contract[[#This Row],[RN DON Hours]])</f>
        <v>27.553296703296706</v>
      </c>
      <c r="J618" s="2">
        <f>SUM(Contract[[#This Row],[RN Hours Contract (excl. Admin, DON)]], Contract[[#This Row],[RN Admin Hours Contract]], Contract[[#This Row],[RN DON Hours Contract]])</f>
        <v>0.12087912087912088</v>
      </c>
      <c r="K618" s="8">
        <f>Contract[[#This Row],[Total Contract RN Hours (w/ Admin, DON)]]/Contract[[#This Row],[Total RN Hours (w/ Admin, DON)]]</f>
        <v>4.3871019203541584E-3</v>
      </c>
      <c r="L618" s="2">
        <v>15.080879120879125</v>
      </c>
      <c r="M618" s="2">
        <v>0</v>
      </c>
      <c r="N618" s="8">
        <f>Contract[[#This Row],[RN Hours Contract (excl. Admin, DON)]]/Contract[[#This Row],[RN Hours (excl. Admin, DON)]]</f>
        <v>0</v>
      </c>
      <c r="O618" s="2">
        <v>5.686813186813187</v>
      </c>
      <c r="P618" s="2">
        <v>0.12087912087912088</v>
      </c>
      <c r="Q618" s="8">
        <f>Contract[[#This Row],[RN Admin Hours Contract]]/Contract[[#This Row],[RN Admin Hours]]</f>
        <v>2.1256038647342993E-2</v>
      </c>
      <c r="R618" s="2">
        <v>6.7856043956043957</v>
      </c>
      <c r="S618" s="2">
        <v>0</v>
      </c>
      <c r="T618" s="8">
        <f>Contract[[#This Row],[RN DON Hours Contract]]/Contract[[#This Row],[RN DON Hours]]</f>
        <v>0</v>
      </c>
      <c r="U618" s="2">
        <v>63.342307692307699</v>
      </c>
      <c r="V618" s="2">
        <v>0</v>
      </c>
      <c r="W618" s="8">
        <f>Contract[[#This Row],[LPN Hours Contract (excl. Admin)]]/Contract[[#This Row],[LPN Hours (excl. Admin)]]</f>
        <v>0</v>
      </c>
      <c r="X618" s="2">
        <v>0</v>
      </c>
      <c r="Y618" s="2">
        <v>0</v>
      </c>
      <c r="Z618" s="8" t="s">
        <v>2447</v>
      </c>
      <c r="AA618" s="2">
        <v>124.04054945054946</v>
      </c>
      <c r="AB618" s="2">
        <v>0</v>
      </c>
      <c r="AC618" s="8">
        <f>Contract[[#This Row],[CNA Hours Contract]]/Contract[[#This Row],[CNA Hours]]</f>
        <v>0</v>
      </c>
      <c r="AD618" s="2">
        <v>0</v>
      </c>
      <c r="AE618" s="2">
        <v>0</v>
      </c>
      <c r="AF618" s="8" t="s">
        <v>2447</v>
      </c>
      <c r="AG618" s="2">
        <v>0</v>
      </c>
      <c r="AH618" s="2">
        <v>0</v>
      </c>
      <c r="AI618" s="8" t="s">
        <v>2447</v>
      </c>
      <c r="AJ618" t="s">
        <v>237</v>
      </c>
      <c r="AK618" s="6">
        <v>5</v>
      </c>
      <c r="AT618"/>
      <c r="AU618"/>
    </row>
    <row r="619" spans="1:47" x14ac:dyDescent="0.25">
      <c r="A619" t="s">
        <v>35</v>
      </c>
      <c r="B619" t="s">
        <v>1689</v>
      </c>
      <c r="C619" t="s">
        <v>2234</v>
      </c>
      <c r="D619" t="s">
        <v>2311</v>
      </c>
      <c r="E619" s="2">
        <v>36.318681318681321</v>
      </c>
      <c r="F619" s="2">
        <f>SUM(Contract[[#This Row],[RN Hours (excl. Admin, DON)]], Contract[[#This Row],[RN Admin Hours]], Contract[[#This Row],[RN DON Hours]], Contract[[#This Row],[LPN Hours (excl. Admin)]], Contract[[#This Row],[LPN Admin Hours]], Contract[[#This Row],[CNA Hours]], Contract[[#This Row],[NA TR Hours]], Contract[[#This Row],[Med Aide/Tech Hours]])</f>
        <v>147.41483516483513</v>
      </c>
      <c r="G6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19" s="8">
        <f>Contract[[#This Row],[Total Contract Hours]]/Contract[[#This Row],[Total Nurse Staff Hours]]</f>
        <v>0</v>
      </c>
      <c r="I619" s="2">
        <f>SUM(Contract[[#This Row],[RN Hours (excl. Admin, DON)]], Contract[[#This Row],[RN Admin Hours]], Contract[[#This Row],[RN DON Hours]])</f>
        <v>21.203296703296704</v>
      </c>
      <c r="J619" s="2">
        <f>SUM(Contract[[#This Row],[RN Hours Contract (excl. Admin, DON)]], Contract[[#This Row],[RN Admin Hours Contract]], Contract[[#This Row],[RN DON Hours Contract]])</f>
        <v>0</v>
      </c>
      <c r="K619" s="8">
        <f>Contract[[#This Row],[Total Contract RN Hours (w/ Admin, DON)]]/Contract[[#This Row],[Total RN Hours (w/ Admin, DON)]]</f>
        <v>0</v>
      </c>
      <c r="L619" s="2">
        <v>15.576923076923077</v>
      </c>
      <c r="M619" s="2">
        <v>0</v>
      </c>
      <c r="N619" s="8">
        <f>Contract[[#This Row],[RN Hours Contract (excl. Admin, DON)]]/Contract[[#This Row],[RN Hours (excl. Admin, DON)]]</f>
        <v>0</v>
      </c>
      <c r="O619" s="2">
        <v>0</v>
      </c>
      <c r="P619" s="2">
        <v>0</v>
      </c>
      <c r="Q619" s="8" t="s">
        <v>2447</v>
      </c>
      <c r="R619" s="2">
        <v>5.6263736263736268</v>
      </c>
      <c r="S619" s="2">
        <v>0</v>
      </c>
      <c r="T619" s="8">
        <f>Contract[[#This Row],[RN DON Hours Contract]]/Contract[[#This Row],[RN DON Hours]]</f>
        <v>0</v>
      </c>
      <c r="U619" s="2">
        <v>47.022527472527472</v>
      </c>
      <c r="V619" s="2">
        <v>0</v>
      </c>
      <c r="W619" s="8">
        <f>Contract[[#This Row],[LPN Hours Contract (excl. Admin)]]/Contract[[#This Row],[LPN Hours (excl. Admin)]]</f>
        <v>0</v>
      </c>
      <c r="X619" s="2">
        <v>5.6263736263736268</v>
      </c>
      <c r="Y619" s="2">
        <v>0</v>
      </c>
      <c r="Z619" s="8">
        <f>Contract[[#This Row],[LPN Admin Hours Contract]]/Contract[[#This Row],[LPN Admin Hours]]</f>
        <v>0</v>
      </c>
      <c r="AA619" s="2">
        <v>62.309890109890098</v>
      </c>
      <c r="AB619" s="2">
        <v>0</v>
      </c>
      <c r="AC619" s="8">
        <f>Contract[[#This Row],[CNA Hours Contract]]/Contract[[#This Row],[CNA Hours]]</f>
        <v>0</v>
      </c>
      <c r="AD619" s="2">
        <v>11.252747252747254</v>
      </c>
      <c r="AE619" s="2">
        <v>0</v>
      </c>
      <c r="AF619" s="8">
        <f>Contract[[#This Row],[NA TR Hours Contract]]/Contract[[#This Row],[NA TR Hours]]</f>
        <v>0</v>
      </c>
      <c r="AG619" s="2">
        <v>0</v>
      </c>
      <c r="AH619" s="2">
        <v>0</v>
      </c>
      <c r="AI619" s="8" t="s">
        <v>2447</v>
      </c>
      <c r="AJ619" t="s">
        <v>753</v>
      </c>
      <c r="AK619" s="6">
        <v>5</v>
      </c>
      <c r="AT619"/>
      <c r="AU619"/>
    </row>
    <row r="620" spans="1:47" x14ac:dyDescent="0.25">
      <c r="A620" t="s">
        <v>35</v>
      </c>
      <c r="B620" t="s">
        <v>1211</v>
      </c>
      <c r="C620" t="s">
        <v>2134</v>
      </c>
      <c r="D620" t="s">
        <v>2326</v>
      </c>
      <c r="E620" s="2">
        <v>72.681318681318686</v>
      </c>
      <c r="F620" s="2">
        <f>SUM(Contract[[#This Row],[RN Hours (excl. Admin, DON)]], Contract[[#This Row],[RN Admin Hours]], Contract[[#This Row],[RN DON Hours]], Contract[[#This Row],[LPN Hours (excl. Admin)]], Contract[[#This Row],[LPN Admin Hours]], Contract[[#This Row],[CNA Hours]], Contract[[#This Row],[NA TR Hours]], Contract[[#This Row],[Med Aide/Tech Hours]])</f>
        <v>283.31857142857137</v>
      </c>
      <c r="G6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25.593406593406595</v>
      </c>
      <c r="H620" s="8">
        <f>Contract[[#This Row],[Total Contract Hours]]/Contract[[#This Row],[Total Nurse Staff Hours]]</f>
        <v>9.0334376826614257E-2</v>
      </c>
      <c r="I620" s="2">
        <f>SUM(Contract[[#This Row],[RN Hours (excl. Admin, DON)]], Contract[[#This Row],[RN Admin Hours]], Contract[[#This Row],[RN DON Hours]])</f>
        <v>55.233406593406592</v>
      </c>
      <c r="J620" s="2">
        <f>SUM(Contract[[#This Row],[RN Hours Contract (excl. Admin, DON)]], Contract[[#This Row],[RN Admin Hours Contract]], Contract[[#This Row],[RN DON Hours Contract]])</f>
        <v>0</v>
      </c>
      <c r="K620" s="8">
        <f>Contract[[#This Row],[Total Contract RN Hours (w/ Admin, DON)]]/Contract[[#This Row],[Total RN Hours (w/ Admin, DON)]]</f>
        <v>0</v>
      </c>
      <c r="L620" s="2">
        <v>36.443296703296696</v>
      </c>
      <c r="M620" s="2">
        <v>0</v>
      </c>
      <c r="N620" s="8">
        <f>Contract[[#This Row],[RN Hours Contract (excl. Admin, DON)]]/Contract[[#This Row],[RN Hours (excl. Admin, DON)]]</f>
        <v>0</v>
      </c>
      <c r="O620" s="2">
        <v>14.432197802197802</v>
      </c>
      <c r="P620" s="2">
        <v>0</v>
      </c>
      <c r="Q620" s="8">
        <f>Contract[[#This Row],[RN Admin Hours Contract]]/Contract[[#This Row],[RN Admin Hours]]</f>
        <v>0</v>
      </c>
      <c r="R620" s="2">
        <v>4.3579120879120881</v>
      </c>
      <c r="S620" s="2">
        <v>0</v>
      </c>
      <c r="T620" s="8">
        <f>Contract[[#This Row],[RN DON Hours Contract]]/Contract[[#This Row],[RN DON Hours]]</f>
        <v>0</v>
      </c>
      <c r="U620" s="2">
        <v>64.983956043956027</v>
      </c>
      <c r="V620" s="2">
        <v>0</v>
      </c>
      <c r="W620" s="8">
        <f>Contract[[#This Row],[LPN Hours Contract (excl. Admin)]]/Contract[[#This Row],[LPN Hours (excl. Admin)]]</f>
        <v>0</v>
      </c>
      <c r="X620" s="2">
        <v>3.4873626373626374</v>
      </c>
      <c r="Y620" s="2">
        <v>0</v>
      </c>
      <c r="Z620" s="8">
        <f>Contract[[#This Row],[LPN Admin Hours Contract]]/Contract[[#This Row],[LPN Admin Hours]]</f>
        <v>0</v>
      </c>
      <c r="AA620" s="2">
        <v>152.1297802197802</v>
      </c>
      <c r="AB620" s="2">
        <v>25.593406593406595</v>
      </c>
      <c r="AC620" s="8">
        <f>Contract[[#This Row],[CNA Hours Contract]]/Contract[[#This Row],[CNA Hours]]</f>
        <v>0.16823403383895044</v>
      </c>
      <c r="AD620" s="2">
        <v>7.4840659340659323</v>
      </c>
      <c r="AE620" s="2">
        <v>0</v>
      </c>
      <c r="AF620" s="8">
        <f>Contract[[#This Row],[NA TR Hours Contract]]/Contract[[#This Row],[NA TR Hours]]</f>
        <v>0</v>
      </c>
      <c r="AG620" s="2">
        <v>0</v>
      </c>
      <c r="AH620" s="2">
        <v>0</v>
      </c>
      <c r="AI620" s="8" t="s">
        <v>2447</v>
      </c>
      <c r="AJ620" t="s">
        <v>267</v>
      </c>
      <c r="AK620" s="6">
        <v>5</v>
      </c>
      <c r="AT620"/>
      <c r="AU620"/>
    </row>
    <row r="621" spans="1:47" x14ac:dyDescent="0.25">
      <c r="A621" t="s">
        <v>35</v>
      </c>
      <c r="B621" t="s">
        <v>1838</v>
      </c>
      <c r="C621" t="s">
        <v>2266</v>
      </c>
      <c r="D621" t="s">
        <v>2309</v>
      </c>
      <c r="E621" s="2">
        <v>41.670329670329672</v>
      </c>
      <c r="F621" s="2">
        <f>SUM(Contract[[#This Row],[RN Hours (excl. Admin, DON)]], Contract[[#This Row],[RN Admin Hours]], Contract[[#This Row],[RN DON Hours]], Contract[[#This Row],[LPN Hours (excl. Admin)]], Contract[[#This Row],[LPN Admin Hours]], Contract[[#This Row],[CNA Hours]], Contract[[#This Row],[NA TR Hours]], Contract[[#This Row],[Med Aide/Tech Hours]])</f>
        <v>251.63956043956048</v>
      </c>
      <c r="G6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64.361648351648356</v>
      </c>
      <c r="H621" s="8">
        <f>Contract[[#This Row],[Total Contract Hours]]/Contract[[#This Row],[Total Nurse Staff Hours]]</f>
        <v>0.25576919717719393</v>
      </c>
      <c r="I621" s="2">
        <f>SUM(Contract[[#This Row],[RN Hours (excl. Admin, DON)]], Contract[[#This Row],[RN Admin Hours]], Contract[[#This Row],[RN DON Hours]])</f>
        <v>30.259890109890108</v>
      </c>
      <c r="J621" s="2">
        <f>SUM(Contract[[#This Row],[RN Hours Contract (excl. Admin, DON)]], Contract[[#This Row],[RN Admin Hours Contract]], Contract[[#This Row],[RN DON Hours Contract]])</f>
        <v>8.6813186813186807</v>
      </c>
      <c r="K621" s="8">
        <f>Contract[[#This Row],[Total Contract RN Hours (w/ Admin, DON)]]/Contract[[#This Row],[Total RN Hours (w/ Admin, DON)]]</f>
        <v>0.28689194342055091</v>
      </c>
      <c r="L621" s="2">
        <v>19.969340659340659</v>
      </c>
      <c r="M621" s="2">
        <v>4.0549450549450547</v>
      </c>
      <c r="N621" s="8">
        <f>Contract[[#This Row],[RN Hours Contract (excl. Admin, DON)]]/Contract[[#This Row],[RN Hours (excl. Admin, DON)]]</f>
        <v>0.20305853478684355</v>
      </c>
      <c r="O621" s="2">
        <v>4.2630769230769241</v>
      </c>
      <c r="P621" s="2">
        <v>2.6153846153846154</v>
      </c>
      <c r="Q621" s="8">
        <f>Contract[[#This Row],[RN Admin Hours Contract]]/Contract[[#This Row],[RN Admin Hours]]</f>
        <v>0.61349693251533732</v>
      </c>
      <c r="R621" s="2">
        <v>6.0274725274725274</v>
      </c>
      <c r="S621" s="2">
        <v>2.0109890109890109</v>
      </c>
      <c r="T621" s="8">
        <f>Contract[[#This Row],[RN DON Hours Contract]]/Contract[[#This Row],[RN DON Hours]]</f>
        <v>0.33363719234275296</v>
      </c>
      <c r="U621" s="2">
        <v>31.869890109890115</v>
      </c>
      <c r="V621" s="2">
        <v>3.1198901098901102</v>
      </c>
      <c r="W621" s="8">
        <f>Contract[[#This Row],[LPN Hours Contract (excl. Admin)]]/Contract[[#This Row],[LPN Hours (excl. Admin)]]</f>
        <v>9.7894598918680339E-2</v>
      </c>
      <c r="X621" s="2">
        <v>0</v>
      </c>
      <c r="Y621" s="2">
        <v>0</v>
      </c>
      <c r="Z621" s="8" t="s">
        <v>2447</v>
      </c>
      <c r="AA621" s="2">
        <v>189.50978021978025</v>
      </c>
      <c r="AB621" s="2">
        <v>52.560439560439562</v>
      </c>
      <c r="AC621" s="8">
        <f>Contract[[#This Row],[CNA Hours Contract]]/Contract[[#This Row],[CNA Hours]]</f>
        <v>0.27734948296327305</v>
      </c>
      <c r="AD621" s="2">
        <v>0</v>
      </c>
      <c r="AE621" s="2">
        <v>0</v>
      </c>
      <c r="AF621" s="8" t="s">
        <v>2447</v>
      </c>
      <c r="AG621" s="2">
        <v>0</v>
      </c>
      <c r="AH621" s="2">
        <v>0</v>
      </c>
      <c r="AI621" s="8" t="s">
        <v>2447</v>
      </c>
      <c r="AJ621" t="s">
        <v>905</v>
      </c>
      <c r="AK621" s="6">
        <v>5</v>
      </c>
      <c r="AT621"/>
      <c r="AU621"/>
    </row>
    <row r="622" spans="1:47" x14ac:dyDescent="0.25">
      <c r="A622" t="s">
        <v>35</v>
      </c>
      <c r="B622" t="s">
        <v>1871</v>
      </c>
      <c r="C622" t="s">
        <v>2230</v>
      </c>
      <c r="D622" t="s">
        <v>2282</v>
      </c>
      <c r="E622" s="2">
        <v>43.637362637362635</v>
      </c>
      <c r="F622" s="2">
        <f>SUM(Contract[[#This Row],[RN Hours (excl. Admin, DON)]], Contract[[#This Row],[RN Admin Hours]], Contract[[#This Row],[RN DON Hours]], Contract[[#This Row],[LPN Hours (excl. Admin)]], Contract[[#This Row],[LPN Admin Hours]], Contract[[#This Row],[CNA Hours]], Contract[[#This Row],[NA TR Hours]], Contract[[#This Row],[Med Aide/Tech Hours]])</f>
        <v>225.14923076923077</v>
      </c>
      <c r="G6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28.252747252747255</v>
      </c>
      <c r="H622" s="8">
        <f>Contract[[#This Row],[Total Contract Hours]]/Contract[[#This Row],[Total Nurse Staff Hours]]</f>
        <v>0.12548453821592323</v>
      </c>
      <c r="I622" s="2">
        <f>SUM(Contract[[#This Row],[RN Hours (excl. Admin, DON)]], Contract[[#This Row],[RN Admin Hours]], Contract[[#This Row],[RN DON Hours]])</f>
        <v>28.304725274725275</v>
      </c>
      <c r="J622" s="2">
        <f>SUM(Contract[[#This Row],[RN Hours Contract (excl. Admin, DON)]], Contract[[#This Row],[RN Admin Hours Contract]], Contract[[#This Row],[RN DON Hours Contract]])</f>
        <v>7.4725274725274726</v>
      </c>
      <c r="K622" s="8">
        <f>Contract[[#This Row],[Total Contract RN Hours (w/ Admin, DON)]]/Contract[[#This Row],[Total RN Hours (w/ Admin, DON)]]</f>
        <v>0.26400282638320011</v>
      </c>
      <c r="L622" s="2">
        <v>17.634395604395603</v>
      </c>
      <c r="M622" s="2">
        <v>3.3736263736263736</v>
      </c>
      <c r="N622" s="8">
        <f>Contract[[#This Row],[RN Hours Contract (excl. Admin, DON)]]/Contract[[#This Row],[RN Hours (excl. Admin, DON)]]</f>
        <v>0.19130944146367304</v>
      </c>
      <c r="O622" s="2">
        <v>4.7362637362637363</v>
      </c>
      <c r="P622" s="2">
        <v>4.0989010989010985</v>
      </c>
      <c r="Q622" s="8">
        <f>Contract[[#This Row],[RN Admin Hours Contract]]/Contract[[#This Row],[RN Admin Hours]]</f>
        <v>0.86542923433874697</v>
      </c>
      <c r="R622" s="2">
        <v>5.9340659340659343</v>
      </c>
      <c r="S622" s="2">
        <v>0</v>
      </c>
      <c r="T622" s="8">
        <f>Contract[[#This Row],[RN DON Hours Contract]]/Contract[[#This Row],[RN DON Hours]]</f>
        <v>0</v>
      </c>
      <c r="U622" s="2">
        <v>31.136043956043956</v>
      </c>
      <c r="V622" s="2">
        <v>6.186813186813187</v>
      </c>
      <c r="W622" s="8">
        <f>Contract[[#This Row],[LPN Hours Contract (excl. Admin)]]/Contract[[#This Row],[LPN Hours (excl. Admin)]]</f>
        <v>0.19870260960407712</v>
      </c>
      <c r="X622" s="2">
        <v>0</v>
      </c>
      <c r="Y622" s="2">
        <v>0</v>
      </c>
      <c r="Z622" s="8" t="s">
        <v>2447</v>
      </c>
      <c r="AA622" s="2">
        <v>165.70846153846153</v>
      </c>
      <c r="AB622" s="2">
        <v>14.593406593406593</v>
      </c>
      <c r="AC622" s="8">
        <f>Contract[[#This Row],[CNA Hours Contract]]/Contract[[#This Row],[CNA Hours]]</f>
        <v>8.8066755661836915E-2</v>
      </c>
      <c r="AD622" s="2">
        <v>0</v>
      </c>
      <c r="AE622" s="2">
        <v>0</v>
      </c>
      <c r="AF622" s="8" t="s">
        <v>2447</v>
      </c>
      <c r="AG622" s="2">
        <v>0</v>
      </c>
      <c r="AH622" s="2">
        <v>0</v>
      </c>
      <c r="AI622" s="8" t="s">
        <v>2447</v>
      </c>
      <c r="AJ622" t="s">
        <v>938</v>
      </c>
      <c r="AK622" s="6">
        <v>5</v>
      </c>
      <c r="AT622"/>
      <c r="AU622"/>
    </row>
    <row r="623" spans="1:47" x14ac:dyDescent="0.25">
      <c r="A623" t="s">
        <v>35</v>
      </c>
      <c r="B623" t="s">
        <v>1112</v>
      </c>
      <c r="C623" t="s">
        <v>1995</v>
      </c>
      <c r="D623" t="s">
        <v>2309</v>
      </c>
      <c r="E623" s="2">
        <v>138.2967032967033</v>
      </c>
      <c r="F623" s="2">
        <f>SUM(Contract[[#This Row],[RN Hours (excl. Admin, DON)]], Contract[[#This Row],[RN Admin Hours]], Contract[[#This Row],[RN DON Hours]], Contract[[#This Row],[LPN Hours (excl. Admin)]], Contract[[#This Row],[LPN Admin Hours]], Contract[[#This Row],[CNA Hours]], Contract[[#This Row],[NA TR Hours]], Contract[[#This Row],[Med Aide/Tech Hours]])</f>
        <v>545.18241758241754</v>
      </c>
      <c r="G6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36.417582417582416</v>
      </c>
      <c r="H623" s="8">
        <f>Contract[[#This Row],[Total Contract Hours]]/Contract[[#This Row],[Total Nurse Staff Hours]]</f>
        <v>6.6798893807093501E-2</v>
      </c>
      <c r="I623" s="2">
        <f>SUM(Contract[[#This Row],[RN Hours (excl. Admin, DON)]], Contract[[#This Row],[RN Admin Hours]], Contract[[#This Row],[RN DON Hours]])</f>
        <v>112.77802197802195</v>
      </c>
      <c r="J623" s="2">
        <f>SUM(Contract[[#This Row],[RN Hours Contract (excl. Admin, DON)]], Contract[[#This Row],[RN Admin Hours Contract]], Contract[[#This Row],[RN DON Hours Contract]])</f>
        <v>0</v>
      </c>
      <c r="K623" s="8">
        <f>Contract[[#This Row],[Total Contract RN Hours (w/ Admin, DON)]]/Contract[[#This Row],[Total RN Hours (w/ Admin, DON)]]</f>
        <v>0</v>
      </c>
      <c r="L623" s="2">
        <v>77.999230769230749</v>
      </c>
      <c r="M623" s="2">
        <v>0</v>
      </c>
      <c r="N623" s="8">
        <f>Contract[[#This Row],[RN Hours Contract (excl. Admin, DON)]]/Contract[[#This Row],[RN Hours (excl. Admin, DON)]]</f>
        <v>0</v>
      </c>
      <c r="O623" s="2">
        <v>29.152417582417581</v>
      </c>
      <c r="P623" s="2">
        <v>0</v>
      </c>
      <c r="Q623" s="8">
        <f>Contract[[#This Row],[RN Admin Hours Contract]]/Contract[[#This Row],[RN Admin Hours]]</f>
        <v>0</v>
      </c>
      <c r="R623" s="2">
        <v>5.6263736263736268</v>
      </c>
      <c r="S623" s="2">
        <v>0</v>
      </c>
      <c r="T623" s="8">
        <f>Contract[[#This Row],[RN DON Hours Contract]]/Contract[[#This Row],[RN DON Hours]]</f>
        <v>0</v>
      </c>
      <c r="U623" s="2">
        <v>129.36098901098902</v>
      </c>
      <c r="V623" s="2">
        <v>0</v>
      </c>
      <c r="W623" s="8">
        <f>Contract[[#This Row],[LPN Hours Contract (excl. Admin)]]/Contract[[#This Row],[LPN Hours (excl. Admin)]]</f>
        <v>0</v>
      </c>
      <c r="X623" s="2">
        <v>4.4120879120879124</v>
      </c>
      <c r="Y623" s="2">
        <v>0</v>
      </c>
      <c r="Z623" s="8">
        <f>Contract[[#This Row],[LPN Admin Hours Contract]]/Contract[[#This Row],[LPN Admin Hours]]</f>
        <v>0</v>
      </c>
      <c r="AA623" s="2">
        <v>298.63131868131865</v>
      </c>
      <c r="AB623" s="2">
        <v>36.417582417582416</v>
      </c>
      <c r="AC623" s="8">
        <f>Contract[[#This Row],[CNA Hours Contract]]/Contract[[#This Row],[CNA Hours]]</f>
        <v>0.12194830260400473</v>
      </c>
      <c r="AD623" s="2">
        <v>0</v>
      </c>
      <c r="AE623" s="2">
        <v>0</v>
      </c>
      <c r="AF623" s="8" t="s">
        <v>2447</v>
      </c>
      <c r="AG623" s="2">
        <v>0</v>
      </c>
      <c r="AH623" s="2">
        <v>0</v>
      </c>
      <c r="AI623" s="8" t="s">
        <v>2447</v>
      </c>
      <c r="AJ623" t="s">
        <v>166</v>
      </c>
      <c r="AK623" s="6">
        <v>5</v>
      </c>
      <c r="AT623"/>
      <c r="AU623"/>
    </row>
    <row r="624" spans="1:47" x14ac:dyDescent="0.25">
      <c r="A624" t="s">
        <v>35</v>
      </c>
      <c r="B624" t="s">
        <v>1886</v>
      </c>
      <c r="C624" t="s">
        <v>1946</v>
      </c>
      <c r="D624" t="s">
        <v>2355</v>
      </c>
      <c r="E624" s="2">
        <v>43.296703296703299</v>
      </c>
      <c r="F624" s="2">
        <f>SUM(Contract[[#This Row],[RN Hours (excl. Admin, DON)]], Contract[[#This Row],[RN Admin Hours]], Contract[[#This Row],[RN DON Hours]], Contract[[#This Row],[LPN Hours (excl. Admin)]], Contract[[#This Row],[LPN Admin Hours]], Contract[[#This Row],[CNA Hours]], Contract[[#This Row],[NA TR Hours]], Contract[[#This Row],[Med Aide/Tech Hours]])</f>
        <v>233.76351648351653</v>
      </c>
      <c r="G6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32.824285714285715</v>
      </c>
      <c r="H624" s="8">
        <f>Contract[[#This Row],[Total Contract Hours]]/Contract[[#This Row],[Total Nurse Staff Hours]]</f>
        <v>0.14041663219333145</v>
      </c>
      <c r="I624" s="2">
        <f>SUM(Contract[[#This Row],[RN Hours (excl. Admin, DON)]], Contract[[#This Row],[RN Admin Hours]], Contract[[#This Row],[RN DON Hours]])</f>
        <v>33.258681318681319</v>
      </c>
      <c r="J624" s="2">
        <f>SUM(Contract[[#This Row],[RN Hours Contract (excl. Admin, DON)]], Contract[[#This Row],[RN Admin Hours Contract]], Contract[[#This Row],[RN DON Hours Contract]])</f>
        <v>15.582417582417582</v>
      </c>
      <c r="K624" s="8">
        <f>Contract[[#This Row],[Total Contract RN Hours (w/ Admin, DON)]]/Contract[[#This Row],[Total RN Hours (w/ Admin, DON)]]</f>
        <v>0.46852181038413498</v>
      </c>
      <c r="L624" s="2">
        <v>22.217472527472527</v>
      </c>
      <c r="M624" s="2">
        <v>13.780219780219781</v>
      </c>
      <c r="N624" s="8">
        <f>Contract[[#This Row],[RN Hours Contract (excl. Admin, DON)]]/Contract[[#This Row],[RN Hours (excl. Admin, DON)]]</f>
        <v>0.62024245841556247</v>
      </c>
      <c r="O624" s="2">
        <v>5.7582417582417582</v>
      </c>
      <c r="P624" s="2">
        <v>1.7032967032967032</v>
      </c>
      <c r="Q624" s="8">
        <f>Contract[[#This Row],[RN Admin Hours Contract]]/Contract[[#This Row],[RN Admin Hours]]</f>
        <v>0.29580152671755722</v>
      </c>
      <c r="R624" s="2">
        <v>5.2829670329670328</v>
      </c>
      <c r="S624" s="2">
        <v>9.8901098901098897E-2</v>
      </c>
      <c r="T624" s="8">
        <f>Contract[[#This Row],[RN DON Hours Contract]]/Contract[[#This Row],[RN DON Hours]]</f>
        <v>1.8720748829953199E-2</v>
      </c>
      <c r="U624" s="2">
        <v>29.236373626373627</v>
      </c>
      <c r="V624" s="2">
        <v>14.703406593406596</v>
      </c>
      <c r="W624" s="8">
        <f>Contract[[#This Row],[LPN Hours Contract (excl. Admin)]]/Contract[[#This Row],[LPN Hours (excl. Admin)]]</f>
        <v>0.50291485467072106</v>
      </c>
      <c r="X624" s="2">
        <v>0</v>
      </c>
      <c r="Y624" s="2">
        <v>0</v>
      </c>
      <c r="Z624" s="8" t="s">
        <v>2447</v>
      </c>
      <c r="AA624" s="2">
        <v>171.26846153846159</v>
      </c>
      <c r="AB624" s="2">
        <v>2.5384615384615383</v>
      </c>
      <c r="AC624" s="8">
        <f>Contract[[#This Row],[CNA Hours Contract]]/Contract[[#This Row],[CNA Hours]]</f>
        <v>1.4821535241568562E-2</v>
      </c>
      <c r="AD624" s="2">
        <v>0</v>
      </c>
      <c r="AE624" s="2">
        <v>0</v>
      </c>
      <c r="AF624" s="8" t="s">
        <v>2447</v>
      </c>
      <c r="AG624" s="2">
        <v>0</v>
      </c>
      <c r="AH624" s="2">
        <v>0</v>
      </c>
      <c r="AI624" s="8" t="s">
        <v>2447</v>
      </c>
      <c r="AJ624" t="s">
        <v>953</v>
      </c>
      <c r="AK624" s="6">
        <v>5</v>
      </c>
      <c r="AT624"/>
      <c r="AU624"/>
    </row>
    <row r="625" spans="1:47" x14ac:dyDescent="0.25">
      <c r="A625" t="s">
        <v>35</v>
      </c>
      <c r="B625" t="s">
        <v>1822</v>
      </c>
      <c r="C625" t="s">
        <v>1980</v>
      </c>
      <c r="D625" t="s">
        <v>2309</v>
      </c>
      <c r="E625" s="2">
        <v>44.142857142857146</v>
      </c>
      <c r="F625" s="2">
        <f>SUM(Contract[[#This Row],[RN Hours (excl. Admin, DON)]], Contract[[#This Row],[RN Admin Hours]], Contract[[#This Row],[RN DON Hours]], Contract[[#This Row],[LPN Hours (excl. Admin)]], Contract[[#This Row],[LPN Admin Hours]], Contract[[#This Row],[CNA Hours]], Contract[[#This Row],[NA TR Hours]], Contract[[#This Row],[Med Aide/Tech Hours]])</f>
        <v>217.38285714285712</v>
      </c>
      <c r="G6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13.326373626373627</v>
      </c>
      <c r="H625" s="8">
        <f>Contract[[#This Row],[Total Contract Hours]]/Contract[[#This Row],[Total Nurse Staff Hours]]</f>
        <v>6.1303700767977101E-2</v>
      </c>
      <c r="I625" s="2">
        <f>SUM(Contract[[#This Row],[RN Hours (excl. Admin, DON)]], Contract[[#This Row],[RN Admin Hours]], Contract[[#This Row],[RN DON Hours]])</f>
        <v>26.088131868131867</v>
      </c>
      <c r="J625" s="2">
        <f>SUM(Contract[[#This Row],[RN Hours Contract (excl. Admin, DON)]], Contract[[#This Row],[RN Admin Hours Contract]], Contract[[#This Row],[RN DON Hours Contract]])</f>
        <v>2.802197802197802</v>
      </c>
      <c r="K625" s="8">
        <f>Contract[[#This Row],[Total Contract RN Hours (w/ Admin, DON)]]/Contract[[#This Row],[Total RN Hours (w/ Admin, DON)]]</f>
        <v>0.10741274294235094</v>
      </c>
      <c r="L625" s="2">
        <v>15.121098901098899</v>
      </c>
      <c r="M625" s="2">
        <v>2.802197802197802</v>
      </c>
      <c r="N625" s="8">
        <f>Contract[[#This Row],[RN Hours Contract (excl. Admin, DON)]]/Contract[[#This Row],[RN Hours (excl. Admin, DON)]]</f>
        <v>0.18531707387974014</v>
      </c>
      <c r="O625" s="2">
        <v>7.4505494505494507</v>
      </c>
      <c r="P625" s="2">
        <v>0</v>
      </c>
      <c r="Q625" s="8">
        <f>Contract[[#This Row],[RN Admin Hours Contract]]/Contract[[#This Row],[RN Admin Hours]]</f>
        <v>0</v>
      </c>
      <c r="R625" s="2">
        <v>3.5164835164835164</v>
      </c>
      <c r="S625" s="2">
        <v>0</v>
      </c>
      <c r="T625" s="8">
        <f>Contract[[#This Row],[RN DON Hours Contract]]/Contract[[#This Row],[RN DON Hours]]</f>
        <v>0</v>
      </c>
      <c r="U625" s="2">
        <v>39.425274725274726</v>
      </c>
      <c r="V625" s="2">
        <v>2.2714285714285714</v>
      </c>
      <c r="W625" s="8">
        <f>Contract[[#This Row],[LPN Hours Contract (excl. Admin)]]/Contract[[#This Row],[LPN Hours (excl. Admin)]]</f>
        <v>5.7613512835521359E-2</v>
      </c>
      <c r="X625" s="2">
        <v>4.3461538461538458</v>
      </c>
      <c r="Y625" s="2">
        <v>0</v>
      </c>
      <c r="Z625" s="8">
        <f>Contract[[#This Row],[LPN Admin Hours Contract]]/Contract[[#This Row],[LPN Admin Hours]]</f>
        <v>0</v>
      </c>
      <c r="AA625" s="2">
        <v>147.52329670329669</v>
      </c>
      <c r="AB625" s="2">
        <v>8.2527472527472536</v>
      </c>
      <c r="AC625" s="8">
        <f>Contract[[#This Row],[CNA Hours Contract]]/Contract[[#This Row],[CNA Hours]]</f>
        <v>5.5941993143940022E-2</v>
      </c>
      <c r="AD625" s="2">
        <v>0</v>
      </c>
      <c r="AE625" s="2">
        <v>0</v>
      </c>
      <c r="AF625" s="8" t="s">
        <v>2447</v>
      </c>
      <c r="AG625" s="2">
        <v>0</v>
      </c>
      <c r="AH625" s="2">
        <v>0</v>
      </c>
      <c r="AI625" s="8" t="s">
        <v>2447</v>
      </c>
      <c r="AJ625" t="s">
        <v>889</v>
      </c>
      <c r="AK625" s="6">
        <v>5</v>
      </c>
      <c r="AT625"/>
      <c r="AU625"/>
    </row>
    <row r="626" spans="1:47" x14ac:dyDescent="0.25">
      <c r="A626" t="s">
        <v>35</v>
      </c>
      <c r="B626" t="s">
        <v>1808</v>
      </c>
      <c r="C626" t="s">
        <v>2262</v>
      </c>
      <c r="D626" t="s">
        <v>2325</v>
      </c>
      <c r="E626" s="2">
        <v>47.428571428571431</v>
      </c>
      <c r="F626" s="2">
        <f>SUM(Contract[[#This Row],[RN Hours (excl. Admin, DON)]], Contract[[#This Row],[RN Admin Hours]], Contract[[#This Row],[RN DON Hours]], Contract[[#This Row],[LPN Hours (excl. Admin)]], Contract[[#This Row],[LPN Admin Hours]], Contract[[#This Row],[CNA Hours]], Contract[[#This Row],[NA TR Hours]], Contract[[#This Row],[Med Aide/Tech Hours]])</f>
        <v>201.03307692307695</v>
      </c>
      <c r="G6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25.640879120879113</v>
      </c>
      <c r="H626" s="8">
        <f>Contract[[#This Row],[Total Contract Hours]]/Contract[[#This Row],[Total Nurse Staff Hours]]</f>
        <v>0.12754557366044947</v>
      </c>
      <c r="I626" s="2">
        <f>SUM(Contract[[#This Row],[RN Hours (excl. Admin, DON)]], Contract[[#This Row],[RN Admin Hours]], Contract[[#This Row],[RN DON Hours]])</f>
        <v>18.495714285714286</v>
      </c>
      <c r="J626" s="2">
        <f>SUM(Contract[[#This Row],[RN Hours Contract (excl. Admin, DON)]], Contract[[#This Row],[RN Admin Hours Contract]], Contract[[#This Row],[RN DON Hours Contract]])</f>
        <v>1.9890109890109891</v>
      </c>
      <c r="K626" s="8">
        <f>Contract[[#This Row],[Total Contract RN Hours (w/ Admin, DON)]]/Contract[[#This Row],[Total RN Hours (w/ Admin, DON)]]</f>
        <v>0.10753902002839981</v>
      </c>
      <c r="L626" s="2">
        <v>5.7237362637362637</v>
      </c>
      <c r="M626" s="2">
        <v>1.4175824175824177</v>
      </c>
      <c r="N626" s="8">
        <f>Contract[[#This Row],[RN Hours Contract (excl. Admin, DON)]]/Contract[[#This Row],[RN Hours (excl. Admin, DON)]]</f>
        <v>0.24766731943324502</v>
      </c>
      <c r="O626" s="2">
        <v>6.7390109890109891</v>
      </c>
      <c r="P626" s="2">
        <v>0</v>
      </c>
      <c r="Q626" s="8">
        <f>Contract[[#This Row],[RN Admin Hours Contract]]/Contract[[#This Row],[RN Admin Hours]]</f>
        <v>0</v>
      </c>
      <c r="R626" s="2">
        <v>6.0329670329670328</v>
      </c>
      <c r="S626" s="2">
        <v>0.5714285714285714</v>
      </c>
      <c r="T626" s="8">
        <f>Contract[[#This Row],[RN DON Hours Contract]]/Contract[[#This Row],[RN DON Hours]]</f>
        <v>9.4717668488160295E-2</v>
      </c>
      <c r="U626" s="2">
        <v>35.146373626373645</v>
      </c>
      <c r="V626" s="2">
        <v>10.596923076923071</v>
      </c>
      <c r="W626" s="8">
        <f>Contract[[#This Row],[LPN Hours Contract (excl. Admin)]]/Contract[[#This Row],[LPN Hours (excl. Admin)]]</f>
        <v>0.30150829185322259</v>
      </c>
      <c r="X626" s="2">
        <v>0</v>
      </c>
      <c r="Y626" s="2">
        <v>0</v>
      </c>
      <c r="Z626" s="8" t="s">
        <v>2447</v>
      </c>
      <c r="AA626" s="2">
        <v>147.39098901098902</v>
      </c>
      <c r="AB626" s="2">
        <v>13.054945054945055</v>
      </c>
      <c r="AC626" s="8">
        <f>Contract[[#This Row],[CNA Hours Contract]]/Contract[[#This Row],[CNA Hours]]</f>
        <v>8.8573563028142233E-2</v>
      </c>
      <c r="AD626" s="2">
        <v>0</v>
      </c>
      <c r="AE626" s="2">
        <v>0</v>
      </c>
      <c r="AF626" s="8" t="s">
        <v>2447</v>
      </c>
      <c r="AG626" s="2">
        <v>0</v>
      </c>
      <c r="AH626" s="2">
        <v>0</v>
      </c>
      <c r="AI626" s="8" t="s">
        <v>2447</v>
      </c>
      <c r="AJ626" t="s">
        <v>875</v>
      </c>
      <c r="AK626" s="6">
        <v>5</v>
      </c>
      <c r="AT626"/>
      <c r="AU626"/>
    </row>
    <row r="627" spans="1:47" x14ac:dyDescent="0.25">
      <c r="A627" t="s">
        <v>35</v>
      </c>
      <c r="B627" t="s">
        <v>1865</v>
      </c>
      <c r="C627" t="s">
        <v>1998</v>
      </c>
      <c r="D627" t="s">
        <v>2282</v>
      </c>
      <c r="E627" s="2">
        <v>42.659340659340657</v>
      </c>
      <c r="F627" s="2">
        <f>SUM(Contract[[#This Row],[RN Hours (excl. Admin, DON)]], Contract[[#This Row],[RN Admin Hours]], Contract[[#This Row],[RN DON Hours]], Contract[[#This Row],[LPN Hours (excl. Admin)]], Contract[[#This Row],[LPN Admin Hours]], Contract[[#This Row],[CNA Hours]], Contract[[#This Row],[NA TR Hours]], Contract[[#This Row],[Med Aide/Tech Hours]])</f>
        <v>249.61780219780226</v>
      </c>
      <c r="G6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17.826373626373627</v>
      </c>
      <c r="H627" s="8">
        <f>Contract[[#This Row],[Total Contract Hours]]/Contract[[#This Row],[Total Nurse Staff Hours]]</f>
        <v>7.14146726291887E-2</v>
      </c>
      <c r="I627" s="2">
        <f>SUM(Contract[[#This Row],[RN Hours (excl. Admin, DON)]], Contract[[#This Row],[RN Admin Hours]], Contract[[#This Row],[RN DON Hours]])</f>
        <v>32.519230769230774</v>
      </c>
      <c r="J627" s="2">
        <f>SUM(Contract[[#This Row],[RN Hours Contract (excl. Admin, DON)]], Contract[[#This Row],[RN Admin Hours Contract]], Contract[[#This Row],[RN DON Hours Contract]])</f>
        <v>2.2527472527472527</v>
      </c>
      <c r="K627" s="8">
        <f>Contract[[#This Row],[Total Contract RN Hours (w/ Admin, DON)]]/Contract[[#This Row],[Total RN Hours (w/ Admin, DON)]]</f>
        <v>6.9274309368927922E-2</v>
      </c>
      <c r="L627" s="2">
        <v>22.027472527472529</v>
      </c>
      <c r="M627" s="2">
        <v>1.5164835164835164</v>
      </c>
      <c r="N627" s="8">
        <f>Contract[[#This Row],[RN Hours Contract (excl. Admin, DON)]]/Contract[[#This Row],[RN Hours (excl. Admin, DON)]]</f>
        <v>6.8845098528311291E-2</v>
      </c>
      <c r="O627" s="2">
        <v>4.865384615384615</v>
      </c>
      <c r="P627" s="2">
        <v>0.73626373626373631</v>
      </c>
      <c r="Q627" s="8">
        <f>Contract[[#This Row],[RN Admin Hours Contract]]/Contract[[#This Row],[RN Admin Hours]]</f>
        <v>0.1513269339356296</v>
      </c>
      <c r="R627" s="2">
        <v>5.6263736263736268</v>
      </c>
      <c r="S627" s="2">
        <v>0</v>
      </c>
      <c r="T627" s="8">
        <f>Contract[[#This Row],[RN DON Hours Contract]]/Contract[[#This Row],[RN DON Hours]]</f>
        <v>0</v>
      </c>
      <c r="U627" s="2">
        <v>28.757692307692306</v>
      </c>
      <c r="V627" s="2">
        <v>0.80439560439560442</v>
      </c>
      <c r="W627" s="8">
        <f>Contract[[#This Row],[LPN Hours Contract (excl. Admin)]]/Contract[[#This Row],[LPN Hours (excl. Admin)]]</f>
        <v>2.7971493532547433E-2</v>
      </c>
      <c r="X627" s="2">
        <v>0</v>
      </c>
      <c r="Y627" s="2">
        <v>0</v>
      </c>
      <c r="Z627" s="8" t="s">
        <v>2447</v>
      </c>
      <c r="AA627" s="2">
        <v>188.34087912087918</v>
      </c>
      <c r="AB627" s="2">
        <v>14.76923076923077</v>
      </c>
      <c r="AC627" s="8">
        <f>Contract[[#This Row],[CNA Hours Contract]]/Contract[[#This Row],[CNA Hours]]</f>
        <v>7.8417552462159423E-2</v>
      </c>
      <c r="AD627" s="2">
        <v>0</v>
      </c>
      <c r="AE627" s="2">
        <v>0</v>
      </c>
      <c r="AF627" s="8" t="s">
        <v>2447</v>
      </c>
      <c r="AG627" s="2">
        <v>0</v>
      </c>
      <c r="AH627" s="2">
        <v>0</v>
      </c>
      <c r="AI627" s="8" t="s">
        <v>2447</v>
      </c>
      <c r="AJ627" t="s">
        <v>932</v>
      </c>
      <c r="AK627" s="6">
        <v>5</v>
      </c>
      <c r="AT627"/>
      <c r="AU627"/>
    </row>
    <row r="628" spans="1:47" x14ac:dyDescent="0.25">
      <c r="A628" t="s">
        <v>35</v>
      </c>
      <c r="B628" t="s">
        <v>1805</v>
      </c>
      <c r="C628" t="s">
        <v>1930</v>
      </c>
      <c r="D628" t="s">
        <v>2326</v>
      </c>
      <c r="E628" s="2">
        <v>17.241758241758241</v>
      </c>
      <c r="F628" s="2">
        <f>SUM(Contract[[#This Row],[RN Hours (excl. Admin, DON)]], Contract[[#This Row],[RN Admin Hours]], Contract[[#This Row],[RN DON Hours]], Contract[[#This Row],[LPN Hours (excl. Admin)]], Contract[[#This Row],[LPN Admin Hours]], Contract[[#This Row],[CNA Hours]], Contract[[#This Row],[NA TR Hours]], Contract[[#This Row],[Med Aide/Tech Hours]])</f>
        <v>87.529230769230765</v>
      </c>
      <c r="G6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20.131098901098902</v>
      </c>
      <c r="H628" s="8">
        <f>Contract[[#This Row],[Total Contract Hours]]/Contract[[#This Row],[Total Nurse Staff Hours]]</f>
        <v>0.22999286894425225</v>
      </c>
      <c r="I628" s="2">
        <f>SUM(Contract[[#This Row],[RN Hours (excl. Admin, DON)]], Contract[[#This Row],[RN Admin Hours]], Contract[[#This Row],[RN DON Hours]])</f>
        <v>20.205384615384617</v>
      </c>
      <c r="J628" s="2">
        <f>SUM(Contract[[#This Row],[RN Hours Contract (excl. Admin, DON)]], Contract[[#This Row],[RN Admin Hours Contract]], Contract[[#This Row],[RN DON Hours Contract]])</f>
        <v>5.6373626373626378</v>
      </c>
      <c r="K628" s="8">
        <f>Contract[[#This Row],[Total Contract RN Hours (w/ Admin, DON)]]/Contract[[#This Row],[Total RN Hours (w/ Admin, DON)]]</f>
        <v>0.27900298582142724</v>
      </c>
      <c r="L628" s="2">
        <v>10.994945054945056</v>
      </c>
      <c r="M628" s="2">
        <v>0.8571428571428571</v>
      </c>
      <c r="N628" s="8">
        <f>Contract[[#This Row],[RN Hours Contract (excl. Admin, DON)]]/Contract[[#This Row],[RN Hours (excl. Admin, DON)]]</f>
        <v>7.7957902732524426E-2</v>
      </c>
      <c r="O628" s="2">
        <v>3.197802197802198</v>
      </c>
      <c r="P628" s="2">
        <v>6.5934065934065936E-2</v>
      </c>
      <c r="Q628" s="8">
        <f>Contract[[#This Row],[RN Admin Hours Contract]]/Contract[[#This Row],[RN Admin Hours]]</f>
        <v>2.0618556701030927E-2</v>
      </c>
      <c r="R628" s="2">
        <v>6.0126373626373626</v>
      </c>
      <c r="S628" s="2">
        <v>4.7142857142857144</v>
      </c>
      <c r="T628" s="8">
        <f>Contract[[#This Row],[RN DON Hours Contract]]/Contract[[#This Row],[RN DON Hours]]</f>
        <v>0.78406287124188978</v>
      </c>
      <c r="U628" s="2">
        <v>12.315164835164833</v>
      </c>
      <c r="V628" s="2">
        <v>3.8014285714285707</v>
      </c>
      <c r="W628" s="8">
        <f>Contract[[#This Row],[LPN Hours Contract (excl. Admin)]]/Contract[[#This Row],[LPN Hours (excl. Admin)]]</f>
        <v>0.30867865938537314</v>
      </c>
      <c r="X628" s="2">
        <v>0</v>
      </c>
      <c r="Y628" s="2">
        <v>0</v>
      </c>
      <c r="Z628" s="8" t="s">
        <v>2447</v>
      </c>
      <c r="AA628" s="2">
        <v>55.008681318681319</v>
      </c>
      <c r="AB628" s="2">
        <v>10.692307692307692</v>
      </c>
      <c r="AC628" s="8">
        <f>Contract[[#This Row],[CNA Hours Contract]]/Contract[[#This Row],[CNA Hours]]</f>
        <v>0.19437491384976197</v>
      </c>
      <c r="AD628" s="2">
        <v>0</v>
      </c>
      <c r="AE628" s="2">
        <v>0</v>
      </c>
      <c r="AF628" s="8" t="s">
        <v>2447</v>
      </c>
      <c r="AG628" s="2">
        <v>0</v>
      </c>
      <c r="AH628" s="2">
        <v>0</v>
      </c>
      <c r="AI628" s="8" t="s">
        <v>2447</v>
      </c>
      <c r="AJ628" t="s">
        <v>872</v>
      </c>
      <c r="AK628" s="6">
        <v>5</v>
      </c>
      <c r="AT628"/>
      <c r="AU628"/>
    </row>
    <row r="629" spans="1:47" x14ac:dyDescent="0.25">
      <c r="A629" t="s">
        <v>35</v>
      </c>
      <c r="B629" t="s">
        <v>1253</v>
      </c>
      <c r="C629" t="s">
        <v>2147</v>
      </c>
      <c r="D629" t="s">
        <v>2348</v>
      </c>
      <c r="E629" s="2">
        <v>45.417582417582416</v>
      </c>
      <c r="F629" s="2">
        <f>SUM(Contract[[#This Row],[RN Hours (excl. Admin, DON)]], Contract[[#This Row],[RN Admin Hours]], Contract[[#This Row],[RN DON Hours]], Contract[[#This Row],[LPN Hours (excl. Admin)]], Contract[[#This Row],[LPN Admin Hours]], Contract[[#This Row],[CNA Hours]], Contract[[#This Row],[NA TR Hours]], Contract[[#This Row],[Med Aide/Tech Hours]])</f>
        <v>162.64274725274726</v>
      </c>
      <c r="G6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51.863516483516484</v>
      </c>
      <c r="H629" s="8">
        <f>Contract[[#This Row],[Total Contract Hours]]/Contract[[#This Row],[Total Nurse Staff Hours]]</f>
        <v>0.31887998302758896</v>
      </c>
      <c r="I629" s="2">
        <f>SUM(Contract[[#This Row],[RN Hours (excl. Admin, DON)]], Contract[[#This Row],[RN Admin Hours]], Contract[[#This Row],[RN DON Hours]])</f>
        <v>40.902087912087907</v>
      </c>
      <c r="J629" s="2">
        <f>SUM(Contract[[#This Row],[RN Hours Contract (excl. Admin, DON)]], Contract[[#This Row],[RN Admin Hours Contract]], Contract[[#This Row],[RN DON Hours Contract]])</f>
        <v>4.5714285714285712</v>
      </c>
      <c r="K629" s="8">
        <f>Contract[[#This Row],[Total Contract RN Hours (w/ Admin, DON)]]/Contract[[#This Row],[Total RN Hours (w/ Admin, DON)]]</f>
        <v>0.11176516419538486</v>
      </c>
      <c r="L629" s="2">
        <v>26.753736263736265</v>
      </c>
      <c r="M629" s="2">
        <v>4.5714285714285712</v>
      </c>
      <c r="N629" s="8">
        <f>Contract[[#This Row],[RN Hours Contract (excl. Admin, DON)]]/Contract[[#This Row],[RN Hours (excl. Admin, DON)]]</f>
        <v>0.17087065994684936</v>
      </c>
      <c r="O629" s="2">
        <v>9.0494505494505493</v>
      </c>
      <c r="P629" s="2">
        <v>0</v>
      </c>
      <c r="Q629" s="8">
        <f>Contract[[#This Row],[RN Admin Hours Contract]]/Contract[[#This Row],[RN Admin Hours]]</f>
        <v>0</v>
      </c>
      <c r="R629" s="2">
        <v>5.0989010989010985</v>
      </c>
      <c r="S629" s="2">
        <v>0</v>
      </c>
      <c r="T629" s="8">
        <f>Contract[[#This Row],[RN DON Hours Contract]]/Contract[[#This Row],[RN DON Hours]]</f>
        <v>0</v>
      </c>
      <c r="U629" s="2">
        <v>34.800329670329667</v>
      </c>
      <c r="V629" s="2">
        <v>6.9843956043956048</v>
      </c>
      <c r="W629" s="8">
        <f>Contract[[#This Row],[LPN Hours Contract (excl. Admin)]]/Contract[[#This Row],[LPN Hours (excl. Admin)]]</f>
        <v>0.20069912183476854</v>
      </c>
      <c r="X629" s="2">
        <v>0</v>
      </c>
      <c r="Y629" s="2">
        <v>0</v>
      </c>
      <c r="Z629" s="8" t="s">
        <v>2447</v>
      </c>
      <c r="AA629" s="2">
        <v>86.940329670329675</v>
      </c>
      <c r="AB629" s="2">
        <v>40.307692307692307</v>
      </c>
      <c r="AC629" s="8">
        <f>Contract[[#This Row],[CNA Hours Contract]]/Contract[[#This Row],[CNA Hours]]</f>
        <v>0.46362479255065681</v>
      </c>
      <c r="AD629" s="2">
        <v>0</v>
      </c>
      <c r="AE629" s="2">
        <v>0</v>
      </c>
      <c r="AF629" s="8" t="s">
        <v>2447</v>
      </c>
      <c r="AG629" s="2">
        <v>0</v>
      </c>
      <c r="AH629" s="2">
        <v>0</v>
      </c>
      <c r="AI629" s="8" t="s">
        <v>2447</v>
      </c>
      <c r="AJ629" t="s">
        <v>309</v>
      </c>
      <c r="AK629" s="6">
        <v>5</v>
      </c>
      <c r="AT629"/>
      <c r="AU629"/>
    </row>
    <row r="630" spans="1:47" x14ac:dyDescent="0.25">
      <c r="A630" t="s">
        <v>35</v>
      </c>
      <c r="B630" t="s">
        <v>1815</v>
      </c>
      <c r="C630" t="s">
        <v>2003</v>
      </c>
      <c r="D630" t="s">
        <v>2309</v>
      </c>
      <c r="E630" s="2">
        <v>39.296703296703299</v>
      </c>
      <c r="F630" s="2">
        <f>SUM(Contract[[#This Row],[RN Hours (excl. Admin, DON)]], Contract[[#This Row],[RN Admin Hours]], Contract[[#This Row],[RN DON Hours]], Contract[[#This Row],[LPN Hours (excl. Admin)]], Contract[[#This Row],[LPN Admin Hours]], Contract[[#This Row],[CNA Hours]], Contract[[#This Row],[NA TR Hours]], Contract[[#This Row],[Med Aide/Tech Hours]])</f>
        <v>209.48175824175826</v>
      </c>
      <c r="G6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15.00021978021978</v>
      </c>
      <c r="H630" s="8">
        <f>Contract[[#This Row],[Total Contract Hours]]/Contract[[#This Row],[Total Nurse Staff Hours]]</f>
        <v>7.1606329382190678E-2</v>
      </c>
      <c r="I630" s="2">
        <f>SUM(Contract[[#This Row],[RN Hours (excl. Admin, DON)]], Contract[[#This Row],[RN Admin Hours]], Contract[[#This Row],[RN DON Hours]])</f>
        <v>27.331868131868134</v>
      </c>
      <c r="J630" s="2">
        <f>SUM(Contract[[#This Row],[RN Hours Contract (excl. Admin, DON)]], Contract[[#This Row],[RN Admin Hours Contract]], Contract[[#This Row],[RN DON Hours Contract]])</f>
        <v>1.5054945054945055</v>
      </c>
      <c r="K630" s="8">
        <f>Contract[[#This Row],[Total Contract RN Hours (w/ Admin, DON)]]/Contract[[#This Row],[Total RN Hours (w/ Admin, DON)]]</f>
        <v>5.5082019942103565E-2</v>
      </c>
      <c r="L630" s="2">
        <v>18.584615384615386</v>
      </c>
      <c r="M630" s="2">
        <v>1.5054945054945055</v>
      </c>
      <c r="N630" s="8">
        <f>Contract[[#This Row],[RN Hours Contract (excl. Admin, DON)]]/Contract[[#This Row],[RN Hours (excl. Admin, DON)]]</f>
        <v>8.1007568590350035E-2</v>
      </c>
      <c r="O630" s="2">
        <v>3.2967032967032965</v>
      </c>
      <c r="P630" s="2">
        <v>0</v>
      </c>
      <c r="Q630" s="8">
        <f>Contract[[#This Row],[RN Admin Hours Contract]]/Contract[[#This Row],[RN Admin Hours]]</f>
        <v>0</v>
      </c>
      <c r="R630" s="2">
        <v>5.4505494505494507</v>
      </c>
      <c r="S630" s="2">
        <v>0</v>
      </c>
      <c r="T630" s="8">
        <f>Contract[[#This Row],[RN DON Hours Contract]]/Contract[[#This Row],[RN DON Hours]]</f>
        <v>0</v>
      </c>
      <c r="U630" s="2">
        <v>26.754285714285718</v>
      </c>
      <c r="V630" s="2">
        <v>0.52769230769230768</v>
      </c>
      <c r="W630" s="8">
        <f>Contract[[#This Row],[LPN Hours Contract (excl. Admin)]]/Contract[[#This Row],[LPN Hours (excl. Admin)]]</f>
        <v>1.9723655242664211E-2</v>
      </c>
      <c r="X630" s="2">
        <v>0</v>
      </c>
      <c r="Y630" s="2">
        <v>0</v>
      </c>
      <c r="Z630" s="8" t="s">
        <v>2447</v>
      </c>
      <c r="AA630" s="2">
        <v>155.39560439560441</v>
      </c>
      <c r="AB630" s="2">
        <v>12.967032967032967</v>
      </c>
      <c r="AC630" s="8">
        <f>Contract[[#This Row],[CNA Hours Contract]]/Contract[[#This Row],[CNA Hours]]</f>
        <v>8.3445300898097721E-2</v>
      </c>
      <c r="AD630" s="2">
        <v>0</v>
      </c>
      <c r="AE630" s="2">
        <v>0</v>
      </c>
      <c r="AF630" s="8" t="s">
        <v>2447</v>
      </c>
      <c r="AG630" s="2">
        <v>0</v>
      </c>
      <c r="AH630" s="2">
        <v>0</v>
      </c>
      <c r="AI630" s="8" t="s">
        <v>2447</v>
      </c>
      <c r="AJ630" t="s">
        <v>882</v>
      </c>
      <c r="AK630" s="6">
        <v>5</v>
      </c>
      <c r="AT630"/>
      <c r="AU630"/>
    </row>
    <row r="631" spans="1:47" x14ac:dyDescent="0.25">
      <c r="A631" t="s">
        <v>35</v>
      </c>
      <c r="B631" t="s">
        <v>1515</v>
      </c>
      <c r="C631" t="s">
        <v>2026</v>
      </c>
      <c r="D631" t="s">
        <v>2342</v>
      </c>
      <c r="E631" s="2">
        <v>42.164835164835168</v>
      </c>
      <c r="F631" s="2">
        <f>SUM(Contract[[#This Row],[RN Hours (excl. Admin, DON)]], Contract[[#This Row],[RN Admin Hours]], Contract[[#This Row],[RN DON Hours]], Contract[[#This Row],[LPN Hours (excl. Admin)]], Contract[[#This Row],[LPN Admin Hours]], Contract[[#This Row],[CNA Hours]], Contract[[#This Row],[NA TR Hours]], Contract[[#This Row],[Med Aide/Tech Hours]])</f>
        <v>138.56450549450548</v>
      </c>
      <c r="G6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31" s="8">
        <f>Contract[[#This Row],[Total Contract Hours]]/Contract[[#This Row],[Total Nurse Staff Hours]]</f>
        <v>0</v>
      </c>
      <c r="I631" s="2">
        <f>SUM(Contract[[#This Row],[RN Hours (excl. Admin, DON)]], Contract[[#This Row],[RN Admin Hours]], Contract[[#This Row],[RN DON Hours]])</f>
        <v>37.96153846153846</v>
      </c>
      <c r="J631" s="2">
        <f>SUM(Contract[[#This Row],[RN Hours Contract (excl. Admin, DON)]], Contract[[#This Row],[RN Admin Hours Contract]], Contract[[#This Row],[RN DON Hours Contract]])</f>
        <v>0</v>
      </c>
      <c r="K631" s="8">
        <f>Contract[[#This Row],[Total Contract RN Hours (w/ Admin, DON)]]/Contract[[#This Row],[Total RN Hours (w/ Admin, DON)]]</f>
        <v>0</v>
      </c>
      <c r="L631" s="2">
        <v>20.752747252747252</v>
      </c>
      <c r="M631" s="2">
        <v>0</v>
      </c>
      <c r="N631" s="8">
        <f>Contract[[#This Row],[RN Hours Contract (excl. Admin, DON)]]/Contract[[#This Row],[RN Hours (excl. Admin, DON)]]</f>
        <v>0</v>
      </c>
      <c r="O631" s="2">
        <v>11.758241758241759</v>
      </c>
      <c r="P631" s="2">
        <v>0</v>
      </c>
      <c r="Q631" s="8">
        <f>Contract[[#This Row],[RN Admin Hours Contract]]/Contract[[#This Row],[RN Admin Hours]]</f>
        <v>0</v>
      </c>
      <c r="R631" s="2">
        <v>5.4505494505494507</v>
      </c>
      <c r="S631" s="2">
        <v>0</v>
      </c>
      <c r="T631" s="8">
        <f>Contract[[#This Row],[RN DON Hours Contract]]/Contract[[#This Row],[RN DON Hours]]</f>
        <v>0</v>
      </c>
      <c r="U631" s="2">
        <v>31.152417582417581</v>
      </c>
      <c r="V631" s="2">
        <v>0</v>
      </c>
      <c r="W631" s="8">
        <f>Contract[[#This Row],[LPN Hours Contract (excl. Admin)]]/Contract[[#This Row],[LPN Hours (excl. Admin)]]</f>
        <v>0</v>
      </c>
      <c r="X631" s="2">
        <v>0</v>
      </c>
      <c r="Y631" s="2">
        <v>0</v>
      </c>
      <c r="Z631" s="8" t="s">
        <v>2447</v>
      </c>
      <c r="AA631" s="2">
        <v>68.021978021978029</v>
      </c>
      <c r="AB631" s="2">
        <v>0</v>
      </c>
      <c r="AC631" s="8">
        <f>Contract[[#This Row],[CNA Hours Contract]]/Contract[[#This Row],[CNA Hours]]</f>
        <v>0</v>
      </c>
      <c r="AD631" s="2">
        <v>1.4285714285714286</v>
      </c>
      <c r="AE631" s="2">
        <v>0</v>
      </c>
      <c r="AF631" s="8">
        <f>Contract[[#This Row],[NA TR Hours Contract]]/Contract[[#This Row],[NA TR Hours]]</f>
        <v>0</v>
      </c>
      <c r="AG631" s="2">
        <v>0</v>
      </c>
      <c r="AH631" s="2">
        <v>0</v>
      </c>
      <c r="AI631" s="8" t="s">
        <v>2447</v>
      </c>
      <c r="AJ631" t="s">
        <v>577</v>
      </c>
      <c r="AK631" s="6">
        <v>5</v>
      </c>
      <c r="AT631"/>
      <c r="AU631"/>
    </row>
    <row r="632" spans="1:47" x14ac:dyDescent="0.25">
      <c r="A632" t="s">
        <v>35</v>
      </c>
      <c r="B632" t="s">
        <v>1646</v>
      </c>
      <c r="C632" t="s">
        <v>2016</v>
      </c>
      <c r="D632" t="s">
        <v>2325</v>
      </c>
      <c r="E632" s="2">
        <v>17.890109890109891</v>
      </c>
      <c r="F632" s="2">
        <f>SUM(Contract[[#This Row],[RN Hours (excl. Admin, DON)]], Contract[[#This Row],[RN Admin Hours]], Contract[[#This Row],[RN DON Hours]], Contract[[#This Row],[LPN Hours (excl. Admin)]], Contract[[#This Row],[LPN Admin Hours]], Contract[[#This Row],[CNA Hours]], Contract[[#This Row],[NA TR Hours]], Contract[[#This Row],[Med Aide/Tech Hours]])</f>
        <v>92.464285714285722</v>
      </c>
      <c r="G6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1.1401098901098901</v>
      </c>
      <c r="H632" s="8">
        <f>Contract[[#This Row],[Total Contract Hours]]/Contract[[#This Row],[Total Nurse Staff Hours]]</f>
        <v>1.233027304869715E-2</v>
      </c>
      <c r="I632" s="2">
        <f>SUM(Contract[[#This Row],[RN Hours (excl. Admin, DON)]], Contract[[#This Row],[RN Admin Hours]], Contract[[#This Row],[RN DON Hours]])</f>
        <v>23.733516483516485</v>
      </c>
      <c r="J632" s="2">
        <f>SUM(Contract[[#This Row],[RN Hours Contract (excl. Admin, DON)]], Contract[[#This Row],[RN Admin Hours Contract]], Contract[[#This Row],[RN DON Hours Contract]])</f>
        <v>0.87912087912087911</v>
      </c>
      <c r="K632" s="8">
        <f>Contract[[#This Row],[Total Contract RN Hours (w/ Admin, DON)]]/Contract[[#This Row],[Total RN Hours (w/ Admin, DON)]]</f>
        <v>3.7041324227341126E-2</v>
      </c>
      <c r="L632" s="2">
        <v>15.510989010989011</v>
      </c>
      <c r="M632" s="2">
        <v>0</v>
      </c>
      <c r="N632" s="8">
        <f>Contract[[#This Row],[RN Hours Contract (excl. Admin, DON)]]/Contract[[#This Row],[RN Hours (excl. Admin, DON)]]</f>
        <v>0</v>
      </c>
      <c r="O632" s="2">
        <v>3.2115384615384617</v>
      </c>
      <c r="P632" s="2">
        <v>0.87912087912087911</v>
      </c>
      <c r="Q632" s="8">
        <f>Contract[[#This Row],[RN Admin Hours Contract]]/Contract[[#This Row],[RN Admin Hours]]</f>
        <v>0.2737382378100941</v>
      </c>
      <c r="R632" s="2">
        <v>5.0109890109890109</v>
      </c>
      <c r="S632" s="2">
        <v>0</v>
      </c>
      <c r="T632" s="8">
        <f>Contract[[#This Row],[RN DON Hours Contract]]/Contract[[#This Row],[RN DON Hours]]</f>
        <v>0</v>
      </c>
      <c r="U632" s="2">
        <v>8.9340659340659343</v>
      </c>
      <c r="V632" s="2">
        <v>0.26098901098901101</v>
      </c>
      <c r="W632" s="8">
        <f>Contract[[#This Row],[LPN Hours Contract (excl. Admin)]]/Contract[[#This Row],[LPN Hours (excl. Admin)]]</f>
        <v>2.9212792127921279E-2</v>
      </c>
      <c r="X632" s="2">
        <v>0</v>
      </c>
      <c r="Y632" s="2">
        <v>0</v>
      </c>
      <c r="Z632" s="8" t="s">
        <v>2447</v>
      </c>
      <c r="AA632" s="2">
        <v>59.796703296703299</v>
      </c>
      <c r="AB632" s="2">
        <v>0</v>
      </c>
      <c r="AC632" s="8">
        <f>Contract[[#This Row],[CNA Hours Contract]]/Contract[[#This Row],[CNA Hours]]</f>
        <v>0</v>
      </c>
      <c r="AD632" s="2">
        <v>0</v>
      </c>
      <c r="AE632" s="2">
        <v>0</v>
      </c>
      <c r="AF632" s="8" t="s">
        <v>2447</v>
      </c>
      <c r="AG632" s="2">
        <v>0</v>
      </c>
      <c r="AH632" s="2">
        <v>0</v>
      </c>
      <c r="AI632" s="8" t="s">
        <v>2447</v>
      </c>
      <c r="AJ632" t="s">
        <v>709</v>
      </c>
      <c r="AK632" s="6">
        <v>5</v>
      </c>
      <c r="AT632"/>
      <c r="AU632"/>
    </row>
    <row r="633" spans="1:47" x14ac:dyDescent="0.25">
      <c r="A633" t="s">
        <v>35</v>
      </c>
      <c r="B633" t="s">
        <v>1880</v>
      </c>
      <c r="C633" t="s">
        <v>1989</v>
      </c>
      <c r="D633" t="s">
        <v>2355</v>
      </c>
      <c r="E633" s="2">
        <v>48.318681318681321</v>
      </c>
      <c r="F633" s="2">
        <f>SUM(Contract[[#This Row],[RN Hours (excl. Admin, DON)]], Contract[[#This Row],[RN Admin Hours]], Contract[[#This Row],[RN DON Hours]], Contract[[#This Row],[LPN Hours (excl. Admin)]], Contract[[#This Row],[LPN Admin Hours]], Contract[[#This Row],[CNA Hours]], Contract[[#This Row],[NA TR Hours]], Contract[[#This Row],[Med Aide/Tech Hours]])</f>
        <v>245.04956043956042</v>
      </c>
      <c r="G6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12.202967032967033</v>
      </c>
      <c r="H633" s="8">
        <f>Contract[[#This Row],[Total Contract Hours]]/Contract[[#This Row],[Total Nurse Staff Hours]]</f>
        <v>4.9797955201706226E-2</v>
      </c>
      <c r="I633" s="2">
        <f>SUM(Contract[[#This Row],[RN Hours (excl. Admin, DON)]], Contract[[#This Row],[RN Admin Hours]], Contract[[#This Row],[RN DON Hours]])</f>
        <v>37.474395604395603</v>
      </c>
      <c r="J633" s="2">
        <f>SUM(Contract[[#This Row],[RN Hours Contract (excl. Admin, DON)]], Contract[[#This Row],[RN Admin Hours Contract]], Contract[[#This Row],[RN DON Hours Contract]])</f>
        <v>7.5164835164835164</v>
      </c>
      <c r="K633" s="8">
        <f>Contract[[#This Row],[Total Contract RN Hours (w/ Admin, DON)]]/Contract[[#This Row],[Total RN Hours (w/ Admin, DON)]]</f>
        <v>0.20057651084843278</v>
      </c>
      <c r="L633" s="2">
        <v>27.897472527472527</v>
      </c>
      <c r="M633" s="2">
        <v>6.802197802197802</v>
      </c>
      <c r="N633" s="8">
        <f>Contract[[#This Row],[RN Hours Contract (excl. Admin, DON)]]/Contract[[#This Row],[RN Hours (excl. Admin, DON)]]</f>
        <v>0.24382846135968833</v>
      </c>
      <c r="O633" s="2">
        <v>2.1923076923076925</v>
      </c>
      <c r="P633" s="2">
        <v>0.7142857142857143</v>
      </c>
      <c r="Q633" s="8">
        <f>Contract[[#This Row],[RN Admin Hours Contract]]/Contract[[#This Row],[RN Admin Hours]]</f>
        <v>0.32581453634085211</v>
      </c>
      <c r="R633" s="2">
        <v>7.384615384615385</v>
      </c>
      <c r="S633" s="2">
        <v>0</v>
      </c>
      <c r="T633" s="8">
        <f>Contract[[#This Row],[RN DON Hours Contract]]/Contract[[#This Row],[RN DON Hours]]</f>
        <v>0</v>
      </c>
      <c r="U633" s="2">
        <v>21.881538461538458</v>
      </c>
      <c r="V633" s="2">
        <v>1.3458241758241756</v>
      </c>
      <c r="W633" s="8">
        <f>Contract[[#This Row],[LPN Hours Contract (excl. Admin)]]/Contract[[#This Row],[LPN Hours (excl. Admin)]]</f>
        <v>6.1505006980645031E-2</v>
      </c>
      <c r="X633" s="2">
        <v>0</v>
      </c>
      <c r="Y633" s="2">
        <v>0</v>
      </c>
      <c r="Z633" s="8" t="s">
        <v>2447</v>
      </c>
      <c r="AA633" s="2">
        <v>185.69362637362636</v>
      </c>
      <c r="AB633" s="2">
        <v>3.3406593406593408</v>
      </c>
      <c r="AC633" s="8">
        <f>Contract[[#This Row],[CNA Hours Contract]]/Contract[[#This Row],[CNA Hours]]</f>
        <v>1.7990166953483586E-2</v>
      </c>
      <c r="AD633" s="2">
        <v>0</v>
      </c>
      <c r="AE633" s="2">
        <v>0</v>
      </c>
      <c r="AF633" s="8" t="s">
        <v>2447</v>
      </c>
      <c r="AG633" s="2">
        <v>0</v>
      </c>
      <c r="AH633" s="2">
        <v>0</v>
      </c>
      <c r="AI633" s="8" t="s">
        <v>2447</v>
      </c>
      <c r="AJ633" t="s">
        <v>947</v>
      </c>
      <c r="AK633" s="6">
        <v>5</v>
      </c>
      <c r="AT633"/>
      <c r="AU633"/>
    </row>
    <row r="634" spans="1:47" x14ac:dyDescent="0.25">
      <c r="A634" t="s">
        <v>35</v>
      </c>
      <c r="B634" t="s">
        <v>1581</v>
      </c>
      <c r="C634" t="s">
        <v>2224</v>
      </c>
      <c r="D634" t="s">
        <v>2342</v>
      </c>
      <c r="E634" s="2">
        <v>37.340659340659343</v>
      </c>
      <c r="F634" s="2">
        <f>SUM(Contract[[#This Row],[RN Hours (excl. Admin, DON)]], Contract[[#This Row],[RN Admin Hours]], Contract[[#This Row],[RN DON Hours]], Contract[[#This Row],[LPN Hours (excl. Admin)]], Contract[[#This Row],[LPN Admin Hours]], Contract[[#This Row],[CNA Hours]], Contract[[#This Row],[NA TR Hours]], Contract[[#This Row],[Med Aide/Tech Hours]])</f>
        <v>132.68175824175827</v>
      </c>
      <c r="G6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27.892307692307689</v>
      </c>
      <c r="H634" s="8">
        <f>Contract[[#This Row],[Total Contract Hours]]/Contract[[#This Row],[Total Nurse Staff Hours]]</f>
        <v>0.21021961166270769</v>
      </c>
      <c r="I634" s="2">
        <f>SUM(Contract[[#This Row],[RN Hours (excl. Admin, DON)]], Contract[[#This Row],[RN Admin Hours]], Contract[[#This Row],[RN DON Hours]])</f>
        <v>23.182197802197802</v>
      </c>
      <c r="J634" s="2">
        <f>SUM(Contract[[#This Row],[RN Hours Contract (excl. Admin, DON)]], Contract[[#This Row],[RN Admin Hours Contract]], Contract[[#This Row],[RN DON Hours Contract]])</f>
        <v>3.3406593406593408</v>
      </c>
      <c r="K634" s="8">
        <f>Contract[[#This Row],[Total Contract RN Hours (w/ Admin, DON)]]/Contract[[#This Row],[Total RN Hours (w/ Admin, DON)]]</f>
        <v>0.14410451369466909</v>
      </c>
      <c r="L634" s="2">
        <v>9.5393406593406596</v>
      </c>
      <c r="M634" s="2">
        <v>1.2197802197802199</v>
      </c>
      <c r="N634" s="8">
        <f>Contract[[#This Row],[RN Hours Contract (excl. Admin, DON)]]/Contract[[#This Row],[RN Hours (excl. Admin, DON)]]</f>
        <v>0.12786839922587781</v>
      </c>
      <c r="O634" s="2">
        <v>7.2087912087912089</v>
      </c>
      <c r="P634" s="2">
        <v>0</v>
      </c>
      <c r="Q634" s="8">
        <f>Contract[[#This Row],[RN Admin Hours Contract]]/Contract[[#This Row],[RN Admin Hours]]</f>
        <v>0</v>
      </c>
      <c r="R634" s="2">
        <v>6.4340659340659343</v>
      </c>
      <c r="S634" s="2">
        <v>2.1208791208791209</v>
      </c>
      <c r="T634" s="8">
        <f>Contract[[#This Row],[RN DON Hours Contract]]/Contract[[#This Row],[RN DON Hours]]</f>
        <v>0.3296327924850555</v>
      </c>
      <c r="U634" s="2">
        <v>40.017252747252755</v>
      </c>
      <c r="V634" s="2">
        <v>11.727472527472525</v>
      </c>
      <c r="W634" s="8">
        <f>Contract[[#This Row],[LPN Hours Contract (excl. Admin)]]/Contract[[#This Row],[LPN Hours (excl. Admin)]]</f>
        <v>0.2930604107568987</v>
      </c>
      <c r="X634" s="2">
        <v>0</v>
      </c>
      <c r="Y634" s="2">
        <v>0</v>
      </c>
      <c r="Z634" s="8" t="s">
        <v>2447</v>
      </c>
      <c r="AA634" s="2">
        <v>68.43010989010989</v>
      </c>
      <c r="AB634" s="2">
        <v>12.824175824175825</v>
      </c>
      <c r="AC634" s="8">
        <f>Contract[[#This Row],[CNA Hours Contract]]/Contract[[#This Row],[CNA Hours]]</f>
        <v>0.18740545418924259</v>
      </c>
      <c r="AD634" s="2">
        <v>1.0521978021978022</v>
      </c>
      <c r="AE634" s="2">
        <v>0</v>
      </c>
      <c r="AF634" s="8">
        <f>Contract[[#This Row],[NA TR Hours Contract]]/Contract[[#This Row],[NA TR Hours]]</f>
        <v>0</v>
      </c>
      <c r="AG634" s="2">
        <v>0</v>
      </c>
      <c r="AH634" s="2">
        <v>0</v>
      </c>
      <c r="AI634" s="8" t="s">
        <v>2447</v>
      </c>
      <c r="AJ634" t="s">
        <v>643</v>
      </c>
      <c r="AK634" s="6">
        <v>5</v>
      </c>
      <c r="AT634"/>
      <c r="AU634"/>
    </row>
    <row r="635" spans="1:47" x14ac:dyDescent="0.25">
      <c r="A635" t="s">
        <v>35</v>
      </c>
      <c r="B635" t="s">
        <v>1361</v>
      </c>
      <c r="C635" t="s">
        <v>2181</v>
      </c>
      <c r="D635" t="s">
        <v>2356</v>
      </c>
      <c r="E635" s="2">
        <v>69.703296703296701</v>
      </c>
      <c r="F635" s="2">
        <f>SUM(Contract[[#This Row],[RN Hours (excl. Admin, DON)]], Contract[[#This Row],[RN Admin Hours]], Contract[[#This Row],[RN DON Hours]], Contract[[#This Row],[LPN Hours (excl. Admin)]], Contract[[#This Row],[LPN Admin Hours]], Contract[[#This Row],[CNA Hours]], Contract[[#This Row],[NA TR Hours]], Contract[[#This Row],[Med Aide/Tech Hours]])</f>
        <v>243.84857142857143</v>
      </c>
      <c r="G6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26.428571428571427</v>
      </c>
      <c r="H635" s="8">
        <f>Contract[[#This Row],[Total Contract Hours]]/Contract[[#This Row],[Total Nurse Staff Hours]]</f>
        <v>0.10838107959272147</v>
      </c>
      <c r="I635" s="2">
        <f>SUM(Contract[[#This Row],[RN Hours (excl. Admin, DON)]], Contract[[#This Row],[RN Admin Hours]], Contract[[#This Row],[RN DON Hours]])</f>
        <v>56.192307692307693</v>
      </c>
      <c r="J635" s="2">
        <f>SUM(Contract[[#This Row],[RN Hours Contract (excl. Admin, DON)]], Contract[[#This Row],[RN Admin Hours Contract]], Contract[[#This Row],[RN DON Hours Contract]])</f>
        <v>2.4615384615384617</v>
      </c>
      <c r="K635" s="8">
        <f>Contract[[#This Row],[Total Contract RN Hours (w/ Admin, DON)]]/Contract[[#This Row],[Total RN Hours (w/ Admin, DON)]]</f>
        <v>4.380561259411362E-2</v>
      </c>
      <c r="L635" s="2">
        <v>28.340659340659339</v>
      </c>
      <c r="M635" s="2">
        <v>2.4615384615384617</v>
      </c>
      <c r="N635" s="8">
        <f>Contract[[#This Row],[RN Hours Contract (excl. Admin, DON)]]/Contract[[#This Row],[RN Hours (excl. Admin, DON)]]</f>
        <v>8.685537029856534E-2</v>
      </c>
      <c r="O635" s="2">
        <v>22.576923076923077</v>
      </c>
      <c r="P635" s="2">
        <v>0</v>
      </c>
      <c r="Q635" s="8">
        <f>Contract[[#This Row],[RN Admin Hours Contract]]/Contract[[#This Row],[RN Admin Hours]]</f>
        <v>0</v>
      </c>
      <c r="R635" s="2">
        <v>5.2747252747252746</v>
      </c>
      <c r="S635" s="2">
        <v>0</v>
      </c>
      <c r="T635" s="8">
        <f>Contract[[#This Row],[RN DON Hours Contract]]/Contract[[#This Row],[RN DON Hours]]</f>
        <v>0</v>
      </c>
      <c r="U635" s="2">
        <v>42.329670329670328</v>
      </c>
      <c r="V635" s="2">
        <v>1.5714285714285714</v>
      </c>
      <c r="W635" s="8">
        <f>Contract[[#This Row],[LPN Hours Contract (excl. Admin)]]/Contract[[#This Row],[LPN Hours (excl. Admin)]]</f>
        <v>3.7123572170301142E-2</v>
      </c>
      <c r="X635" s="2">
        <v>2.912087912087912</v>
      </c>
      <c r="Y635" s="2">
        <v>0</v>
      </c>
      <c r="Z635" s="8">
        <f>Contract[[#This Row],[LPN Admin Hours Contract]]/Contract[[#This Row],[LPN Admin Hours]]</f>
        <v>0</v>
      </c>
      <c r="AA635" s="2">
        <v>142.41450549450551</v>
      </c>
      <c r="AB635" s="2">
        <v>22.395604395604394</v>
      </c>
      <c r="AC635" s="8">
        <f>Contract[[#This Row],[CNA Hours Contract]]/Contract[[#This Row],[CNA Hours]]</f>
        <v>0.15725648393638131</v>
      </c>
      <c r="AD635" s="2">
        <v>0</v>
      </c>
      <c r="AE635" s="2">
        <v>0</v>
      </c>
      <c r="AF635" s="8" t="s">
        <v>2447</v>
      </c>
      <c r="AG635" s="2">
        <v>0</v>
      </c>
      <c r="AH635" s="2">
        <v>0</v>
      </c>
      <c r="AI635" s="8" t="s">
        <v>2447</v>
      </c>
      <c r="AJ635" t="s">
        <v>418</v>
      </c>
      <c r="AK635" s="6">
        <v>5</v>
      </c>
      <c r="AT635"/>
      <c r="AU635"/>
    </row>
    <row r="636" spans="1:47" x14ac:dyDescent="0.25">
      <c r="A636" t="s">
        <v>35</v>
      </c>
      <c r="B636" t="s">
        <v>1059</v>
      </c>
      <c r="C636" t="s">
        <v>1920</v>
      </c>
      <c r="D636" t="s">
        <v>2291</v>
      </c>
      <c r="E636" s="2">
        <v>46.021978021978022</v>
      </c>
      <c r="F636" s="2">
        <f>SUM(Contract[[#This Row],[RN Hours (excl. Admin, DON)]], Contract[[#This Row],[RN Admin Hours]], Contract[[#This Row],[RN DON Hours]], Contract[[#This Row],[LPN Hours (excl. Admin)]], Contract[[#This Row],[LPN Admin Hours]], Contract[[#This Row],[CNA Hours]], Contract[[#This Row],[NA TR Hours]], Contract[[#This Row],[Med Aide/Tech Hours]])</f>
        <v>105.30956043956044</v>
      </c>
      <c r="G6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57.345054945054947</v>
      </c>
      <c r="H636" s="8">
        <f>Contract[[#This Row],[Total Contract Hours]]/Contract[[#This Row],[Total Nurse Staff Hours]]</f>
        <v>0.54453797647333813</v>
      </c>
      <c r="I636" s="2">
        <f>SUM(Contract[[#This Row],[RN Hours (excl. Admin, DON)]], Contract[[#This Row],[RN Admin Hours]], Contract[[#This Row],[RN DON Hours]])</f>
        <v>23.599780219780222</v>
      </c>
      <c r="J636" s="2">
        <f>SUM(Contract[[#This Row],[RN Hours Contract (excl. Admin, DON)]], Contract[[#This Row],[RN Admin Hours Contract]], Contract[[#This Row],[RN DON Hours Contract]])</f>
        <v>10.032967032967033</v>
      </c>
      <c r="K636" s="8">
        <f>Contract[[#This Row],[Total Contract RN Hours (w/ Admin, DON)]]/Contract[[#This Row],[Total RN Hours (w/ Admin, DON)]]</f>
        <v>0.42512968085007308</v>
      </c>
      <c r="L636" s="2">
        <v>17.500879120879123</v>
      </c>
      <c r="M636" s="2">
        <v>10.032967032967033</v>
      </c>
      <c r="N636" s="8">
        <f>Contract[[#This Row],[RN Hours Contract (excl. Admin, DON)]]/Contract[[#This Row],[RN Hours (excl. Admin, DON)]]</f>
        <v>0.57328360270755618</v>
      </c>
      <c r="O636" s="2">
        <v>0.2857142857142857</v>
      </c>
      <c r="P636" s="2">
        <v>0</v>
      </c>
      <c r="Q636" s="8">
        <f>Contract[[#This Row],[RN Admin Hours Contract]]/Contract[[#This Row],[RN Admin Hours]]</f>
        <v>0</v>
      </c>
      <c r="R636" s="2">
        <v>5.813186813186813</v>
      </c>
      <c r="S636" s="2">
        <v>0</v>
      </c>
      <c r="T636" s="8">
        <f>Contract[[#This Row],[RN DON Hours Contract]]/Contract[[#This Row],[RN DON Hours]]</f>
        <v>0</v>
      </c>
      <c r="U636" s="2">
        <v>26.803846153846148</v>
      </c>
      <c r="V636" s="2">
        <v>11.180219780219781</v>
      </c>
      <c r="W636" s="8">
        <f>Contract[[#This Row],[LPN Hours Contract (excl. Admin)]]/Contract[[#This Row],[LPN Hours (excl. Admin)]]</f>
        <v>0.41711251870528682</v>
      </c>
      <c r="X636" s="2">
        <v>0</v>
      </c>
      <c r="Y636" s="2">
        <v>0</v>
      </c>
      <c r="Z636" s="8" t="s">
        <v>2447</v>
      </c>
      <c r="AA636" s="2">
        <v>54.905934065934069</v>
      </c>
      <c r="AB636" s="2">
        <v>36.131868131868131</v>
      </c>
      <c r="AC636" s="8">
        <f>Contract[[#This Row],[CNA Hours Contract]]/Contract[[#This Row],[CNA Hours]]</f>
        <v>0.65806854480390031</v>
      </c>
      <c r="AD636" s="2">
        <v>0</v>
      </c>
      <c r="AE636" s="2">
        <v>0</v>
      </c>
      <c r="AF636" s="8" t="s">
        <v>2447</v>
      </c>
      <c r="AG636" s="2">
        <v>0</v>
      </c>
      <c r="AH636" s="2">
        <v>0</v>
      </c>
      <c r="AI636" s="8" t="s">
        <v>2447</v>
      </c>
      <c r="AJ636" t="s">
        <v>112</v>
      </c>
      <c r="AK636" s="6">
        <v>5</v>
      </c>
      <c r="AT636"/>
      <c r="AU636"/>
    </row>
    <row r="637" spans="1:47" x14ac:dyDescent="0.25">
      <c r="A637" t="s">
        <v>35</v>
      </c>
      <c r="B637" t="s">
        <v>1038</v>
      </c>
      <c r="C637" t="s">
        <v>2077</v>
      </c>
      <c r="D637" t="s">
        <v>2338</v>
      </c>
      <c r="E637" s="2">
        <v>68.64835164835165</v>
      </c>
      <c r="F637" s="2">
        <f>SUM(Contract[[#This Row],[RN Hours (excl. Admin, DON)]], Contract[[#This Row],[RN Admin Hours]], Contract[[#This Row],[RN DON Hours]], Contract[[#This Row],[LPN Hours (excl. Admin)]], Contract[[#This Row],[LPN Admin Hours]], Contract[[#This Row],[CNA Hours]], Contract[[#This Row],[NA TR Hours]], Contract[[#This Row],[Med Aide/Tech Hours]])</f>
        <v>221.3787912087912</v>
      </c>
      <c r="G6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107.17527472527473</v>
      </c>
      <c r="H637" s="8">
        <f>Contract[[#This Row],[Total Contract Hours]]/Contract[[#This Row],[Total Nurse Staff Hours]]</f>
        <v>0.48412620802592349</v>
      </c>
      <c r="I637" s="2">
        <f>SUM(Contract[[#This Row],[RN Hours (excl. Admin, DON)]], Contract[[#This Row],[RN Admin Hours]], Contract[[#This Row],[RN DON Hours]])</f>
        <v>43.317472527472532</v>
      </c>
      <c r="J637" s="2">
        <f>SUM(Contract[[#This Row],[RN Hours Contract (excl. Admin, DON)]], Contract[[#This Row],[RN Admin Hours Contract]], Contract[[#This Row],[RN DON Hours Contract]])</f>
        <v>18.76923076923077</v>
      </c>
      <c r="K637" s="8">
        <f>Contract[[#This Row],[Total Contract RN Hours (w/ Admin, DON)]]/Contract[[#This Row],[Total RN Hours (w/ Admin, DON)]]</f>
        <v>0.43329468858846898</v>
      </c>
      <c r="L637" s="2">
        <v>29.269010989010994</v>
      </c>
      <c r="M637" s="2">
        <v>14.989010989010989</v>
      </c>
      <c r="N637" s="8">
        <f>Contract[[#This Row],[RN Hours Contract (excl. Admin, DON)]]/Contract[[#This Row],[RN Hours (excl. Admin, DON)]]</f>
        <v>0.51211197380870133</v>
      </c>
      <c r="O637" s="2">
        <v>8.9520879120879133</v>
      </c>
      <c r="P637" s="2">
        <v>3.7802197802197801</v>
      </c>
      <c r="Q637" s="8">
        <f>Contract[[#This Row],[RN Admin Hours Contract]]/Contract[[#This Row],[RN Admin Hours]]</f>
        <v>0.4222724148089953</v>
      </c>
      <c r="R637" s="2">
        <v>5.0963736263736266</v>
      </c>
      <c r="S637" s="2">
        <v>0</v>
      </c>
      <c r="T637" s="8">
        <f>Contract[[#This Row],[RN DON Hours Contract]]/Contract[[#This Row],[RN DON Hours]]</f>
        <v>0</v>
      </c>
      <c r="U637" s="2">
        <v>22.95538461538461</v>
      </c>
      <c r="V637" s="2">
        <v>14.252197802197802</v>
      </c>
      <c r="W637" s="8">
        <f>Contract[[#This Row],[LPN Hours Contract (excl. Admin)]]/Contract[[#This Row],[LPN Hours (excl. Admin)]]</f>
        <v>0.6208651277681505</v>
      </c>
      <c r="X637" s="2">
        <v>16.812857142857137</v>
      </c>
      <c r="Y637" s="2">
        <v>0</v>
      </c>
      <c r="Z637" s="8">
        <f>Contract[[#This Row],[LPN Admin Hours Contract]]/Contract[[#This Row],[LPN Admin Hours]]</f>
        <v>0</v>
      </c>
      <c r="AA637" s="2">
        <v>138.29307692307691</v>
      </c>
      <c r="AB637" s="2">
        <v>74.15384615384616</v>
      </c>
      <c r="AC637" s="8">
        <f>Contract[[#This Row],[CNA Hours Contract]]/Contract[[#This Row],[CNA Hours]]</f>
        <v>0.53620794188484888</v>
      </c>
      <c r="AD637" s="2">
        <v>0</v>
      </c>
      <c r="AE637" s="2">
        <v>0</v>
      </c>
      <c r="AF637" s="8" t="s">
        <v>2447</v>
      </c>
      <c r="AG637" s="2">
        <v>0</v>
      </c>
      <c r="AH637" s="2">
        <v>0</v>
      </c>
      <c r="AI637" s="8" t="s">
        <v>2447</v>
      </c>
      <c r="AJ637" t="s">
        <v>91</v>
      </c>
      <c r="AK637" s="6">
        <v>5</v>
      </c>
      <c r="AT637"/>
      <c r="AU637"/>
    </row>
    <row r="638" spans="1:47" x14ac:dyDescent="0.25">
      <c r="A638" t="s">
        <v>35</v>
      </c>
      <c r="B638" t="s">
        <v>1526</v>
      </c>
      <c r="C638" t="s">
        <v>2174</v>
      </c>
      <c r="D638" t="s">
        <v>2359</v>
      </c>
      <c r="E638" s="2">
        <v>80.472527472527474</v>
      </c>
      <c r="F638" s="2">
        <f>SUM(Contract[[#This Row],[RN Hours (excl. Admin, DON)]], Contract[[#This Row],[RN Admin Hours]], Contract[[#This Row],[RN DON Hours]], Contract[[#This Row],[LPN Hours (excl. Admin)]], Contract[[#This Row],[LPN Admin Hours]], Contract[[#This Row],[CNA Hours]], Contract[[#This Row],[NA TR Hours]], Contract[[#This Row],[Med Aide/Tech Hours]])</f>
        <v>275.6401098901099</v>
      </c>
      <c r="G6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0.39560439560439564</v>
      </c>
      <c r="H638" s="8">
        <f>Contract[[#This Row],[Total Contract Hours]]/Contract[[#This Row],[Total Nurse Staff Hours]]</f>
        <v>1.4352207150189868E-3</v>
      </c>
      <c r="I638" s="2">
        <f>SUM(Contract[[#This Row],[RN Hours (excl. Admin, DON)]], Contract[[#This Row],[RN Admin Hours]], Contract[[#This Row],[RN DON Hours]])</f>
        <v>59.945054945054942</v>
      </c>
      <c r="J638" s="2">
        <f>SUM(Contract[[#This Row],[RN Hours Contract (excl. Admin, DON)]], Contract[[#This Row],[RN Admin Hours Contract]], Contract[[#This Row],[RN DON Hours Contract]])</f>
        <v>0.13186813186813187</v>
      </c>
      <c r="K638" s="8">
        <f>Contract[[#This Row],[Total Contract RN Hours (w/ Admin, DON)]]/Contract[[#This Row],[Total RN Hours (w/ Admin, DON)]]</f>
        <v>2.1998166819431715E-3</v>
      </c>
      <c r="L638" s="2">
        <v>43.277472527472526</v>
      </c>
      <c r="M638" s="2">
        <v>0.13186813186813187</v>
      </c>
      <c r="N638" s="8">
        <f>Contract[[#This Row],[RN Hours Contract (excl. Admin, DON)]]/Contract[[#This Row],[RN Hours (excl. Admin, DON)]]</f>
        <v>3.04703865930299E-3</v>
      </c>
      <c r="O638" s="2">
        <v>11.832417582417582</v>
      </c>
      <c r="P638" s="2">
        <v>0</v>
      </c>
      <c r="Q638" s="8">
        <f>Contract[[#This Row],[RN Admin Hours Contract]]/Contract[[#This Row],[RN Admin Hours]]</f>
        <v>0</v>
      </c>
      <c r="R638" s="2">
        <v>4.8351648351648349</v>
      </c>
      <c r="S638" s="2">
        <v>0</v>
      </c>
      <c r="T638" s="8">
        <f>Contract[[#This Row],[RN DON Hours Contract]]/Contract[[#This Row],[RN DON Hours]]</f>
        <v>0</v>
      </c>
      <c r="U638" s="2">
        <v>62.156593406593409</v>
      </c>
      <c r="V638" s="2">
        <v>0.26373626373626374</v>
      </c>
      <c r="W638" s="8">
        <f>Contract[[#This Row],[LPN Hours Contract (excl. Admin)]]/Contract[[#This Row],[LPN Hours (excl. Admin)]]</f>
        <v>4.2430939226519339E-3</v>
      </c>
      <c r="X638" s="2">
        <v>4.8351648351648349</v>
      </c>
      <c r="Y638" s="2">
        <v>0</v>
      </c>
      <c r="Z638" s="8">
        <f>Contract[[#This Row],[LPN Admin Hours Contract]]/Contract[[#This Row],[LPN Admin Hours]]</f>
        <v>0</v>
      </c>
      <c r="AA638" s="2">
        <v>138.7967032967033</v>
      </c>
      <c r="AB638" s="2">
        <v>0</v>
      </c>
      <c r="AC638" s="8">
        <f>Contract[[#This Row],[CNA Hours Contract]]/Contract[[#This Row],[CNA Hours]]</f>
        <v>0</v>
      </c>
      <c r="AD638" s="2">
        <v>9.9065934065934069</v>
      </c>
      <c r="AE638" s="2">
        <v>0</v>
      </c>
      <c r="AF638" s="8">
        <f>Contract[[#This Row],[NA TR Hours Contract]]/Contract[[#This Row],[NA TR Hours]]</f>
        <v>0</v>
      </c>
      <c r="AG638" s="2">
        <v>0</v>
      </c>
      <c r="AH638" s="2">
        <v>0</v>
      </c>
      <c r="AI638" s="8" t="s">
        <v>2447</v>
      </c>
      <c r="AJ638" t="s">
        <v>588</v>
      </c>
      <c r="AK638" s="6">
        <v>5</v>
      </c>
      <c r="AT638"/>
      <c r="AU638"/>
    </row>
    <row r="639" spans="1:47" x14ac:dyDescent="0.25">
      <c r="A639" t="s">
        <v>35</v>
      </c>
      <c r="B639" t="s">
        <v>1106</v>
      </c>
      <c r="C639" t="s">
        <v>2016</v>
      </c>
      <c r="D639" t="s">
        <v>2325</v>
      </c>
      <c r="E639" s="2">
        <v>76.340659340659343</v>
      </c>
      <c r="F639" s="2">
        <f>SUM(Contract[[#This Row],[RN Hours (excl. Admin, DON)]], Contract[[#This Row],[RN Admin Hours]], Contract[[#This Row],[RN DON Hours]], Contract[[#This Row],[LPN Hours (excl. Admin)]], Contract[[#This Row],[LPN Admin Hours]], Contract[[#This Row],[CNA Hours]], Contract[[#This Row],[NA TR Hours]], Contract[[#This Row],[Med Aide/Tech Hours]])</f>
        <v>214.76439560439556</v>
      </c>
      <c r="G6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30.200989010989016</v>
      </c>
      <c r="H639" s="8">
        <f>Contract[[#This Row],[Total Contract Hours]]/Contract[[#This Row],[Total Nurse Staff Hours]]</f>
        <v>0.14062381674577207</v>
      </c>
      <c r="I639" s="2">
        <f>SUM(Contract[[#This Row],[RN Hours (excl. Admin, DON)]], Contract[[#This Row],[RN Admin Hours]], Contract[[#This Row],[RN DON Hours]])</f>
        <v>37.446043956043951</v>
      </c>
      <c r="J639" s="2">
        <f>SUM(Contract[[#This Row],[RN Hours Contract (excl. Admin, DON)]], Contract[[#This Row],[RN Admin Hours Contract]], Contract[[#This Row],[RN DON Hours Contract]])</f>
        <v>11.494505494505495</v>
      </c>
      <c r="K639" s="8">
        <f>Contract[[#This Row],[Total Contract RN Hours (w/ Admin, DON)]]/Contract[[#This Row],[Total RN Hours (w/ Admin, DON)]]</f>
        <v>0.30696181172030679</v>
      </c>
      <c r="L639" s="2">
        <v>23.555934065934068</v>
      </c>
      <c r="M639" s="2">
        <v>11.494505494505495</v>
      </c>
      <c r="N639" s="8">
        <f>Contract[[#This Row],[RN Hours Contract (excl. Admin, DON)]]/Contract[[#This Row],[RN Hours (excl. Admin, DON)]]</f>
        <v>0.48796644880784101</v>
      </c>
      <c r="O639" s="2">
        <v>12.923076923076923</v>
      </c>
      <c r="P639" s="2">
        <v>0</v>
      </c>
      <c r="Q639" s="8">
        <f>Contract[[#This Row],[RN Admin Hours Contract]]/Contract[[#This Row],[RN Admin Hours]]</f>
        <v>0</v>
      </c>
      <c r="R639" s="2">
        <v>0.96703296703296704</v>
      </c>
      <c r="S639" s="2">
        <v>0</v>
      </c>
      <c r="T639" s="8">
        <f>Contract[[#This Row],[RN DON Hours Contract]]/Contract[[#This Row],[RN DON Hours]]</f>
        <v>0</v>
      </c>
      <c r="U639" s="2">
        <v>53.374065934065925</v>
      </c>
      <c r="V639" s="2">
        <v>11.805384615384618</v>
      </c>
      <c r="W639" s="8">
        <f>Contract[[#This Row],[LPN Hours Contract (excl. Admin)]]/Contract[[#This Row],[LPN Hours (excl. Admin)]]</f>
        <v>0.22118203679607343</v>
      </c>
      <c r="X639" s="2">
        <v>0</v>
      </c>
      <c r="Y639" s="2">
        <v>0</v>
      </c>
      <c r="Z639" s="8" t="s">
        <v>2447</v>
      </c>
      <c r="AA639" s="2">
        <v>111.83989010989011</v>
      </c>
      <c r="AB639" s="2">
        <v>6.9010989010989015</v>
      </c>
      <c r="AC639" s="8">
        <f>Contract[[#This Row],[CNA Hours Contract]]/Contract[[#This Row],[CNA Hours]]</f>
        <v>6.1705165252917492E-2</v>
      </c>
      <c r="AD639" s="2">
        <v>12.104395604395604</v>
      </c>
      <c r="AE639" s="2">
        <v>0</v>
      </c>
      <c r="AF639" s="8">
        <f>Contract[[#This Row],[NA TR Hours Contract]]/Contract[[#This Row],[NA TR Hours]]</f>
        <v>0</v>
      </c>
      <c r="AG639" s="2">
        <v>0</v>
      </c>
      <c r="AH639" s="2">
        <v>0</v>
      </c>
      <c r="AI639" s="8" t="s">
        <v>2447</v>
      </c>
      <c r="AJ639" t="s">
        <v>160</v>
      </c>
      <c r="AK639" s="6">
        <v>5</v>
      </c>
      <c r="AT639"/>
      <c r="AU639"/>
    </row>
    <row r="640" spans="1:47" x14ac:dyDescent="0.25">
      <c r="A640" t="s">
        <v>35</v>
      </c>
      <c r="B640" t="s">
        <v>1252</v>
      </c>
      <c r="C640" t="s">
        <v>2051</v>
      </c>
      <c r="D640" t="s">
        <v>2330</v>
      </c>
      <c r="E640" s="2">
        <v>59.054945054945058</v>
      </c>
      <c r="F640" s="2">
        <f>SUM(Contract[[#This Row],[RN Hours (excl. Admin, DON)]], Contract[[#This Row],[RN Admin Hours]], Contract[[#This Row],[RN DON Hours]], Contract[[#This Row],[LPN Hours (excl. Admin)]], Contract[[#This Row],[LPN Admin Hours]], Contract[[#This Row],[CNA Hours]], Contract[[#This Row],[NA TR Hours]], Contract[[#This Row],[Med Aide/Tech Hours]])</f>
        <v>157.47879120879122</v>
      </c>
      <c r="G6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0" s="8">
        <f>Contract[[#This Row],[Total Contract Hours]]/Contract[[#This Row],[Total Nurse Staff Hours]]</f>
        <v>0</v>
      </c>
      <c r="I640" s="2">
        <f>SUM(Contract[[#This Row],[RN Hours (excl. Admin, DON)]], Contract[[#This Row],[RN Admin Hours]], Contract[[#This Row],[RN DON Hours]])</f>
        <v>21.766483516483518</v>
      </c>
      <c r="J640" s="2">
        <f>SUM(Contract[[#This Row],[RN Hours Contract (excl. Admin, DON)]], Contract[[#This Row],[RN Admin Hours Contract]], Contract[[#This Row],[RN DON Hours Contract]])</f>
        <v>0</v>
      </c>
      <c r="K640" s="8">
        <f>Contract[[#This Row],[Total Contract RN Hours (w/ Admin, DON)]]/Contract[[#This Row],[Total RN Hours (w/ Admin, DON)]]</f>
        <v>0</v>
      </c>
      <c r="L640" s="2">
        <v>12.376373626373626</v>
      </c>
      <c r="M640" s="2">
        <v>0</v>
      </c>
      <c r="N640" s="8">
        <f>Contract[[#This Row],[RN Hours Contract (excl. Admin, DON)]]/Contract[[#This Row],[RN Hours (excl. Admin, DON)]]</f>
        <v>0</v>
      </c>
      <c r="O640" s="2">
        <v>3.4615384615384617</v>
      </c>
      <c r="P640" s="2">
        <v>0</v>
      </c>
      <c r="Q640" s="8">
        <f>Contract[[#This Row],[RN Admin Hours Contract]]/Contract[[#This Row],[RN Admin Hours]]</f>
        <v>0</v>
      </c>
      <c r="R640" s="2">
        <v>5.9285714285714288</v>
      </c>
      <c r="S640" s="2">
        <v>0</v>
      </c>
      <c r="T640" s="8">
        <f>Contract[[#This Row],[RN DON Hours Contract]]/Contract[[#This Row],[RN DON Hours]]</f>
        <v>0</v>
      </c>
      <c r="U640" s="2">
        <v>33.873626373626372</v>
      </c>
      <c r="V640" s="2">
        <v>0</v>
      </c>
      <c r="W640" s="8">
        <f>Contract[[#This Row],[LPN Hours Contract (excl. Admin)]]/Contract[[#This Row],[LPN Hours (excl. Admin)]]</f>
        <v>0</v>
      </c>
      <c r="X640" s="2">
        <v>7.5054945054945055</v>
      </c>
      <c r="Y640" s="2">
        <v>0</v>
      </c>
      <c r="Z640" s="8">
        <f>Contract[[#This Row],[LPN Admin Hours Contract]]/Contract[[#This Row],[LPN Admin Hours]]</f>
        <v>0</v>
      </c>
      <c r="AA640" s="2">
        <v>94.333186813186813</v>
      </c>
      <c r="AB640" s="2">
        <v>0</v>
      </c>
      <c r="AC640" s="8">
        <f>Contract[[#This Row],[CNA Hours Contract]]/Contract[[#This Row],[CNA Hours]]</f>
        <v>0</v>
      </c>
      <c r="AD640" s="2">
        <v>0</v>
      </c>
      <c r="AE640" s="2">
        <v>0</v>
      </c>
      <c r="AF640" s="8" t="s">
        <v>2447</v>
      </c>
      <c r="AG640" s="2">
        <v>0</v>
      </c>
      <c r="AH640" s="2">
        <v>0</v>
      </c>
      <c r="AI640" s="8" t="s">
        <v>2447</v>
      </c>
      <c r="AJ640" t="s">
        <v>308</v>
      </c>
      <c r="AK640" s="6">
        <v>5</v>
      </c>
      <c r="AT640"/>
      <c r="AU640"/>
    </row>
    <row r="641" spans="1:47" x14ac:dyDescent="0.25">
      <c r="A641" t="s">
        <v>35</v>
      </c>
      <c r="B641" t="s">
        <v>1890</v>
      </c>
      <c r="C641" t="s">
        <v>2079</v>
      </c>
      <c r="D641" t="s">
        <v>2339</v>
      </c>
      <c r="E641" s="2">
        <v>38.109890109890109</v>
      </c>
      <c r="F641" s="2">
        <f>SUM(Contract[[#This Row],[RN Hours (excl. Admin, DON)]], Contract[[#This Row],[RN Admin Hours]], Contract[[#This Row],[RN DON Hours]], Contract[[#This Row],[LPN Hours (excl. Admin)]], Contract[[#This Row],[LPN Admin Hours]], Contract[[#This Row],[CNA Hours]], Contract[[#This Row],[NA TR Hours]], Contract[[#This Row],[Med Aide/Tech Hours]])</f>
        <v>135.13604395604395</v>
      </c>
      <c r="G6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1" s="8">
        <f>Contract[[#This Row],[Total Contract Hours]]/Contract[[#This Row],[Total Nurse Staff Hours]]</f>
        <v>0</v>
      </c>
      <c r="I641" s="2">
        <f>SUM(Contract[[#This Row],[RN Hours (excl. Admin, DON)]], Contract[[#This Row],[RN Admin Hours]], Contract[[#This Row],[RN DON Hours]])</f>
        <v>35.786813186813184</v>
      </c>
      <c r="J641" s="2">
        <f>SUM(Contract[[#This Row],[RN Hours Contract (excl. Admin, DON)]], Contract[[#This Row],[RN Admin Hours Contract]], Contract[[#This Row],[RN DON Hours Contract]])</f>
        <v>0</v>
      </c>
      <c r="K641" s="8">
        <f>Contract[[#This Row],[Total Contract RN Hours (w/ Admin, DON)]]/Contract[[#This Row],[Total RN Hours (w/ Admin, DON)]]</f>
        <v>0</v>
      </c>
      <c r="L641" s="2">
        <v>27.31428571428571</v>
      </c>
      <c r="M641" s="2">
        <v>0</v>
      </c>
      <c r="N641" s="8">
        <f>Contract[[#This Row],[RN Hours Contract (excl. Admin, DON)]]/Contract[[#This Row],[RN Hours (excl. Admin, DON)]]</f>
        <v>0</v>
      </c>
      <c r="O641" s="2">
        <v>2.8461538461538463</v>
      </c>
      <c r="P641" s="2">
        <v>0</v>
      </c>
      <c r="Q641" s="8">
        <f>Contract[[#This Row],[RN Admin Hours Contract]]/Contract[[#This Row],[RN Admin Hours]]</f>
        <v>0</v>
      </c>
      <c r="R641" s="2">
        <v>5.6263736263736268</v>
      </c>
      <c r="S641" s="2">
        <v>0</v>
      </c>
      <c r="T641" s="8">
        <f>Contract[[#This Row],[RN DON Hours Contract]]/Contract[[#This Row],[RN DON Hours]]</f>
        <v>0</v>
      </c>
      <c r="U641" s="2">
        <v>20.307802197802204</v>
      </c>
      <c r="V641" s="2">
        <v>0</v>
      </c>
      <c r="W641" s="8">
        <f>Contract[[#This Row],[LPN Hours Contract (excl. Admin)]]/Contract[[#This Row],[LPN Hours (excl. Admin)]]</f>
        <v>0</v>
      </c>
      <c r="X641" s="2">
        <v>0</v>
      </c>
      <c r="Y641" s="2">
        <v>0</v>
      </c>
      <c r="Z641" s="8" t="s">
        <v>2447</v>
      </c>
      <c r="AA641" s="2">
        <v>72.323516483516485</v>
      </c>
      <c r="AB641" s="2">
        <v>0</v>
      </c>
      <c r="AC641" s="8">
        <f>Contract[[#This Row],[CNA Hours Contract]]/Contract[[#This Row],[CNA Hours]]</f>
        <v>0</v>
      </c>
      <c r="AD641" s="2">
        <v>6.7179120879120875</v>
      </c>
      <c r="AE641" s="2">
        <v>0</v>
      </c>
      <c r="AF641" s="8">
        <f>Contract[[#This Row],[NA TR Hours Contract]]/Contract[[#This Row],[NA TR Hours]]</f>
        <v>0</v>
      </c>
      <c r="AG641" s="2">
        <v>0</v>
      </c>
      <c r="AH641" s="2">
        <v>0</v>
      </c>
      <c r="AI641" s="8" t="s">
        <v>2447</v>
      </c>
      <c r="AJ641" t="s">
        <v>957</v>
      </c>
      <c r="AK641" s="6">
        <v>5</v>
      </c>
      <c r="AT641"/>
      <c r="AU641"/>
    </row>
    <row r="642" spans="1:47" x14ac:dyDescent="0.25">
      <c r="A642" t="s">
        <v>35</v>
      </c>
      <c r="B642" t="s">
        <v>1606</v>
      </c>
      <c r="C642" t="s">
        <v>1957</v>
      </c>
      <c r="D642" t="s">
        <v>2339</v>
      </c>
      <c r="E642" s="2">
        <v>70.967032967032964</v>
      </c>
      <c r="F642" s="2">
        <f>SUM(Contract[[#This Row],[RN Hours (excl. Admin, DON)]], Contract[[#This Row],[RN Admin Hours]], Contract[[#This Row],[RN DON Hours]], Contract[[#This Row],[LPN Hours (excl. Admin)]], Contract[[#This Row],[LPN Admin Hours]], Contract[[#This Row],[CNA Hours]], Contract[[#This Row],[NA TR Hours]], Contract[[#This Row],[Med Aide/Tech Hours]])</f>
        <v>265.74989010989009</v>
      </c>
      <c r="G6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2" s="8">
        <f>Contract[[#This Row],[Total Contract Hours]]/Contract[[#This Row],[Total Nurse Staff Hours]]</f>
        <v>0</v>
      </c>
      <c r="I642" s="2">
        <f>SUM(Contract[[#This Row],[RN Hours (excl. Admin, DON)]], Contract[[#This Row],[RN Admin Hours]], Contract[[#This Row],[RN DON Hours]])</f>
        <v>62.348901098901116</v>
      </c>
      <c r="J642" s="2">
        <f>SUM(Contract[[#This Row],[RN Hours Contract (excl. Admin, DON)]], Contract[[#This Row],[RN Admin Hours Contract]], Contract[[#This Row],[RN DON Hours Contract]])</f>
        <v>0</v>
      </c>
      <c r="K642" s="8">
        <f>Contract[[#This Row],[Total Contract RN Hours (w/ Admin, DON)]]/Contract[[#This Row],[Total RN Hours (w/ Admin, DON)]]</f>
        <v>0</v>
      </c>
      <c r="L642" s="2">
        <v>33.77747252747254</v>
      </c>
      <c r="M642" s="2">
        <v>0</v>
      </c>
      <c r="N642" s="8">
        <f>Contract[[#This Row],[RN Hours Contract (excl. Admin, DON)]]/Contract[[#This Row],[RN Hours (excl. Admin, DON)]]</f>
        <v>0</v>
      </c>
      <c r="O642" s="2">
        <v>22.857142857142858</v>
      </c>
      <c r="P642" s="2">
        <v>0</v>
      </c>
      <c r="Q642" s="8">
        <f>Contract[[#This Row],[RN Admin Hours Contract]]/Contract[[#This Row],[RN Admin Hours]]</f>
        <v>0</v>
      </c>
      <c r="R642" s="2">
        <v>5.7142857142857144</v>
      </c>
      <c r="S642" s="2">
        <v>0</v>
      </c>
      <c r="T642" s="8">
        <f>Contract[[#This Row],[RN DON Hours Contract]]/Contract[[#This Row],[RN DON Hours]]</f>
        <v>0</v>
      </c>
      <c r="U642" s="2">
        <v>48.678571428571431</v>
      </c>
      <c r="V642" s="2">
        <v>0</v>
      </c>
      <c r="W642" s="8">
        <f>Contract[[#This Row],[LPN Hours Contract (excl. Admin)]]/Contract[[#This Row],[LPN Hours (excl. Admin)]]</f>
        <v>0</v>
      </c>
      <c r="X642" s="2">
        <v>0</v>
      </c>
      <c r="Y642" s="2">
        <v>0</v>
      </c>
      <c r="Z642" s="8" t="s">
        <v>2447</v>
      </c>
      <c r="AA642" s="2">
        <v>138.26637362637359</v>
      </c>
      <c r="AB642" s="2">
        <v>0</v>
      </c>
      <c r="AC642" s="8">
        <f>Contract[[#This Row],[CNA Hours Contract]]/Contract[[#This Row],[CNA Hours]]</f>
        <v>0</v>
      </c>
      <c r="AD642" s="2">
        <v>16.456043956043956</v>
      </c>
      <c r="AE642" s="2">
        <v>0</v>
      </c>
      <c r="AF642" s="8">
        <f>Contract[[#This Row],[NA TR Hours Contract]]/Contract[[#This Row],[NA TR Hours]]</f>
        <v>0</v>
      </c>
      <c r="AG642" s="2">
        <v>0</v>
      </c>
      <c r="AH642" s="2">
        <v>0</v>
      </c>
      <c r="AI642" s="8" t="s">
        <v>2447</v>
      </c>
      <c r="AJ642" t="s">
        <v>669</v>
      </c>
      <c r="AK642" s="6">
        <v>5</v>
      </c>
      <c r="AT642"/>
      <c r="AU642"/>
    </row>
    <row r="643" spans="1:47" x14ac:dyDescent="0.25">
      <c r="A643" t="s">
        <v>35</v>
      </c>
      <c r="B643" t="s">
        <v>1068</v>
      </c>
      <c r="C643" t="s">
        <v>2077</v>
      </c>
      <c r="D643" t="s">
        <v>2338</v>
      </c>
      <c r="E643" s="2">
        <v>73.824175824175825</v>
      </c>
      <c r="F643" s="2">
        <f>SUM(Contract[[#This Row],[RN Hours (excl. Admin, DON)]], Contract[[#This Row],[RN Admin Hours]], Contract[[#This Row],[RN DON Hours]], Contract[[#This Row],[LPN Hours (excl. Admin)]], Contract[[#This Row],[LPN Admin Hours]], Contract[[#This Row],[CNA Hours]], Contract[[#This Row],[NA TR Hours]], Contract[[#This Row],[Med Aide/Tech Hours]])</f>
        <v>306.78736263736261</v>
      </c>
      <c r="G6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74.093406593406598</v>
      </c>
      <c r="H643" s="8">
        <f>Contract[[#This Row],[Total Contract Hours]]/Contract[[#This Row],[Total Nurse Staff Hours]]</f>
        <v>0.24151388100359455</v>
      </c>
      <c r="I643" s="2">
        <f>SUM(Contract[[#This Row],[RN Hours (excl. Admin, DON)]], Contract[[#This Row],[RN Admin Hours]], Contract[[#This Row],[RN DON Hours]])</f>
        <v>42.285164835164835</v>
      </c>
      <c r="J643" s="2">
        <f>SUM(Contract[[#This Row],[RN Hours Contract (excl. Admin, DON)]], Contract[[#This Row],[RN Admin Hours Contract]], Contract[[#This Row],[RN DON Hours Contract]])</f>
        <v>11.824175824175825</v>
      </c>
      <c r="K643" s="8">
        <f>Contract[[#This Row],[Total Contract RN Hours (w/ Admin, DON)]]/Contract[[#This Row],[Total RN Hours (w/ Admin, DON)]]</f>
        <v>0.27962941306409911</v>
      </c>
      <c r="L643" s="2">
        <v>4.4582417582417575</v>
      </c>
      <c r="M643" s="2">
        <v>0.92307692307692313</v>
      </c>
      <c r="N643" s="8">
        <f>Contract[[#This Row],[RN Hours Contract (excl. Admin, DON)]]/Contract[[#This Row],[RN Hours (excl. Admin, DON)]]</f>
        <v>0.20704954399802813</v>
      </c>
      <c r="O643" s="2">
        <v>35.980769230769234</v>
      </c>
      <c r="P643" s="2">
        <v>10.901098901098901</v>
      </c>
      <c r="Q643" s="8">
        <f>Contract[[#This Row],[RN Admin Hours Contract]]/Contract[[#This Row],[RN Admin Hours]]</f>
        <v>0.30297014583492404</v>
      </c>
      <c r="R643" s="2">
        <v>1.8461538461538463</v>
      </c>
      <c r="S643" s="2">
        <v>0</v>
      </c>
      <c r="T643" s="8">
        <f>Contract[[#This Row],[RN DON Hours Contract]]/Contract[[#This Row],[RN DON Hours]]</f>
        <v>0</v>
      </c>
      <c r="U643" s="2">
        <v>88.102197802197779</v>
      </c>
      <c r="V643" s="2">
        <v>26.664835164835164</v>
      </c>
      <c r="W643" s="8">
        <f>Contract[[#This Row],[LPN Hours Contract (excl. Admin)]]/Contract[[#This Row],[LPN Hours (excl. Admin)]]</f>
        <v>0.30265800207052257</v>
      </c>
      <c r="X643" s="2">
        <v>15.650549450549454</v>
      </c>
      <c r="Y643" s="2">
        <v>0</v>
      </c>
      <c r="Z643" s="8">
        <f>Contract[[#This Row],[LPN Admin Hours Contract]]/Contract[[#This Row],[LPN Admin Hours]]</f>
        <v>0</v>
      </c>
      <c r="AA643" s="2">
        <v>158.55164835164831</v>
      </c>
      <c r="AB643" s="2">
        <v>35.604395604395606</v>
      </c>
      <c r="AC643" s="8">
        <f>Contract[[#This Row],[CNA Hours Contract]]/Contract[[#This Row],[CNA Hours]]</f>
        <v>0.22456023620410037</v>
      </c>
      <c r="AD643" s="2">
        <v>0</v>
      </c>
      <c r="AE643" s="2">
        <v>0</v>
      </c>
      <c r="AF643" s="8" t="s">
        <v>2447</v>
      </c>
      <c r="AG643" s="2">
        <v>2.197802197802198</v>
      </c>
      <c r="AH643" s="2">
        <v>0</v>
      </c>
      <c r="AI643" s="8">
        <f>Contract[[#This Row],[Med Aide/Tech Hours Contract]]/Contract[[#This Row],[Med Aide/Tech Hours]]</f>
        <v>0</v>
      </c>
      <c r="AJ643" t="s">
        <v>121</v>
      </c>
      <c r="AK643" s="6">
        <v>5</v>
      </c>
      <c r="AT643"/>
      <c r="AU643"/>
    </row>
    <row r="644" spans="1:47" x14ac:dyDescent="0.25">
      <c r="A644" t="s">
        <v>35</v>
      </c>
      <c r="B644" t="s">
        <v>1395</v>
      </c>
      <c r="C644" t="s">
        <v>1928</v>
      </c>
      <c r="D644" t="s">
        <v>2363</v>
      </c>
      <c r="E644" s="2">
        <v>53.549450549450547</v>
      </c>
      <c r="F644" s="2">
        <f>SUM(Contract[[#This Row],[RN Hours (excl. Admin, DON)]], Contract[[#This Row],[RN Admin Hours]], Contract[[#This Row],[RN DON Hours]], Contract[[#This Row],[LPN Hours (excl. Admin)]], Contract[[#This Row],[LPN Admin Hours]], Contract[[#This Row],[CNA Hours]], Contract[[#This Row],[NA TR Hours]], Contract[[#This Row],[Med Aide/Tech Hours]])</f>
        <v>204.47252747252747</v>
      </c>
      <c r="G6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4" s="8">
        <f>Contract[[#This Row],[Total Contract Hours]]/Contract[[#This Row],[Total Nurse Staff Hours]]</f>
        <v>0</v>
      </c>
      <c r="I644" s="2">
        <f>SUM(Contract[[#This Row],[RN Hours (excl. Admin, DON)]], Contract[[#This Row],[RN Admin Hours]], Contract[[#This Row],[RN DON Hours]])</f>
        <v>35.989010989010985</v>
      </c>
      <c r="J644" s="2">
        <f>SUM(Contract[[#This Row],[RN Hours Contract (excl. Admin, DON)]], Contract[[#This Row],[RN Admin Hours Contract]], Contract[[#This Row],[RN DON Hours Contract]])</f>
        <v>0</v>
      </c>
      <c r="K644" s="8">
        <f>Contract[[#This Row],[Total Contract RN Hours (w/ Admin, DON)]]/Contract[[#This Row],[Total RN Hours (w/ Admin, DON)]]</f>
        <v>0</v>
      </c>
      <c r="L644" s="2">
        <v>11.590659340659341</v>
      </c>
      <c r="M644" s="2">
        <v>0</v>
      </c>
      <c r="N644" s="8">
        <f>Contract[[#This Row],[RN Hours Contract (excl. Admin, DON)]]/Contract[[#This Row],[RN Hours (excl. Admin, DON)]]</f>
        <v>0</v>
      </c>
      <c r="O644" s="2">
        <v>19.826923076923077</v>
      </c>
      <c r="P644" s="2">
        <v>0</v>
      </c>
      <c r="Q644" s="8">
        <f>Contract[[#This Row],[RN Admin Hours Contract]]/Contract[[#This Row],[RN Admin Hours]]</f>
        <v>0</v>
      </c>
      <c r="R644" s="2">
        <v>4.5714285714285712</v>
      </c>
      <c r="S644" s="2">
        <v>0</v>
      </c>
      <c r="T644" s="8">
        <f>Contract[[#This Row],[RN DON Hours Contract]]/Contract[[#This Row],[RN DON Hours]]</f>
        <v>0</v>
      </c>
      <c r="U644" s="2">
        <v>41.269230769230766</v>
      </c>
      <c r="V644" s="2">
        <v>0</v>
      </c>
      <c r="W644" s="8">
        <f>Contract[[#This Row],[LPN Hours Contract (excl. Admin)]]/Contract[[#This Row],[LPN Hours (excl. Admin)]]</f>
        <v>0</v>
      </c>
      <c r="X644" s="2">
        <v>10.318681318681319</v>
      </c>
      <c r="Y644" s="2">
        <v>0</v>
      </c>
      <c r="Z644" s="8">
        <f>Contract[[#This Row],[LPN Admin Hours Contract]]/Contract[[#This Row],[LPN Admin Hours]]</f>
        <v>0</v>
      </c>
      <c r="AA644" s="2">
        <v>116.89560439560439</v>
      </c>
      <c r="AB644" s="2">
        <v>0</v>
      </c>
      <c r="AC644" s="8">
        <f>Contract[[#This Row],[CNA Hours Contract]]/Contract[[#This Row],[CNA Hours]]</f>
        <v>0</v>
      </c>
      <c r="AD644" s="2">
        <v>0</v>
      </c>
      <c r="AE644" s="2">
        <v>0</v>
      </c>
      <c r="AF644" s="8" t="s">
        <v>2447</v>
      </c>
      <c r="AG644" s="2">
        <v>0</v>
      </c>
      <c r="AH644" s="2">
        <v>0</v>
      </c>
      <c r="AI644" s="8" t="s">
        <v>2447</v>
      </c>
      <c r="AJ644" t="s">
        <v>453</v>
      </c>
      <c r="AK644" s="6">
        <v>5</v>
      </c>
      <c r="AT644"/>
      <c r="AU644"/>
    </row>
    <row r="645" spans="1:47" x14ac:dyDescent="0.25">
      <c r="A645" t="s">
        <v>35</v>
      </c>
      <c r="B645" t="s">
        <v>1122</v>
      </c>
      <c r="C645" t="s">
        <v>1935</v>
      </c>
      <c r="D645" t="s">
        <v>2291</v>
      </c>
      <c r="E645" s="2">
        <v>51.406593406593409</v>
      </c>
      <c r="F645" s="2">
        <f>SUM(Contract[[#This Row],[RN Hours (excl. Admin, DON)]], Contract[[#This Row],[RN Admin Hours]], Contract[[#This Row],[RN DON Hours]], Contract[[#This Row],[LPN Hours (excl. Admin)]], Contract[[#This Row],[LPN Admin Hours]], Contract[[#This Row],[CNA Hours]], Contract[[#This Row],[NA TR Hours]], Contract[[#This Row],[Med Aide/Tech Hours]])</f>
        <v>234.32659340659336</v>
      </c>
      <c r="G6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5" s="8">
        <f>Contract[[#This Row],[Total Contract Hours]]/Contract[[#This Row],[Total Nurse Staff Hours]]</f>
        <v>0</v>
      </c>
      <c r="I645" s="2">
        <f>SUM(Contract[[#This Row],[RN Hours (excl. Admin, DON)]], Contract[[#This Row],[RN Admin Hours]], Contract[[#This Row],[RN DON Hours]])</f>
        <v>52.14164835164835</v>
      </c>
      <c r="J645" s="2">
        <f>SUM(Contract[[#This Row],[RN Hours Contract (excl. Admin, DON)]], Contract[[#This Row],[RN Admin Hours Contract]], Contract[[#This Row],[RN DON Hours Contract]])</f>
        <v>0</v>
      </c>
      <c r="K645" s="8">
        <f>Contract[[#This Row],[Total Contract RN Hours (w/ Admin, DON)]]/Contract[[#This Row],[Total RN Hours (w/ Admin, DON)]]</f>
        <v>0</v>
      </c>
      <c r="L645" s="2">
        <v>34.328461538461539</v>
      </c>
      <c r="M645" s="2">
        <v>0</v>
      </c>
      <c r="N645" s="8">
        <f>Contract[[#This Row],[RN Hours Contract (excl. Admin, DON)]]/Contract[[#This Row],[RN Hours (excl. Admin, DON)]]</f>
        <v>0</v>
      </c>
      <c r="O645" s="2">
        <v>12.098901098901099</v>
      </c>
      <c r="P645" s="2">
        <v>0</v>
      </c>
      <c r="Q645" s="8">
        <f>Contract[[#This Row],[RN Admin Hours Contract]]/Contract[[#This Row],[RN Admin Hours]]</f>
        <v>0</v>
      </c>
      <c r="R645" s="2">
        <v>5.7142857142857144</v>
      </c>
      <c r="S645" s="2">
        <v>0</v>
      </c>
      <c r="T645" s="8">
        <f>Contract[[#This Row],[RN DON Hours Contract]]/Contract[[#This Row],[RN DON Hours]]</f>
        <v>0</v>
      </c>
      <c r="U645" s="2">
        <v>69.124175824175794</v>
      </c>
      <c r="V645" s="2">
        <v>0</v>
      </c>
      <c r="W645" s="8">
        <f>Contract[[#This Row],[LPN Hours Contract (excl. Admin)]]/Contract[[#This Row],[LPN Hours (excl. Admin)]]</f>
        <v>0</v>
      </c>
      <c r="X645" s="2">
        <v>0</v>
      </c>
      <c r="Y645" s="2">
        <v>0</v>
      </c>
      <c r="Z645" s="8" t="s">
        <v>2447</v>
      </c>
      <c r="AA645" s="2">
        <v>113.06076923076922</v>
      </c>
      <c r="AB645" s="2">
        <v>0</v>
      </c>
      <c r="AC645" s="8">
        <f>Contract[[#This Row],[CNA Hours Contract]]/Contract[[#This Row],[CNA Hours]]</f>
        <v>0</v>
      </c>
      <c r="AD645" s="2">
        <v>0</v>
      </c>
      <c r="AE645" s="2">
        <v>0</v>
      </c>
      <c r="AF645" s="8" t="s">
        <v>2447</v>
      </c>
      <c r="AG645" s="2">
        <v>0</v>
      </c>
      <c r="AH645" s="2">
        <v>0</v>
      </c>
      <c r="AI645" s="8" t="s">
        <v>2447</v>
      </c>
      <c r="AJ645" t="s">
        <v>176</v>
      </c>
      <c r="AK645" s="6">
        <v>5</v>
      </c>
      <c r="AT645"/>
      <c r="AU645"/>
    </row>
    <row r="646" spans="1:47" x14ac:dyDescent="0.25">
      <c r="A646" t="s">
        <v>35</v>
      </c>
      <c r="B646" t="s">
        <v>1703</v>
      </c>
      <c r="C646" t="s">
        <v>2175</v>
      </c>
      <c r="D646" t="s">
        <v>2331</v>
      </c>
      <c r="E646" s="2">
        <v>139.79120879120879</v>
      </c>
      <c r="F646" s="2">
        <f>SUM(Contract[[#This Row],[RN Hours (excl. Admin, DON)]], Contract[[#This Row],[RN Admin Hours]], Contract[[#This Row],[RN DON Hours]], Contract[[#This Row],[LPN Hours (excl. Admin)]], Contract[[#This Row],[LPN Admin Hours]], Contract[[#This Row],[CNA Hours]], Contract[[#This Row],[NA TR Hours]], Contract[[#This Row],[Med Aide/Tech Hours]])</f>
        <v>579.4837362637362</v>
      </c>
      <c r="G6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89.71868131868132</v>
      </c>
      <c r="H646" s="8">
        <f>Contract[[#This Row],[Total Contract Hours]]/Contract[[#This Row],[Total Nurse Staff Hours]]</f>
        <v>0.15482519301947814</v>
      </c>
      <c r="I646" s="2">
        <f>SUM(Contract[[#This Row],[RN Hours (excl. Admin, DON)]], Contract[[#This Row],[RN Admin Hours]], Contract[[#This Row],[RN DON Hours]])</f>
        <v>157.91087912087912</v>
      </c>
      <c r="J646" s="2">
        <f>SUM(Contract[[#This Row],[RN Hours Contract (excl. Admin, DON)]], Contract[[#This Row],[RN Admin Hours Contract]], Contract[[#This Row],[RN DON Hours Contract]])</f>
        <v>17.285714285714285</v>
      </c>
      <c r="K646" s="8">
        <f>Contract[[#This Row],[Total Contract RN Hours (w/ Admin, DON)]]/Contract[[#This Row],[Total RN Hours (w/ Admin, DON)]]</f>
        <v>0.10946499938412889</v>
      </c>
      <c r="L646" s="2">
        <v>113.83703296703293</v>
      </c>
      <c r="M646" s="2">
        <v>12.054945054945055</v>
      </c>
      <c r="N646" s="8">
        <f>Contract[[#This Row],[RN Hours Contract (excl. Admin, DON)]]/Contract[[#This Row],[RN Hours (excl. Admin, DON)]]</f>
        <v>0.10589651487522653</v>
      </c>
      <c r="O646" s="2">
        <v>38.859560439560468</v>
      </c>
      <c r="P646" s="2">
        <v>5.2307692307692308</v>
      </c>
      <c r="Q646" s="8">
        <f>Contract[[#This Row],[RN Admin Hours Contract]]/Contract[[#This Row],[RN Admin Hours]]</f>
        <v>0.13460700974486872</v>
      </c>
      <c r="R646" s="2">
        <v>5.2142857142857197</v>
      </c>
      <c r="S646" s="2">
        <v>0</v>
      </c>
      <c r="T646" s="8">
        <f>Contract[[#This Row],[RN DON Hours Contract]]/Contract[[#This Row],[RN DON Hours]]</f>
        <v>0</v>
      </c>
      <c r="U646" s="2">
        <v>125.21593406593404</v>
      </c>
      <c r="V646" s="2">
        <v>29.520879120879115</v>
      </c>
      <c r="W646" s="8">
        <f>Contract[[#This Row],[LPN Hours Contract (excl. Admin)]]/Contract[[#This Row],[LPN Hours (excl. Admin)]]</f>
        <v>0.23575976445086072</v>
      </c>
      <c r="X646" s="2">
        <v>11.139010989010989</v>
      </c>
      <c r="Y646" s="2">
        <v>0</v>
      </c>
      <c r="Z646" s="8">
        <f>Contract[[#This Row],[LPN Admin Hours Contract]]/Contract[[#This Row],[LPN Admin Hours]]</f>
        <v>0</v>
      </c>
      <c r="AA646" s="2">
        <v>278.45692307692315</v>
      </c>
      <c r="AB646" s="2">
        <v>42.912087912087912</v>
      </c>
      <c r="AC646" s="8">
        <f>Contract[[#This Row],[CNA Hours Contract]]/Contract[[#This Row],[CNA Hours]]</f>
        <v>0.15410673736502337</v>
      </c>
      <c r="AD646" s="2">
        <v>6.7609890109890109</v>
      </c>
      <c r="AE646" s="2">
        <v>0</v>
      </c>
      <c r="AF646" s="8">
        <f>Contract[[#This Row],[NA TR Hours Contract]]/Contract[[#This Row],[NA TR Hours]]</f>
        <v>0</v>
      </c>
      <c r="AG646" s="2">
        <v>0</v>
      </c>
      <c r="AH646" s="2">
        <v>0</v>
      </c>
      <c r="AI646" s="8" t="s">
        <v>2447</v>
      </c>
      <c r="AJ646" t="s">
        <v>769</v>
      </c>
      <c r="AK646" s="6">
        <v>5</v>
      </c>
      <c r="AT646"/>
      <c r="AU646"/>
    </row>
    <row r="647" spans="1:47" x14ac:dyDescent="0.25">
      <c r="A647" t="s">
        <v>35</v>
      </c>
      <c r="B647" t="s">
        <v>987</v>
      </c>
      <c r="C647" t="s">
        <v>1937</v>
      </c>
      <c r="D647" t="s">
        <v>2337</v>
      </c>
      <c r="E647" s="2">
        <v>23.802197802197803</v>
      </c>
      <c r="F647" s="2">
        <f>SUM(Contract[[#This Row],[RN Hours (excl. Admin, DON)]], Contract[[#This Row],[RN Admin Hours]], Contract[[#This Row],[RN DON Hours]], Contract[[#This Row],[LPN Hours (excl. Admin)]], Contract[[#This Row],[LPN Admin Hours]], Contract[[#This Row],[CNA Hours]], Contract[[#This Row],[NA TR Hours]], Contract[[#This Row],[Med Aide/Tech Hours]])</f>
        <v>79.703516483516481</v>
      </c>
      <c r="G6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47" s="8">
        <f>Contract[[#This Row],[Total Contract Hours]]/Contract[[#This Row],[Total Nurse Staff Hours]]</f>
        <v>0</v>
      </c>
      <c r="I647" s="2">
        <f>SUM(Contract[[#This Row],[RN Hours (excl. Admin, DON)]], Contract[[#This Row],[RN Admin Hours]], Contract[[#This Row],[RN DON Hours]])</f>
        <v>17.755494505494507</v>
      </c>
      <c r="J647" s="2">
        <f>SUM(Contract[[#This Row],[RN Hours Contract (excl. Admin, DON)]], Contract[[#This Row],[RN Admin Hours Contract]], Contract[[#This Row],[RN DON Hours Contract]])</f>
        <v>0</v>
      </c>
      <c r="K647" s="8">
        <f>Contract[[#This Row],[Total Contract RN Hours (w/ Admin, DON)]]/Contract[[#This Row],[Total RN Hours (w/ Admin, DON)]]</f>
        <v>0</v>
      </c>
      <c r="L647" s="2">
        <v>6.104395604395604</v>
      </c>
      <c r="M647" s="2">
        <v>0</v>
      </c>
      <c r="N647" s="8">
        <f>Contract[[#This Row],[RN Hours Contract (excl. Admin, DON)]]/Contract[[#This Row],[RN Hours (excl. Admin, DON)]]</f>
        <v>0</v>
      </c>
      <c r="O647" s="2">
        <v>6.0247252747252746</v>
      </c>
      <c r="P647" s="2">
        <v>0</v>
      </c>
      <c r="Q647" s="8">
        <f>Contract[[#This Row],[RN Admin Hours Contract]]/Contract[[#This Row],[RN Admin Hours]]</f>
        <v>0</v>
      </c>
      <c r="R647" s="2">
        <v>5.6263736263736268</v>
      </c>
      <c r="S647" s="2">
        <v>0</v>
      </c>
      <c r="T647" s="8">
        <f>Contract[[#This Row],[RN DON Hours Contract]]/Contract[[#This Row],[RN DON Hours]]</f>
        <v>0</v>
      </c>
      <c r="U647" s="2">
        <v>19.296373626373626</v>
      </c>
      <c r="V647" s="2">
        <v>0</v>
      </c>
      <c r="W647" s="8">
        <f>Contract[[#This Row],[LPN Hours Contract (excl. Admin)]]/Contract[[#This Row],[LPN Hours (excl. Admin)]]</f>
        <v>0</v>
      </c>
      <c r="X647" s="2">
        <v>0.13186813186813187</v>
      </c>
      <c r="Y647" s="2">
        <v>0</v>
      </c>
      <c r="Z647" s="8">
        <f>Contract[[#This Row],[LPN Admin Hours Contract]]/Contract[[#This Row],[LPN Admin Hours]]</f>
        <v>0</v>
      </c>
      <c r="AA647" s="2">
        <v>42.519780219780216</v>
      </c>
      <c r="AB647" s="2">
        <v>0</v>
      </c>
      <c r="AC647" s="8">
        <f>Contract[[#This Row],[CNA Hours Contract]]/Contract[[#This Row],[CNA Hours]]</f>
        <v>0</v>
      </c>
      <c r="AD647" s="2">
        <v>0</v>
      </c>
      <c r="AE647" s="2">
        <v>0</v>
      </c>
      <c r="AF647" s="8" t="s">
        <v>2447</v>
      </c>
      <c r="AG647" s="2">
        <v>0</v>
      </c>
      <c r="AH647" s="2">
        <v>0</v>
      </c>
      <c r="AI647" s="8" t="s">
        <v>2447</v>
      </c>
      <c r="AJ647" t="s">
        <v>662</v>
      </c>
      <c r="AK647" s="6">
        <v>5</v>
      </c>
      <c r="AT647"/>
      <c r="AU647"/>
    </row>
    <row r="648" spans="1:47" x14ac:dyDescent="0.25">
      <c r="A648" t="s">
        <v>35</v>
      </c>
      <c r="B648" t="s">
        <v>1542</v>
      </c>
      <c r="C648" t="s">
        <v>2045</v>
      </c>
      <c r="D648" t="s">
        <v>2328</v>
      </c>
      <c r="E648" s="2">
        <v>73.769230769230774</v>
      </c>
      <c r="F648" s="2">
        <f>SUM(Contract[[#This Row],[RN Hours (excl. Admin, DON)]], Contract[[#This Row],[RN Admin Hours]], Contract[[#This Row],[RN DON Hours]], Contract[[#This Row],[LPN Hours (excl. Admin)]], Contract[[#This Row],[LPN Admin Hours]], Contract[[#This Row],[CNA Hours]], Contract[[#This Row],[NA TR Hours]], Contract[[#This Row],[Med Aide/Tech Hours]])</f>
        <v>284.9721978021978</v>
      </c>
      <c r="G6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32.307692307692307</v>
      </c>
      <c r="H648" s="8">
        <f>Contract[[#This Row],[Total Contract Hours]]/Contract[[#This Row],[Total Nurse Staff Hours]]</f>
        <v>0.11337138344322774</v>
      </c>
      <c r="I648" s="2">
        <f>SUM(Contract[[#This Row],[RN Hours (excl. Admin, DON)]], Contract[[#This Row],[RN Admin Hours]], Contract[[#This Row],[RN DON Hours]])</f>
        <v>49.391318681318687</v>
      </c>
      <c r="J648" s="2">
        <f>SUM(Contract[[#This Row],[RN Hours Contract (excl. Admin, DON)]], Contract[[#This Row],[RN Admin Hours Contract]], Contract[[#This Row],[RN DON Hours Contract]])</f>
        <v>0.14285714285714285</v>
      </c>
      <c r="K648" s="8">
        <f>Contract[[#This Row],[Total Contract RN Hours (w/ Admin, DON)]]/Contract[[#This Row],[Total RN Hours (w/ Admin, DON)]]</f>
        <v>2.8923532853795987E-3</v>
      </c>
      <c r="L648" s="2">
        <v>6.1369230769230745</v>
      </c>
      <c r="M648" s="2">
        <v>0.14285714285714285</v>
      </c>
      <c r="N648" s="8">
        <f>Contract[[#This Row],[RN Hours Contract (excl. Admin, DON)]]/Contract[[#This Row],[RN Hours (excl. Admin, DON)]]</f>
        <v>2.3278301042151638E-2</v>
      </c>
      <c r="O648" s="2">
        <v>38.595054945054954</v>
      </c>
      <c r="P648" s="2">
        <v>0</v>
      </c>
      <c r="Q648" s="8">
        <f>Contract[[#This Row],[RN Admin Hours Contract]]/Contract[[#This Row],[RN Admin Hours]]</f>
        <v>0</v>
      </c>
      <c r="R648" s="2">
        <v>4.6593406593406597</v>
      </c>
      <c r="S648" s="2">
        <v>0</v>
      </c>
      <c r="T648" s="8">
        <f>Contract[[#This Row],[RN DON Hours Contract]]/Contract[[#This Row],[RN DON Hours]]</f>
        <v>0</v>
      </c>
      <c r="U648" s="2">
        <v>62.430329670329648</v>
      </c>
      <c r="V648" s="2">
        <v>5.9450549450549453</v>
      </c>
      <c r="W648" s="8">
        <f>Contract[[#This Row],[LPN Hours Contract (excl. Admin)]]/Contract[[#This Row],[LPN Hours (excl. Admin)]]</f>
        <v>9.5227031099282572E-2</v>
      </c>
      <c r="X648" s="2">
        <v>0</v>
      </c>
      <c r="Y648" s="2">
        <v>0</v>
      </c>
      <c r="Z648" s="8" t="s">
        <v>2447</v>
      </c>
      <c r="AA648" s="2">
        <v>173.15054945054948</v>
      </c>
      <c r="AB648" s="2">
        <v>26.219780219780219</v>
      </c>
      <c r="AC648" s="8">
        <f>Contract[[#This Row],[CNA Hours Contract]]/Contract[[#This Row],[CNA Hours]]</f>
        <v>0.15142764665190042</v>
      </c>
      <c r="AD648" s="2">
        <v>0</v>
      </c>
      <c r="AE648" s="2">
        <v>0</v>
      </c>
      <c r="AF648" s="8" t="s">
        <v>2447</v>
      </c>
      <c r="AG648" s="2">
        <v>0</v>
      </c>
      <c r="AH648" s="2">
        <v>0</v>
      </c>
      <c r="AI648" s="8" t="s">
        <v>2447</v>
      </c>
      <c r="AJ648" t="s">
        <v>604</v>
      </c>
      <c r="AK648" s="6">
        <v>5</v>
      </c>
      <c r="AT648"/>
      <c r="AU648"/>
    </row>
    <row r="649" spans="1:47" x14ac:dyDescent="0.25">
      <c r="A649" t="s">
        <v>35</v>
      </c>
      <c r="B649" t="s">
        <v>1389</v>
      </c>
      <c r="C649" t="s">
        <v>2074</v>
      </c>
      <c r="D649" t="s">
        <v>2331</v>
      </c>
      <c r="E649" s="2">
        <v>77.010989010989007</v>
      </c>
      <c r="F649" s="2">
        <f>SUM(Contract[[#This Row],[RN Hours (excl. Admin, DON)]], Contract[[#This Row],[RN Admin Hours]], Contract[[#This Row],[RN DON Hours]], Contract[[#This Row],[LPN Hours (excl. Admin)]], Contract[[#This Row],[LPN Admin Hours]], Contract[[#This Row],[CNA Hours]], Contract[[#This Row],[NA TR Hours]], Contract[[#This Row],[Med Aide/Tech Hours]])</f>
        <v>282.45175824175823</v>
      </c>
      <c r="G6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10.66967032967033</v>
      </c>
      <c r="H649" s="8">
        <f>Contract[[#This Row],[Total Contract Hours]]/Contract[[#This Row],[Total Nurse Staff Hours]]</f>
        <v>3.7775195297378411E-2</v>
      </c>
      <c r="I649" s="2">
        <f>SUM(Contract[[#This Row],[RN Hours (excl. Admin, DON)]], Contract[[#This Row],[RN Admin Hours]], Contract[[#This Row],[RN DON Hours]])</f>
        <v>46.016483516483518</v>
      </c>
      <c r="J649" s="2">
        <f>SUM(Contract[[#This Row],[RN Hours Contract (excl. Admin, DON)]], Contract[[#This Row],[RN Admin Hours Contract]], Contract[[#This Row],[RN DON Hours Contract]])</f>
        <v>0</v>
      </c>
      <c r="K649" s="8">
        <f>Contract[[#This Row],[Total Contract RN Hours (w/ Admin, DON)]]/Contract[[#This Row],[Total RN Hours (w/ Admin, DON)]]</f>
        <v>0</v>
      </c>
      <c r="L649" s="2">
        <v>36.230769230769234</v>
      </c>
      <c r="M649" s="2">
        <v>0</v>
      </c>
      <c r="N649" s="8">
        <f>Contract[[#This Row],[RN Hours Contract (excl. Admin, DON)]]/Contract[[#This Row],[RN Hours (excl. Admin, DON)]]</f>
        <v>0</v>
      </c>
      <c r="O649" s="2">
        <v>4.6758241758241761</v>
      </c>
      <c r="P649" s="2">
        <v>0</v>
      </c>
      <c r="Q649" s="8">
        <f>Contract[[#This Row],[RN Admin Hours Contract]]/Contract[[#This Row],[RN Admin Hours]]</f>
        <v>0</v>
      </c>
      <c r="R649" s="2">
        <v>5.1098901098901095</v>
      </c>
      <c r="S649" s="2">
        <v>0</v>
      </c>
      <c r="T649" s="8">
        <f>Contract[[#This Row],[RN DON Hours Contract]]/Contract[[#This Row],[RN DON Hours]]</f>
        <v>0</v>
      </c>
      <c r="U649" s="2">
        <v>77.342747252747273</v>
      </c>
      <c r="V649" s="2">
        <v>3.2301098901098899</v>
      </c>
      <c r="W649" s="8">
        <f>Contract[[#This Row],[LPN Hours Contract (excl. Admin)]]/Contract[[#This Row],[LPN Hours (excl. Admin)]]</f>
        <v>4.1763578420019903E-2</v>
      </c>
      <c r="X649" s="2">
        <v>0</v>
      </c>
      <c r="Y649" s="2">
        <v>0</v>
      </c>
      <c r="Z649" s="8" t="s">
        <v>2447</v>
      </c>
      <c r="AA649" s="2">
        <v>159.09252747252745</v>
      </c>
      <c r="AB649" s="2">
        <v>7.4395604395604398</v>
      </c>
      <c r="AC649" s="8">
        <f>Contract[[#This Row],[CNA Hours Contract]]/Contract[[#This Row],[CNA Hours]]</f>
        <v>4.6762475634470793E-2</v>
      </c>
      <c r="AD649" s="2">
        <v>0</v>
      </c>
      <c r="AE649" s="2">
        <v>0</v>
      </c>
      <c r="AF649" s="8" t="s">
        <v>2447</v>
      </c>
      <c r="AG649" s="2">
        <v>0</v>
      </c>
      <c r="AH649" s="2">
        <v>0</v>
      </c>
      <c r="AI649" s="8" t="s">
        <v>2447</v>
      </c>
      <c r="AJ649" t="s">
        <v>447</v>
      </c>
      <c r="AK649" s="6">
        <v>5</v>
      </c>
      <c r="AT649"/>
      <c r="AU649"/>
    </row>
    <row r="650" spans="1:47" x14ac:dyDescent="0.25">
      <c r="A650" t="s">
        <v>35</v>
      </c>
      <c r="B650" t="s">
        <v>1416</v>
      </c>
      <c r="C650" t="s">
        <v>2195</v>
      </c>
      <c r="D650" t="s">
        <v>2353</v>
      </c>
      <c r="E650" s="2">
        <v>54.307692307692307</v>
      </c>
      <c r="F650" s="2">
        <f>SUM(Contract[[#This Row],[RN Hours (excl. Admin, DON)]], Contract[[#This Row],[RN Admin Hours]], Contract[[#This Row],[RN DON Hours]], Contract[[#This Row],[LPN Hours (excl. Admin)]], Contract[[#This Row],[LPN Admin Hours]], Contract[[#This Row],[CNA Hours]], Contract[[#This Row],[NA TR Hours]], Contract[[#This Row],[Med Aide/Tech Hours]])</f>
        <v>269.74450549450546</v>
      </c>
      <c r="G6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3.4642857142857144</v>
      </c>
      <c r="H650" s="8">
        <f>Contract[[#This Row],[Total Contract Hours]]/Contract[[#This Row],[Total Nurse Staff Hours]]</f>
        <v>1.284284070192592E-2</v>
      </c>
      <c r="I650" s="2">
        <f>SUM(Contract[[#This Row],[RN Hours (excl. Admin, DON)]], Contract[[#This Row],[RN Admin Hours]], Contract[[#This Row],[RN DON Hours]])</f>
        <v>40.266483516483518</v>
      </c>
      <c r="J650" s="2">
        <f>SUM(Contract[[#This Row],[RN Hours Contract (excl. Admin, DON)]], Contract[[#This Row],[RN Admin Hours Contract]], Contract[[#This Row],[RN DON Hours Contract]])</f>
        <v>1.043956043956044</v>
      </c>
      <c r="K650" s="8">
        <f>Contract[[#This Row],[Total Contract RN Hours (w/ Admin, DON)]]/Contract[[#This Row],[Total RN Hours (w/ Admin, DON)]]</f>
        <v>2.592617861772532E-2</v>
      </c>
      <c r="L650" s="2">
        <v>21.997252747252748</v>
      </c>
      <c r="M650" s="2">
        <v>1.043956043956044</v>
      </c>
      <c r="N650" s="8">
        <f>Contract[[#This Row],[RN Hours Contract (excl. Admin, DON)]]/Contract[[#This Row],[RN Hours (excl. Admin, DON)]]</f>
        <v>4.7458473835394033E-2</v>
      </c>
      <c r="O650" s="2">
        <v>12.554945054945055</v>
      </c>
      <c r="P650" s="2">
        <v>0</v>
      </c>
      <c r="Q650" s="8">
        <f>Contract[[#This Row],[RN Admin Hours Contract]]/Contract[[#This Row],[RN Admin Hours]]</f>
        <v>0</v>
      </c>
      <c r="R650" s="2">
        <v>5.7142857142857144</v>
      </c>
      <c r="S650" s="2">
        <v>0</v>
      </c>
      <c r="T650" s="8">
        <f>Contract[[#This Row],[RN DON Hours Contract]]/Contract[[#This Row],[RN DON Hours]]</f>
        <v>0</v>
      </c>
      <c r="U650" s="2">
        <v>86.623626373626379</v>
      </c>
      <c r="V650" s="2">
        <v>0.92582417582417587</v>
      </c>
      <c r="W650" s="8">
        <f>Contract[[#This Row],[LPN Hours Contract (excl. Admin)]]/Contract[[#This Row],[LPN Hours (excl. Admin)]]</f>
        <v>1.0687894453077922E-2</v>
      </c>
      <c r="X650" s="2">
        <v>0</v>
      </c>
      <c r="Y650" s="2">
        <v>0</v>
      </c>
      <c r="Z650" s="8" t="s">
        <v>2447</v>
      </c>
      <c r="AA650" s="2">
        <v>142.85439560439559</v>
      </c>
      <c r="AB650" s="2">
        <v>1.4945054945054945</v>
      </c>
      <c r="AC650" s="8">
        <f>Contract[[#This Row],[CNA Hours Contract]]/Contract[[#This Row],[CNA Hours]]</f>
        <v>1.0461739648839402E-2</v>
      </c>
      <c r="AD650" s="2">
        <v>0</v>
      </c>
      <c r="AE650" s="2">
        <v>0</v>
      </c>
      <c r="AF650" s="8" t="s">
        <v>2447</v>
      </c>
      <c r="AG650" s="2">
        <v>0</v>
      </c>
      <c r="AH650" s="2">
        <v>0</v>
      </c>
      <c r="AI650" s="8" t="s">
        <v>2447</v>
      </c>
      <c r="AJ650" t="s">
        <v>475</v>
      </c>
      <c r="AK650" s="6">
        <v>5</v>
      </c>
      <c r="AT650"/>
      <c r="AU650"/>
    </row>
    <row r="651" spans="1:47" x14ac:dyDescent="0.25">
      <c r="A651" t="s">
        <v>35</v>
      </c>
      <c r="B651" t="s">
        <v>1081</v>
      </c>
      <c r="C651" t="s">
        <v>2017</v>
      </c>
      <c r="D651" t="s">
        <v>2288</v>
      </c>
      <c r="E651" s="2">
        <v>22.109890109890109</v>
      </c>
      <c r="F651" s="2">
        <f>SUM(Contract[[#This Row],[RN Hours (excl. Admin, DON)]], Contract[[#This Row],[RN Admin Hours]], Contract[[#This Row],[RN DON Hours]], Contract[[#This Row],[LPN Hours (excl. Admin)]], Contract[[#This Row],[LPN Admin Hours]], Contract[[#This Row],[CNA Hours]], Contract[[#This Row],[NA TR Hours]], Contract[[#This Row],[Med Aide/Tech Hours]])</f>
        <v>94.554945054945051</v>
      </c>
      <c r="G6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51" s="8">
        <f>Contract[[#This Row],[Total Contract Hours]]/Contract[[#This Row],[Total Nurse Staff Hours]]</f>
        <v>0</v>
      </c>
      <c r="I651" s="2">
        <f>SUM(Contract[[#This Row],[RN Hours (excl. Admin, DON)]], Contract[[#This Row],[RN Admin Hours]], Contract[[#This Row],[RN DON Hours]])</f>
        <v>23.552197802197803</v>
      </c>
      <c r="J651" s="2">
        <f>SUM(Contract[[#This Row],[RN Hours Contract (excl. Admin, DON)]], Contract[[#This Row],[RN Admin Hours Contract]], Contract[[#This Row],[RN DON Hours Contract]])</f>
        <v>0</v>
      </c>
      <c r="K651" s="8">
        <f>Contract[[#This Row],[Total Contract RN Hours (w/ Admin, DON)]]/Contract[[#This Row],[Total RN Hours (w/ Admin, DON)]]</f>
        <v>0</v>
      </c>
      <c r="L651" s="2">
        <v>19.112637362637365</v>
      </c>
      <c r="M651" s="2">
        <v>0</v>
      </c>
      <c r="N651" s="8">
        <f>Contract[[#This Row],[RN Hours Contract (excl. Admin, DON)]]/Contract[[#This Row],[RN Hours (excl. Admin, DON)]]</f>
        <v>0</v>
      </c>
      <c r="O651" s="2">
        <v>3.5796703296703298</v>
      </c>
      <c r="P651" s="2">
        <v>0</v>
      </c>
      <c r="Q651" s="8">
        <f>Contract[[#This Row],[RN Admin Hours Contract]]/Contract[[#This Row],[RN Admin Hours]]</f>
        <v>0</v>
      </c>
      <c r="R651" s="2">
        <v>0.85989010989010994</v>
      </c>
      <c r="S651" s="2">
        <v>0</v>
      </c>
      <c r="T651" s="8">
        <f>Contract[[#This Row],[RN DON Hours Contract]]/Contract[[#This Row],[RN DON Hours]]</f>
        <v>0</v>
      </c>
      <c r="U651" s="2">
        <v>26.293956043956044</v>
      </c>
      <c r="V651" s="2">
        <v>0</v>
      </c>
      <c r="W651" s="8">
        <f>Contract[[#This Row],[LPN Hours Contract (excl. Admin)]]/Contract[[#This Row],[LPN Hours (excl. Admin)]]</f>
        <v>0</v>
      </c>
      <c r="X651" s="2">
        <v>0</v>
      </c>
      <c r="Y651" s="2">
        <v>0</v>
      </c>
      <c r="Z651" s="8" t="s">
        <v>2447</v>
      </c>
      <c r="AA651" s="2">
        <v>44.708791208791212</v>
      </c>
      <c r="AB651" s="2">
        <v>0</v>
      </c>
      <c r="AC651" s="8">
        <f>Contract[[#This Row],[CNA Hours Contract]]/Contract[[#This Row],[CNA Hours]]</f>
        <v>0</v>
      </c>
      <c r="AD651" s="2">
        <v>0</v>
      </c>
      <c r="AE651" s="2">
        <v>0</v>
      </c>
      <c r="AF651" s="8" t="s">
        <v>2447</v>
      </c>
      <c r="AG651" s="2">
        <v>0</v>
      </c>
      <c r="AH651" s="2">
        <v>0</v>
      </c>
      <c r="AI651" s="8" t="s">
        <v>2447</v>
      </c>
      <c r="AJ651" t="s">
        <v>134</v>
      </c>
      <c r="AK651" s="6">
        <v>5</v>
      </c>
      <c r="AT651"/>
      <c r="AU651"/>
    </row>
    <row r="652" spans="1:47" x14ac:dyDescent="0.25">
      <c r="A652" t="s">
        <v>35</v>
      </c>
      <c r="B652" t="s">
        <v>1181</v>
      </c>
      <c r="C652" t="s">
        <v>1976</v>
      </c>
      <c r="D652" t="s">
        <v>2335</v>
      </c>
      <c r="E652" s="2">
        <v>43.241758241758241</v>
      </c>
      <c r="F652" s="2">
        <f>SUM(Contract[[#This Row],[RN Hours (excl. Admin, DON)]], Contract[[#This Row],[RN Admin Hours]], Contract[[#This Row],[RN DON Hours]], Contract[[#This Row],[LPN Hours (excl. Admin)]], Contract[[#This Row],[LPN Admin Hours]], Contract[[#This Row],[CNA Hours]], Contract[[#This Row],[NA TR Hours]], Contract[[#This Row],[Med Aide/Tech Hours]])</f>
        <v>220.07417582417582</v>
      </c>
      <c r="G6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1.098901098901099E-2</v>
      </c>
      <c r="H652" s="8">
        <f>Contract[[#This Row],[Total Contract Hours]]/Contract[[#This Row],[Total Nurse Staff Hours]]</f>
        <v>4.9933214325839192E-5</v>
      </c>
      <c r="I652" s="2">
        <f>SUM(Contract[[#This Row],[RN Hours (excl. Admin, DON)]], Contract[[#This Row],[RN Admin Hours]], Contract[[#This Row],[RN DON Hours]])</f>
        <v>39.376373626373628</v>
      </c>
      <c r="J652" s="2">
        <f>SUM(Contract[[#This Row],[RN Hours Contract (excl. Admin, DON)]], Contract[[#This Row],[RN Admin Hours Contract]], Contract[[#This Row],[RN DON Hours Contract]])</f>
        <v>1.098901098901099E-2</v>
      </c>
      <c r="K652" s="8">
        <f>Contract[[#This Row],[Total Contract RN Hours (w/ Admin, DON)]]/Contract[[#This Row],[Total RN Hours (w/ Admin, DON)]]</f>
        <v>2.7907625758738578E-4</v>
      </c>
      <c r="L652" s="2">
        <v>32.763736263736263</v>
      </c>
      <c r="M652" s="2">
        <v>1.098901098901099E-2</v>
      </c>
      <c r="N652" s="8">
        <f>Contract[[#This Row],[RN Hours Contract (excl. Admin, DON)]]/Contract[[#This Row],[RN Hours (excl. Admin, DON)]]</f>
        <v>3.3540164346805302E-4</v>
      </c>
      <c r="O652" s="2">
        <v>1.3379120879120878</v>
      </c>
      <c r="P652" s="2">
        <v>0</v>
      </c>
      <c r="Q652" s="8">
        <f>Contract[[#This Row],[RN Admin Hours Contract]]/Contract[[#This Row],[RN Admin Hours]]</f>
        <v>0</v>
      </c>
      <c r="R652" s="2">
        <v>5.2747252747252746</v>
      </c>
      <c r="S652" s="2">
        <v>0</v>
      </c>
      <c r="T652" s="8">
        <f>Contract[[#This Row],[RN DON Hours Contract]]/Contract[[#This Row],[RN DON Hours]]</f>
        <v>0</v>
      </c>
      <c r="U652" s="2">
        <v>38.758241758241759</v>
      </c>
      <c r="V652" s="2">
        <v>0</v>
      </c>
      <c r="W652" s="8">
        <f>Contract[[#This Row],[LPN Hours Contract (excl. Admin)]]/Contract[[#This Row],[LPN Hours (excl. Admin)]]</f>
        <v>0</v>
      </c>
      <c r="X652" s="2">
        <v>0</v>
      </c>
      <c r="Y652" s="2">
        <v>0</v>
      </c>
      <c r="Z652" s="8" t="s">
        <v>2447</v>
      </c>
      <c r="AA652" s="2">
        <v>141.93956043956044</v>
      </c>
      <c r="AB652" s="2">
        <v>0</v>
      </c>
      <c r="AC652" s="8">
        <f>Contract[[#This Row],[CNA Hours Contract]]/Contract[[#This Row],[CNA Hours]]</f>
        <v>0</v>
      </c>
      <c r="AD652" s="2">
        <v>0</v>
      </c>
      <c r="AE652" s="2">
        <v>0</v>
      </c>
      <c r="AF652" s="8" t="s">
        <v>2447</v>
      </c>
      <c r="AG652" s="2">
        <v>0</v>
      </c>
      <c r="AH652" s="2">
        <v>0</v>
      </c>
      <c r="AI652" s="8" t="s">
        <v>2447</v>
      </c>
      <c r="AJ652" t="s">
        <v>236</v>
      </c>
      <c r="AK652" s="6">
        <v>5</v>
      </c>
      <c r="AT652"/>
      <c r="AU652"/>
    </row>
    <row r="653" spans="1:47" x14ac:dyDescent="0.25">
      <c r="A653" t="s">
        <v>35</v>
      </c>
      <c r="B653" t="s">
        <v>1365</v>
      </c>
      <c r="C653" t="s">
        <v>1947</v>
      </c>
      <c r="D653" t="s">
        <v>2333</v>
      </c>
      <c r="E653" s="2">
        <v>135.25274725274724</v>
      </c>
      <c r="F653" s="2">
        <f>SUM(Contract[[#This Row],[RN Hours (excl. Admin, DON)]], Contract[[#This Row],[RN Admin Hours]], Contract[[#This Row],[RN DON Hours]], Contract[[#This Row],[LPN Hours (excl. Admin)]], Contract[[#This Row],[LPN Admin Hours]], Contract[[#This Row],[CNA Hours]], Contract[[#This Row],[NA TR Hours]], Contract[[#This Row],[Med Aide/Tech Hours]])</f>
        <v>413.83571428571429</v>
      </c>
      <c r="G6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53" s="8">
        <f>Contract[[#This Row],[Total Contract Hours]]/Contract[[#This Row],[Total Nurse Staff Hours]]</f>
        <v>0</v>
      </c>
      <c r="I653" s="2">
        <f>SUM(Contract[[#This Row],[RN Hours (excl. Admin, DON)]], Contract[[#This Row],[RN Admin Hours]], Contract[[#This Row],[RN DON Hours]])</f>
        <v>69.013736263736263</v>
      </c>
      <c r="J653" s="2">
        <f>SUM(Contract[[#This Row],[RN Hours Contract (excl. Admin, DON)]], Contract[[#This Row],[RN Admin Hours Contract]], Contract[[#This Row],[RN DON Hours Contract]])</f>
        <v>0</v>
      </c>
      <c r="K653" s="8">
        <f>Contract[[#This Row],[Total Contract RN Hours (w/ Admin, DON)]]/Contract[[#This Row],[Total RN Hours (w/ Admin, DON)]]</f>
        <v>0</v>
      </c>
      <c r="L653" s="2">
        <v>60.947802197802197</v>
      </c>
      <c r="M653" s="2">
        <v>0</v>
      </c>
      <c r="N653" s="8">
        <f>Contract[[#This Row],[RN Hours Contract (excl. Admin, DON)]]/Contract[[#This Row],[RN Hours (excl. Admin, DON)]]</f>
        <v>0</v>
      </c>
      <c r="O653" s="2">
        <v>3.2307692307692308</v>
      </c>
      <c r="P653" s="2">
        <v>0</v>
      </c>
      <c r="Q653" s="8">
        <f>Contract[[#This Row],[RN Admin Hours Contract]]/Contract[[#This Row],[RN Admin Hours]]</f>
        <v>0</v>
      </c>
      <c r="R653" s="2">
        <v>4.8351648351648349</v>
      </c>
      <c r="S653" s="2">
        <v>0</v>
      </c>
      <c r="T653" s="8">
        <f>Contract[[#This Row],[RN DON Hours Contract]]/Contract[[#This Row],[RN DON Hours]]</f>
        <v>0</v>
      </c>
      <c r="U653" s="2">
        <v>109.13461538461539</v>
      </c>
      <c r="V653" s="2">
        <v>0</v>
      </c>
      <c r="W653" s="8">
        <f>Contract[[#This Row],[LPN Hours Contract (excl. Admin)]]/Contract[[#This Row],[LPN Hours (excl. Admin)]]</f>
        <v>0</v>
      </c>
      <c r="X653" s="2">
        <v>23.51923076923077</v>
      </c>
      <c r="Y653" s="2">
        <v>0</v>
      </c>
      <c r="Z653" s="8">
        <f>Contract[[#This Row],[LPN Admin Hours Contract]]/Contract[[#This Row],[LPN Admin Hours]]</f>
        <v>0</v>
      </c>
      <c r="AA653" s="2">
        <v>212.16813186813187</v>
      </c>
      <c r="AB653" s="2">
        <v>0</v>
      </c>
      <c r="AC653" s="8">
        <f>Contract[[#This Row],[CNA Hours Contract]]/Contract[[#This Row],[CNA Hours]]</f>
        <v>0</v>
      </c>
      <c r="AD653" s="2">
        <v>0</v>
      </c>
      <c r="AE653" s="2">
        <v>0</v>
      </c>
      <c r="AF653" s="8" t="s">
        <v>2447</v>
      </c>
      <c r="AG653" s="2">
        <v>0</v>
      </c>
      <c r="AH653" s="2">
        <v>0</v>
      </c>
      <c r="AI653" s="8" t="s">
        <v>2447</v>
      </c>
      <c r="AJ653" t="s">
        <v>422</v>
      </c>
      <c r="AK653" s="6">
        <v>5</v>
      </c>
      <c r="AT653"/>
      <c r="AU653"/>
    </row>
    <row r="654" spans="1:47" x14ac:dyDescent="0.25">
      <c r="A654" t="s">
        <v>35</v>
      </c>
      <c r="B654" t="s">
        <v>1242</v>
      </c>
      <c r="C654" t="s">
        <v>2095</v>
      </c>
      <c r="D654" t="s">
        <v>2345</v>
      </c>
      <c r="E654" s="2">
        <v>61.703296703296701</v>
      </c>
      <c r="F654" s="2">
        <f>SUM(Contract[[#This Row],[RN Hours (excl. Admin, DON)]], Contract[[#This Row],[RN Admin Hours]], Contract[[#This Row],[RN DON Hours]], Contract[[#This Row],[LPN Hours (excl. Admin)]], Contract[[#This Row],[LPN Admin Hours]], Contract[[#This Row],[CNA Hours]], Contract[[#This Row],[NA TR Hours]], Contract[[#This Row],[Med Aide/Tech Hours]])</f>
        <v>228.86263736263737</v>
      </c>
      <c r="G6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12.722527472527473</v>
      </c>
      <c r="H654" s="8">
        <f>Contract[[#This Row],[Total Contract Hours]]/Contract[[#This Row],[Total Nurse Staff Hours]]</f>
        <v>5.5590233596619687E-2</v>
      </c>
      <c r="I654" s="2">
        <f>SUM(Contract[[#This Row],[RN Hours (excl. Admin, DON)]], Contract[[#This Row],[RN Admin Hours]], Contract[[#This Row],[RN DON Hours]])</f>
        <v>46.598901098901102</v>
      </c>
      <c r="J654" s="2">
        <f>SUM(Contract[[#This Row],[RN Hours Contract (excl. Admin, DON)]], Contract[[#This Row],[RN Admin Hours Contract]], Contract[[#This Row],[RN DON Hours Contract]])</f>
        <v>2.802197802197802</v>
      </c>
      <c r="K654" s="8">
        <f>Contract[[#This Row],[Total Contract RN Hours (w/ Admin, DON)]]/Contract[[#This Row],[Total RN Hours (w/ Admin, DON)]]</f>
        <v>6.01344181110718E-2</v>
      </c>
      <c r="L654" s="2">
        <v>33.744505494505496</v>
      </c>
      <c r="M654" s="2">
        <v>2.802197802197802</v>
      </c>
      <c r="N654" s="8">
        <f>Contract[[#This Row],[RN Hours Contract (excl. Admin, DON)]]/Contract[[#This Row],[RN Hours (excl. Admin, DON)]]</f>
        <v>8.304160221444272E-2</v>
      </c>
      <c r="O654" s="2">
        <v>7.5796703296703294</v>
      </c>
      <c r="P654" s="2">
        <v>0</v>
      </c>
      <c r="Q654" s="8">
        <f>Contract[[#This Row],[RN Admin Hours Contract]]/Contract[[#This Row],[RN Admin Hours]]</f>
        <v>0</v>
      </c>
      <c r="R654" s="2">
        <v>5.2747252747252746</v>
      </c>
      <c r="S654" s="2">
        <v>0</v>
      </c>
      <c r="T654" s="8">
        <f>Contract[[#This Row],[RN DON Hours Contract]]/Contract[[#This Row],[RN DON Hours]]</f>
        <v>0</v>
      </c>
      <c r="U654" s="2">
        <v>37.258241758241759</v>
      </c>
      <c r="V654" s="2">
        <v>4.7115384615384617</v>
      </c>
      <c r="W654" s="8">
        <f>Contract[[#This Row],[LPN Hours Contract (excl. Admin)]]/Contract[[#This Row],[LPN Hours (excl. Admin)]]</f>
        <v>0.12645627488571007</v>
      </c>
      <c r="X654" s="2">
        <v>16.593406593406595</v>
      </c>
      <c r="Y654" s="2">
        <v>0</v>
      </c>
      <c r="Z654" s="8">
        <f>Contract[[#This Row],[LPN Admin Hours Contract]]/Contract[[#This Row],[LPN Admin Hours]]</f>
        <v>0</v>
      </c>
      <c r="AA654" s="2">
        <v>124.82692307692308</v>
      </c>
      <c r="AB654" s="2">
        <v>5.2087912087912089</v>
      </c>
      <c r="AC654" s="8">
        <f>Contract[[#This Row],[CNA Hours Contract]]/Contract[[#This Row],[CNA Hours]]</f>
        <v>4.1728107049321041E-2</v>
      </c>
      <c r="AD654" s="2">
        <v>3.5851648351648353</v>
      </c>
      <c r="AE654" s="2">
        <v>0</v>
      </c>
      <c r="AF654" s="8">
        <f>Contract[[#This Row],[NA TR Hours Contract]]/Contract[[#This Row],[NA TR Hours]]</f>
        <v>0</v>
      </c>
      <c r="AG654" s="2">
        <v>0</v>
      </c>
      <c r="AH654" s="2">
        <v>0</v>
      </c>
      <c r="AI654" s="8" t="s">
        <v>2447</v>
      </c>
      <c r="AJ654" t="s">
        <v>298</v>
      </c>
      <c r="AK654" s="6">
        <v>5</v>
      </c>
      <c r="AT654"/>
      <c r="AU654"/>
    </row>
    <row r="655" spans="1:47" x14ac:dyDescent="0.25">
      <c r="A655" t="s">
        <v>35</v>
      </c>
      <c r="B655" t="s">
        <v>1302</v>
      </c>
      <c r="C655" t="s">
        <v>2162</v>
      </c>
      <c r="D655" t="s">
        <v>2304</v>
      </c>
      <c r="E655" s="2">
        <v>72.021978021978029</v>
      </c>
      <c r="F655" s="2">
        <f>SUM(Contract[[#This Row],[RN Hours (excl. Admin, DON)]], Contract[[#This Row],[RN Admin Hours]], Contract[[#This Row],[RN DON Hours]], Contract[[#This Row],[LPN Hours (excl. Admin)]], Contract[[#This Row],[LPN Admin Hours]], Contract[[#This Row],[CNA Hours]], Contract[[#This Row],[NA TR Hours]], Contract[[#This Row],[Med Aide/Tech Hours]])</f>
        <v>217.44186813186812</v>
      </c>
      <c r="G6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55" s="8">
        <f>Contract[[#This Row],[Total Contract Hours]]/Contract[[#This Row],[Total Nurse Staff Hours]]</f>
        <v>0</v>
      </c>
      <c r="I655" s="2">
        <f>SUM(Contract[[#This Row],[RN Hours (excl. Admin, DON)]], Contract[[#This Row],[RN Admin Hours]], Contract[[#This Row],[RN DON Hours]])</f>
        <v>41.576483516483506</v>
      </c>
      <c r="J655" s="2">
        <f>SUM(Contract[[#This Row],[RN Hours Contract (excl. Admin, DON)]], Contract[[#This Row],[RN Admin Hours Contract]], Contract[[#This Row],[RN DON Hours Contract]])</f>
        <v>0</v>
      </c>
      <c r="K655" s="8">
        <f>Contract[[#This Row],[Total Contract RN Hours (w/ Admin, DON)]]/Contract[[#This Row],[Total RN Hours (w/ Admin, DON)]]</f>
        <v>0</v>
      </c>
      <c r="L655" s="2">
        <v>28.38967032967032</v>
      </c>
      <c r="M655" s="2">
        <v>0</v>
      </c>
      <c r="N655" s="8">
        <f>Contract[[#This Row],[RN Hours Contract (excl. Admin, DON)]]/Contract[[#This Row],[RN Hours (excl. Admin, DON)]]</f>
        <v>0</v>
      </c>
      <c r="O655" s="2">
        <v>8.4395604395604398</v>
      </c>
      <c r="P655" s="2">
        <v>0</v>
      </c>
      <c r="Q655" s="8">
        <f>Contract[[#This Row],[RN Admin Hours Contract]]/Contract[[#This Row],[RN Admin Hours]]</f>
        <v>0</v>
      </c>
      <c r="R655" s="2">
        <v>4.7472527472527473</v>
      </c>
      <c r="S655" s="2">
        <v>0</v>
      </c>
      <c r="T655" s="8">
        <f>Contract[[#This Row],[RN DON Hours Contract]]/Contract[[#This Row],[RN DON Hours]]</f>
        <v>0</v>
      </c>
      <c r="U655" s="2">
        <v>38.64153846153846</v>
      </c>
      <c r="V655" s="2">
        <v>0</v>
      </c>
      <c r="W655" s="8">
        <f>Contract[[#This Row],[LPN Hours Contract (excl. Admin)]]/Contract[[#This Row],[LPN Hours (excl. Admin)]]</f>
        <v>0</v>
      </c>
      <c r="X655" s="2">
        <v>0</v>
      </c>
      <c r="Y655" s="2">
        <v>0</v>
      </c>
      <c r="Z655" s="8" t="s">
        <v>2447</v>
      </c>
      <c r="AA655" s="2">
        <v>137.22384615384615</v>
      </c>
      <c r="AB655" s="2">
        <v>0</v>
      </c>
      <c r="AC655" s="8">
        <f>Contract[[#This Row],[CNA Hours Contract]]/Contract[[#This Row],[CNA Hours]]</f>
        <v>0</v>
      </c>
      <c r="AD655" s="2">
        <v>0</v>
      </c>
      <c r="AE655" s="2">
        <v>0</v>
      </c>
      <c r="AF655" s="8" t="s">
        <v>2447</v>
      </c>
      <c r="AG655" s="2">
        <v>0</v>
      </c>
      <c r="AH655" s="2">
        <v>0</v>
      </c>
      <c r="AI655" s="8" t="s">
        <v>2447</v>
      </c>
      <c r="AJ655" t="s">
        <v>358</v>
      </c>
      <c r="AK655" s="6">
        <v>5</v>
      </c>
      <c r="AT655"/>
      <c r="AU655"/>
    </row>
    <row r="656" spans="1:47" x14ac:dyDescent="0.25">
      <c r="A656" t="s">
        <v>35</v>
      </c>
      <c r="B656" t="s">
        <v>1517</v>
      </c>
      <c r="C656" t="s">
        <v>2125</v>
      </c>
      <c r="D656" t="s">
        <v>2292</v>
      </c>
      <c r="E656" s="2">
        <v>31.164835164835164</v>
      </c>
      <c r="F656" s="2">
        <f>SUM(Contract[[#This Row],[RN Hours (excl. Admin, DON)]], Contract[[#This Row],[RN Admin Hours]], Contract[[#This Row],[RN DON Hours]], Contract[[#This Row],[LPN Hours (excl. Admin)]], Contract[[#This Row],[LPN Admin Hours]], Contract[[#This Row],[CNA Hours]], Contract[[#This Row],[NA TR Hours]], Contract[[#This Row],[Med Aide/Tech Hours]])</f>
        <v>99.500329670329677</v>
      </c>
      <c r="G6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3.9725274725274726</v>
      </c>
      <c r="H656" s="8">
        <f>Contract[[#This Row],[Total Contract Hours]]/Contract[[#This Row],[Total Nurse Staff Hours]]</f>
        <v>3.992476693986325E-2</v>
      </c>
      <c r="I656" s="2">
        <f>SUM(Contract[[#This Row],[RN Hours (excl. Admin, DON)]], Contract[[#This Row],[RN Admin Hours]], Contract[[#This Row],[RN DON Hours]])</f>
        <v>22.329670329670328</v>
      </c>
      <c r="J656" s="2">
        <f>SUM(Contract[[#This Row],[RN Hours Contract (excl. Admin, DON)]], Contract[[#This Row],[RN Admin Hours Contract]], Contract[[#This Row],[RN DON Hours Contract]])</f>
        <v>0</v>
      </c>
      <c r="K656" s="8">
        <f>Contract[[#This Row],[Total Contract RN Hours (w/ Admin, DON)]]/Contract[[#This Row],[Total RN Hours (w/ Admin, DON)]]</f>
        <v>0</v>
      </c>
      <c r="L656" s="2">
        <v>17.054945054945055</v>
      </c>
      <c r="M656" s="2">
        <v>0</v>
      </c>
      <c r="N656" s="8">
        <f>Contract[[#This Row],[RN Hours Contract (excl. Admin, DON)]]/Contract[[#This Row],[RN Hours (excl. Admin, DON)]]</f>
        <v>0</v>
      </c>
      <c r="O656" s="2">
        <v>8.7912087912087919E-2</v>
      </c>
      <c r="P656" s="2">
        <v>0</v>
      </c>
      <c r="Q656" s="8">
        <f>Contract[[#This Row],[RN Admin Hours Contract]]/Contract[[#This Row],[RN Admin Hours]]</f>
        <v>0</v>
      </c>
      <c r="R656" s="2">
        <v>5.186813186813187</v>
      </c>
      <c r="S656" s="2">
        <v>0</v>
      </c>
      <c r="T656" s="8">
        <f>Contract[[#This Row],[RN DON Hours Contract]]/Contract[[#This Row],[RN DON Hours]]</f>
        <v>0</v>
      </c>
      <c r="U656" s="2">
        <v>20.324945054945051</v>
      </c>
      <c r="V656" s="2">
        <v>0.63186813186813184</v>
      </c>
      <c r="W656" s="8">
        <f>Contract[[#This Row],[LPN Hours Contract (excl. Admin)]]/Contract[[#This Row],[LPN Hours (excl. Admin)]]</f>
        <v>3.1088307011900067E-2</v>
      </c>
      <c r="X656" s="2">
        <v>5.2087912087912089</v>
      </c>
      <c r="Y656" s="2">
        <v>0</v>
      </c>
      <c r="Z656" s="8">
        <f>Contract[[#This Row],[LPN Admin Hours Contract]]/Contract[[#This Row],[LPN Admin Hours]]</f>
        <v>0</v>
      </c>
      <c r="AA656" s="2">
        <v>47.63692307692309</v>
      </c>
      <c r="AB656" s="2">
        <v>3.3406593406593408</v>
      </c>
      <c r="AC656" s="8">
        <f>Contract[[#This Row],[CNA Hours Contract]]/Contract[[#This Row],[CNA Hours]]</f>
        <v>7.0127521361212086E-2</v>
      </c>
      <c r="AD656" s="2">
        <v>4</v>
      </c>
      <c r="AE656" s="2">
        <v>0</v>
      </c>
      <c r="AF656" s="8">
        <f>Contract[[#This Row],[NA TR Hours Contract]]/Contract[[#This Row],[NA TR Hours]]</f>
        <v>0</v>
      </c>
      <c r="AG656" s="2">
        <v>0</v>
      </c>
      <c r="AH656" s="2">
        <v>0</v>
      </c>
      <c r="AI656" s="8" t="s">
        <v>2447</v>
      </c>
      <c r="AJ656" t="s">
        <v>579</v>
      </c>
      <c r="AK656" s="6">
        <v>5</v>
      </c>
      <c r="AT656"/>
      <c r="AU656"/>
    </row>
    <row r="657" spans="1:47" x14ac:dyDescent="0.25">
      <c r="A657" t="s">
        <v>35</v>
      </c>
      <c r="B657" t="s">
        <v>1813</v>
      </c>
      <c r="C657" t="s">
        <v>1921</v>
      </c>
      <c r="D657" t="s">
        <v>2344</v>
      </c>
      <c r="E657" s="2">
        <v>64.802197802197796</v>
      </c>
      <c r="F657" s="2">
        <f>SUM(Contract[[#This Row],[RN Hours (excl. Admin, DON)]], Contract[[#This Row],[RN Admin Hours]], Contract[[#This Row],[RN DON Hours]], Contract[[#This Row],[LPN Hours (excl. Admin)]], Contract[[#This Row],[LPN Admin Hours]], Contract[[#This Row],[CNA Hours]], Contract[[#This Row],[NA TR Hours]], Contract[[#This Row],[Med Aide/Tech Hours]])</f>
        <v>183.88461538461539</v>
      </c>
      <c r="G6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57" s="8">
        <f>Contract[[#This Row],[Total Contract Hours]]/Contract[[#This Row],[Total Nurse Staff Hours]]</f>
        <v>0</v>
      </c>
      <c r="I657" s="2">
        <f>SUM(Contract[[#This Row],[RN Hours (excl. Admin, DON)]], Contract[[#This Row],[RN Admin Hours]], Contract[[#This Row],[RN DON Hours]])</f>
        <v>28.266483516483518</v>
      </c>
      <c r="J657" s="2">
        <f>SUM(Contract[[#This Row],[RN Hours Contract (excl. Admin, DON)]], Contract[[#This Row],[RN Admin Hours Contract]], Contract[[#This Row],[RN DON Hours Contract]])</f>
        <v>0</v>
      </c>
      <c r="K657" s="8">
        <f>Contract[[#This Row],[Total Contract RN Hours (w/ Admin, DON)]]/Contract[[#This Row],[Total RN Hours (w/ Admin, DON)]]</f>
        <v>0</v>
      </c>
      <c r="L657" s="2">
        <v>17.725274725274726</v>
      </c>
      <c r="M657" s="2">
        <v>0</v>
      </c>
      <c r="N657" s="8">
        <f>Contract[[#This Row],[RN Hours Contract (excl. Admin, DON)]]/Contract[[#This Row],[RN Hours (excl. Admin, DON)]]</f>
        <v>0</v>
      </c>
      <c r="O657" s="2">
        <v>5.0027472527472527</v>
      </c>
      <c r="P657" s="2">
        <v>0</v>
      </c>
      <c r="Q657" s="8">
        <f>Contract[[#This Row],[RN Admin Hours Contract]]/Contract[[#This Row],[RN Admin Hours]]</f>
        <v>0</v>
      </c>
      <c r="R657" s="2">
        <v>5.5384615384615383</v>
      </c>
      <c r="S657" s="2">
        <v>0</v>
      </c>
      <c r="T657" s="8">
        <f>Contract[[#This Row],[RN DON Hours Contract]]/Contract[[#This Row],[RN DON Hours]]</f>
        <v>0</v>
      </c>
      <c r="U657" s="2">
        <v>31.420329670329672</v>
      </c>
      <c r="V657" s="2">
        <v>0</v>
      </c>
      <c r="W657" s="8">
        <f>Contract[[#This Row],[LPN Hours Contract (excl. Admin)]]/Contract[[#This Row],[LPN Hours (excl. Admin)]]</f>
        <v>0</v>
      </c>
      <c r="X657" s="2">
        <v>3.4093406593406592</v>
      </c>
      <c r="Y657" s="2">
        <v>0</v>
      </c>
      <c r="Z657" s="8">
        <f>Contract[[#This Row],[LPN Admin Hours Contract]]/Contract[[#This Row],[LPN Admin Hours]]</f>
        <v>0</v>
      </c>
      <c r="AA657" s="2">
        <v>120.26373626373626</v>
      </c>
      <c r="AB657" s="2">
        <v>0</v>
      </c>
      <c r="AC657" s="8">
        <f>Contract[[#This Row],[CNA Hours Contract]]/Contract[[#This Row],[CNA Hours]]</f>
        <v>0</v>
      </c>
      <c r="AD657" s="2">
        <v>0.52472527472527475</v>
      </c>
      <c r="AE657" s="2">
        <v>0</v>
      </c>
      <c r="AF657" s="8">
        <f>Contract[[#This Row],[NA TR Hours Contract]]/Contract[[#This Row],[NA TR Hours]]</f>
        <v>0</v>
      </c>
      <c r="AG657" s="2">
        <v>0</v>
      </c>
      <c r="AH657" s="2">
        <v>0</v>
      </c>
      <c r="AI657" s="8" t="s">
        <v>2447</v>
      </c>
      <c r="AJ657" t="s">
        <v>880</v>
      </c>
      <c r="AK657" s="6">
        <v>5</v>
      </c>
      <c r="AT657"/>
      <c r="AU657"/>
    </row>
    <row r="658" spans="1:47" x14ac:dyDescent="0.25">
      <c r="A658" t="s">
        <v>35</v>
      </c>
      <c r="B658" t="s">
        <v>1470</v>
      </c>
      <c r="C658" t="s">
        <v>2202</v>
      </c>
      <c r="D658" t="s">
        <v>2309</v>
      </c>
      <c r="E658" s="2">
        <v>36.967032967032964</v>
      </c>
      <c r="F658" s="2">
        <f>SUM(Contract[[#This Row],[RN Hours (excl. Admin, DON)]], Contract[[#This Row],[RN Admin Hours]], Contract[[#This Row],[RN DON Hours]], Contract[[#This Row],[LPN Hours (excl. Admin)]], Contract[[#This Row],[LPN Admin Hours]], Contract[[#This Row],[CNA Hours]], Contract[[#This Row],[NA TR Hours]], Contract[[#This Row],[Med Aide/Tech Hours]])</f>
        <v>117.40109890109891</v>
      </c>
      <c r="G6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58" s="8">
        <f>Contract[[#This Row],[Total Contract Hours]]/Contract[[#This Row],[Total Nurse Staff Hours]]</f>
        <v>0</v>
      </c>
      <c r="I658" s="2">
        <f>SUM(Contract[[#This Row],[RN Hours (excl. Admin, DON)]], Contract[[#This Row],[RN Admin Hours]], Contract[[#This Row],[RN DON Hours]])</f>
        <v>25.980439560439557</v>
      </c>
      <c r="J658" s="2">
        <f>SUM(Contract[[#This Row],[RN Hours Contract (excl. Admin, DON)]], Contract[[#This Row],[RN Admin Hours Contract]], Contract[[#This Row],[RN DON Hours Contract]])</f>
        <v>0</v>
      </c>
      <c r="K658" s="8">
        <f>Contract[[#This Row],[Total Contract RN Hours (w/ Admin, DON)]]/Contract[[#This Row],[Total RN Hours (w/ Admin, DON)]]</f>
        <v>0</v>
      </c>
      <c r="L658" s="2">
        <v>20.705714285714283</v>
      </c>
      <c r="M658" s="2">
        <v>0</v>
      </c>
      <c r="N658" s="8">
        <f>Contract[[#This Row],[RN Hours Contract (excl. Admin, DON)]]/Contract[[#This Row],[RN Hours (excl. Admin, DON)]]</f>
        <v>0</v>
      </c>
      <c r="O658" s="2">
        <v>0</v>
      </c>
      <c r="P658" s="2">
        <v>0</v>
      </c>
      <c r="Q658" s="8" t="s">
        <v>2447</v>
      </c>
      <c r="R658" s="2">
        <v>5.2747252747252746</v>
      </c>
      <c r="S658" s="2">
        <v>0</v>
      </c>
      <c r="T658" s="8">
        <f>Contract[[#This Row],[RN DON Hours Contract]]/Contract[[#This Row],[RN DON Hours]]</f>
        <v>0</v>
      </c>
      <c r="U658" s="2">
        <v>20.573296703296705</v>
      </c>
      <c r="V658" s="2">
        <v>0</v>
      </c>
      <c r="W658" s="8">
        <f>Contract[[#This Row],[LPN Hours Contract (excl. Admin)]]/Contract[[#This Row],[LPN Hours (excl. Admin)]]</f>
        <v>0</v>
      </c>
      <c r="X658" s="2">
        <v>5.6373626373626378</v>
      </c>
      <c r="Y658" s="2">
        <v>0</v>
      </c>
      <c r="Z658" s="8">
        <f>Contract[[#This Row],[LPN Admin Hours Contract]]/Contract[[#This Row],[LPN Admin Hours]]</f>
        <v>0</v>
      </c>
      <c r="AA658" s="2">
        <v>64.567582417582429</v>
      </c>
      <c r="AB658" s="2">
        <v>0</v>
      </c>
      <c r="AC658" s="8">
        <f>Contract[[#This Row],[CNA Hours Contract]]/Contract[[#This Row],[CNA Hours]]</f>
        <v>0</v>
      </c>
      <c r="AD658" s="2">
        <v>0.6424175824175824</v>
      </c>
      <c r="AE658" s="2">
        <v>0</v>
      </c>
      <c r="AF658" s="8">
        <f>Contract[[#This Row],[NA TR Hours Contract]]/Contract[[#This Row],[NA TR Hours]]</f>
        <v>0</v>
      </c>
      <c r="AG658" s="2">
        <v>0</v>
      </c>
      <c r="AH658" s="2">
        <v>0</v>
      </c>
      <c r="AI658" s="8" t="s">
        <v>2447</v>
      </c>
      <c r="AJ658" t="s">
        <v>530</v>
      </c>
      <c r="AK658" s="6">
        <v>5</v>
      </c>
      <c r="AT658"/>
      <c r="AU658"/>
    </row>
    <row r="659" spans="1:47" x14ac:dyDescent="0.25">
      <c r="A659" t="s">
        <v>35</v>
      </c>
      <c r="B659" t="s">
        <v>1281</v>
      </c>
      <c r="C659" t="s">
        <v>2088</v>
      </c>
      <c r="D659" t="s">
        <v>2321</v>
      </c>
      <c r="E659" s="2">
        <v>47.857142857142854</v>
      </c>
      <c r="F659" s="2">
        <f>SUM(Contract[[#This Row],[RN Hours (excl. Admin, DON)]], Contract[[#This Row],[RN Admin Hours]], Contract[[#This Row],[RN DON Hours]], Contract[[#This Row],[LPN Hours (excl. Admin)]], Contract[[#This Row],[LPN Admin Hours]], Contract[[#This Row],[CNA Hours]], Contract[[#This Row],[NA TR Hours]], Contract[[#This Row],[Med Aide/Tech Hours]])</f>
        <v>177.5202197802198</v>
      </c>
      <c r="G6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0.49450549450549453</v>
      </c>
      <c r="H659" s="8">
        <f>Contract[[#This Row],[Total Contract Hours]]/Contract[[#This Row],[Total Nurse Staff Hours]]</f>
        <v>2.7856291250524623E-3</v>
      </c>
      <c r="I659" s="2">
        <f>SUM(Contract[[#This Row],[RN Hours (excl. Admin, DON)]], Contract[[#This Row],[RN Admin Hours]], Contract[[#This Row],[RN DON Hours]])</f>
        <v>24.469450549450546</v>
      </c>
      <c r="J659" s="2">
        <f>SUM(Contract[[#This Row],[RN Hours Contract (excl. Admin, DON)]], Contract[[#This Row],[RN Admin Hours Contract]], Contract[[#This Row],[RN DON Hours Contract]])</f>
        <v>0.49450549450549453</v>
      </c>
      <c r="K659" s="8">
        <f>Contract[[#This Row],[Total Contract RN Hours (w/ Admin, DON)]]/Contract[[#This Row],[Total RN Hours (w/ Admin, DON)]]</f>
        <v>2.0209096788100889E-2</v>
      </c>
      <c r="L659" s="2">
        <v>12.982417582417581</v>
      </c>
      <c r="M659" s="2">
        <v>0</v>
      </c>
      <c r="N659" s="8">
        <f>Contract[[#This Row],[RN Hours Contract (excl. Admin, DON)]]/Contract[[#This Row],[RN Hours (excl. Admin, DON)]]</f>
        <v>0</v>
      </c>
      <c r="O659" s="2">
        <v>5.9650549450549439</v>
      </c>
      <c r="P659" s="2">
        <v>0.49450549450549453</v>
      </c>
      <c r="Q659" s="8">
        <f>Contract[[#This Row],[RN Admin Hours Contract]]/Contract[[#This Row],[RN Admin Hours]]</f>
        <v>8.2900408975350962E-2</v>
      </c>
      <c r="R659" s="2">
        <v>5.5219780219780219</v>
      </c>
      <c r="S659" s="2">
        <v>0</v>
      </c>
      <c r="T659" s="8">
        <f>Contract[[#This Row],[RN DON Hours Contract]]/Contract[[#This Row],[RN DON Hours]]</f>
        <v>0</v>
      </c>
      <c r="U659" s="2">
        <v>46.974945054945046</v>
      </c>
      <c r="V659" s="2">
        <v>0</v>
      </c>
      <c r="W659" s="8">
        <f>Contract[[#This Row],[LPN Hours Contract (excl. Admin)]]/Contract[[#This Row],[LPN Hours (excl. Admin)]]</f>
        <v>0</v>
      </c>
      <c r="X659" s="2">
        <v>5.3186813186813184</v>
      </c>
      <c r="Y659" s="2">
        <v>0</v>
      </c>
      <c r="Z659" s="8">
        <f>Contract[[#This Row],[LPN Admin Hours Contract]]/Contract[[#This Row],[LPN Admin Hours]]</f>
        <v>0</v>
      </c>
      <c r="AA659" s="2">
        <v>100.7571428571429</v>
      </c>
      <c r="AB659" s="2">
        <v>0</v>
      </c>
      <c r="AC659" s="8">
        <f>Contract[[#This Row],[CNA Hours Contract]]/Contract[[#This Row],[CNA Hours]]</f>
        <v>0</v>
      </c>
      <c r="AD659" s="2">
        <v>0</v>
      </c>
      <c r="AE659" s="2">
        <v>0</v>
      </c>
      <c r="AF659" s="8" t="s">
        <v>2447</v>
      </c>
      <c r="AG659" s="2">
        <v>0</v>
      </c>
      <c r="AH659" s="2">
        <v>0</v>
      </c>
      <c r="AI659" s="8" t="s">
        <v>2447</v>
      </c>
      <c r="AJ659" t="s">
        <v>337</v>
      </c>
      <c r="AK659" s="6">
        <v>5</v>
      </c>
      <c r="AT659"/>
      <c r="AU659"/>
    </row>
    <row r="660" spans="1:47" x14ac:dyDescent="0.25">
      <c r="A660" t="s">
        <v>35</v>
      </c>
      <c r="B660" t="s">
        <v>1062</v>
      </c>
      <c r="C660" t="s">
        <v>2088</v>
      </c>
      <c r="D660" t="s">
        <v>2321</v>
      </c>
      <c r="E660" s="2">
        <v>85.934065934065927</v>
      </c>
      <c r="F660" s="2">
        <f>SUM(Contract[[#This Row],[RN Hours (excl. Admin, DON)]], Contract[[#This Row],[RN Admin Hours]], Contract[[#This Row],[RN DON Hours]], Contract[[#This Row],[LPN Hours (excl. Admin)]], Contract[[#This Row],[LPN Admin Hours]], Contract[[#This Row],[CNA Hours]], Contract[[#This Row],[NA TR Hours]], Contract[[#This Row],[Med Aide/Tech Hours]])</f>
        <v>301.07450549450556</v>
      </c>
      <c r="G6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22.053516483516486</v>
      </c>
      <c r="H660" s="8">
        <f>Contract[[#This Row],[Total Contract Hours]]/Contract[[#This Row],[Total Nurse Staff Hours]]</f>
        <v>7.3249365459537225E-2</v>
      </c>
      <c r="I660" s="2">
        <f>SUM(Contract[[#This Row],[RN Hours (excl. Admin, DON)]], Contract[[#This Row],[RN Admin Hours]], Contract[[#This Row],[RN DON Hours]])</f>
        <v>54.589120879120884</v>
      </c>
      <c r="J660" s="2">
        <f>SUM(Contract[[#This Row],[RN Hours Contract (excl. Admin, DON)]], Contract[[#This Row],[RN Admin Hours Contract]], Contract[[#This Row],[RN DON Hours Contract]])</f>
        <v>5.9890109890109891</v>
      </c>
      <c r="K660" s="8">
        <f>Contract[[#This Row],[Total Contract RN Hours (w/ Admin, DON)]]/Contract[[#This Row],[Total RN Hours (w/ Admin, DON)]]</f>
        <v>0.10971070595316459</v>
      </c>
      <c r="L660" s="2">
        <v>18.655604395604392</v>
      </c>
      <c r="M660" s="2">
        <v>3.7362637362637363</v>
      </c>
      <c r="N660" s="8">
        <f>Contract[[#This Row],[RN Hours Contract (excl. Admin, DON)]]/Contract[[#This Row],[RN Hours (excl. Admin, DON)]]</f>
        <v>0.20027567357421397</v>
      </c>
      <c r="O660" s="2">
        <v>28.988461538461546</v>
      </c>
      <c r="P660" s="2">
        <v>2.2527472527472527</v>
      </c>
      <c r="Q660" s="8">
        <f>Contract[[#This Row],[RN Admin Hours Contract]]/Contract[[#This Row],[RN Admin Hours]]</f>
        <v>7.7711859587937582E-2</v>
      </c>
      <c r="R660" s="2">
        <v>6.9450549450549453</v>
      </c>
      <c r="S660" s="2">
        <v>0</v>
      </c>
      <c r="T660" s="8">
        <f>Contract[[#This Row],[RN DON Hours Contract]]/Contract[[#This Row],[RN DON Hours]]</f>
        <v>0</v>
      </c>
      <c r="U660" s="2">
        <v>73.106263736263742</v>
      </c>
      <c r="V660" s="2">
        <v>15.449120879120878</v>
      </c>
      <c r="W660" s="8">
        <f>Contract[[#This Row],[LPN Hours Contract (excl. Admin)]]/Contract[[#This Row],[LPN Hours (excl. Admin)]]</f>
        <v>0.21132417510563425</v>
      </c>
      <c r="X660" s="2">
        <v>2.052197802197802</v>
      </c>
      <c r="Y660" s="2">
        <v>0</v>
      </c>
      <c r="Z660" s="8">
        <f>Contract[[#This Row],[LPN Admin Hours Contract]]/Contract[[#This Row],[LPN Admin Hours]]</f>
        <v>0</v>
      </c>
      <c r="AA660" s="2">
        <v>170.84670329670337</v>
      </c>
      <c r="AB660" s="2">
        <v>0.61538461538461542</v>
      </c>
      <c r="AC660" s="8">
        <f>Contract[[#This Row],[CNA Hours Contract]]/Contract[[#This Row],[CNA Hours]]</f>
        <v>3.601969505468882E-3</v>
      </c>
      <c r="AD660" s="2">
        <v>0.48021978021978023</v>
      </c>
      <c r="AE660" s="2">
        <v>0</v>
      </c>
      <c r="AF660" s="8">
        <f>Contract[[#This Row],[NA TR Hours Contract]]/Contract[[#This Row],[NA TR Hours]]</f>
        <v>0</v>
      </c>
      <c r="AG660" s="2">
        <v>0</v>
      </c>
      <c r="AH660" s="2">
        <v>0</v>
      </c>
      <c r="AI660" s="8" t="s">
        <v>2447</v>
      </c>
      <c r="AJ660" t="s">
        <v>115</v>
      </c>
      <c r="AK660" s="6">
        <v>5</v>
      </c>
      <c r="AT660"/>
      <c r="AU660"/>
    </row>
    <row r="661" spans="1:47" x14ac:dyDescent="0.25">
      <c r="A661" t="s">
        <v>35</v>
      </c>
      <c r="B661" t="s">
        <v>1349</v>
      </c>
      <c r="C661" t="s">
        <v>2074</v>
      </c>
      <c r="D661" t="s">
        <v>2331</v>
      </c>
      <c r="E661" s="2">
        <v>143.02197802197801</v>
      </c>
      <c r="F661" s="2">
        <f>SUM(Contract[[#This Row],[RN Hours (excl. Admin, DON)]], Contract[[#This Row],[RN Admin Hours]], Contract[[#This Row],[RN DON Hours]], Contract[[#This Row],[LPN Hours (excl. Admin)]], Contract[[#This Row],[LPN Admin Hours]], Contract[[#This Row],[CNA Hours]], Contract[[#This Row],[NA TR Hours]], Contract[[#This Row],[Med Aide/Tech Hours]])</f>
        <v>659.08351648351652</v>
      </c>
      <c r="G6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33.38461538461538</v>
      </c>
      <c r="H661" s="8">
        <f>Contract[[#This Row],[Total Contract Hours]]/Contract[[#This Row],[Total Nurse Staff Hours]]</f>
        <v>5.0653088037668013E-2</v>
      </c>
      <c r="I661" s="2">
        <f>SUM(Contract[[#This Row],[RN Hours (excl. Admin, DON)]], Contract[[#This Row],[RN Admin Hours]], Contract[[#This Row],[RN DON Hours]])</f>
        <v>132.0015384615385</v>
      </c>
      <c r="J661" s="2">
        <f>SUM(Contract[[#This Row],[RN Hours Contract (excl. Admin, DON)]], Contract[[#This Row],[RN Admin Hours Contract]], Contract[[#This Row],[RN DON Hours Contract]])</f>
        <v>28.527472527472526</v>
      </c>
      <c r="K661" s="8">
        <f>Contract[[#This Row],[Total Contract RN Hours (w/ Admin, DON)]]/Contract[[#This Row],[Total RN Hours (w/ Admin, DON)]]</f>
        <v>0.2161146972979002</v>
      </c>
      <c r="L661" s="2">
        <v>100.29010989010989</v>
      </c>
      <c r="M661" s="2">
        <v>26.043956043956044</v>
      </c>
      <c r="N661" s="8">
        <f>Contract[[#This Row],[RN Hours Contract (excl. Admin, DON)]]/Contract[[#This Row],[RN Hours (excl. Admin, DON)]]</f>
        <v>0.25968618513323982</v>
      </c>
      <c r="O661" s="2">
        <v>25.343296703296737</v>
      </c>
      <c r="P661" s="2">
        <v>2.4835164835164836</v>
      </c>
      <c r="Q661" s="8">
        <f>Contract[[#This Row],[RN Admin Hours Contract]]/Contract[[#This Row],[RN Admin Hours]]</f>
        <v>9.7995004856389498E-2</v>
      </c>
      <c r="R661" s="2">
        <v>6.3681318681318704</v>
      </c>
      <c r="S661" s="2">
        <v>0</v>
      </c>
      <c r="T661" s="8">
        <f>Contract[[#This Row],[RN DON Hours Contract]]/Contract[[#This Row],[RN DON Hours]]</f>
        <v>0</v>
      </c>
      <c r="U661" s="2">
        <v>128.43406593406593</v>
      </c>
      <c r="V661" s="2">
        <v>0</v>
      </c>
      <c r="W661" s="8">
        <f>Contract[[#This Row],[LPN Hours Contract (excl. Admin)]]/Contract[[#This Row],[LPN Hours (excl. Admin)]]</f>
        <v>0</v>
      </c>
      <c r="X661" s="2">
        <v>28.246483516483519</v>
      </c>
      <c r="Y661" s="2">
        <v>0</v>
      </c>
      <c r="Z661" s="8">
        <f>Contract[[#This Row],[LPN Admin Hours Contract]]/Contract[[#This Row],[LPN Admin Hours]]</f>
        <v>0</v>
      </c>
      <c r="AA661" s="2">
        <v>256.00307692307689</v>
      </c>
      <c r="AB661" s="2">
        <v>4.8571428571428568</v>
      </c>
      <c r="AC661" s="8">
        <f>Contract[[#This Row],[CNA Hours Contract]]/Contract[[#This Row],[CNA Hours]]</f>
        <v>1.8972986245014225E-2</v>
      </c>
      <c r="AD661" s="2">
        <v>114.39835164835165</v>
      </c>
      <c r="AE661" s="2">
        <v>0</v>
      </c>
      <c r="AF661" s="8">
        <f>Contract[[#This Row],[NA TR Hours Contract]]/Contract[[#This Row],[NA TR Hours]]</f>
        <v>0</v>
      </c>
      <c r="AG661" s="2">
        <v>0</v>
      </c>
      <c r="AH661" s="2">
        <v>0</v>
      </c>
      <c r="AI661" s="8" t="s">
        <v>2447</v>
      </c>
      <c r="AJ661" t="s">
        <v>406</v>
      </c>
      <c r="AK661" s="6">
        <v>5</v>
      </c>
      <c r="AT661"/>
      <c r="AU661"/>
    </row>
    <row r="662" spans="1:47" x14ac:dyDescent="0.25">
      <c r="A662" t="s">
        <v>35</v>
      </c>
      <c r="B662" t="s">
        <v>1043</v>
      </c>
      <c r="C662" t="s">
        <v>2068</v>
      </c>
      <c r="D662" t="s">
        <v>2307</v>
      </c>
      <c r="E662" s="2">
        <v>52.428571428571431</v>
      </c>
      <c r="F662" s="2">
        <f>SUM(Contract[[#This Row],[RN Hours (excl. Admin, DON)]], Contract[[#This Row],[RN Admin Hours]], Contract[[#This Row],[RN DON Hours]], Contract[[#This Row],[LPN Hours (excl. Admin)]], Contract[[#This Row],[LPN Admin Hours]], Contract[[#This Row],[CNA Hours]], Contract[[#This Row],[NA TR Hours]], Contract[[#This Row],[Med Aide/Tech Hours]])</f>
        <v>155.64999999999998</v>
      </c>
      <c r="G6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5.3534065934065937</v>
      </c>
      <c r="H662" s="8">
        <f>Contract[[#This Row],[Total Contract Hours]]/Contract[[#This Row],[Total Nurse Staff Hours]]</f>
        <v>3.4393874676560195E-2</v>
      </c>
      <c r="I662" s="2">
        <f>SUM(Contract[[#This Row],[RN Hours (excl. Admin, DON)]], Contract[[#This Row],[RN Admin Hours]], Contract[[#This Row],[RN DON Hours]])</f>
        <v>15.751868131868132</v>
      </c>
      <c r="J662" s="2">
        <f>SUM(Contract[[#This Row],[RN Hours Contract (excl. Admin, DON)]], Contract[[#This Row],[RN Admin Hours Contract]], Contract[[#This Row],[RN DON Hours Contract]])</f>
        <v>0</v>
      </c>
      <c r="K662" s="8">
        <f>Contract[[#This Row],[Total Contract RN Hours (w/ Admin, DON)]]/Contract[[#This Row],[Total RN Hours (w/ Admin, DON)]]</f>
        <v>0</v>
      </c>
      <c r="L662" s="2">
        <v>11.268351648351649</v>
      </c>
      <c r="M662" s="2">
        <v>0</v>
      </c>
      <c r="N662" s="8">
        <f>Contract[[#This Row],[RN Hours Contract (excl. Admin, DON)]]/Contract[[#This Row],[RN Hours (excl. Admin, DON)]]</f>
        <v>0</v>
      </c>
      <c r="O662" s="2">
        <v>0</v>
      </c>
      <c r="P662" s="2">
        <v>0</v>
      </c>
      <c r="Q662" s="8" t="s">
        <v>2447</v>
      </c>
      <c r="R662" s="2">
        <v>4.4835164835164836</v>
      </c>
      <c r="S662" s="2">
        <v>0</v>
      </c>
      <c r="T662" s="8">
        <f>Contract[[#This Row],[RN DON Hours Contract]]/Contract[[#This Row],[RN DON Hours]]</f>
        <v>0</v>
      </c>
      <c r="U662" s="2">
        <v>51.13230769230767</v>
      </c>
      <c r="V662" s="2">
        <v>2.4083516483516485</v>
      </c>
      <c r="W662" s="8">
        <f>Contract[[#This Row],[LPN Hours Contract (excl. Admin)]]/Contract[[#This Row],[LPN Hours (excl. Admin)]]</f>
        <v>4.7100390282482016E-2</v>
      </c>
      <c r="X662" s="2">
        <v>0</v>
      </c>
      <c r="Y662" s="2">
        <v>0</v>
      </c>
      <c r="Z662" s="8" t="s">
        <v>2447</v>
      </c>
      <c r="AA662" s="2">
        <v>88.765824175824179</v>
      </c>
      <c r="AB662" s="2">
        <v>2.9450549450549453</v>
      </c>
      <c r="AC662" s="8">
        <f>Contract[[#This Row],[CNA Hours Contract]]/Contract[[#This Row],[CNA Hours]]</f>
        <v>3.3177802069651104E-2</v>
      </c>
      <c r="AD662" s="2">
        <v>0</v>
      </c>
      <c r="AE662" s="2">
        <v>0</v>
      </c>
      <c r="AF662" s="8" t="s">
        <v>2447</v>
      </c>
      <c r="AG662" s="2">
        <v>0</v>
      </c>
      <c r="AH662" s="2">
        <v>0</v>
      </c>
      <c r="AI662" s="8" t="s">
        <v>2447</v>
      </c>
      <c r="AJ662" t="s">
        <v>96</v>
      </c>
      <c r="AK662" s="6">
        <v>5</v>
      </c>
      <c r="AT662"/>
      <c r="AU662"/>
    </row>
    <row r="663" spans="1:47" x14ac:dyDescent="0.25">
      <c r="A663" t="s">
        <v>35</v>
      </c>
      <c r="B663" t="s">
        <v>1147</v>
      </c>
      <c r="C663" t="s">
        <v>2104</v>
      </c>
      <c r="D663" t="s">
        <v>2333</v>
      </c>
      <c r="E663" s="2">
        <v>92.604395604395606</v>
      </c>
      <c r="F663" s="2">
        <f>SUM(Contract[[#This Row],[RN Hours (excl. Admin, DON)]], Contract[[#This Row],[RN Admin Hours]], Contract[[#This Row],[RN DON Hours]], Contract[[#This Row],[LPN Hours (excl. Admin)]], Contract[[#This Row],[LPN Admin Hours]], Contract[[#This Row],[CNA Hours]], Contract[[#This Row],[NA TR Hours]], Contract[[#This Row],[Med Aide/Tech Hours]])</f>
        <v>352.69868131868134</v>
      </c>
      <c r="G6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63" s="8">
        <f>Contract[[#This Row],[Total Contract Hours]]/Contract[[#This Row],[Total Nurse Staff Hours]]</f>
        <v>0</v>
      </c>
      <c r="I663" s="2">
        <f>SUM(Contract[[#This Row],[RN Hours (excl. Admin, DON)]], Contract[[#This Row],[RN Admin Hours]], Contract[[#This Row],[RN DON Hours]])</f>
        <v>57.717802197802214</v>
      </c>
      <c r="J663" s="2">
        <f>SUM(Contract[[#This Row],[RN Hours Contract (excl. Admin, DON)]], Contract[[#This Row],[RN Admin Hours Contract]], Contract[[#This Row],[RN DON Hours Contract]])</f>
        <v>0</v>
      </c>
      <c r="K663" s="8">
        <f>Contract[[#This Row],[Total Contract RN Hours (w/ Admin, DON)]]/Contract[[#This Row],[Total RN Hours (w/ Admin, DON)]]</f>
        <v>0</v>
      </c>
      <c r="L663" s="2">
        <v>35.114725274725288</v>
      </c>
      <c r="M663" s="2">
        <v>0</v>
      </c>
      <c r="N663" s="8">
        <f>Contract[[#This Row],[RN Hours Contract (excl. Admin, DON)]]/Contract[[#This Row],[RN Hours (excl. Admin, DON)]]</f>
        <v>0</v>
      </c>
      <c r="O663" s="2">
        <v>11.350329670329671</v>
      </c>
      <c r="P663" s="2">
        <v>0</v>
      </c>
      <c r="Q663" s="8">
        <f>Contract[[#This Row],[RN Admin Hours Contract]]/Contract[[#This Row],[RN Admin Hours]]</f>
        <v>0</v>
      </c>
      <c r="R663" s="2">
        <v>11.252747252747254</v>
      </c>
      <c r="S663" s="2">
        <v>0</v>
      </c>
      <c r="T663" s="8">
        <f>Contract[[#This Row],[RN DON Hours Contract]]/Contract[[#This Row],[RN DON Hours]]</f>
        <v>0</v>
      </c>
      <c r="U663" s="2">
        <v>100.61329670329671</v>
      </c>
      <c r="V663" s="2">
        <v>0</v>
      </c>
      <c r="W663" s="8">
        <f>Contract[[#This Row],[LPN Hours Contract (excl. Admin)]]/Contract[[#This Row],[LPN Hours (excl. Admin)]]</f>
        <v>0</v>
      </c>
      <c r="X663" s="2">
        <v>15.326923076923077</v>
      </c>
      <c r="Y663" s="2">
        <v>0</v>
      </c>
      <c r="Z663" s="8">
        <f>Contract[[#This Row],[LPN Admin Hours Contract]]/Contract[[#This Row],[LPN Admin Hours]]</f>
        <v>0</v>
      </c>
      <c r="AA663" s="2">
        <v>179.04065934065932</v>
      </c>
      <c r="AB663" s="2">
        <v>0</v>
      </c>
      <c r="AC663" s="8">
        <f>Contract[[#This Row],[CNA Hours Contract]]/Contract[[#This Row],[CNA Hours]]</f>
        <v>0</v>
      </c>
      <c r="AD663" s="2">
        <v>0</v>
      </c>
      <c r="AE663" s="2">
        <v>0</v>
      </c>
      <c r="AF663" s="8" t="s">
        <v>2447</v>
      </c>
      <c r="AG663" s="2">
        <v>0</v>
      </c>
      <c r="AH663" s="2">
        <v>0</v>
      </c>
      <c r="AI663" s="8" t="s">
        <v>2447</v>
      </c>
      <c r="AJ663" t="s">
        <v>202</v>
      </c>
      <c r="AK663" s="6">
        <v>5</v>
      </c>
      <c r="AT663"/>
      <c r="AU663"/>
    </row>
    <row r="664" spans="1:47" x14ac:dyDescent="0.25">
      <c r="A664" t="s">
        <v>35</v>
      </c>
      <c r="B664" t="s">
        <v>1018</v>
      </c>
      <c r="C664" t="s">
        <v>2074</v>
      </c>
      <c r="D664" t="s">
        <v>2331</v>
      </c>
      <c r="E664" s="2">
        <v>127.39560439560439</v>
      </c>
      <c r="F664" s="2">
        <f>SUM(Contract[[#This Row],[RN Hours (excl. Admin, DON)]], Contract[[#This Row],[RN Admin Hours]], Contract[[#This Row],[RN DON Hours]], Contract[[#This Row],[LPN Hours (excl. Admin)]], Contract[[#This Row],[LPN Admin Hours]], Contract[[#This Row],[CNA Hours]], Contract[[#This Row],[NA TR Hours]], Contract[[#This Row],[Med Aide/Tech Hours]])</f>
        <v>519.92417582417602</v>
      </c>
      <c r="G6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34.664065934065931</v>
      </c>
      <c r="H664" s="8">
        <f>Contract[[#This Row],[Total Contract Hours]]/Contract[[#This Row],[Total Nurse Staff Hours]]</f>
        <v>6.6671386994299642E-2</v>
      </c>
      <c r="I664" s="2">
        <f>SUM(Contract[[#This Row],[RN Hours (excl. Admin, DON)]], Contract[[#This Row],[RN Admin Hours]], Contract[[#This Row],[RN DON Hours]])</f>
        <v>113.85912087912091</v>
      </c>
      <c r="J664" s="2">
        <f>SUM(Contract[[#This Row],[RN Hours Contract (excl. Admin, DON)]], Contract[[#This Row],[RN Admin Hours Contract]], Contract[[#This Row],[RN DON Hours Contract]])</f>
        <v>9.5274725274725274</v>
      </c>
      <c r="K664" s="8">
        <f>Contract[[#This Row],[Total Contract RN Hours (w/ Admin, DON)]]/Contract[[#This Row],[Total RN Hours (w/ Admin, DON)]]</f>
        <v>8.3677727826367246E-2</v>
      </c>
      <c r="L664" s="2">
        <v>82.18175824175826</v>
      </c>
      <c r="M664" s="2">
        <v>4.7582417582417582</v>
      </c>
      <c r="N664" s="8">
        <f>Contract[[#This Row],[RN Hours Contract (excl. Admin, DON)]]/Contract[[#This Row],[RN Hours (excl. Admin, DON)]]</f>
        <v>5.7899001676797866E-2</v>
      </c>
      <c r="O664" s="2">
        <v>26.463076923076922</v>
      </c>
      <c r="P664" s="2">
        <v>4.7692307692307692</v>
      </c>
      <c r="Q664" s="8">
        <f>Contract[[#This Row],[RN Admin Hours Contract]]/Contract[[#This Row],[RN Admin Hours]]</f>
        <v>0.18022208011162141</v>
      </c>
      <c r="R664" s="2">
        <v>5.2142857142857197</v>
      </c>
      <c r="S664" s="2">
        <v>0</v>
      </c>
      <c r="T664" s="8">
        <f>Contract[[#This Row],[RN DON Hours Contract]]/Contract[[#This Row],[RN DON Hours]]</f>
        <v>0</v>
      </c>
      <c r="U664" s="2">
        <v>102.89208791208793</v>
      </c>
      <c r="V664" s="2">
        <v>8.9278021978021993</v>
      </c>
      <c r="W664" s="8">
        <f>Contract[[#This Row],[LPN Hours Contract (excl. Admin)]]/Contract[[#This Row],[LPN Hours (excl. Admin)]]</f>
        <v>8.676859784816697E-2</v>
      </c>
      <c r="X664" s="2">
        <v>15.860219780219783</v>
      </c>
      <c r="Y664" s="2">
        <v>0</v>
      </c>
      <c r="Z664" s="8">
        <f>Contract[[#This Row],[LPN Admin Hours Contract]]/Contract[[#This Row],[LPN Admin Hours]]</f>
        <v>0</v>
      </c>
      <c r="AA664" s="2">
        <v>230.52978021978038</v>
      </c>
      <c r="AB664" s="2">
        <v>16.208791208791208</v>
      </c>
      <c r="AC664" s="8">
        <f>Contract[[#This Row],[CNA Hours Contract]]/Contract[[#This Row],[CNA Hours]]</f>
        <v>7.0311051324207299E-2</v>
      </c>
      <c r="AD664" s="2">
        <v>47.343406593406591</v>
      </c>
      <c r="AE664" s="2">
        <v>0</v>
      </c>
      <c r="AF664" s="8">
        <f>Contract[[#This Row],[NA TR Hours Contract]]/Contract[[#This Row],[NA TR Hours]]</f>
        <v>0</v>
      </c>
      <c r="AG664" s="2">
        <v>9.4395604395604398</v>
      </c>
      <c r="AH664" s="2">
        <v>0</v>
      </c>
      <c r="AI664" s="8">
        <f>Contract[[#This Row],[Med Aide/Tech Hours Contract]]/Contract[[#This Row],[Med Aide/Tech Hours]]</f>
        <v>0</v>
      </c>
      <c r="AJ664" t="s">
        <v>71</v>
      </c>
      <c r="AK664" s="6">
        <v>5</v>
      </c>
      <c r="AT664"/>
      <c r="AU664"/>
    </row>
    <row r="665" spans="1:47" x14ac:dyDescent="0.25">
      <c r="A665" t="s">
        <v>35</v>
      </c>
      <c r="B665" t="s">
        <v>1306</v>
      </c>
      <c r="C665" t="s">
        <v>2062</v>
      </c>
      <c r="D665" t="s">
        <v>2347</v>
      </c>
      <c r="E665" s="2">
        <v>53.934065934065934</v>
      </c>
      <c r="F665" s="2">
        <f>SUM(Contract[[#This Row],[RN Hours (excl. Admin, DON)]], Contract[[#This Row],[RN Admin Hours]], Contract[[#This Row],[RN DON Hours]], Contract[[#This Row],[LPN Hours (excl. Admin)]], Contract[[#This Row],[LPN Admin Hours]], Contract[[#This Row],[CNA Hours]], Contract[[#This Row],[NA TR Hours]], Contract[[#This Row],[Med Aide/Tech Hours]])</f>
        <v>157.74978021978018</v>
      </c>
      <c r="G6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9.6263736263736259</v>
      </c>
      <c r="H665" s="8">
        <f>Contract[[#This Row],[Total Contract Hours]]/Contract[[#This Row],[Total Nurse Staff Hours]]</f>
        <v>6.1023055708616318E-2</v>
      </c>
      <c r="I665" s="2">
        <f>SUM(Contract[[#This Row],[RN Hours (excl. Admin, DON)]], Contract[[#This Row],[RN Admin Hours]], Contract[[#This Row],[RN DON Hours]])</f>
        <v>42.778681318681322</v>
      </c>
      <c r="J665" s="2">
        <f>SUM(Contract[[#This Row],[RN Hours Contract (excl. Admin, DON)]], Contract[[#This Row],[RN Admin Hours Contract]], Contract[[#This Row],[RN DON Hours Contract]])</f>
        <v>9.6263736263736259</v>
      </c>
      <c r="K665" s="8">
        <f>Contract[[#This Row],[Total Contract RN Hours (w/ Admin, DON)]]/Contract[[#This Row],[Total RN Hours (w/ Admin, DON)]]</f>
        <v>0.225027357778086</v>
      </c>
      <c r="L665" s="2">
        <v>31.350109890109895</v>
      </c>
      <c r="M665" s="2">
        <v>7.7802197802197801</v>
      </c>
      <c r="N665" s="8">
        <f>Contract[[#This Row],[RN Hours Contract (excl. Admin, DON)]]/Contract[[#This Row],[RN Hours (excl. Admin, DON)]]</f>
        <v>0.24817200984275425</v>
      </c>
      <c r="O665" s="2">
        <v>11.428571428571429</v>
      </c>
      <c r="P665" s="2">
        <v>1.8461538461538463</v>
      </c>
      <c r="Q665" s="8">
        <f>Contract[[#This Row],[RN Admin Hours Contract]]/Contract[[#This Row],[RN Admin Hours]]</f>
        <v>0.16153846153846155</v>
      </c>
      <c r="R665" s="2">
        <v>0</v>
      </c>
      <c r="S665" s="2">
        <v>0</v>
      </c>
      <c r="T665" s="8" t="s">
        <v>2447</v>
      </c>
      <c r="U665" s="2">
        <v>23.4810989010989</v>
      </c>
      <c r="V665" s="2">
        <v>0</v>
      </c>
      <c r="W665" s="8">
        <f>Contract[[#This Row],[LPN Hours Contract (excl. Admin)]]/Contract[[#This Row],[LPN Hours (excl. Admin)]]</f>
        <v>0</v>
      </c>
      <c r="X665" s="2">
        <v>0</v>
      </c>
      <c r="Y665" s="2">
        <v>0</v>
      </c>
      <c r="Z665" s="8" t="s">
        <v>2447</v>
      </c>
      <c r="AA665" s="2">
        <v>91.489999999999966</v>
      </c>
      <c r="AB665" s="2">
        <v>0</v>
      </c>
      <c r="AC665" s="8">
        <f>Contract[[#This Row],[CNA Hours Contract]]/Contract[[#This Row],[CNA Hours]]</f>
        <v>0</v>
      </c>
      <c r="AD665" s="2">
        <v>0</v>
      </c>
      <c r="AE665" s="2">
        <v>0</v>
      </c>
      <c r="AF665" s="8" t="s">
        <v>2447</v>
      </c>
      <c r="AG665" s="2">
        <v>0</v>
      </c>
      <c r="AH665" s="2">
        <v>0</v>
      </c>
      <c r="AI665" s="8" t="s">
        <v>2447</v>
      </c>
      <c r="AJ665" t="s">
        <v>363</v>
      </c>
      <c r="AK665" s="6">
        <v>5</v>
      </c>
      <c r="AT665"/>
      <c r="AU665"/>
    </row>
    <row r="666" spans="1:47" x14ac:dyDescent="0.25">
      <c r="A666" t="s">
        <v>35</v>
      </c>
      <c r="B666" t="s">
        <v>1263</v>
      </c>
      <c r="C666" t="s">
        <v>2062</v>
      </c>
      <c r="D666" t="s">
        <v>2347</v>
      </c>
      <c r="E666" s="2">
        <v>68.824175824175825</v>
      </c>
      <c r="F666" s="2">
        <f>SUM(Contract[[#This Row],[RN Hours (excl. Admin, DON)]], Contract[[#This Row],[RN Admin Hours]], Contract[[#This Row],[RN DON Hours]], Contract[[#This Row],[LPN Hours (excl. Admin)]], Contract[[#This Row],[LPN Admin Hours]], Contract[[#This Row],[CNA Hours]], Contract[[#This Row],[NA TR Hours]], Contract[[#This Row],[Med Aide/Tech Hours]])</f>
        <v>227.19956043956046</v>
      </c>
      <c r="G6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0.19780219780219779</v>
      </c>
      <c r="H666" s="8">
        <f>Contract[[#This Row],[Total Contract Hours]]/Contract[[#This Row],[Total Nurse Staff Hours]]</f>
        <v>8.7060994933050087E-4</v>
      </c>
      <c r="I666" s="2">
        <f>SUM(Contract[[#This Row],[RN Hours (excl. Admin, DON)]], Contract[[#This Row],[RN Admin Hours]], Contract[[#This Row],[RN DON Hours]])</f>
        <v>28.743076923076927</v>
      </c>
      <c r="J666" s="2">
        <f>SUM(Contract[[#This Row],[RN Hours Contract (excl. Admin, DON)]], Contract[[#This Row],[RN Admin Hours Contract]], Contract[[#This Row],[RN DON Hours Contract]])</f>
        <v>0.19780219780219779</v>
      </c>
      <c r="K666" s="8">
        <f>Contract[[#This Row],[Total Contract RN Hours (w/ Admin, DON)]]/Contract[[#This Row],[Total RN Hours (w/ Admin, DON)]]</f>
        <v>6.8817335851538057E-3</v>
      </c>
      <c r="L666" s="2">
        <v>14.515384615384619</v>
      </c>
      <c r="M666" s="2">
        <v>0</v>
      </c>
      <c r="N666" s="8">
        <f>Contract[[#This Row],[RN Hours Contract (excl. Admin, DON)]]/Contract[[#This Row],[RN Hours (excl. Admin, DON)]]</f>
        <v>0</v>
      </c>
      <c r="O666" s="2">
        <v>8.513406593406593</v>
      </c>
      <c r="P666" s="2">
        <v>0.19780219780219779</v>
      </c>
      <c r="Q666" s="8">
        <f>Contract[[#This Row],[RN Admin Hours Contract]]/Contract[[#This Row],[RN Admin Hours]]</f>
        <v>2.3234200743494422E-2</v>
      </c>
      <c r="R666" s="2">
        <v>5.7142857142857144</v>
      </c>
      <c r="S666" s="2">
        <v>0</v>
      </c>
      <c r="T666" s="8">
        <f>Contract[[#This Row],[RN DON Hours Contract]]/Contract[[#This Row],[RN DON Hours]]</f>
        <v>0</v>
      </c>
      <c r="U666" s="2">
        <v>77.296703296703299</v>
      </c>
      <c r="V666" s="2">
        <v>0</v>
      </c>
      <c r="W666" s="8">
        <f>Contract[[#This Row],[LPN Hours Contract (excl. Admin)]]/Contract[[#This Row],[LPN Hours (excl. Admin)]]</f>
        <v>0</v>
      </c>
      <c r="X666" s="2">
        <v>11.428571428571429</v>
      </c>
      <c r="Y666" s="2">
        <v>0</v>
      </c>
      <c r="Z666" s="8">
        <f>Contract[[#This Row],[LPN Admin Hours Contract]]/Contract[[#This Row],[LPN Admin Hours]]</f>
        <v>0</v>
      </c>
      <c r="AA666" s="2">
        <v>109.7312087912088</v>
      </c>
      <c r="AB666" s="2">
        <v>0</v>
      </c>
      <c r="AC666" s="8">
        <f>Contract[[#This Row],[CNA Hours Contract]]/Contract[[#This Row],[CNA Hours]]</f>
        <v>0</v>
      </c>
      <c r="AD666" s="2">
        <v>0</v>
      </c>
      <c r="AE666" s="2">
        <v>0</v>
      </c>
      <c r="AF666" s="8" t="s">
        <v>2447</v>
      </c>
      <c r="AG666" s="2">
        <v>0</v>
      </c>
      <c r="AH666" s="2">
        <v>0</v>
      </c>
      <c r="AI666" s="8" t="s">
        <v>2447</v>
      </c>
      <c r="AJ666" t="s">
        <v>319</v>
      </c>
      <c r="AK666" s="6">
        <v>5</v>
      </c>
      <c r="AT666"/>
      <c r="AU666"/>
    </row>
    <row r="667" spans="1:47" x14ac:dyDescent="0.25">
      <c r="A667" t="s">
        <v>35</v>
      </c>
      <c r="B667" t="s">
        <v>1288</v>
      </c>
      <c r="C667" t="s">
        <v>1918</v>
      </c>
      <c r="D667" t="s">
        <v>2289</v>
      </c>
      <c r="E667" s="2">
        <v>69.505494505494511</v>
      </c>
      <c r="F667" s="2">
        <f>SUM(Contract[[#This Row],[RN Hours (excl. Admin, DON)]], Contract[[#This Row],[RN Admin Hours]], Contract[[#This Row],[RN DON Hours]], Contract[[#This Row],[LPN Hours (excl. Admin)]], Contract[[#This Row],[LPN Admin Hours]], Contract[[#This Row],[CNA Hours]], Contract[[#This Row],[NA TR Hours]], Contract[[#This Row],[Med Aide/Tech Hours]])</f>
        <v>190.84670329670331</v>
      </c>
      <c r="G6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67" s="8">
        <f>Contract[[#This Row],[Total Contract Hours]]/Contract[[#This Row],[Total Nurse Staff Hours]]</f>
        <v>0</v>
      </c>
      <c r="I667" s="2">
        <f>SUM(Contract[[#This Row],[RN Hours (excl. Admin, DON)]], Contract[[#This Row],[RN Admin Hours]], Contract[[#This Row],[RN DON Hours]])</f>
        <v>39.510989010989015</v>
      </c>
      <c r="J667" s="2">
        <f>SUM(Contract[[#This Row],[RN Hours Contract (excl. Admin, DON)]], Contract[[#This Row],[RN Admin Hours Contract]], Contract[[#This Row],[RN DON Hours Contract]])</f>
        <v>0</v>
      </c>
      <c r="K667" s="8">
        <f>Contract[[#This Row],[Total Contract RN Hours (w/ Admin, DON)]]/Contract[[#This Row],[Total RN Hours (w/ Admin, DON)]]</f>
        <v>0</v>
      </c>
      <c r="L667" s="2">
        <v>23.862637362637368</v>
      </c>
      <c r="M667" s="2">
        <v>0</v>
      </c>
      <c r="N667" s="8">
        <f>Contract[[#This Row],[RN Hours Contract (excl. Admin, DON)]]/Contract[[#This Row],[RN Hours (excl. Admin, DON)]]</f>
        <v>0</v>
      </c>
      <c r="O667" s="2">
        <v>10.021978021978022</v>
      </c>
      <c r="P667" s="2">
        <v>0</v>
      </c>
      <c r="Q667" s="8">
        <f>Contract[[#This Row],[RN Admin Hours Contract]]/Contract[[#This Row],[RN Admin Hours]]</f>
        <v>0</v>
      </c>
      <c r="R667" s="2">
        <v>5.6263736263736268</v>
      </c>
      <c r="S667" s="2">
        <v>0</v>
      </c>
      <c r="T667" s="8">
        <f>Contract[[#This Row],[RN DON Hours Contract]]/Contract[[#This Row],[RN DON Hours]]</f>
        <v>0</v>
      </c>
      <c r="U667" s="2">
        <v>32.856923076923081</v>
      </c>
      <c r="V667" s="2">
        <v>0</v>
      </c>
      <c r="W667" s="8">
        <f>Contract[[#This Row],[LPN Hours Contract (excl. Admin)]]/Contract[[#This Row],[LPN Hours (excl. Admin)]]</f>
        <v>0</v>
      </c>
      <c r="X667" s="2">
        <v>0</v>
      </c>
      <c r="Y667" s="2">
        <v>0</v>
      </c>
      <c r="Z667" s="8" t="s">
        <v>2447</v>
      </c>
      <c r="AA667" s="2">
        <v>118.47879120879122</v>
      </c>
      <c r="AB667" s="2">
        <v>0</v>
      </c>
      <c r="AC667" s="8">
        <f>Contract[[#This Row],[CNA Hours Contract]]/Contract[[#This Row],[CNA Hours]]</f>
        <v>0</v>
      </c>
      <c r="AD667" s="2">
        <v>0</v>
      </c>
      <c r="AE667" s="2">
        <v>0</v>
      </c>
      <c r="AF667" s="8" t="s">
        <v>2447</v>
      </c>
      <c r="AG667" s="2">
        <v>0</v>
      </c>
      <c r="AH667" s="2">
        <v>0</v>
      </c>
      <c r="AI667" s="8" t="s">
        <v>2447</v>
      </c>
      <c r="AJ667" t="s">
        <v>344</v>
      </c>
      <c r="AK667" s="6">
        <v>5</v>
      </c>
      <c r="AT667"/>
      <c r="AU667"/>
    </row>
    <row r="668" spans="1:47" x14ac:dyDescent="0.25">
      <c r="A668" t="s">
        <v>35</v>
      </c>
      <c r="B668" t="s">
        <v>1258</v>
      </c>
      <c r="C668" t="s">
        <v>2022</v>
      </c>
      <c r="D668" t="s">
        <v>2297</v>
      </c>
      <c r="E668" s="2">
        <v>55.560439560439562</v>
      </c>
      <c r="F668" s="2">
        <f>SUM(Contract[[#This Row],[RN Hours (excl. Admin, DON)]], Contract[[#This Row],[RN Admin Hours]], Contract[[#This Row],[RN DON Hours]], Contract[[#This Row],[LPN Hours (excl. Admin)]], Contract[[#This Row],[LPN Admin Hours]], Contract[[#This Row],[CNA Hours]], Contract[[#This Row],[NA TR Hours]], Contract[[#This Row],[Med Aide/Tech Hours]])</f>
        <v>183.33791208791209</v>
      </c>
      <c r="G6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0.23626373626373626</v>
      </c>
      <c r="H668" s="8">
        <f>Contract[[#This Row],[Total Contract Hours]]/Contract[[#This Row],[Total Nurse Staff Hours]]</f>
        <v>1.2886791039184835E-3</v>
      </c>
      <c r="I668" s="2">
        <f>SUM(Contract[[#This Row],[RN Hours (excl. Admin, DON)]], Contract[[#This Row],[RN Admin Hours]], Contract[[#This Row],[RN DON Hours]])</f>
        <v>22.527472527472529</v>
      </c>
      <c r="J668" s="2">
        <f>SUM(Contract[[#This Row],[RN Hours Contract (excl. Admin, DON)]], Contract[[#This Row],[RN Admin Hours Contract]], Contract[[#This Row],[RN DON Hours Contract]])</f>
        <v>8.7912087912087919E-2</v>
      </c>
      <c r="K668" s="8">
        <f>Contract[[#This Row],[Total Contract RN Hours (w/ Admin, DON)]]/Contract[[#This Row],[Total RN Hours (w/ Admin, DON)]]</f>
        <v>3.9024390243902439E-3</v>
      </c>
      <c r="L668" s="2">
        <v>6.3516483516483513</v>
      </c>
      <c r="M668" s="2">
        <v>8.7912087912087919E-2</v>
      </c>
      <c r="N668" s="8">
        <f>Contract[[#This Row],[RN Hours Contract (excl. Admin, DON)]]/Contract[[#This Row],[RN Hours (excl. Admin, DON)]]</f>
        <v>1.3840830449826992E-2</v>
      </c>
      <c r="O668" s="2">
        <v>10.549450549450549</v>
      </c>
      <c r="P668" s="2">
        <v>0</v>
      </c>
      <c r="Q668" s="8">
        <f>Contract[[#This Row],[RN Admin Hours Contract]]/Contract[[#This Row],[RN Admin Hours]]</f>
        <v>0</v>
      </c>
      <c r="R668" s="2">
        <v>5.6263736263736268</v>
      </c>
      <c r="S668" s="2">
        <v>0</v>
      </c>
      <c r="T668" s="8">
        <f>Contract[[#This Row],[RN DON Hours Contract]]/Contract[[#This Row],[RN DON Hours]]</f>
        <v>0</v>
      </c>
      <c r="U668" s="2">
        <v>59.722527472527474</v>
      </c>
      <c r="V668" s="2">
        <v>0.14835164835164835</v>
      </c>
      <c r="W668" s="8">
        <f>Contract[[#This Row],[LPN Hours Contract (excl. Admin)]]/Contract[[#This Row],[LPN Hours (excl. Admin)]]</f>
        <v>2.4840149040894245E-3</v>
      </c>
      <c r="X668" s="2">
        <v>0</v>
      </c>
      <c r="Y668" s="2">
        <v>0</v>
      </c>
      <c r="Z668" s="8" t="s">
        <v>2447</v>
      </c>
      <c r="AA668" s="2">
        <v>101.08791208791209</v>
      </c>
      <c r="AB668" s="2">
        <v>0</v>
      </c>
      <c r="AC668" s="8">
        <f>Contract[[#This Row],[CNA Hours Contract]]/Contract[[#This Row],[CNA Hours]]</f>
        <v>0</v>
      </c>
      <c r="AD668" s="2">
        <v>0</v>
      </c>
      <c r="AE668" s="2">
        <v>0</v>
      </c>
      <c r="AF668" s="8" t="s">
        <v>2447</v>
      </c>
      <c r="AG668" s="2">
        <v>0</v>
      </c>
      <c r="AH668" s="2">
        <v>0</v>
      </c>
      <c r="AI668" s="8" t="s">
        <v>2447</v>
      </c>
      <c r="AJ668" t="s">
        <v>314</v>
      </c>
      <c r="AK668" s="6">
        <v>5</v>
      </c>
      <c r="AT668"/>
      <c r="AU668"/>
    </row>
    <row r="669" spans="1:47" x14ac:dyDescent="0.25">
      <c r="A669" t="s">
        <v>35</v>
      </c>
      <c r="B669" t="s">
        <v>1777</v>
      </c>
      <c r="C669" t="s">
        <v>1977</v>
      </c>
      <c r="D669" t="s">
        <v>2325</v>
      </c>
      <c r="E669" s="2">
        <v>55.53846153846154</v>
      </c>
      <c r="F669" s="2">
        <f>SUM(Contract[[#This Row],[RN Hours (excl. Admin, DON)]], Contract[[#This Row],[RN Admin Hours]], Contract[[#This Row],[RN DON Hours]], Contract[[#This Row],[LPN Hours (excl. Admin)]], Contract[[#This Row],[LPN Admin Hours]], Contract[[#This Row],[CNA Hours]], Contract[[#This Row],[NA TR Hours]], Contract[[#This Row],[Med Aide/Tech Hours]])</f>
        <v>245.06351648351648</v>
      </c>
      <c r="G6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110.70329670329672</v>
      </c>
      <c r="H669" s="8">
        <f>Contract[[#This Row],[Total Contract Hours]]/Contract[[#This Row],[Total Nurse Staff Hours]]</f>
        <v>0.45173307839456744</v>
      </c>
      <c r="I669" s="2">
        <f>SUM(Contract[[#This Row],[RN Hours (excl. Admin, DON)]], Contract[[#This Row],[RN Admin Hours]], Contract[[#This Row],[RN DON Hours]])</f>
        <v>29.899670329670332</v>
      </c>
      <c r="J669" s="2">
        <f>SUM(Contract[[#This Row],[RN Hours Contract (excl. Admin, DON)]], Contract[[#This Row],[RN Admin Hours Contract]], Contract[[#This Row],[RN DON Hours Contract]])</f>
        <v>12.23076923076923</v>
      </c>
      <c r="K669" s="8">
        <f>Contract[[#This Row],[Total Contract RN Hours (w/ Admin, DON)]]/Contract[[#This Row],[Total RN Hours (w/ Admin, DON)]]</f>
        <v>0.40906033731857816</v>
      </c>
      <c r="L669" s="2">
        <v>14.425604395604395</v>
      </c>
      <c r="M669" s="2">
        <v>7.8241758241758239</v>
      </c>
      <c r="N669" s="8">
        <f>Contract[[#This Row],[RN Hours Contract (excl. Admin, DON)]]/Contract[[#This Row],[RN Hours (excl. Admin, DON)]]</f>
        <v>0.54238114463751108</v>
      </c>
      <c r="O669" s="2">
        <v>7.731978021978021</v>
      </c>
      <c r="P669" s="2">
        <v>0.30769230769230771</v>
      </c>
      <c r="Q669" s="8">
        <f>Contract[[#This Row],[RN Admin Hours Contract]]/Contract[[#This Row],[RN Admin Hours]]</f>
        <v>3.9794772672361117E-2</v>
      </c>
      <c r="R669" s="2">
        <v>7.7420879120879151</v>
      </c>
      <c r="S669" s="2">
        <v>4.0989010989010985</v>
      </c>
      <c r="T669" s="8">
        <f>Contract[[#This Row],[RN DON Hours Contract]]/Contract[[#This Row],[RN DON Hours]]</f>
        <v>0.52943096816317237</v>
      </c>
      <c r="U669" s="2">
        <v>72.51428571428572</v>
      </c>
      <c r="V669" s="2">
        <v>43.868131868131876</v>
      </c>
      <c r="W669" s="8">
        <f>Contract[[#This Row],[LPN Hours Contract (excl. Admin)]]/Contract[[#This Row],[LPN Hours (excl. Admin)]]</f>
        <v>0.60495847729890284</v>
      </c>
      <c r="X669" s="2">
        <v>0</v>
      </c>
      <c r="Y669" s="2">
        <v>0</v>
      </c>
      <c r="Z669" s="8" t="s">
        <v>2447</v>
      </c>
      <c r="AA669" s="2">
        <v>132.59791208791211</v>
      </c>
      <c r="AB669" s="2">
        <v>54.604395604395606</v>
      </c>
      <c r="AC669" s="8">
        <f>Contract[[#This Row],[CNA Hours Contract]]/Contract[[#This Row],[CNA Hours]]</f>
        <v>0.41180433948456907</v>
      </c>
      <c r="AD669" s="2">
        <v>10.051648351648351</v>
      </c>
      <c r="AE669" s="2">
        <v>0</v>
      </c>
      <c r="AF669" s="8">
        <f>Contract[[#This Row],[NA TR Hours Contract]]/Contract[[#This Row],[NA TR Hours]]</f>
        <v>0</v>
      </c>
      <c r="AG669" s="2">
        <v>0</v>
      </c>
      <c r="AH669" s="2">
        <v>0</v>
      </c>
      <c r="AI669" s="8" t="s">
        <v>2447</v>
      </c>
      <c r="AJ669" t="s">
        <v>843</v>
      </c>
      <c r="AK669" s="6">
        <v>5</v>
      </c>
      <c r="AT669"/>
      <c r="AU669"/>
    </row>
    <row r="670" spans="1:47" x14ac:dyDescent="0.25">
      <c r="A670" t="s">
        <v>35</v>
      </c>
      <c r="B670" t="s">
        <v>1107</v>
      </c>
      <c r="C670" t="s">
        <v>2104</v>
      </c>
      <c r="D670" t="s">
        <v>2333</v>
      </c>
      <c r="E670" s="2">
        <v>83.659340659340657</v>
      </c>
      <c r="F670" s="2">
        <f>SUM(Contract[[#This Row],[RN Hours (excl. Admin, DON)]], Contract[[#This Row],[RN Admin Hours]], Contract[[#This Row],[RN DON Hours]], Contract[[#This Row],[LPN Hours (excl. Admin)]], Contract[[#This Row],[LPN Admin Hours]], Contract[[#This Row],[CNA Hours]], Contract[[#This Row],[NA TR Hours]], Contract[[#This Row],[Med Aide/Tech Hours]])</f>
        <v>235.9258241758242</v>
      </c>
      <c r="G6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21.725934065934069</v>
      </c>
      <c r="H670" s="8">
        <f>Contract[[#This Row],[Total Contract Hours]]/Contract[[#This Row],[Total Nurse Staff Hours]]</f>
        <v>9.2087986305995795E-2</v>
      </c>
      <c r="I670" s="2">
        <f>SUM(Contract[[#This Row],[RN Hours (excl. Admin, DON)]], Contract[[#This Row],[RN Admin Hours]], Contract[[#This Row],[RN DON Hours]])</f>
        <v>55.677582417582414</v>
      </c>
      <c r="J670" s="2">
        <f>SUM(Contract[[#This Row],[RN Hours Contract (excl. Admin, DON)]], Contract[[#This Row],[RN Admin Hours Contract]], Contract[[#This Row],[RN DON Hours Contract]])</f>
        <v>1.2087912087912087</v>
      </c>
      <c r="K670" s="8">
        <f>Contract[[#This Row],[Total Contract RN Hours (w/ Admin, DON)]]/Contract[[#This Row],[Total RN Hours (w/ Admin, DON)]]</f>
        <v>2.1710554882309056E-2</v>
      </c>
      <c r="L670" s="2">
        <v>43.76824175824175</v>
      </c>
      <c r="M670" s="2">
        <v>1.2087912087912087</v>
      </c>
      <c r="N670" s="8">
        <f>Contract[[#This Row],[RN Hours Contract (excl. Admin, DON)]]/Contract[[#This Row],[RN Hours (excl. Admin, DON)]]</f>
        <v>2.7617997896010708E-2</v>
      </c>
      <c r="O670" s="2">
        <v>7.5989010989010985</v>
      </c>
      <c r="P670" s="2">
        <v>0</v>
      </c>
      <c r="Q670" s="8">
        <f>Contract[[#This Row],[RN Admin Hours Contract]]/Contract[[#This Row],[RN Admin Hours]]</f>
        <v>0</v>
      </c>
      <c r="R670" s="2">
        <v>4.3104395604395602</v>
      </c>
      <c r="S670" s="2">
        <v>0</v>
      </c>
      <c r="T670" s="8">
        <f>Contract[[#This Row],[RN DON Hours Contract]]/Contract[[#This Row],[RN DON Hours]]</f>
        <v>0</v>
      </c>
      <c r="U670" s="2">
        <v>50.128791208791213</v>
      </c>
      <c r="V670" s="2">
        <v>4.7589010989011005</v>
      </c>
      <c r="W670" s="8">
        <f>Contract[[#This Row],[LPN Hours Contract (excl. Admin)]]/Contract[[#This Row],[LPN Hours (excl. Admin)]]</f>
        <v>9.4933489999386222E-2</v>
      </c>
      <c r="X670" s="2">
        <v>5.8347252747252742</v>
      </c>
      <c r="Y670" s="2">
        <v>0</v>
      </c>
      <c r="Z670" s="8">
        <f>Contract[[#This Row],[LPN Admin Hours Contract]]/Contract[[#This Row],[LPN Admin Hours]]</f>
        <v>0</v>
      </c>
      <c r="AA670" s="2">
        <v>118.6702197802198</v>
      </c>
      <c r="AB670" s="2">
        <v>15.758241758241759</v>
      </c>
      <c r="AC670" s="8">
        <f>Contract[[#This Row],[CNA Hours Contract]]/Contract[[#This Row],[CNA Hours]]</f>
        <v>0.13279019612019272</v>
      </c>
      <c r="AD670" s="2">
        <v>5.6145054945054955</v>
      </c>
      <c r="AE670" s="2">
        <v>0</v>
      </c>
      <c r="AF670" s="8">
        <f>Contract[[#This Row],[NA TR Hours Contract]]/Contract[[#This Row],[NA TR Hours]]</f>
        <v>0</v>
      </c>
      <c r="AG670" s="2">
        <v>0</v>
      </c>
      <c r="AH670" s="2">
        <v>0</v>
      </c>
      <c r="AI670" s="8" t="s">
        <v>2447</v>
      </c>
      <c r="AJ670" t="s">
        <v>161</v>
      </c>
      <c r="AK670" s="6">
        <v>5</v>
      </c>
      <c r="AT670"/>
      <c r="AU670"/>
    </row>
    <row r="671" spans="1:47" x14ac:dyDescent="0.25">
      <c r="A671" t="s">
        <v>35</v>
      </c>
      <c r="B671" t="s">
        <v>1289</v>
      </c>
      <c r="C671" t="s">
        <v>2156</v>
      </c>
      <c r="D671" t="s">
        <v>2295</v>
      </c>
      <c r="E671" s="2">
        <v>53.934065934065934</v>
      </c>
      <c r="F671" s="2">
        <f>SUM(Contract[[#This Row],[RN Hours (excl. Admin, DON)]], Contract[[#This Row],[RN Admin Hours]], Contract[[#This Row],[RN DON Hours]], Contract[[#This Row],[LPN Hours (excl. Admin)]], Contract[[#This Row],[LPN Admin Hours]], Contract[[#This Row],[CNA Hours]], Contract[[#This Row],[NA TR Hours]], Contract[[#This Row],[Med Aide/Tech Hours]])</f>
        <v>182.57703296703295</v>
      </c>
      <c r="G6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71" s="8">
        <f>Contract[[#This Row],[Total Contract Hours]]/Contract[[#This Row],[Total Nurse Staff Hours]]</f>
        <v>0</v>
      </c>
      <c r="I671" s="2">
        <f>SUM(Contract[[#This Row],[RN Hours (excl. Admin, DON)]], Contract[[#This Row],[RN Admin Hours]], Contract[[#This Row],[RN DON Hours]])</f>
        <v>21.034395604395602</v>
      </c>
      <c r="J671" s="2">
        <f>SUM(Contract[[#This Row],[RN Hours Contract (excl. Admin, DON)]], Contract[[#This Row],[RN Admin Hours Contract]], Contract[[#This Row],[RN DON Hours Contract]])</f>
        <v>0</v>
      </c>
      <c r="K671" s="8">
        <f>Contract[[#This Row],[Total Contract RN Hours (w/ Admin, DON)]]/Contract[[#This Row],[Total RN Hours (w/ Admin, DON)]]</f>
        <v>0</v>
      </c>
      <c r="L671" s="2">
        <v>9.9167032967032949</v>
      </c>
      <c r="M671" s="2">
        <v>0</v>
      </c>
      <c r="N671" s="8">
        <f>Contract[[#This Row],[RN Hours Contract (excl. Admin, DON)]]/Contract[[#This Row],[RN Hours (excl. Admin, DON)]]</f>
        <v>0</v>
      </c>
      <c r="O671" s="2">
        <v>6.4583516483516483</v>
      </c>
      <c r="P671" s="2">
        <v>0</v>
      </c>
      <c r="Q671" s="8">
        <f>Contract[[#This Row],[RN Admin Hours Contract]]/Contract[[#This Row],[RN Admin Hours]]</f>
        <v>0</v>
      </c>
      <c r="R671" s="2">
        <v>4.6593406593406597</v>
      </c>
      <c r="S671" s="2">
        <v>0</v>
      </c>
      <c r="T671" s="8">
        <f>Contract[[#This Row],[RN DON Hours Contract]]/Contract[[#This Row],[RN DON Hours]]</f>
        <v>0</v>
      </c>
      <c r="U671" s="2">
        <v>49.257032967032991</v>
      </c>
      <c r="V671" s="2">
        <v>0</v>
      </c>
      <c r="W671" s="8">
        <f>Contract[[#This Row],[LPN Hours Contract (excl. Admin)]]/Contract[[#This Row],[LPN Hours (excl. Admin)]]</f>
        <v>0</v>
      </c>
      <c r="X671" s="2">
        <v>0.53362637362637355</v>
      </c>
      <c r="Y671" s="2">
        <v>0</v>
      </c>
      <c r="Z671" s="8">
        <f>Contract[[#This Row],[LPN Admin Hours Contract]]/Contract[[#This Row],[LPN Admin Hours]]</f>
        <v>0</v>
      </c>
      <c r="AA671" s="2">
        <v>99.153956043955986</v>
      </c>
      <c r="AB671" s="2">
        <v>0</v>
      </c>
      <c r="AC671" s="8">
        <f>Contract[[#This Row],[CNA Hours Contract]]/Contract[[#This Row],[CNA Hours]]</f>
        <v>0</v>
      </c>
      <c r="AD671" s="2">
        <v>12.598021978021981</v>
      </c>
      <c r="AE671" s="2">
        <v>0</v>
      </c>
      <c r="AF671" s="8">
        <f>Contract[[#This Row],[NA TR Hours Contract]]/Contract[[#This Row],[NA TR Hours]]</f>
        <v>0</v>
      </c>
      <c r="AG671" s="2">
        <v>0</v>
      </c>
      <c r="AH671" s="2">
        <v>0</v>
      </c>
      <c r="AI671" s="8" t="s">
        <v>2447</v>
      </c>
      <c r="AJ671" t="s">
        <v>345</v>
      </c>
      <c r="AK671" s="6">
        <v>5</v>
      </c>
      <c r="AT671"/>
      <c r="AU671"/>
    </row>
    <row r="672" spans="1:47" x14ac:dyDescent="0.25">
      <c r="A672" t="s">
        <v>35</v>
      </c>
      <c r="B672" t="s">
        <v>1613</v>
      </c>
      <c r="C672" t="s">
        <v>2003</v>
      </c>
      <c r="D672" t="s">
        <v>2281</v>
      </c>
      <c r="E672" s="2">
        <v>88.120879120879124</v>
      </c>
      <c r="F672" s="2">
        <f>SUM(Contract[[#This Row],[RN Hours (excl. Admin, DON)]], Contract[[#This Row],[RN Admin Hours]], Contract[[#This Row],[RN DON Hours]], Contract[[#This Row],[LPN Hours (excl. Admin)]], Contract[[#This Row],[LPN Admin Hours]], Contract[[#This Row],[CNA Hours]], Contract[[#This Row],[NA TR Hours]], Contract[[#This Row],[Med Aide/Tech Hours]])</f>
        <v>300.07670329670327</v>
      </c>
      <c r="G6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131.97659340659339</v>
      </c>
      <c r="H672" s="8">
        <f>Contract[[#This Row],[Total Contract Hours]]/Contract[[#This Row],[Total Nurse Staff Hours]]</f>
        <v>0.43980952855277294</v>
      </c>
      <c r="I672" s="2">
        <f>SUM(Contract[[#This Row],[RN Hours (excl. Admin, DON)]], Contract[[#This Row],[RN Admin Hours]], Contract[[#This Row],[RN DON Hours]])</f>
        <v>56.13351648351648</v>
      </c>
      <c r="J672" s="2">
        <f>SUM(Contract[[#This Row],[RN Hours Contract (excl. Admin, DON)]], Contract[[#This Row],[RN Admin Hours Contract]], Contract[[#This Row],[RN DON Hours Contract]])</f>
        <v>7.7032967032967035</v>
      </c>
      <c r="K672" s="8">
        <f>Contract[[#This Row],[Total Contract RN Hours (w/ Admin, DON)]]/Contract[[#This Row],[Total RN Hours (w/ Admin, DON)]]</f>
        <v>0.13723167878781947</v>
      </c>
      <c r="L672" s="2">
        <v>34.777912087912085</v>
      </c>
      <c r="M672" s="2">
        <v>7.7032967032967035</v>
      </c>
      <c r="N672" s="8">
        <f>Contract[[#This Row],[RN Hours Contract (excl. Admin, DON)]]/Contract[[#This Row],[RN Hours (excl. Admin, DON)]]</f>
        <v>0.22149968876291953</v>
      </c>
      <c r="O672" s="2">
        <v>15.729230769230771</v>
      </c>
      <c r="P672" s="2">
        <v>0</v>
      </c>
      <c r="Q672" s="8">
        <f>Contract[[#This Row],[RN Admin Hours Contract]]/Contract[[#This Row],[RN Admin Hours]]</f>
        <v>0</v>
      </c>
      <c r="R672" s="2">
        <v>5.6263736263736268</v>
      </c>
      <c r="S672" s="2">
        <v>0</v>
      </c>
      <c r="T672" s="8">
        <f>Contract[[#This Row],[RN DON Hours Contract]]/Contract[[#This Row],[RN DON Hours]]</f>
        <v>0</v>
      </c>
      <c r="U672" s="2">
        <v>76.340219780219797</v>
      </c>
      <c r="V672" s="2">
        <v>58.394175824175811</v>
      </c>
      <c r="W672" s="8">
        <f>Contract[[#This Row],[LPN Hours Contract (excl. Admin)]]/Contract[[#This Row],[LPN Hours (excl. Admin)]]</f>
        <v>0.76492019530845112</v>
      </c>
      <c r="X672" s="2">
        <v>8.9450549450549463E-2</v>
      </c>
      <c r="Y672" s="2">
        <v>0</v>
      </c>
      <c r="Z672" s="8">
        <f>Contract[[#This Row],[LPN Admin Hours Contract]]/Contract[[#This Row],[LPN Admin Hours]]</f>
        <v>0</v>
      </c>
      <c r="AA672" s="2">
        <v>139.38263736263733</v>
      </c>
      <c r="AB672" s="2">
        <v>65.879120879120876</v>
      </c>
      <c r="AC672" s="8">
        <f>Contract[[#This Row],[CNA Hours Contract]]/Contract[[#This Row],[CNA Hours]]</f>
        <v>0.4726494068821539</v>
      </c>
      <c r="AD672" s="2">
        <v>28.130879120879126</v>
      </c>
      <c r="AE672" s="2">
        <v>0</v>
      </c>
      <c r="AF672" s="8">
        <f>Contract[[#This Row],[NA TR Hours Contract]]/Contract[[#This Row],[NA TR Hours]]</f>
        <v>0</v>
      </c>
      <c r="AG672" s="2">
        <v>0</v>
      </c>
      <c r="AH672" s="2">
        <v>0</v>
      </c>
      <c r="AI672" s="8" t="s">
        <v>2447</v>
      </c>
      <c r="AJ672" t="s">
        <v>676</v>
      </c>
      <c r="AK672" s="6">
        <v>5</v>
      </c>
      <c r="AT672"/>
      <c r="AU672"/>
    </row>
    <row r="673" spans="1:47" x14ac:dyDescent="0.25">
      <c r="A673" t="s">
        <v>35</v>
      </c>
      <c r="B673" t="s">
        <v>1257</v>
      </c>
      <c r="C673" t="s">
        <v>1985</v>
      </c>
      <c r="D673" t="s">
        <v>2360</v>
      </c>
      <c r="E673" s="2">
        <v>66.670329670329664</v>
      </c>
      <c r="F673" s="2">
        <f>SUM(Contract[[#This Row],[RN Hours (excl. Admin, DON)]], Contract[[#This Row],[RN Admin Hours]], Contract[[#This Row],[RN DON Hours]], Contract[[#This Row],[LPN Hours (excl. Admin)]], Contract[[#This Row],[LPN Admin Hours]], Contract[[#This Row],[CNA Hours]], Contract[[#This Row],[NA TR Hours]], Contract[[#This Row],[Med Aide/Tech Hours]])</f>
        <v>209.03703296703296</v>
      </c>
      <c r="G6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13.674065934065933</v>
      </c>
      <c r="H673" s="8">
        <f>Contract[[#This Row],[Total Contract Hours]]/Contract[[#This Row],[Total Nurse Staff Hours]]</f>
        <v>6.5414561907901056E-2</v>
      </c>
      <c r="I673" s="2">
        <f>SUM(Contract[[#This Row],[RN Hours (excl. Admin, DON)]], Contract[[#This Row],[RN Admin Hours]], Contract[[#This Row],[RN DON Hours]])</f>
        <v>31.488351648351649</v>
      </c>
      <c r="J673" s="2">
        <f>SUM(Contract[[#This Row],[RN Hours Contract (excl. Admin, DON)]], Contract[[#This Row],[RN Admin Hours Contract]], Contract[[#This Row],[RN DON Hours Contract]])</f>
        <v>0</v>
      </c>
      <c r="K673" s="8">
        <f>Contract[[#This Row],[Total Contract RN Hours (w/ Admin, DON)]]/Contract[[#This Row],[Total RN Hours (w/ Admin, DON)]]</f>
        <v>0</v>
      </c>
      <c r="L673" s="2">
        <v>11.883956043956042</v>
      </c>
      <c r="M673" s="2">
        <v>0</v>
      </c>
      <c r="N673" s="8">
        <f>Contract[[#This Row],[RN Hours Contract (excl. Admin, DON)]]/Contract[[#This Row],[RN Hours (excl. Admin, DON)]]</f>
        <v>0</v>
      </c>
      <c r="O673" s="2">
        <v>14.857142857142858</v>
      </c>
      <c r="P673" s="2">
        <v>0</v>
      </c>
      <c r="Q673" s="8">
        <f>Contract[[#This Row],[RN Admin Hours Contract]]/Contract[[#This Row],[RN Admin Hours]]</f>
        <v>0</v>
      </c>
      <c r="R673" s="2">
        <v>4.7472527472527473</v>
      </c>
      <c r="S673" s="2">
        <v>0</v>
      </c>
      <c r="T673" s="8">
        <f>Contract[[#This Row],[RN DON Hours Contract]]/Contract[[#This Row],[RN DON Hours]]</f>
        <v>0</v>
      </c>
      <c r="U673" s="2">
        <v>59.328791208791209</v>
      </c>
      <c r="V673" s="2">
        <v>4.6410989010989008</v>
      </c>
      <c r="W673" s="8">
        <f>Contract[[#This Row],[LPN Hours Contract (excl. Admin)]]/Contract[[#This Row],[LPN Hours (excl. Admin)]]</f>
        <v>7.8226756462403582E-2</v>
      </c>
      <c r="X673" s="2">
        <v>1.6543956043956043</v>
      </c>
      <c r="Y673" s="2">
        <v>0</v>
      </c>
      <c r="Z673" s="8">
        <f>Contract[[#This Row],[LPN Admin Hours Contract]]/Contract[[#This Row],[LPN Admin Hours]]</f>
        <v>0</v>
      </c>
      <c r="AA673" s="2">
        <v>107.32318681318681</v>
      </c>
      <c r="AB673" s="2">
        <v>9.0329670329670328</v>
      </c>
      <c r="AC673" s="8">
        <f>Contract[[#This Row],[CNA Hours Contract]]/Contract[[#This Row],[CNA Hours]]</f>
        <v>8.4166034397490999E-2</v>
      </c>
      <c r="AD673" s="2">
        <v>9.2423076923076923</v>
      </c>
      <c r="AE673" s="2">
        <v>0</v>
      </c>
      <c r="AF673" s="8">
        <f>Contract[[#This Row],[NA TR Hours Contract]]/Contract[[#This Row],[NA TR Hours]]</f>
        <v>0</v>
      </c>
      <c r="AG673" s="2">
        <v>0</v>
      </c>
      <c r="AH673" s="2">
        <v>0</v>
      </c>
      <c r="AI673" s="8" t="s">
        <v>2447</v>
      </c>
      <c r="AJ673" t="s">
        <v>313</v>
      </c>
      <c r="AK673" s="6">
        <v>5</v>
      </c>
      <c r="AT673"/>
      <c r="AU673"/>
    </row>
    <row r="674" spans="1:47" x14ac:dyDescent="0.25">
      <c r="A674" t="s">
        <v>35</v>
      </c>
      <c r="B674" t="s">
        <v>1860</v>
      </c>
      <c r="C674" t="s">
        <v>1970</v>
      </c>
      <c r="D674" t="s">
        <v>2282</v>
      </c>
      <c r="E674" s="2">
        <v>89.967032967032964</v>
      </c>
      <c r="F674" s="2">
        <f>SUM(Contract[[#This Row],[RN Hours (excl. Admin, DON)]], Contract[[#This Row],[RN Admin Hours]], Contract[[#This Row],[RN DON Hours]], Contract[[#This Row],[LPN Hours (excl. Admin)]], Contract[[#This Row],[LPN Admin Hours]], Contract[[#This Row],[CNA Hours]], Contract[[#This Row],[NA TR Hours]], Contract[[#This Row],[Med Aide/Tech Hours]])</f>
        <v>353.72703296703304</v>
      </c>
      <c r="G6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74" s="8">
        <f>Contract[[#This Row],[Total Contract Hours]]/Contract[[#This Row],[Total Nurse Staff Hours]]</f>
        <v>0</v>
      </c>
      <c r="I674" s="2">
        <f>SUM(Contract[[#This Row],[RN Hours (excl. Admin, DON)]], Contract[[#This Row],[RN Admin Hours]], Contract[[#This Row],[RN DON Hours]])</f>
        <v>72.425164835164807</v>
      </c>
      <c r="J674" s="2">
        <f>SUM(Contract[[#This Row],[RN Hours Contract (excl. Admin, DON)]], Contract[[#This Row],[RN Admin Hours Contract]], Contract[[#This Row],[RN DON Hours Contract]])</f>
        <v>0</v>
      </c>
      <c r="K674" s="8">
        <f>Contract[[#This Row],[Total Contract RN Hours (w/ Admin, DON)]]/Contract[[#This Row],[Total RN Hours (w/ Admin, DON)]]</f>
        <v>0</v>
      </c>
      <c r="L674" s="2">
        <v>57.128461538461515</v>
      </c>
      <c r="M674" s="2">
        <v>0</v>
      </c>
      <c r="N674" s="8">
        <f>Contract[[#This Row],[RN Hours Contract (excl. Admin, DON)]]/Contract[[#This Row],[RN Hours (excl. Admin, DON)]]</f>
        <v>0</v>
      </c>
      <c r="O674" s="2">
        <v>10.461538461538462</v>
      </c>
      <c r="P674" s="2">
        <v>0</v>
      </c>
      <c r="Q674" s="8">
        <f>Contract[[#This Row],[RN Admin Hours Contract]]/Contract[[#This Row],[RN Admin Hours]]</f>
        <v>0</v>
      </c>
      <c r="R674" s="2">
        <v>4.8351648351648349</v>
      </c>
      <c r="S674" s="2">
        <v>0</v>
      </c>
      <c r="T674" s="8">
        <f>Contract[[#This Row],[RN DON Hours Contract]]/Contract[[#This Row],[RN DON Hours]]</f>
        <v>0</v>
      </c>
      <c r="U674" s="2">
        <v>104.498021978022</v>
      </c>
      <c r="V674" s="2">
        <v>0</v>
      </c>
      <c r="W674" s="8">
        <f>Contract[[#This Row],[LPN Hours Contract (excl. Admin)]]/Contract[[#This Row],[LPN Hours (excl. Admin)]]</f>
        <v>0</v>
      </c>
      <c r="X674" s="2">
        <v>2.7952747252747252</v>
      </c>
      <c r="Y674" s="2">
        <v>0</v>
      </c>
      <c r="Z674" s="8">
        <f>Contract[[#This Row],[LPN Admin Hours Contract]]/Contract[[#This Row],[LPN Admin Hours]]</f>
        <v>0</v>
      </c>
      <c r="AA674" s="2">
        <v>167.76956043956048</v>
      </c>
      <c r="AB674" s="2">
        <v>0</v>
      </c>
      <c r="AC674" s="8">
        <f>Contract[[#This Row],[CNA Hours Contract]]/Contract[[#This Row],[CNA Hours]]</f>
        <v>0</v>
      </c>
      <c r="AD674" s="2">
        <v>6.2390109890109882</v>
      </c>
      <c r="AE674" s="2">
        <v>0</v>
      </c>
      <c r="AF674" s="8">
        <f>Contract[[#This Row],[NA TR Hours Contract]]/Contract[[#This Row],[NA TR Hours]]</f>
        <v>0</v>
      </c>
      <c r="AG674" s="2">
        <v>0</v>
      </c>
      <c r="AH674" s="2">
        <v>0</v>
      </c>
      <c r="AI674" s="8" t="s">
        <v>2447</v>
      </c>
      <c r="AJ674" t="s">
        <v>927</v>
      </c>
      <c r="AK674" s="6">
        <v>5</v>
      </c>
      <c r="AT674"/>
      <c r="AU674"/>
    </row>
    <row r="675" spans="1:47" x14ac:dyDescent="0.25">
      <c r="A675" t="s">
        <v>35</v>
      </c>
      <c r="B675" t="s">
        <v>1291</v>
      </c>
      <c r="C675" t="s">
        <v>1992</v>
      </c>
      <c r="D675" t="s">
        <v>2341</v>
      </c>
      <c r="E675" s="2">
        <v>75.857142857142861</v>
      </c>
      <c r="F675" s="2">
        <f>SUM(Contract[[#This Row],[RN Hours (excl. Admin, DON)]], Contract[[#This Row],[RN Admin Hours]], Contract[[#This Row],[RN DON Hours]], Contract[[#This Row],[LPN Hours (excl. Admin)]], Contract[[#This Row],[LPN Admin Hours]], Contract[[#This Row],[CNA Hours]], Contract[[#This Row],[NA TR Hours]], Contract[[#This Row],[Med Aide/Tech Hours]])</f>
        <v>242.93483516483519</v>
      </c>
      <c r="G6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12.639890109890111</v>
      </c>
      <c r="H675" s="8">
        <f>Contract[[#This Row],[Total Contract Hours]]/Contract[[#This Row],[Total Nurse Staff Hours]]</f>
        <v>5.2029961455769574E-2</v>
      </c>
      <c r="I675" s="2">
        <f>SUM(Contract[[#This Row],[RN Hours (excl. Admin, DON)]], Contract[[#This Row],[RN Admin Hours]], Contract[[#This Row],[RN DON Hours]])</f>
        <v>49.363956043956044</v>
      </c>
      <c r="J675" s="2">
        <f>SUM(Contract[[#This Row],[RN Hours Contract (excl. Admin, DON)]], Contract[[#This Row],[RN Admin Hours Contract]], Contract[[#This Row],[RN DON Hours Contract]])</f>
        <v>4.4395604395604398</v>
      </c>
      <c r="K675" s="8">
        <f>Contract[[#This Row],[Total Contract RN Hours (w/ Admin, DON)]]/Contract[[#This Row],[Total RN Hours (w/ Admin, DON)]]</f>
        <v>8.9935264418581878E-2</v>
      </c>
      <c r="L675" s="2">
        <v>33.627692307692307</v>
      </c>
      <c r="M675" s="2">
        <v>4.4395604395604398</v>
      </c>
      <c r="N675" s="8">
        <f>Contract[[#This Row],[RN Hours Contract (excl. Admin, DON)]]/Contract[[#This Row],[RN Hours (excl. Admin, DON)]]</f>
        <v>0.13202096649804584</v>
      </c>
      <c r="O675" s="2">
        <v>10.461538461538462</v>
      </c>
      <c r="P675" s="2">
        <v>0</v>
      </c>
      <c r="Q675" s="8">
        <f>Contract[[#This Row],[RN Admin Hours Contract]]/Contract[[#This Row],[RN Admin Hours]]</f>
        <v>0</v>
      </c>
      <c r="R675" s="2">
        <v>5.2747252747252746</v>
      </c>
      <c r="S675" s="2">
        <v>0</v>
      </c>
      <c r="T675" s="8">
        <f>Contract[[#This Row],[RN DON Hours Contract]]/Contract[[#This Row],[RN DON Hours]]</f>
        <v>0</v>
      </c>
      <c r="U675" s="2">
        <v>58.108351648351643</v>
      </c>
      <c r="V675" s="2">
        <v>2.3651648351648351</v>
      </c>
      <c r="W675" s="8">
        <f>Contract[[#This Row],[LPN Hours Contract (excl. Admin)]]/Contract[[#This Row],[LPN Hours (excl. Admin)]]</f>
        <v>4.0702666106893909E-2</v>
      </c>
      <c r="X675" s="2">
        <v>4.1915384615384621</v>
      </c>
      <c r="Y675" s="2">
        <v>0</v>
      </c>
      <c r="Z675" s="8">
        <f>Contract[[#This Row],[LPN Admin Hours Contract]]/Contract[[#This Row],[LPN Admin Hours]]</f>
        <v>0</v>
      </c>
      <c r="AA675" s="2">
        <v>107.83868131868135</v>
      </c>
      <c r="AB675" s="2">
        <v>5.8351648351648349</v>
      </c>
      <c r="AC675" s="8">
        <f>Contract[[#This Row],[CNA Hours Contract]]/Contract[[#This Row],[CNA Hours]]</f>
        <v>5.4110127867021539E-2</v>
      </c>
      <c r="AD675" s="2">
        <v>23.432307692307702</v>
      </c>
      <c r="AE675" s="2">
        <v>0</v>
      </c>
      <c r="AF675" s="8">
        <f>Contract[[#This Row],[NA TR Hours Contract]]/Contract[[#This Row],[NA TR Hours]]</f>
        <v>0</v>
      </c>
      <c r="AG675" s="2">
        <v>0</v>
      </c>
      <c r="AH675" s="2">
        <v>0</v>
      </c>
      <c r="AI675" s="8" t="s">
        <v>2447</v>
      </c>
      <c r="AJ675" t="s">
        <v>347</v>
      </c>
      <c r="AK675" s="6">
        <v>5</v>
      </c>
      <c r="AT675"/>
      <c r="AU675"/>
    </row>
    <row r="676" spans="1:47" x14ac:dyDescent="0.25">
      <c r="A676" t="s">
        <v>35</v>
      </c>
      <c r="B676" t="s">
        <v>1286</v>
      </c>
      <c r="C676" t="s">
        <v>2101</v>
      </c>
      <c r="D676" t="s">
        <v>2281</v>
      </c>
      <c r="E676" s="2">
        <v>83.967032967032964</v>
      </c>
      <c r="F676" s="2">
        <f>SUM(Contract[[#This Row],[RN Hours (excl. Admin, DON)]], Contract[[#This Row],[RN Admin Hours]], Contract[[#This Row],[RN DON Hours]], Contract[[#This Row],[LPN Hours (excl. Admin)]], Contract[[#This Row],[LPN Admin Hours]], Contract[[#This Row],[CNA Hours]], Contract[[#This Row],[NA TR Hours]], Contract[[#This Row],[Med Aide/Tech Hours]])</f>
        <v>290.41824175824172</v>
      </c>
      <c r="G6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56.062197802197801</v>
      </c>
      <c r="H676" s="8">
        <f>Contract[[#This Row],[Total Contract Hours]]/Contract[[#This Row],[Total Nurse Staff Hours]]</f>
        <v>0.19303951935934763</v>
      </c>
      <c r="I676" s="2">
        <f>SUM(Contract[[#This Row],[RN Hours (excl. Admin, DON)]], Contract[[#This Row],[RN Admin Hours]], Contract[[#This Row],[RN DON Hours]])</f>
        <v>43.342747252747252</v>
      </c>
      <c r="J676" s="2">
        <f>SUM(Contract[[#This Row],[RN Hours Contract (excl. Admin, DON)]], Contract[[#This Row],[RN Admin Hours Contract]], Contract[[#This Row],[RN DON Hours Contract]])</f>
        <v>9.7142857142857135</v>
      </c>
      <c r="K676" s="8">
        <f>Contract[[#This Row],[Total Contract RN Hours (w/ Admin, DON)]]/Contract[[#This Row],[Total RN Hours (w/ Admin, DON)]]</f>
        <v>0.22412713383483046</v>
      </c>
      <c r="L676" s="2">
        <v>20.150659340659338</v>
      </c>
      <c r="M676" s="2">
        <v>8.5934065934065931</v>
      </c>
      <c r="N676" s="8">
        <f>Contract[[#This Row],[RN Hours Contract (excl. Admin, DON)]]/Contract[[#This Row],[RN Hours (excl. Admin, DON)]]</f>
        <v>0.42645783684443017</v>
      </c>
      <c r="O676" s="2">
        <v>17.565714285714286</v>
      </c>
      <c r="P676" s="2">
        <v>1.1208791208791209</v>
      </c>
      <c r="Q676" s="8">
        <f>Contract[[#This Row],[RN Admin Hours Contract]]/Contract[[#This Row],[RN Admin Hours]]</f>
        <v>6.3810620089084627E-2</v>
      </c>
      <c r="R676" s="2">
        <v>5.6263736263736268</v>
      </c>
      <c r="S676" s="2">
        <v>0</v>
      </c>
      <c r="T676" s="8">
        <f>Contract[[#This Row],[RN DON Hours Contract]]/Contract[[#This Row],[RN DON Hours]]</f>
        <v>0</v>
      </c>
      <c r="U676" s="2">
        <v>89.484615384615424</v>
      </c>
      <c r="V676" s="2">
        <v>15.369890109890111</v>
      </c>
      <c r="W676" s="8">
        <f>Contract[[#This Row],[LPN Hours Contract (excl. Admin)]]/Contract[[#This Row],[LPN Hours (excl. Admin)]]</f>
        <v>0.17176014048703805</v>
      </c>
      <c r="X676" s="2">
        <v>0</v>
      </c>
      <c r="Y676" s="2">
        <v>0</v>
      </c>
      <c r="Z676" s="8" t="s">
        <v>2447</v>
      </c>
      <c r="AA676" s="2">
        <v>122.4013186813186</v>
      </c>
      <c r="AB676" s="2">
        <v>30.978021978021978</v>
      </c>
      <c r="AC676" s="8">
        <f>Contract[[#This Row],[CNA Hours Contract]]/Contract[[#This Row],[CNA Hours]]</f>
        <v>0.25308568822428851</v>
      </c>
      <c r="AD676" s="2">
        <v>35.189560439560438</v>
      </c>
      <c r="AE676" s="2">
        <v>0</v>
      </c>
      <c r="AF676" s="8">
        <f>Contract[[#This Row],[NA TR Hours Contract]]/Contract[[#This Row],[NA TR Hours]]</f>
        <v>0</v>
      </c>
      <c r="AG676" s="2">
        <v>0</v>
      </c>
      <c r="AH676" s="2">
        <v>0</v>
      </c>
      <c r="AI676" s="8" t="s">
        <v>2447</v>
      </c>
      <c r="AJ676" t="s">
        <v>342</v>
      </c>
      <c r="AK676" s="6">
        <v>5</v>
      </c>
      <c r="AT676"/>
      <c r="AU676"/>
    </row>
    <row r="677" spans="1:47" x14ac:dyDescent="0.25">
      <c r="A677" t="s">
        <v>35</v>
      </c>
      <c r="B677" t="s">
        <v>1407</v>
      </c>
      <c r="C677" t="s">
        <v>1966</v>
      </c>
      <c r="D677" t="s">
        <v>2286</v>
      </c>
      <c r="E677" s="2">
        <v>49.18681318681319</v>
      </c>
      <c r="F677" s="2">
        <f>SUM(Contract[[#This Row],[RN Hours (excl. Admin, DON)]], Contract[[#This Row],[RN Admin Hours]], Contract[[#This Row],[RN DON Hours]], Contract[[#This Row],[LPN Hours (excl. Admin)]], Contract[[#This Row],[LPN Admin Hours]], Contract[[#This Row],[CNA Hours]], Contract[[#This Row],[NA TR Hours]], Contract[[#This Row],[Med Aide/Tech Hours]])</f>
        <v>192.31307692307698</v>
      </c>
      <c r="G6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63.96868131868132</v>
      </c>
      <c r="H677" s="8">
        <f>Contract[[#This Row],[Total Contract Hours]]/Contract[[#This Row],[Total Nurse Staff Hours]]</f>
        <v>0.332627829277923</v>
      </c>
      <c r="I677" s="2">
        <f>SUM(Contract[[#This Row],[RN Hours (excl. Admin, DON)]], Contract[[#This Row],[RN Admin Hours]], Contract[[#This Row],[RN DON Hours]])</f>
        <v>31.782417582417587</v>
      </c>
      <c r="J677" s="2">
        <f>SUM(Contract[[#This Row],[RN Hours Contract (excl. Admin, DON)]], Contract[[#This Row],[RN Admin Hours Contract]], Contract[[#This Row],[RN DON Hours Contract]])</f>
        <v>1.7362637362637363</v>
      </c>
      <c r="K677" s="8">
        <f>Contract[[#This Row],[Total Contract RN Hours (w/ Admin, DON)]]/Contract[[#This Row],[Total RN Hours (w/ Admin, DON)]]</f>
        <v>5.462969365880644E-2</v>
      </c>
      <c r="L677" s="2">
        <v>18.007692307692309</v>
      </c>
      <c r="M677" s="2">
        <v>1.5604395604395604</v>
      </c>
      <c r="N677" s="8">
        <f>Contract[[#This Row],[RN Hours Contract (excl. Admin, DON)]]/Contract[[#This Row],[RN Hours (excl. Admin, DON)]]</f>
        <v>8.6654055043632133E-2</v>
      </c>
      <c r="O677" s="2">
        <v>7.8571428571428568</v>
      </c>
      <c r="P677" s="2">
        <v>0</v>
      </c>
      <c r="Q677" s="8">
        <f>Contract[[#This Row],[RN Admin Hours Contract]]/Contract[[#This Row],[RN Admin Hours]]</f>
        <v>0</v>
      </c>
      <c r="R677" s="2">
        <v>5.9175824175824179</v>
      </c>
      <c r="S677" s="2">
        <v>0.17582417582417584</v>
      </c>
      <c r="T677" s="8">
        <f>Contract[[#This Row],[RN DON Hours Contract]]/Contract[[#This Row],[RN DON Hours]]</f>
        <v>2.9712163416898793E-2</v>
      </c>
      <c r="U677" s="2">
        <v>43.660219780219791</v>
      </c>
      <c r="V677" s="2">
        <v>23.96868131868132</v>
      </c>
      <c r="W677" s="8">
        <f>Contract[[#This Row],[LPN Hours Contract (excl. Admin)]]/Contract[[#This Row],[LPN Hours (excl. Admin)]]</f>
        <v>0.54898214986861571</v>
      </c>
      <c r="X677" s="2">
        <v>0</v>
      </c>
      <c r="Y677" s="2">
        <v>0</v>
      </c>
      <c r="Z677" s="8" t="s">
        <v>2447</v>
      </c>
      <c r="AA677" s="2">
        <v>107.31142857142858</v>
      </c>
      <c r="AB677" s="2">
        <v>38.263736263736263</v>
      </c>
      <c r="AC677" s="8">
        <f>Contract[[#This Row],[CNA Hours Contract]]/Contract[[#This Row],[CNA Hours]]</f>
        <v>0.35656720605734155</v>
      </c>
      <c r="AD677" s="2">
        <v>9.5590109890109893</v>
      </c>
      <c r="AE677" s="2">
        <v>0</v>
      </c>
      <c r="AF677" s="8">
        <f>Contract[[#This Row],[NA TR Hours Contract]]/Contract[[#This Row],[NA TR Hours]]</f>
        <v>0</v>
      </c>
      <c r="AG677" s="2">
        <v>0</v>
      </c>
      <c r="AH677" s="2">
        <v>0</v>
      </c>
      <c r="AI677" s="8" t="s">
        <v>2447</v>
      </c>
      <c r="AJ677" t="s">
        <v>465</v>
      </c>
      <c r="AK677" s="6">
        <v>5</v>
      </c>
      <c r="AT677"/>
      <c r="AU677"/>
    </row>
    <row r="678" spans="1:47" x14ac:dyDescent="0.25">
      <c r="A678" t="s">
        <v>35</v>
      </c>
      <c r="B678" t="s">
        <v>1767</v>
      </c>
      <c r="C678" t="s">
        <v>1918</v>
      </c>
      <c r="D678" t="s">
        <v>2289</v>
      </c>
      <c r="E678" s="2">
        <v>96.164835164835168</v>
      </c>
      <c r="F678" s="2">
        <f>SUM(Contract[[#This Row],[RN Hours (excl. Admin, DON)]], Contract[[#This Row],[RN Admin Hours]], Contract[[#This Row],[RN DON Hours]], Contract[[#This Row],[LPN Hours (excl. Admin)]], Contract[[#This Row],[LPN Admin Hours]], Contract[[#This Row],[CNA Hours]], Contract[[#This Row],[NA TR Hours]], Contract[[#This Row],[Med Aide/Tech Hours]])</f>
        <v>319.22802197802196</v>
      </c>
      <c r="G6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14.610329670329669</v>
      </c>
      <c r="H678" s="8">
        <f>Contract[[#This Row],[Total Contract Hours]]/Contract[[#This Row],[Total Nurse Staff Hours]]</f>
        <v>4.5767691632458113E-2</v>
      </c>
      <c r="I678" s="2">
        <f>SUM(Contract[[#This Row],[RN Hours (excl. Admin, DON)]], Contract[[#This Row],[RN Admin Hours]], Contract[[#This Row],[RN DON Hours]])</f>
        <v>46.682307692307695</v>
      </c>
      <c r="J678" s="2">
        <f>SUM(Contract[[#This Row],[RN Hours Contract (excl. Admin, DON)]], Contract[[#This Row],[RN Admin Hours Contract]], Contract[[#This Row],[RN DON Hours Contract]])</f>
        <v>0</v>
      </c>
      <c r="K678" s="8">
        <f>Contract[[#This Row],[Total Contract RN Hours (w/ Admin, DON)]]/Contract[[#This Row],[Total RN Hours (w/ Admin, DON)]]</f>
        <v>0</v>
      </c>
      <c r="L678" s="2">
        <v>26.886373626373626</v>
      </c>
      <c r="M678" s="2">
        <v>0</v>
      </c>
      <c r="N678" s="8">
        <f>Contract[[#This Row],[RN Hours Contract (excl. Admin, DON)]]/Contract[[#This Row],[RN Hours (excl. Admin, DON)]]</f>
        <v>0</v>
      </c>
      <c r="O678" s="2">
        <v>14.345384615384614</v>
      </c>
      <c r="P678" s="2">
        <v>0</v>
      </c>
      <c r="Q678" s="8">
        <f>Contract[[#This Row],[RN Admin Hours Contract]]/Contract[[#This Row],[RN Admin Hours]]</f>
        <v>0</v>
      </c>
      <c r="R678" s="2">
        <v>5.4505494505494507</v>
      </c>
      <c r="S678" s="2">
        <v>0</v>
      </c>
      <c r="T678" s="8">
        <f>Contract[[#This Row],[RN DON Hours Contract]]/Contract[[#This Row],[RN DON Hours]]</f>
        <v>0</v>
      </c>
      <c r="U678" s="2">
        <v>87.777692307692305</v>
      </c>
      <c r="V678" s="2">
        <v>10.819120879120879</v>
      </c>
      <c r="W678" s="8">
        <f>Contract[[#This Row],[LPN Hours Contract (excl. Admin)]]/Contract[[#This Row],[LPN Hours (excl. Admin)]]</f>
        <v>0.12325592749916435</v>
      </c>
      <c r="X678" s="2">
        <v>5.0041758241758236</v>
      </c>
      <c r="Y678" s="2">
        <v>0</v>
      </c>
      <c r="Z678" s="8">
        <f>Contract[[#This Row],[LPN Admin Hours Contract]]/Contract[[#This Row],[LPN Admin Hours]]</f>
        <v>0</v>
      </c>
      <c r="AA678" s="2">
        <v>167.13285714285709</v>
      </c>
      <c r="AB678" s="2">
        <v>3.7912087912087911</v>
      </c>
      <c r="AC678" s="8">
        <f>Contract[[#This Row],[CNA Hours Contract]]/Contract[[#This Row],[CNA Hours]]</f>
        <v>2.2683802909970293E-2</v>
      </c>
      <c r="AD678" s="2">
        <v>12.63098901098901</v>
      </c>
      <c r="AE678" s="2">
        <v>0</v>
      </c>
      <c r="AF678" s="8">
        <f>Contract[[#This Row],[NA TR Hours Contract]]/Contract[[#This Row],[NA TR Hours]]</f>
        <v>0</v>
      </c>
      <c r="AG678" s="2">
        <v>0</v>
      </c>
      <c r="AH678" s="2">
        <v>0</v>
      </c>
      <c r="AI678" s="8" t="s">
        <v>2447</v>
      </c>
      <c r="AJ678" t="s">
        <v>833</v>
      </c>
      <c r="AK678" s="6">
        <v>5</v>
      </c>
      <c r="AT678"/>
      <c r="AU678"/>
    </row>
    <row r="679" spans="1:47" x14ac:dyDescent="0.25">
      <c r="A679" t="s">
        <v>35</v>
      </c>
      <c r="B679" t="s">
        <v>1232</v>
      </c>
      <c r="C679" t="s">
        <v>2138</v>
      </c>
      <c r="D679" t="s">
        <v>2348</v>
      </c>
      <c r="E679" s="2">
        <v>74.362637362637358</v>
      </c>
      <c r="F679" s="2">
        <f>SUM(Contract[[#This Row],[RN Hours (excl. Admin, DON)]], Contract[[#This Row],[RN Admin Hours]], Contract[[#This Row],[RN DON Hours]], Contract[[#This Row],[LPN Hours (excl. Admin)]], Contract[[#This Row],[LPN Admin Hours]], Contract[[#This Row],[CNA Hours]], Contract[[#This Row],[NA TR Hours]], Contract[[#This Row],[Med Aide/Tech Hours]])</f>
        <v>244.48142857142864</v>
      </c>
      <c r="G6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35.057252747252747</v>
      </c>
      <c r="H679" s="8">
        <f>Contract[[#This Row],[Total Contract Hours]]/Contract[[#This Row],[Total Nurse Staff Hours]]</f>
        <v>0.14339433858883185</v>
      </c>
      <c r="I679" s="2">
        <f>SUM(Contract[[#This Row],[RN Hours (excl. Admin, DON)]], Contract[[#This Row],[RN Admin Hours]], Contract[[#This Row],[RN DON Hours]])</f>
        <v>42.376923076923084</v>
      </c>
      <c r="J679" s="2">
        <f>SUM(Contract[[#This Row],[RN Hours Contract (excl. Admin, DON)]], Contract[[#This Row],[RN Admin Hours Contract]], Contract[[#This Row],[RN DON Hours Contract]])</f>
        <v>0</v>
      </c>
      <c r="K679" s="8">
        <f>Contract[[#This Row],[Total Contract RN Hours (w/ Admin, DON)]]/Contract[[#This Row],[Total RN Hours (w/ Admin, DON)]]</f>
        <v>0</v>
      </c>
      <c r="L679" s="2">
        <v>24.403406593406597</v>
      </c>
      <c r="M679" s="2">
        <v>0</v>
      </c>
      <c r="N679" s="8">
        <f>Contract[[#This Row],[RN Hours Contract (excl. Admin, DON)]]/Contract[[#This Row],[RN Hours (excl. Admin, DON)]]</f>
        <v>0</v>
      </c>
      <c r="O679" s="2">
        <v>12.544945054945059</v>
      </c>
      <c r="P679" s="2">
        <v>0</v>
      </c>
      <c r="Q679" s="8">
        <f>Contract[[#This Row],[RN Admin Hours Contract]]/Contract[[#This Row],[RN Admin Hours]]</f>
        <v>0</v>
      </c>
      <c r="R679" s="2">
        <v>5.4285714285714288</v>
      </c>
      <c r="S679" s="2">
        <v>0</v>
      </c>
      <c r="T679" s="8">
        <f>Contract[[#This Row],[RN DON Hours Contract]]/Contract[[#This Row],[RN DON Hours]]</f>
        <v>0</v>
      </c>
      <c r="U679" s="2">
        <v>76.683846153846162</v>
      </c>
      <c r="V679" s="2">
        <v>30.002307692307689</v>
      </c>
      <c r="W679" s="8">
        <f>Contract[[#This Row],[LPN Hours Contract (excl. Admin)]]/Contract[[#This Row],[LPN Hours (excl. Admin)]]</f>
        <v>0.39124677747795633</v>
      </c>
      <c r="X679" s="2">
        <v>3.2119780219780214</v>
      </c>
      <c r="Y679" s="2">
        <v>0</v>
      </c>
      <c r="Z679" s="8">
        <f>Contract[[#This Row],[LPN Admin Hours Contract]]/Contract[[#This Row],[LPN Admin Hours]]</f>
        <v>0</v>
      </c>
      <c r="AA679" s="2">
        <v>92.785384615384629</v>
      </c>
      <c r="AB679" s="2">
        <v>5.0549450549450547</v>
      </c>
      <c r="AC679" s="8">
        <f>Contract[[#This Row],[CNA Hours Contract]]/Contract[[#This Row],[CNA Hours]]</f>
        <v>5.447997091243291E-2</v>
      </c>
      <c r="AD679" s="2">
        <v>29.423296703296714</v>
      </c>
      <c r="AE679" s="2">
        <v>0</v>
      </c>
      <c r="AF679" s="8">
        <f>Contract[[#This Row],[NA TR Hours Contract]]/Contract[[#This Row],[NA TR Hours]]</f>
        <v>0</v>
      </c>
      <c r="AG679" s="2">
        <v>0</v>
      </c>
      <c r="AH679" s="2">
        <v>0</v>
      </c>
      <c r="AI679" s="8" t="s">
        <v>2447</v>
      </c>
      <c r="AJ679" t="s">
        <v>288</v>
      </c>
      <c r="AK679" s="6">
        <v>5</v>
      </c>
      <c r="AT679"/>
      <c r="AU679"/>
    </row>
    <row r="680" spans="1:47" x14ac:dyDescent="0.25">
      <c r="A680" t="s">
        <v>35</v>
      </c>
      <c r="B680" t="s">
        <v>1290</v>
      </c>
      <c r="C680" t="s">
        <v>2157</v>
      </c>
      <c r="D680" t="s">
        <v>2287</v>
      </c>
      <c r="E680" s="2">
        <v>86.769230769230774</v>
      </c>
      <c r="F680" s="2">
        <f>SUM(Contract[[#This Row],[RN Hours (excl. Admin, DON)]], Contract[[#This Row],[RN Admin Hours]], Contract[[#This Row],[RN DON Hours]], Contract[[#This Row],[LPN Hours (excl. Admin)]], Contract[[#This Row],[LPN Admin Hours]], Contract[[#This Row],[CNA Hours]], Contract[[#This Row],[NA TR Hours]], Contract[[#This Row],[Med Aide/Tech Hours]])</f>
        <v>306.00538461538468</v>
      </c>
      <c r="G6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120.45824175824174</v>
      </c>
      <c r="H680" s="8">
        <f>Contract[[#This Row],[Total Contract Hours]]/Contract[[#This Row],[Total Nurse Staff Hours]]</f>
        <v>0.39364745790223454</v>
      </c>
      <c r="I680" s="2">
        <f>SUM(Contract[[#This Row],[RN Hours (excl. Admin, DON)]], Contract[[#This Row],[RN Admin Hours]], Contract[[#This Row],[RN DON Hours]])</f>
        <v>32.190439560439565</v>
      </c>
      <c r="J680" s="2">
        <f>SUM(Contract[[#This Row],[RN Hours Contract (excl. Admin, DON)]], Contract[[#This Row],[RN Admin Hours Contract]], Contract[[#This Row],[RN DON Hours Contract]])</f>
        <v>4.8021978021978029</v>
      </c>
      <c r="K680" s="8">
        <f>Contract[[#This Row],[Total Contract RN Hours (w/ Admin, DON)]]/Contract[[#This Row],[Total RN Hours (w/ Admin, DON)]]</f>
        <v>0.14918087071104996</v>
      </c>
      <c r="L680" s="2">
        <v>11.816263736263739</v>
      </c>
      <c r="M680" s="2">
        <v>2.3186813186813189</v>
      </c>
      <c r="N680" s="8">
        <f>Contract[[#This Row],[RN Hours Contract (excl. Admin, DON)]]/Contract[[#This Row],[RN Hours (excl. Admin, DON)]]</f>
        <v>0.19622795922922398</v>
      </c>
      <c r="O680" s="2">
        <v>15.714835164835165</v>
      </c>
      <c r="P680" s="2">
        <v>2.4835164835164836</v>
      </c>
      <c r="Q680" s="8">
        <f>Contract[[#This Row],[RN Admin Hours Contract]]/Contract[[#This Row],[RN Admin Hours]]</f>
        <v>0.15803643229257719</v>
      </c>
      <c r="R680" s="2">
        <v>4.6593406593406597</v>
      </c>
      <c r="S680" s="2">
        <v>0</v>
      </c>
      <c r="T680" s="8">
        <f>Contract[[#This Row],[RN DON Hours Contract]]/Contract[[#This Row],[RN DON Hours]]</f>
        <v>0</v>
      </c>
      <c r="U680" s="2">
        <v>99.317582417582372</v>
      </c>
      <c r="V680" s="2">
        <v>43.304395604395594</v>
      </c>
      <c r="W680" s="8">
        <f>Contract[[#This Row],[LPN Hours Contract (excl. Admin)]]/Contract[[#This Row],[LPN Hours (excl. Admin)]]</f>
        <v>0.43601942929220294</v>
      </c>
      <c r="X680" s="2">
        <v>0</v>
      </c>
      <c r="Y680" s="2">
        <v>0</v>
      </c>
      <c r="Z680" s="8" t="s">
        <v>2447</v>
      </c>
      <c r="AA680" s="2">
        <v>174.41494505494521</v>
      </c>
      <c r="AB680" s="2">
        <v>72.35164835164835</v>
      </c>
      <c r="AC680" s="8">
        <f>Contract[[#This Row],[CNA Hours Contract]]/Contract[[#This Row],[CNA Hours]]</f>
        <v>0.41482482093983242</v>
      </c>
      <c r="AD680" s="2">
        <v>8.2417582417582416E-2</v>
      </c>
      <c r="AE680" s="2">
        <v>0</v>
      </c>
      <c r="AF680" s="8">
        <f>Contract[[#This Row],[NA TR Hours Contract]]/Contract[[#This Row],[NA TR Hours]]</f>
        <v>0</v>
      </c>
      <c r="AG680" s="2">
        <v>0</v>
      </c>
      <c r="AH680" s="2">
        <v>0</v>
      </c>
      <c r="AI680" s="8" t="s">
        <v>2447</v>
      </c>
      <c r="AJ680" t="s">
        <v>346</v>
      </c>
      <c r="AK680" s="6">
        <v>5</v>
      </c>
      <c r="AT680"/>
      <c r="AU680"/>
    </row>
    <row r="681" spans="1:47" x14ac:dyDescent="0.25">
      <c r="A681" t="s">
        <v>35</v>
      </c>
      <c r="B681" t="s">
        <v>1877</v>
      </c>
      <c r="C681" t="s">
        <v>1977</v>
      </c>
      <c r="D681" t="s">
        <v>2325</v>
      </c>
      <c r="E681" s="2">
        <v>62.527472527472526</v>
      </c>
      <c r="F681" s="2">
        <f>SUM(Contract[[#This Row],[RN Hours (excl. Admin, DON)]], Contract[[#This Row],[RN Admin Hours]], Contract[[#This Row],[RN DON Hours]], Contract[[#This Row],[LPN Hours (excl. Admin)]], Contract[[#This Row],[LPN Admin Hours]], Contract[[#This Row],[CNA Hours]], Contract[[#This Row],[NA TR Hours]], Contract[[#This Row],[Med Aide/Tech Hours]])</f>
        <v>237.92186813186811</v>
      </c>
      <c r="G6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101.58395604395605</v>
      </c>
      <c r="H681" s="8">
        <f>Contract[[#This Row],[Total Contract Hours]]/Contract[[#This Row],[Total Nurse Staff Hours]]</f>
        <v>0.42696351050695847</v>
      </c>
      <c r="I681" s="2">
        <f>SUM(Contract[[#This Row],[RN Hours (excl. Admin, DON)]], Contract[[#This Row],[RN Admin Hours]], Contract[[#This Row],[RN DON Hours]])</f>
        <v>60.492857142857133</v>
      </c>
      <c r="J681" s="2">
        <f>SUM(Contract[[#This Row],[RN Hours Contract (excl. Admin, DON)]], Contract[[#This Row],[RN Admin Hours Contract]], Contract[[#This Row],[RN DON Hours Contract]])</f>
        <v>16.186813186813186</v>
      </c>
      <c r="K681" s="8">
        <f>Contract[[#This Row],[Total Contract RN Hours (w/ Admin, DON)]]/Contract[[#This Row],[Total RN Hours (w/ Admin, DON)]]</f>
        <v>0.2675822229488542</v>
      </c>
      <c r="L681" s="2">
        <v>27.620769230769223</v>
      </c>
      <c r="M681" s="2">
        <v>12.131868131868131</v>
      </c>
      <c r="N681" s="8">
        <f>Contract[[#This Row],[RN Hours Contract (excl. Admin, DON)]]/Contract[[#This Row],[RN Hours (excl. Admin, DON)]]</f>
        <v>0.43922991537662781</v>
      </c>
      <c r="O681" s="2">
        <v>26.146813186813187</v>
      </c>
      <c r="P681" s="2">
        <v>2.2967032967032965</v>
      </c>
      <c r="Q681" s="8">
        <f>Contract[[#This Row],[RN Admin Hours Contract]]/Contract[[#This Row],[RN Admin Hours]]</f>
        <v>8.7838746553695099E-2</v>
      </c>
      <c r="R681" s="2">
        <v>6.7252747252747254</v>
      </c>
      <c r="S681" s="2">
        <v>1.7582417582417582</v>
      </c>
      <c r="T681" s="8">
        <f>Contract[[#This Row],[RN DON Hours Contract]]/Contract[[#This Row],[RN DON Hours]]</f>
        <v>0.26143790849673204</v>
      </c>
      <c r="U681" s="2">
        <v>72.255384615384628</v>
      </c>
      <c r="V681" s="2">
        <v>44.375164835164846</v>
      </c>
      <c r="W681" s="8">
        <f>Contract[[#This Row],[LPN Hours Contract (excl. Admin)]]/Contract[[#This Row],[LPN Hours (excl. Admin)]]</f>
        <v>0.61414336206739228</v>
      </c>
      <c r="X681" s="2">
        <v>0</v>
      </c>
      <c r="Y681" s="2">
        <v>0</v>
      </c>
      <c r="Z681" s="8" t="s">
        <v>2447</v>
      </c>
      <c r="AA681" s="2">
        <v>83.157032967032961</v>
      </c>
      <c r="AB681" s="2">
        <v>41.021978021978022</v>
      </c>
      <c r="AC681" s="8">
        <f>Contract[[#This Row],[CNA Hours Contract]]/Contract[[#This Row],[CNA Hours]]</f>
        <v>0.49330737952424186</v>
      </c>
      <c r="AD681" s="2">
        <v>22.016593406593401</v>
      </c>
      <c r="AE681" s="2">
        <v>0</v>
      </c>
      <c r="AF681" s="8">
        <f>Contract[[#This Row],[NA TR Hours Contract]]/Contract[[#This Row],[NA TR Hours]]</f>
        <v>0</v>
      </c>
      <c r="AG681" s="2">
        <v>0</v>
      </c>
      <c r="AH681" s="2">
        <v>0</v>
      </c>
      <c r="AI681" s="8" t="s">
        <v>2447</v>
      </c>
      <c r="AJ681" t="s">
        <v>944</v>
      </c>
      <c r="AK681" s="6">
        <v>5</v>
      </c>
      <c r="AT681"/>
      <c r="AU681"/>
    </row>
    <row r="682" spans="1:47" x14ac:dyDescent="0.25">
      <c r="A682" t="s">
        <v>35</v>
      </c>
      <c r="B682" t="s">
        <v>1861</v>
      </c>
      <c r="C682" t="s">
        <v>2261</v>
      </c>
      <c r="D682" t="s">
        <v>2333</v>
      </c>
      <c r="E682" s="2">
        <v>89.340659340659343</v>
      </c>
      <c r="F682" s="2">
        <f>SUM(Contract[[#This Row],[RN Hours (excl. Admin, DON)]], Contract[[#This Row],[RN Admin Hours]], Contract[[#This Row],[RN DON Hours]], Contract[[#This Row],[LPN Hours (excl. Admin)]], Contract[[#This Row],[LPN Admin Hours]], Contract[[#This Row],[CNA Hours]], Contract[[#This Row],[NA TR Hours]], Contract[[#This Row],[Med Aide/Tech Hours]])</f>
        <v>284.68274725274722</v>
      </c>
      <c r="G6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2.1428571428571428</v>
      </c>
      <c r="H682" s="8">
        <f>Contract[[#This Row],[Total Contract Hours]]/Contract[[#This Row],[Total Nurse Staff Hours]]</f>
        <v>7.5271760004292426E-3</v>
      </c>
      <c r="I682" s="2">
        <f>SUM(Contract[[#This Row],[RN Hours (excl. Admin, DON)]], Contract[[#This Row],[RN Admin Hours]], Contract[[#This Row],[RN DON Hours]])</f>
        <v>101.52637362637364</v>
      </c>
      <c r="J682" s="2">
        <f>SUM(Contract[[#This Row],[RN Hours Contract (excl. Admin, DON)]], Contract[[#This Row],[RN Admin Hours Contract]], Contract[[#This Row],[RN DON Hours Contract]])</f>
        <v>0</v>
      </c>
      <c r="K682" s="8">
        <f>Contract[[#This Row],[Total Contract RN Hours (w/ Admin, DON)]]/Contract[[#This Row],[Total RN Hours (w/ Admin, DON)]]</f>
        <v>0</v>
      </c>
      <c r="L682" s="2">
        <v>85.305274725274728</v>
      </c>
      <c r="M682" s="2">
        <v>0</v>
      </c>
      <c r="N682" s="8">
        <f>Contract[[#This Row],[RN Hours Contract (excl. Admin, DON)]]/Contract[[#This Row],[RN Hours (excl. Admin, DON)]]</f>
        <v>0</v>
      </c>
      <c r="O682" s="2">
        <v>10.688131868131869</v>
      </c>
      <c r="P682" s="2">
        <v>0</v>
      </c>
      <c r="Q682" s="8">
        <f>Contract[[#This Row],[RN Admin Hours Contract]]/Contract[[#This Row],[RN Admin Hours]]</f>
        <v>0</v>
      </c>
      <c r="R682" s="2">
        <v>5.5329670329670328</v>
      </c>
      <c r="S682" s="2">
        <v>0</v>
      </c>
      <c r="T682" s="8">
        <f>Contract[[#This Row],[RN DON Hours Contract]]/Contract[[#This Row],[RN DON Hours]]</f>
        <v>0</v>
      </c>
      <c r="U682" s="2">
        <v>36.625714285714288</v>
      </c>
      <c r="V682" s="2">
        <v>0</v>
      </c>
      <c r="W682" s="8">
        <f>Contract[[#This Row],[LPN Hours Contract (excl. Admin)]]/Contract[[#This Row],[LPN Hours (excl. Admin)]]</f>
        <v>0</v>
      </c>
      <c r="X682" s="2">
        <v>5.2150549450549439</v>
      </c>
      <c r="Y682" s="2">
        <v>0</v>
      </c>
      <c r="Z682" s="8">
        <f>Contract[[#This Row],[LPN Admin Hours Contract]]/Contract[[#This Row],[LPN Admin Hours]]</f>
        <v>0</v>
      </c>
      <c r="AA682" s="2">
        <v>130.15032967032965</v>
      </c>
      <c r="AB682" s="2">
        <v>2.1428571428571428</v>
      </c>
      <c r="AC682" s="8">
        <f>Contract[[#This Row],[CNA Hours Contract]]/Contract[[#This Row],[CNA Hours]]</f>
        <v>1.646447725706875E-2</v>
      </c>
      <c r="AD682" s="2">
        <v>11.165274725274728</v>
      </c>
      <c r="AE682" s="2">
        <v>0</v>
      </c>
      <c r="AF682" s="8">
        <f>Contract[[#This Row],[NA TR Hours Contract]]/Contract[[#This Row],[NA TR Hours]]</f>
        <v>0</v>
      </c>
      <c r="AG682" s="2">
        <v>0</v>
      </c>
      <c r="AH682" s="2">
        <v>0</v>
      </c>
      <c r="AI682" s="8" t="s">
        <v>2447</v>
      </c>
      <c r="AJ682" t="s">
        <v>928</v>
      </c>
      <c r="AK682" s="6">
        <v>5</v>
      </c>
      <c r="AT682"/>
      <c r="AU682"/>
    </row>
    <row r="683" spans="1:47" x14ac:dyDescent="0.25">
      <c r="A683" t="s">
        <v>35</v>
      </c>
      <c r="B683" t="s">
        <v>1283</v>
      </c>
      <c r="C683" t="s">
        <v>2119</v>
      </c>
      <c r="D683" t="s">
        <v>2282</v>
      </c>
      <c r="E683" s="2">
        <v>87.032967032967036</v>
      </c>
      <c r="F683" s="2">
        <f>SUM(Contract[[#This Row],[RN Hours (excl. Admin, DON)]], Contract[[#This Row],[RN Admin Hours]], Contract[[#This Row],[RN DON Hours]], Contract[[#This Row],[LPN Hours (excl. Admin)]], Contract[[#This Row],[LPN Admin Hours]], Contract[[#This Row],[CNA Hours]], Contract[[#This Row],[NA TR Hours]], Contract[[#This Row],[Med Aide/Tech Hours]])</f>
        <v>316.70560439560438</v>
      </c>
      <c r="G6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8.3384615384615373</v>
      </c>
      <c r="H683" s="8">
        <f>Contract[[#This Row],[Total Contract Hours]]/Contract[[#This Row],[Total Nurse Staff Hours]]</f>
        <v>2.6328746390119985E-2</v>
      </c>
      <c r="I683" s="2">
        <f>SUM(Contract[[#This Row],[RN Hours (excl. Admin, DON)]], Contract[[#This Row],[RN Admin Hours]], Contract[[#This Row],[RN DON Hours]])</f>
        <v>49.617362637362618</v>
      </c>
      <c r="J683" s="2">
        <f>SUM(Contract[[#This Row],[RN Hours Contract (excl. Admin, DON)]], Contract[[#This Row],[RN Admin Hours Contract]], Contract[[#This Row],[RN DON Hours Contract]])</f>
        <v>5.6593406593406588</v>
      </c>
      <c r="K683" s="8">
        <f>Contract[[#This Row],[Total Contract RN Hours (w/ Admin, DON)]]/Contract[[#This Row],[Total RN Hours (w/ Admin, DON)]]</f>
        <v>0.11405968311340858</v>
      </c>
      <c r="L683" s="2">
        <v>29.325164835164827</v>
      </c>
      <c r="M683" s="2">
        <v>0.53846153846153844</v>
      </c>
      <c r="N683" s="8">
        <f>Contract[[#This Row],[RN Hours Contract (excl. Admin, DON)]]/Contract[[#This Row],[RN Hours (excl. Admin, DON)]]</f>
        <v>1.8361756583064468E-2</v>
      </c>
      <c r="O683" s="2">
        <v>15.105824175824171</v>
      </c>
      <c r="P683" s="2">
        <v>4.5824175824175821</v>
      </c>
      <c r="Q683" s="8">
        <f>Contract[[#This Row],[RN Admin Hours Contract]]/Contract[[#This Row],[RN Admin Hours]]</f>
        <v>0.30335435717247555</v>
      </c>
      <c r="R683" s="2">
        <v>5.1863736263736264</v>
      </c>
      <c r="S683" s="2">
        <v>0.53846153846153844</v>
      </c>
      <c r="T683" s="8">
        <f>Contract[[#This Row],[RN DON Hours Contract]]/Contract[[#This Row],[RN DON Hours]]</f>
        <v>0.10382235782693448</v>
      </c>
      <c r="U683" s="2">
        <v>93.309560439560499</v>
      </c>
      <c r="V683" s="2">
        <v>2.6791208791208789</v>
      </c>
      <c r="W683" s="8">
        <f>Contract[[#This Row],[LPN Hours Contract (excl. Admin)]]/Contract[[#This Row],[LPN Hours (excl. Admin)]]</f>
        <v>2.8712179829163686E-2</v>
      </c>
      <c r="X683" s="2">
        <v>2.4031868131868133</v>
      </c>
      <c r="Y683" s="2">
        <v>0</v>
      </c>
      <c r="Z683" s="8">
        <f>Contract[[#This Row],[LPN Admin Hours Contract]]/Contract[[#This Row],[LPN Admin Hours]]</f>
        <v>0</v>
      </c>
      <c r="AA683" s="2">
        <v>166.57142857142853</v>
      </c>
      <c r="AB683" s="2">
        <v>0</v>
      </c>
      <c r="AC683" s="8">
        <f>Contract[[#This Row],[CNA Hours Contract]]/Contract[[#This Row],[CNA Hours]]</f>
        <v>0</v>
      </c>
      <c r="AD683" s="2">
        <v>4.8040659340659353</v>
      </c>
      <c r="AE683" s="2">
        <v>0</v>
      </c>
      <c r="AF683" s="8">
        <f>Contract[[#This Row],[NA TR Hours Contract]]/Contract[[#This Row],[NA TR Hours]]</f>
        <v>0</v>
      </c>
      <c r="AG683" s="2">
        <v>0</v>
      </c>
      <c r="AH683" s="2">
        <v>0</v>
      </c>
      <c r="AI683" s="8" t="s">
        <v>2447</v>
      </c>
      <c r="AJ683" t="s">
        <v>339</v>
      </c>
      <c r="AK683" s="6">
        <v>5</v>
      </c>
      <c r="AT683"/>
      <c r="AU683"/>
    </row>
    <row r="684" spans="1:47" x14ac:dyDescent="0.25">
      <c r="A684" t="s">
        <v>35</v>
      </c>
      <c r="B684" t="s">
        <v>1086</v>
      </c>
      <c r="C684" t="s">
        <v>2097</v>
      </c>
      <c r="D684" t="s">
        <v>2302</v>
      </c>
      <c r="E684" s="2">
        <v>86.769230769230774</v>
      </c>
      <c r="F684" s="2">
        <f>SUM(Contract[[#This Row],[RN Hours (excl. Admin, DON)]], Contract[[#This Row],[RN Admin Hours]], Contract[[#This Row],[RN DON Hours]], Contract[[#This Row],[LPN Hours (excl. Admin)]], Contract[[#This Row],[LPN Admin Hours]], Contract[[#This Row],[CNA Hours]], Contract[[#This Row],[NA TR Hours]], Contract[[#This Row],[Med Aide/Tech Hours]])</f>
        <v>273.83890109890115</v>
      </c>
      <c r="G6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28.89120879120879</v>
      </c>
      <c r="H684" s="8">
        <f>Contract[[#This Row],[Total Contract Hours]]/Contract[[#This Row],[Total Nurse Staff Hours]]</f>
        <v>0.10550439939420544</v>
      </c>
      <c r="I684" s="2">
        <f>SUM(Contract[[#This Row],[RN Hours (excl. Admin, DON)]], Contract[[#This Row],[RN Admin Hours]], Contract[[#This Row],[RN DON Hours]])</f>
        <v>68.311428571428578</v>
      </c>
      <c r="J684" s="2">
        <f>SUM(Contract[[#This Row],[RN Hours Contract (excl. Admin, DON)]], Contract[[#This Row],[RN Admin Hours Contract]], Contract[[#This Row],[RN DON Hours Contract]])</f>
        <v>0.43956043956043955</v>
      </c>
      <c r="K684" s="8">
        <f>Contract[[#This Row],[Total Contract RN Hours (w/ Admin, DON)]]/Contract[[#This Row],[Total RN Hours (w/ Admin, DON)]]</f>
        <v>6.4346544751413201E-3</v>
      </c>
      <c r="L684" s="2">
        <v>37.833406593406607</v>
      </c>
      <c r="M684" s="2">
        <v>0.43956043956043955</v>
      </c>
      <c r="N684" s="8">
        <f>Contract[[#This Row],[RN Hours Contract (excl. Admin, DON)]]/Contract[[#This Row],[RN Hours (excl. Admin, DON)]]</f>
        <v>1.1618315111942461E-2</v>
      </c>
      <c r="O684" s="2">
        <v>24.791208791208792</v>
      </c>
      <c r="P684" s="2">
        <v>0</v>
      </c>
      <c r="Q684" s="8">
        <f>Contract[[#This Row],[RN Admin Hours Contract]]/Contract[[#This Row],[RN Admin Hours]]</f>
        <v>0</v>
      </c>
      <c r="R684" s="2">
        <v>5.686813186813187</v>
      </c>
      <c r="S684" s="2">
        <v>0</v>
      </c>
      <c r="T684" s="8">
        <f>Contract[[#This Row],[RN DON Hours Contract]]/Contract[[#This Row],[RN DON Hours]]</f>
        <v>0</v>
      </c>
      <c r="U684" s="2">
        <v>69.006153846153808</v>
      </c>
      <c r="V684" s="2">
        <v>3.1989010989010991</v>
      </c>
      <c r="W684" s="8">
        <f>Contract[[#This Row],[LPN Hours Contract (excl. Admin)]]/Contract[[#This Row],[LPN Hours (excl. Admin)]]</f>
        <v>4.6356751109950405E-2</v>
      </c>
      <c r="X684" s="2">
        <v>0</v>
      </c>
      <c r="Y684" s="2">
        <v>0</v>
      </c>
      <c r="Z684" s="8" t="s">
        <v>2447</v>
      </c>
      <c r="AA684" s="2">
        <v>129.37263736263742</v>
      </c>
      <c r="AB684" s="2">
        <v>25.252747252747252</v>
      </c>
      <c r="AC684" s="8">
        <f>Contract[[#This Row],[CNA Hours Contract]]/Contract[[#This Row],[CNA Hours]]</f>
        <v>0.19519388154670331</v>
      </c>
      <c r="AD684" s="2">
        <v>7.1486813186813185</v>
      </c>
      <c r="AE684" s="2">
        <v>0</v>
      </c>
      <c r="AF684" s="8">
        <f>Contract[[#This Row],[NA TR Hours Contract]]/Contract[[#This Row],[NA TR Hours]]</f>
        <v>0</v>
      </c>
      <c r="AG684" s="2">
        <v>0</v>
      </c>
      <c r="AH684" s="2">
        <v>0</v>
      </c>
      <c r="AI684" s="8" t="s">
        <v>2447</v>
      </c>
      <c r="AJ684" t="s">
        <v>139</v>
      </c>
      <c r="AK684" s="6">
        <v>5</v>
      </c>
      <c r="AT684"/>
      <c r="AU684"/>
    </row>
    <row r="685" spans="1:47" x14ac:dyDescent="0.25">
      <c r="A685" t="s">
        <v>35</v>
      </c>
      <c r="B685" t="s">
        <v>1340</v>
      </c>
      <c r="C685" t="s">
        <v>2172</v>
      </c>
      <c r="D685" t="s">
        <v>2302</v>
      </c>
      <c r="E685" s="2">
        <v>81.560439560439562</v>
      </c>
      <c r="F685" s="2">
        <f>SUM(Contract[[#This Row],[RN Hours (excl. Admin, DON)]], Contract[[#This Row],[RN Admin Hours]], Contract[[#This Row],[RN DON Hours]], Contract[[#This Row],[LPN Hours (excl. Admin)]], Contract[[#This Row],[LPN Admin Hours]], Contract[[#This Row],[CNA Hours]], Contract[[#This Row],[NA TR Hours]], Contract[[#This Row],[Med Aide/Tech Hours]])</f>
        <v>283.96802197802202</v>
      </c>
      <c r="G6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65.613076923076932</v>
      </c>
      <c r="H685" s="8">
        <f>Contract[[#This Row],[Total Contract Hours]]/Contract[[#This Row],[Total Nurse Staff Hours]]</f>
        <v>0.23105797781749918</v>
      </c>
      <c r="I685" s="2">
        <f>SUM(Contract[[#This Row],[RN Hours (excl. Admin, DON)]], Contract[[#This Row],[RN Admin Hours]], Contract[[#This Row],[RN DON Hours]])</f>
        <v>49.646593406593389</v>
      </c>
      <c r="J685" s="2">
        <f>SUM(Contract[[#This Row],[RN Hours Contract (excl. Admin, DON)]], Contract[[#This Row],[RN Admin Hours Contract]], Contract[[#This Row],[RN DON Hours Contract]])</f>
        <v>8.8131868131868139</v>
      </c>
      <c r="K685" s="8">
        <f>Contract[[#This Row],[Total Contract RN Hours (w/ Admin, DON)]]/Contract[[#This Row],[Total RN Hours (w/ Admin, DON)]]</f>
        <v>0.17751846014909786</v>
      </c>
      <c r="L685" s="2">
        <v>33.877362637362616</v>
      </c>
      <c r="M685" s="2">
        <v>8.8131868131868139</v>
      </c>
      <c r="N685" s="8">
        <f>Contract[[#This Row],[RN Hours Contract (excl. Admin, DON)]]/Contract[[#This Row],[RN Hours (excl. Admin, DON)]]</f>
        <v>0.26014973206523873</v>
      </c>
      <c r="O685" s="2">
        <v>10.406593406593407</v>
      </c>
      <c r="P685" s="2">
        <v>0</v>
      </c>
      <c r="Q685" s="8">
        <f>Contract[[#This Row],[RN Admin Hours Contract]]/Contract[[#This Row],[RN Admin Hours]]</f>
        <v>0</v>
      </c>
      <c r="R685" s="2">
        <v>5.3626373626373622</v>
      </c>
      <c r="S685" s="2">
        <v>0</v>
      </c>
      <c r="T685" s="8">
        <f>Contract[[#This Row],[RN DON Hours Contract]]/Contract[[#This Row],[RN DON Hours]]</f>
        <v>0</v>
      </c>
      <c r="U685" s="2">
        <v>90.597142857142885</v>
      </c>
      <c r="V685" s="2">
        <v>28.415274725274731</v>
      </c>
      <c r="W685" s="8">
        <f>Contract[[#This Row],[LPN Hours Contract (excl. Admin)]]/Contract[[#This Row],[LPN Hours (excl. Admin)]]</f>
        <v>0.31364426988697697</v>
      </c>
      <c r="X685" s="2">
        <v>0</v>
      </c>
      <c r="Y685" s="2">
        <v>0</v>
      </c>
      <c r="Z685" s="8" t="s">
        <v>2447</v>
      </c>
      <c r="AA685" s="2">
        <v>110.3525274725275</v>
      </c>
      <c r="AB685" s="2">
        <v>28.384615384615383</v>
      </c>
      <c r="AC685" s="8">
        <f>Contract[[#This Row],[CNA Hours Contract]]/Contract[[#This Row],[CNA Hours]]</f>
        <v>0.2572176282204483</v>
      </c>
      <c r="AD685" s="2">
        <v>33.371758241758236</v>
      </c>
      <c r="AE685" s="2">
        <v>0</v>
      </c>
      <c r="AF685" s="8">
        <f>Contract[[#This Row],[NA TR Hours Contract]]/Contract[[#This Row],[NA TR Hours]]</f>
        <v>0</v>
      </c>
      <c r="AG685" s="2">
        <v>0</v>
      </c>
      <c r="AH685" s="2">
        <v>0</v>
      </c>
      <c r="AI685" s="8" t="s">
        <v>2447</v>
      </c>
      <c r="AJ685" t="s">
        <v>397</v>
      </c>
      <c r="AK685" s="6">
        <v>5</v>
      </c>
      <c r="AT685"/>
      <c r="AU685"/>
    </row>
    <row r="686" spans="1:47" x14ac:dyDescent="0.25">
      <c r="A686" t="s">
        <v>35</v>
      </c>
      <c r="B686" t="s">
        <v>1795</v>
      </c>
      <c r="C686" t="s">
        <v>2074</v>
      </c>
      <c r="D686" t="s">
        <v>2331</v>
      </c>
      <c r="E686" s="2">
        <v>76.626373626373621</v>
      </c>
      <c r="F686" s="2">
        <f>SUM(Contract[[#This Row],[RN Hours (excl. Admin, DON)]], Contract[[#This Row],[RN Admin Hours]], Contract[[#This Row],[RN DON Hours]], Contract[[#This Row],[LPN Hours (excl. Admin)]], Contract[[#This Row],[LPN Admin Hours]], Contract[[#This Row],[CNA Hours]], Contract[[#This Row],[NA TR Hours]], Contract[[#This Row],[Med Aide/Tech Hours]])</f>
        <v>275.84527472527475</v>
      </c>
      <c r="G6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38.190879120879117</v>
      </c>
      <c r="H686" s="8">
        <f>Contract[[#This Row],[Total Contract Hours]]/Contract[[#This Row],[Total Nurse Staff Hours]]</f>
        <v>0.13845036554972684</v>
      </c>
      <c r="I686" s="2">
        <f>SUM(Contract[[#This Row],[RN Hours (excl. Admin, DON)]], Contract[[#This Row],[RN Admin Hours]], Contract[[#This Row],[RN DON Hours]])</f>
        <v>69.285054945054924</v>
      </c>
      <c r="J686" s="2">
        <f>SUM(Contract[[#This Row],[RN Hours Contract (excl. Admin, DON)]], Contract[[#This Row],[RN Admin Hours Contract]], Contract[[#This Row],[RN DON Hours Contract]])</f>
        <v>1.1428571428571428</v>
      </c>
      <c r="K686" s="8">
        <f>Contract[[#This Row],[Total Contract RN Hours (w/ Admin, DON)]]/Contract[[#This Row],[Total RN Hours (w/ Admin, DON)]]</f>
        <v>1.6495002331505141E-2</v>
      </c>
      <c r="L686" s="2">
        <v>42.850219780219753</v>
      </c>
      <c r="M686" s="2">
        <v>1.1428571428571428</v>
      </c>
      <c r="N686" s="8">
        <f>Contract[[#This Row],[RN Hours Contract (excl. Admin, DON)]]/Contract[[#This Row],[RN Hours (excl. Admin, DON)]]</f>
        <v>2.6670975054944788E-2</v>
      </c>
      <c r="O686" s="2">
        <v>22.044725274725277</v>
      </c>
      <c r="P686" s="2">
        <v>0</v>
      </c>
      <c r="Q686" s="8">
        <f>Contract[[#This Row],[RN Admin Hours Contract]]/Contract[[#This Row],[RN Admin Hours]]</f>
        <v>0</v>
      </c>
      <c r="R686" s="2">
        <v>4.3901098901098905</v>
      </c>
      <c r="S686" s="2">
        <v>0</v>
      </c>
      <c r="T686" s="8">
        <f>Contract[[#This Row],[RN DON Hours Contract]]/Contract[[#This Row],[RN DON Hours]]</f>
        <v>0</v>
      </c>
      <c r="U686" s="2">
        <v>74.626923076923077</v>
      </c>
      <c r="V686" s="2">
        <v>23.421648351648347</v>
      </c>
      <c r="W686" s="8">
        <f>Contract[[#This Row],[LPN Hours Contract (excl. Admin)]]/Contract[[#This Row],[LPN Hours (excl. Admin)]]</f>
        <v>0.313849846489129</v>
      </c>
      <c r="X686" s="2">
        <v>0</v>
      </c>
      <c r="Y686" s="2">
        <v>0</v>
      </c>
      <c r="Z686" s="8" t="s">
        <v>2447</v>
      </c>
      <c r="AA686" s="2">
        <v>117.49373626373632</v>
      </c>
      <c r="AB686" s="2">
        <v>13.626373626373626</v>
      </c>
      <c r="AC686" s="8">
        <f>Contract[[#This Row],[CNA Hours Contract]]/Contract[[#This Row],[CNA Hours]]</f>
        <v>0.11597531970373912</v>
      </c>
      <c r="AD686" s="2">
        <v>14.439560439560429</v>
      </c>
      <c r="AE686" s="2">
        <v>0</v>
      </c>
      <c r="AF686" s="8">
        <f>Contract[[#This Row],[NA TR Hours Contract]]/Contract[[#This Row],[NA TR Hours]]</f>
        <v>0</v>
      </c>
      <c r="AG686" s="2">
        <v>0</v>
      </c>
      <c r="AH686" s="2">
        <v>0</v>
      </c>
      <c r="AI686" s="8" t="s">
        <v>2447</v>
      </c>
      <c r="AJ686" t="s">
        <v>862</v>
      </c>
      <c r="AK686" s="6">
        <v>5</v>
      </c>
      <c r="AT686"/>
      <c r="AU686"/>
    </row>
    <row r="687" spans="1:47" x14ac:dyDescent="0.25">
      <c r="A687" t="s">
        <v>35</v>
      </c>
      <c r="B687" t="s">
        <v>1127</v>
      </c>
      <c r="C687" t="s">
        <v>2008</v>
      </c>
      <c r="D687" t="s">
        <v>2281</v>
      </c>
      <c r="E687" s="2">
        <v>66.868131868131869</v>
      </c>
      <c r="F687" s="2">
        <f>SUM(Contract[[#This Row],[RN Hours (excl. Admin, DON)]], Contract[[#This Row],[RN Admin Hours]], Contract[[#This Row],[RN DON Hours]], Contract[[#This Row],[LPN Hours (excl. Admin)]], Contract[[#This Row],[LPN Admin Hours]], Contract[[#This Row],[CNA Hours]], Contract[[#This Row],[NA TR Hours]], Contract[[#This Row],[Med Aide/Tech Hours]])</f>
        <v>242.76912087912081</v>
      </c>
      <c r="G6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32.75758241758242</v>
      </c>
      <c r="H687" s="8">
        <f>Contract[[#This Row],[Total Contract Hours]]/Contract[[#This Row],[Total Nurse Staff Hours]]</f>
        <v>0.13493306850129849</v>
      </c>
      <c r="I687" s="2">
        <f>SUM(Contract[[#This Row],[RN Hours (excl. Admin, DON)]], Contract[[#This Row],[RN Admin Hours]], Contract[[#This Row],[RN DON Hours]])</f>
        <v>41.573846153846148</v>
      </c>
      <c r="J687" s="2">
        <f>SUM(Contract[[#This Row],[RN Hours Contract (excl. Admin, DON)]], Contract[[#This Row],[RN Admin Hours Contract]], Contract[[#This Row],[RN DON Hours Contract]])</f>
        <v>0.8571428571428571</v>
      </c>
      <c r="K687" s="8">
        <f>Contract[[#This Row],[Total Contract RN Hours (w/ Admin, DON)]]/Contract[[#This Row],[Total RN Hours (w/ Admin, DON)]]</f>
        <v>2.0617357700583101E-2</v>
      </c>
      <c r="L687" s="2">
        <v>18.451978021978022</v>
      </c>
      <c r="M687" s="2">
        <v>0.8571428571428571</v>
      </c>
      <c r="N687" s="8">
        <f>Contract[[#This Row],[RN Hours Contract (excl. Admin, DON)]]/Contract[[#This Row],[RN Hours (excl. Admin, DON)]]</f>
        <v>4.6452627253399083E-2</v>
      </c>
      <c r="O687" s="2">
        <v>17.69879120879121</v>
      </c>
      <c r="P687" s="2">
        <v>0</v>
      </c>
      <c r="Q687" s="8">
        <f>Contract[[#This Row],[RN Admin Hours Contract]]/Contract[[#This Row],[RN Admin Hours]]</f>
        <v>0</v>
      </c>
      <c r="R687" s="2">
        <v>5.4230769230769234</v>
      </c>
      <c r="S687" s="2">
        <v>0</v>
      </c>
      <c r="T687" s="8">
        <f>Contract[[#This Row],[RN DON Hours Contract]]/Contract[[#This Row],[RN DON Hours]]</f>
        <v>0</v>
      </c>
      <c r="U687" s="2">
        <v>73.076593406593403</v>
      </c>
      <c r="V687" s="2">
        <v>5.8454945054945062</v>
      </c>
      <c r="W687" s="8">
        <f>Contract[[#This Row],[LPN Hours Contract (excl. Admin)]]/Contract[[#This Row],[LPN Hours (excl. Admin)]]</f>
        <v>7.9991338306789367E-2</v>
      </c>
      <c r="X687" s="2">
        <v>0.50395604395604399</v>
      </c>
      <c r="Y687" s="2">
        <v>0</v>
      </c>
      <c r="Z687" s="8">
        <f>Contract[[#This Row],[LPN Admin Hours Contract]]/Contract[[#This Row],[LPN Admin Hours]]</f>
        <v>0</v>
      </c>
      <c r="AA687" s="2">
        <v>103.39879120879118</v>
      </c>
      <c r="AB687" s="2">
        <v>26.054945054945055</v>
      </c>
      <c r="AC687" s="8">
        <f>Contract[[#This Row],[CNA Hours Contract]]/Contract[[#This Row],[CNA Hours]]</f>
        <v>0.25198500630759607</v>
      </c>
      <c r="AD687" s="2">
        <v>24.215934065934061</v>
      </c>
      <c r="AE687" s="2">
        <v>0</v>
      </c>
      <c r="AF687" s="8">
        <f>Contract[[#This Row],[NA TR Hours Contract]]/Contract[[#This Row],[NA TR Hours]]</f>
        <v>0</v>
      </c>
      <c r="AG687" s="2">
        <v>0</v>
      </c>
      <c r="AH687" s="2">
        <v>0</v>
      </c>
      <c r="AI687" s="8" t="s">
        <v>2447</v>
      </c>
      <c r="AJ687" t="s">
        <v>181</v>
      </c>
      <c r="AK687" s="6">
        <v>5</v>
      </c>
      <c r="AT687"/>
      <c r="AU687"/>
    </row>
    <row r="688" spans="1:47" x14ac:dyDescent="0.25">
      <c r="A688" t="s">
        <v>35</v>
      </c>
      <c r="B688" t="s">
        <v>1304</v>
      </c>
      <c r="C688" t="s">
        <v>2164</v>
      </c>
      <c r="D688" t="s">
        <v>2281</v>
      </c>
      <c r="E688" s="2">
        <v>68.560439560439562</v>
      </c>
      <c r="F688" s="2">
        <f>SUM(Contract[[#This Row],[RN Hours (excl. Admin, DON)]], Contract[[#This Row],[RN Admin Hours]], Contract[[#This Row],[RN DON Hours]], Contract[[#This Row],[LPN Hours (excl. Admin)]], Contract[[#This Row],[LPN Admin Hours]], Contract[[#This Row],[CNA Hours]], Contract[[#This Row],[NA TR Hours]], Contract[[#This Row],[Med Aide/Tech Hours]])</f>
        <v>214.56428571428572</v>
      </c>
      <c r="G6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35.088351648351647</v>
      </c>
      <c r="H688" s="8">
        <f>Contract[[#This Row],[Total Contract Hours]]/Contract[[#This Row],[Total Nurse Staff Hours]]</f>
        <v>0.16353304806315891</v>
      </c>
      <c r="I688" s="2">
        <f>SUM(Contract[[#This Row],[RN Hours (excl. Admin, DON)]], Contract[[#This Row],[RN Admin Hours]], Contract[[#This Row],[RN DON Hours]])</f>
        <v>43.464505494505495</v>
      </c>
      <c r="J688" s="2">
        <f>SUM(Contract[[#This Row],[RN Hours Contract (excl. Admin, DON)]], Contract[[#This Row],[RN Admin Hours Contract]], Contract[[#This Row],[RN DON Hours Contract]])</f>
        <v>0</v>
      </c>
      <c r="K688" s="8">
        <f>Contract[[#This Row],[Total Contract RN Hours (w/ Admin, DON)]]/Contract[[#This Row],[Total RN Hours (w/ Admin, DON)]]</f>
        <v>0</v>
      </c>
      <c r="L688" s="2">
        <v>20.446703296703291</v>
      </c>
      <c r="M688" s="2">
        <v>0</v>
      </c>
      <c r="N688" s="8">
        <f>Contract[[#This Row],[RN Hours Contract (excl. Admin, DON)]]/Contract[[#This Row],[RN Hours (excl. Admin, DON)]]</f>
        <v>0</v>
      </c>
      <c r="O688" s="2">
        <v>17.847472527472529</v>
      </c>
      <c r="P688" s="2">
        <v>0</v>
      </c>
      <c r="Q688" s="8">
        <f>Contract[[#This Row],[RN Admin Hours Contract]]/Contract[[#This Row],[RN Admin Hours]]</f>
        <v>0</v>
      </c>
      <c r="R688" s="2">
        <v>5.1703296703296706</v>
      </c>
      <c r="S688" s="2">
        <v>0</v>
      </c>
      <c r="T688" s="8">
        <f>Contract[[#This Row],[RN DON Hours Contract]]/Contract[[#This Row],[RN DON Hours]]</f>
        <v>0</v>
      </c>
      <c r="U688" s="2">
        <v>51.538241758241746</v>
      </c>
      <c r="V688" s="2">
        <v>10.176263736263737</v>
      </c>
      <c r="W688" s="8">
        <f>Contract[[#This Row],[LPN Hours Contract (excl. Admin)]]/Contract[[#This Row],[LPN Hours (excl. Admin)]]</f>
        <v>0.19745073539759236</v>
      </c>
      <c r="X688" s="2">
        <v>0</v>
      </c>
      <c r="Y688" s="2">
        <v>0</v>
      </c>
      <c r="Z688" s="8" t="s">
        <v>2447</v>
      </c>
      <c r="AA688" s="2">
        <v>102.87846153846156</v>
      </c>
      <c r="AB688" s="2">
        <v>24.912087912087912</v>
      </c>
      <c r="AC688" s="8">
        <f>Contract[[#This Row],[CNA Hours Contract]]/Contract[[#This Row],[CNA Hours]]</f>
        <v>0.24215066535354846</v>
      </c>
      <c r="AD688" s="2">
        <v>16.683076923076925</v>
      </c>
      <c r="AE688" s="2">
        <v>0</v>
      </c>
      <c r="AF688" s="8">
        <f>Contract[[#This Row],[NA TR Hours Contract]]/Contract[[#This Row],[NA TR Hours]]</f>
        <v>0</v>
      </c>
      <c r="AG688" s="2">
        <v>0</v>
      </c>
      <c r="AH688" s="2">
        <v>0</v>
      </c>
      <c r="AI688" s="8" t="s">
        <v>2447</v>
      </c>
      <c r="AJ688" t="s">
        <v>361</v>
      </c>
      <c r="AK688" s="6">
        <v>5</v>
      </c>
      <c r="AT688"/>
      <c r="AU688"/>
    </row>
    <row r="689" spans="1:47" x14ac:dyDescent="0.25">
      <c r="A689" t="s">
        <v>35</v>
      </c>
      <c r="B689" t="s">
        <v>1527</v>
      </c>
      <c r="C689" t="s">
        <v>2045</v>
      </c>
      <c r="D689" t="s">
        <v>2328</v>
      </c>
      <c r="E689" s="2">
        <v>115.35164835164835</v>
      </c>
      <c r="F689" s="2">
        <f>SUM(Contract[[#This Row],[RN Hours (excl. Admin, DON)]], Contract[[#This Row],[RN Admin Hours]], Contract[[#This Row],[RN DON Hours]], Contract[[#This Row],[LPN Hours (excl. Admin)]], Contract[[#This Row],[LPN Admin Hours]], Contract[[#This Row],[CNA Hours]], Contract[[#This Row],[NA TR Hours]], Contract[[#This Row],[Med Aide/Tech Hours]])</f>
        <v>341.96681318681323</v>
      </c>
      <c r="G6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89" s="8">
        <f>Contract[[#This Row],[Total Contract Hours]]/Contract[[#This Row],[Total Nurse Staff Hours]]</f>
        <v>0</v>
      </c>
      <c r="I689" s="2">
        <f>SUM(Contract[[#This Row],[RN Hours (excl. Admin, DON)]], Contract[[#This Row],[RN Admin Hours]], Contract[[#This Row],[RN DON Hours]])</f>
        <v>46.616043956043953</v>
      </c>
      <c r="J689" s="2">
        <f>SUM(Contract[[#This Row],[RN Hours Contract (excl. Admin, DON)]], Contract[[#This Row],[RN Admin Hours Contract]], Contract[[#This Row],[RN DON Hours Contract]])</f>
        <v>0</v>
      </c>
      <c r="K689" s="8">
        <f>Contract[[#This Row],[Total Contract RN Hours (w/ Admin, DON)]]/Contract[[#This Row],[Total RN Hours (w/ Admin, DON)]]</f>
        <v>0</v>
      </c>
      <c r="L689" s="2">
        <v>28.547362637362632</v>
      </c>
      <c r="M689" s="2">
        <v>0</v>
      </c>
      <c r="N689" s="8">
        <f>Contract[[#This Row],[RN Hours Contract (excl. Admin, DON)]]/Contract[[#This Row],[RN Hours (excl. Admin, DON)]]</f>
        <v>0</v>
      </c>
      <c r="O689" s="2">
        <v>16.39835164835165</v>
      </c>
      <c r="P689" s="2">
        <v>0</v>
      </c>
      <c r="Q689" s="8">
        <f>Contract[[#This Row],[RN Admin Hours Contract]]/Contract[[#This Row],[RN Admin Hours]]</f>
        <v>0</v>
      </c>
      <c r="R689" s="2">
        <v>1.6703296703296704</v>
      </c>
      <c r="S689" s="2">
        <v>0</v>
      </c>
      <c r="T689" s="8">
        <f>Contract[[#This Row],[RN DON Hours Contract]]/Contract[[#This Row],[RN DON Hours]]</f>
        <v>0</v>
      </c>
      <c r="U689" s="2">
        <v>87.664285714285725</v>
      </c>
      <c r="V689" s="2">
        <v>0</v>
      </c>
      <c r="W689" s="8">
        <f>Contract[[#This Row],[LPN Hours Contract (excl. Admin)]]/Contract[[#This Row],[LPN Hours (excl. Admin)]]</f>
        <v>0</v>
      </c>
      <c r="X689" s="2">
        <v>0.73076923076923073</v>
      </c>
      <c r="Y689" s="2">
        <v>0</v>
      </c>
      <c r="Z689" s="8">
        <f>Contract[[#This Row],[LPN Admin Hours Contract]]/Contract[[#This Row],[LPN Admin Hours]]</f>
        <v>0</v>
      </c>
      <c r="AA689" s="2">
        <v>191.68637362637361</v>
      </c>
      <c r="AB689" s="2">
        <v>0</v>
      </c>
      <c r="AC689" s="8">
        <f>Contract[[#This Row],[CNA Hours Contract]]/Contract[[#This Row],[CNA Hours]]</f>
        <v>0</v>
      </c>
      <c r="AD689" s="2">
        <v>15.26934065934066</v>
      </c>
      <c r="AE689" s="2">
        <v>0</v>
      </c>
      <c r="AF689" s="8">
        <f>Contract[[#This Row],[NA TR Hours Contract]]/Contract[[#This Row],[NA TR Hours]]</f>
        <v>0</v>
      </c>
      <c r="AG689" s="2">
        <v>0</v>
      </c>
      <c r="AH689" s="2">
        <v>0</v>
      </c>
      <c r="AI689" s="8" t="s">
        <v>2447</v>
      </c>
      <c r="AJ689" t="s">
        <v>589</v>
      </c>
      <c r="AK689" s="6">
        <v>5</v>
      </c>
      <c r="AT689"/>
      <c r="AU689"/>
    </row>
    <row r="690" spans="1:47" x14ac:dyDescent="0.25">
      <c r="A690" t="s">
        <v>35</v>
      </c>
      <c r="B690" t="s">
        <v>1525</v>
      </c>
      <c r="C690" t="s">
        <v>2055</v>
      </c>
      <c r="D690" t="s">
        <v>2309</v>
      </c>
      <c r="E690" s="2">
        <v>60.626373626373628</v>
      </c>
      <c r="F690" s="2">
        <f>SUM(Contract[[#This Row],[RN Hours (excl. Admin, DON)]], Contract[[#This Row],[RN Admin Hours]], Contract[[#This Row],[RN DON Hours]], Contract[[#This Row],[LPN Hours (excl. Admin)]], Contract[[#This Row],[LPN Admin Hours]], Contract[[#This Row],[CNA Hours]], Contract[[#This Row],[NA TR Hours]], Contract[[#This Row],[Med Aide/Tech Hours]])</f>
        <v>215.45384615384614</v>
      </c>
      <c r="G6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127.48615384615384</v>
      </c>
      <c r="H690" s="8">
        <f>Contract[[#This Row],[Total Contract Hours]]/Contract[[#This Row],[Total Nurse Staff Hours]]</f>
        <v>0.59170980756185509</v>
      </c>
      <c r="I690" s="2">
        <f>SUM(Contract[[#This Row],[RN Hours (excl. Admin, DON)]], Contract[[#This Row],[RN Admin Hours]], Contract[[#This Row],[RN DON Hours]])</f>
        <v>33.429999999999993</v>
      </c>
      <c r="J690" s="2">
        <f>SUM(Contract[[#This Row],[RN Hours Contract (excl. Admin, DON)]], Contract[[#This Row],[RN Admin Hours Contract]], Contract[[#This Row],[RN DON Hours Contract]])</f>
        <v>13.186813186813186</v>
      </c>
      <c r="K690" s="8">
        <f>Contract[[#This Row],[Total Contract RN Hours (w/ Admin, DON)]]/Contract[[#This Row],[Total RN Hours (w/ Admin, DON)]]</f>
        <v>0.39446046026961379</v>
      </c>
      <c r="L690" s="2">
        <v>20.86516483516483</v>
      </c>
      <c r="M690" s="2">
        <v>12.593406593406593</v>
      </c>
      <c r="N690" s="8">
        <f>Contract[[#This Row],[RN Hours Contract (excl. Admin, DON)]]/Contract[[#This Row],[RN Hours (excl. Admin, DON)]]</f>
        <v>0.60356132783492134</v>
      </c>
      <c r="O690" s="2">
        <v>7.3780219780219776</v>
      </c>
      <c r="P690" s="2">
        <v>0.59340659340659341</v>
      </c>
      <c r="Q690" s="8">
        <f>Contract[[#This Row],[RN Admin Hours Contract]]/Contract[[#This Row],[RN Admin Hours]]</f>
        <v>8.0428954423592505E-2</v>
      </c>
      <c r="R690" s="2">
        <v>5.186813186813187</v>
      </c>
      <c r="S690" s="2">
        <v>0</v>
      </c>
      <c r="T690" s="8">
        <f>Contract[[#This Row],[RN DON Hours Contract]]/Contract[[#This Row],[RN DON Hours]]</f>
        <v>0</v>
      </c>
      <c r="U690" s="2">
        <v>60.938241758241738</v>
      </c>
      <c r="V690" s="2">
        <v>24.683956043956041</v>
      </c>
      <c r="W690" s="8">
        <f>Contract[[#This Row],[LPN Hours Contract (excl. Admin)]]/Contract[[#This Row],[LPN Hours (excl. Admin)]]</f>
        <v>0.40506511726878958</v>
      </c>
      <c r="X690" s="2">
        <v>0</v>
      </c>
      <c r="Y690" s="2">
        <v>0</v>
      </c>
      <c r="Z690" s="8" t="s">
        <v>2447</v>
      </c>
      <c r="AA690" s="2">
        <v>121.08560439560441</v>
      </c>
      <c r="AB690" s="2">
        <v>89.615384615384613</v>
      </c>
      <c r="AC690" s="8">
        <f>Contract[[#This Row],[CNA Hours Contract]]/Contract[[#This Row],[CNA Hours]]</f>
        <v>0.74009941200440332</v>
      </c>
      <c r="AD690" s="2">
        <v>0</v>
      </c>
      <c r="AE690" s="2">
        <v>0</v>
      </c>
      <c r="AF690" s="8" t="s">
        <v>2447</v>
      </c>
      <c r="AG690" s="2">
        <v>0</v>
      </c>
      <c r="AH690" s="2">
        <v>0</v>
      </c>
      <c r="AI690" s="8" t="s">
        <v>2447</v>
      </c>
      <c r="AJ690" t="s">
        <v>587</v>
      </c>
      <c r="AK690" s="6">
        <v>5</v>
      </c>
      <c r="AT690"/>
      <c r="AU690"/>
    </row>
    <row r="691" spans="1:47" x14ac:dyDescent="0.25">
      <c r="A691" t="s">
        <v>35</v>
      </c>
      <c r="B691" t="s">
        <v>1579</v>
      </c>
      <c r="C691" t="s">
        <v>1921</v>
      </c>
      <c r="D691" t="s">
        <v>2344</v>
      </c>
      <c r="E691" s="2">
        <v>57.714285714285715</v>
      </c>
      <c r="F691" s="2">
        <f>SUM(Contract[[#This Row],[RN Hours (excl. Admin, DON)]], Contract[[#This Row],[RN Admin Hours]], Contract[[#This Row],[RN DON Hours]], Contract[[#This Row],[LPN Hours (excl. Admin)]], Contract[[#This Row],[LPN Admin Hours]], Contract[[#This Row],[CNA Hours]], Contract[[#This Row],[NA TR Hours]], Contract[[#This Row],[Med Aide/Tech Hours]])</f>
        <v>174.61417582417579</v>
      </c>
      <c r="G6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91" s="8">
        <f>Contract[[#This Row],[Total Contract Hours]]/Contract[[#This Row],[Total Nurse Staff Hours]]</f>
        <v>0</v>
      </c>
      <c r="I691" s="2">
        <f>SUM(Contract[[#This Row],[RN Hours (excl. Admin, DON)]], Contract[[#This Row],[RN Admin Hours]], Contract[[#This Row],[RN DON Hours]])</f>
        <v>38.501868131868122</v>
      </c>
      <c r="J691" s="2">
        <f>SUM(Contract[[#This Row],[RN Hours Contract (excl. Admin, DON)]], Contract[[#This Row],[RN Admin Hours Contract]], Contract[[#This Row],[RN DON Hours Contract]])</f>
        <v>0</v>
      </c>
      <c r="K691" s="8">
        <f>Contract[[#This Row],[Total Contract RN Hours (w/ Admin, DON)]]/Contract[[#This Row],[Total RN Hours (w/ Admin, DON)]]</f>
        <v>0</v>
      </c>
      <c r="L691" s="2">
        <v>28.229560439560434</v>
      </c>
      <c r="M691" s="2">
        <v>0</v>
      </c>
      <c r="N691" s="8">
        <f>Contract[[#This Row],[RN Hours Contract (excl. Admin, DON)]]/Contract[[#This Row],[RN Hours (excl. Admin, DON)]]</f>
        <v>0</v>
      </c>
      <c r="O691" s="2">
        <v>5.1514285714285712</v>
      </c>
      <c r="P691" s="2">
        <v>0</v>
      </c>
      <c r="Q691" s="8">
        <f>Contract[[#This Row],[RN Admin Hours Contract]]/Contract[[#This Row],[RN Admin Hours]]</f>
        <v>0</v>
      </c>
      <c r="R691" s="2">
        <v>5.1208791208791204</v>
      </c>
      <c r="S691" s="2">
        <v>0</v>
      </c>
      <c r="T691" s="8">
        <f>Contract[[#This Row],[RN DON Hours Contract]]/Contract[[#This Row],[RN DON Hours]]</f>
        <v>0</v>
      </c>
      <c r="U691" s="2">
        <v>29.763736263736263</v>
      </c>
      <c r="V691" s="2">
        <v>0</v>
      </c>
      <c r="W691" s="8">
        <f>Contract[[#This Row],[LPN Hours Contract (excl. Admin)]]/Contract[[#This Row],[LPN Hours (excl. Admin)]]</f>
        <v>0</v>
      </c>
      <c r="X691" s="2">
        <v>5.2802197802197801</v>
      </c>
      <c r="Y691" s="2">
        <v>0</v>
      </c>
      <c r="Z691" s="8">
        <f>Contract[[#This Row],[LPN Admin Hours Contract]]/Contract[[#This Row],[LPN Admin Hours]]</f>
        <v>0</v>
      </c>
      <c r="AA691" s="2">
        <v>47.731538461538456</v>
      </c>
      <c r="AB691" s="2">
        <v>0</v>
      </c>
      <c r="AC691" s="8">
        <f>Contract[[#This Row],[CNA Hours Contract]]/Contract[[#This Row],[CNA Hours]]</f>
        <v>0</v>
      </c>
      <c r="AD691" s="2">
        <v>53.336813186813181</v>
      </c>
      <c r="AE691" s="2">
        <v>0</v>
      </c>
      <c r="AF691" s="8">
        <f>Contract[[#This Row],[NA TR Hours Contract]]/Contract[[#This Row],[NA TR Hours]]</f>
        <v>0</v>
      </c>
      <c r="AG691" s="2">
        <v>0</v>
      </c>
      <c r="AH691" s="2">
        <v>0</v>
      </c>
      <c r="AI691" s="8" t="s">
        <v>2447</v>
      </c>
      <c r="AJ691" t="s">
        <v>641</v>
      </c>
      <c r="AK691" s="6">
        <v>5</v>
      </c>
      <c r="AT691"/>
      <c r="AU691"/>
    </row>
    <row r="692" spans="1:47" x14ac:dyDescent="0.25">
      <c r="A692" t="s">
        <v>35</v>
      </c>
      <c r="B692" t="s">
        <v>1453</v>
      </c>
      <c r="C692" t="s">
        <v>2069</v>
      </c>
      <c r="D692" t="s">
        <v>2331</v>
      </c>
      <c r="E692" s="2">
        <v>55.307692307692307</v>
      </c>
      <c r="F692" s="2">
        <f>SUM(Contract[[#This Row],[RN Hours (excl. Admin, DON)]], Contract[[#This Row],[RN Admin Hours]], Contract[[#This Row],[RN DON Hours]], Contract[[#This Row],[LPN Hours (excl. Admin)]], Contract[[#This Row],[LPN Admin Hours]], Contract[[#This Row],[CNA Hours]], Contract[[#This Row],[NA TR Hours]], Contract[[#This Row],[Med Aide/Tech Hours]])</f>
        <v>204.70956043956045</v>
      </c>
      <c r="G6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10.193626373626374</v>
      </c>
      <c r="H692" s="8">
        <f>Contract[[#This Row],[Total Contract Hours]]/Contract[[#This Row],[Total Nurse Staff Hours]]</f>
        <v>4.9795555965916873E-2</v>
      </c>
      <c r="I692" s="2">
        <f>SUM(Contract[[#This Row],[RN Hours (excl. Admin, DON)]], Contract[[#This Row],[RN Admin Hours]], Contract[[#This Row],[RN DON Hours]])</f>
        <v>40.554615384615389</v>
      </c>
      <c r="J692" s="2">
        <f>SUM(Contract[[#This Row],[RN Hours Contract (excl. Admin, DON)]], Contract[[#This Row],[RN Admin Hours Contract]], Contract[[#This Row],[RN DON Hours Contract]])</f>
        <v>0</v>
      </c>
      <c r="K692" s="8">
        <f>Contract[[#This Row],[Total Contract RN Hours (w/ Admin, DON)]]/Contract[[#This Row],[Total RN Hours (w/ Admin, DON)]]</f>
        <v>0</v>
      </c>
      <c r="L692" s="2">
        <v>27.161758241758246</v>
      </c>
      <c r="M692" s="2">
        <v>0</v>
      </c>
      <c r="N692" s="8">
        <f>Contract[[#This Row],[RN Hours Contract (excl. Admin, DON)]]/Contract[[#This Row],[RN Hours (excl. Admin, DON)]]</f>
        <v>0</v>
      </c>
      <c r="O692" s="2">
        <v>7.4258241758241761</v>
      </c>
      <c r="P692" s="2">
        <v>0</v>
      </c>
      <c r="Q692" s="8">
        <f>Contract[[#This Row],[RN Admin Hours Contract]]/Contract[[#This Row],[RN Admin Hours]]</f>
        <v>0</v>
      </c>
      <c r="R692" s="2">
        <v>5.9670329670329672</v>
      </c>
      <c r="S692" s="2">
        <v>0</v>
      </c>
      <c r="T692" s="8">
        <f>Contract[[#This Row],[RN DON Hours Contract]]/Contract[[#This Row],[RN DON Hours]]</f>
        <v>0</v>
      </c>
      <c r="U692" s="2">
        <v>35.454615384615394</v>
      </c>
      <c r="V692" s="2">
        <v>10.193626373626374</v>
      </c>
      <c r="W692" s="8">
        <f>Contract[[#This Row],[LPN Hours Contract (excl. Admin)]]/Contract[[#This Row],[LPN Hours (excl. Admin)]]</f>
        <v>0.28751197165855119</v>
      </c>
      <c r="X692" s="2">
        <v>7.1703296703296706</v>
      </c>
      <c r="Y692" s="2">
        <v>0</v>
      </c>
      <c r="Z692" s="8">
        <f>Contract[[#This Row],[LPN Admin Hours Contract]]/Contract[[#This Row],[LPN Admin Hours]]</f>
        <v>0</v>
      </c>
      <c r="AA692" s="2">
        <v>96.92307692307692</v>
      </c>
      <c r="AB692" s="2">
        <v>0</v>
      </c>
      <c r="AC692" s="8">
        <f>Contract[[#This Row],[CNA Hours Contract]]/Contract[[#This Row],[CNA Hours]]</f>
        <v>0</v>
      </c>
      <c r="AD692" s="2">
        <v>24.606923076923078</v>
      </c>
      <c r="AE692" s="2">
        <v>0</v>
      </c>
      <c r="AF692" s="8">
        <f>Contract[[#This Row],[NA TR Hours Contract]]/Contract[[#This Row],[NA TR Hours]]</f>
        <v>0</v>
      </c>
      <c r="AG692" s="2">
        <v>0</v>
      </c>
      <c r="AH692" s="2">
        <v>0</v>
      </c>
      <c r="AI692" s="8" t="s">
        <v>2447</v>
      </c>
      <c r="AJ692" t="s">
        <v>512</v>
      </c>
      <c r="AK692" s="6">
        <v>5</v>
      </c>
      <c r="AT692"/>
      <c r="AU692"/>
    </row>
    <row r="693" spans="1:47" x14ac:dyDescent="0.25">
      <c r="A693" t="s">
        <v>35</v>
      </c>
      <c r="B693" t="s">
        <v>1026</v>
      </c>
      <c r="C693" t="s">
        <v>2069</v>
      </c>
      <c r="D693" t="s">
        <v>2331</v>
      </c>
      <c r="E693" s="2">
        <v>59.241758241758241</v>
      </c>
      <c r="F693" s="2">
        <f>SUM(Contract[[#This Row],[RN Hours (excl. Admin, DON)]], Contract[[#This Row],[RN Admin Hours]], Contract[[#This Row],[RN DON Hours]], Contract[[#This Row],[LPN Hours (excl. Admin)]], Contract[[#This Row],[LPN Admin Hours]], Contract[[#This Row],[CNA Hours]], Contract[[#This Row],[NA TR Hours]], Contract[[#This Row],[Med Aide/Tech Hours]])</f>
        <v>181.05912087912088</v>
      </c>
      <c r="G6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93" s="8">
        <f>Contract[[#This Row],[Total Contract Hours]]/Contract[[#This Row],[Total Nurse Staff Hours]]</f>
        <v>0</v>
      </c>
      <c r="I693" s="2">
        <f>SUM(Contract[[#This Row],[RN Hours (excl. Admin, DON)]], Contract[[#This Row],[RN Admin Hours]], Contract[[#This Row],[RN DON Hours]])</f>
        <v>45.332967032967041</v>
      </c>
      <c r="J693" s="2">
        <f>SUM(Contract[[#This Row],[RN Hours Contract (excl. Admin, DON)]], Contract[[#This Row],[RN Admin Hours Contract]], Contract[[#This Row],[RN DON Hours Contract]])</f>
        <v>0</v>
      </c>
      <c r="K693" s="8">
        <f>Contract[[#This Row],[Total Contract RN Hours (w/ Admin, DON)]]/Contract[[#This Row],[Total RN Hours (w/ Admin, DON)]]</f>
        <v>0</v>
      </c>
      <c r="L693" s="2">
        <v>26.46758241758242</v>
      </c>
      <c r="M693" s="2">
        <v>0</v>
      </c>
      <c r="N693" s="8">
        <f>Contract[[#This Row],[RN Hours Contract (excl. Admin, DON)]]/Contract[[#This Row],[RN Hours (excl. Admin, DON)]]</f>
        <v>0</v>
      </c>
      <c r="O693" s="2">
        <v>13.37087912087912</v>
      </c>
      <c r="P693" s="2">
        <v>0</v>
      </c>
      <c r="Q693" s="8">
        <f>Contract[[#This Row],[RN Admin Hours Contract]]/Contract[[#This Row],[RN Admin Hours]]</f>
        <v>0</v>
      </c>
      <c r="R693" s="2">
        <v>5.4945054945054945</v>
      </c>
      <c r="S693" s="2">
        <v>0</v>
      </c>
      <c r="T693" s="8">
        <f>Contract[[#This Row],[RN DON Hours Contract]]/Contract[[#This Row],[RN DON Hours]]</f>
        <v>0</v>
      </c>
      <c r="U693" s="2">
        <v>29.560439560439562</v>
      </c>
      <c r="V693" s="2">
        <v>0</v>
      </c>
      <c r="W693" s="8">
        <f>Contract[[#This Row],[LPN Hours Contract (excl. Admin)]]/Contract[[#This Row],[LPN Hours (excl. Admin)]]</f>
        <v>0</v>
      </c>
      <c r="X693" s="2">
        <v>8.2142857142857135</v>
      </c>
      <c r="Y693" s="2">
        <v>0</v>
      </c>
      <c r="Z693" s="8">
        <f>Contract[[#This Row],[LPN Admin Hours Contract]]/Contract[[#This Row],[LPN Admin Hours]]</f>
        <v>0</v>
      </c>
      <c r="AA693" s="2">
        <v>57.178571428571431</v>
      </c>
      <c r="AB693" s="2">
        <v>0</v>
      </c>
      <c r="AC693" s="8">
        <f>Contract[[#This Row],[CNA Hours Contract]]/Contract[[#This Row],[CNA Hours]]</f>
        <v>0</v>
      </c>
      <c r="AD693" s="2">
        <v>40.772857142857141</v>
      </c>
      <c r="AE693" s="2">
        <v>0</v>
      </c>
      <c r="AF693" s="8">
        <f>Contract[[#This Row],[NA TR Hours Contract]]/Contract[[#This Row],[NA TR Hours]]</f>
        <v>0</v>
      </c>
      <c r="AG693" s="2">
        <v>0</v>
      </c>
      <c r="AH693" s="2">
        <v>0</v>
      </c>
      <c r="AI693" s="8" t="s">
        <v>2447</v>
      </c>
      <c r="AJ693" t="s">
        <v>79</v>
      </c>
      <c r="AK693" s="6">
        <v>5</v>
      </c>
      <c r="AT693"/>
      <c r="AU693"/>
    </row>
    <row r="694" spans="1:47" x14ac:dyDescent="0.25">
      <c r="A694" t="s">
        <v>35</v>
      </c>
      <c r="B694" t="s">
        <v>1094</v>
      </c>
      <c r="C694" t="s">
        <v>1947</v>
      </c>
      <c r="D694" t="s">
        <v>2333</v>
      </c>
      <c r="E694" s="2">
        <v>51.780219780219781</v>
      </c>
      <c r="F694" s="2">
        <f>SUM(Contract[[#This Row],[RN Hours (excl. Admin, DON)]], Contract[[#This Row],[RN Admin Hours]], Contract[[#This Row],[RN DON Hours]], Contract[[#This Row],[LPN Hours (excl. Admin)]], Contract[[#This Row],[LPN Admin Hours]], Contract[[#This Row],[CNA Hours]], Contract[[#This Row],[NA TR Hours]], Contract[[#This Row],[Med Aide/Tech Hours]])</f>
        <v>147.60241758241756</v>
      </c>
      <c r="G6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14.442307692307693</v>
      </c>
      <c r="H694" s="8">
        <f>Contract[[#This Row],[Total Contract Hours]]/Contract[[#This Row],[Total Nurse Staff Hours]]</f>
        <v>9.7846010443856477E-2</v>
      </c>
      <c r="I694" s="2">
        <f>SUM(Contract[[#This Row],[RN Hours (excl. Admin, DON)]], Contract[[#This Row],[RN Admin Hours]], Contract[[#This Row],[RN DON Hours]])</f>
        <v>27.157912087912081</v>
      </c>
      <c r="J694" s="2">
        <f>SUM(Contract[[#This Row],[RN Hours Contract (excl. Admin, DON)]], Contract[[#This Row],[RN Admin Hours Contract]], Contract[[#This Row],[RN DON Hours Contract]])</f>
        <v>4.0329670329670328</v>
      </c>
      <c r="K694" s="8">
        <f>Contract[[#This Row],[Total Contract RN Hours (w/ Admin, DON)]]/Contract[[#This Row],[Total RN Hours (w/ Admin, DON)]]</f>
        <v>0.14850062920566329</v>
      </c>
      <c r="L694" s="2">
        <v>19.063186813186814</v>
      </c>
      <c r="M694" s="2">
        <v>4.0329670329670328</v>
      </c>
      <c r="N694" s="8">
        <f>Contract[[#This Row],[RN Hours Contract (excl. Admin, DON)]]/Contract[[#This Row],[RN Hours (excl. Admin, DON)]]</f>
        <v>0.21155786136330881</v>
      </c>
      <c r="O694" s="2">
        <v>3.514175824175823</v>
      </c>
      <c r="P694" s="2">
        <v>0</v>
      </c>
      <c r="Q694" s="8">
        <f>Contract[[#This Row],[RN Admin Hours Contract]]/Contract[[#This Row],[RN Admin Hours]]</f>
        <v>0</v>
      </c>
      <c r="R694" s="2">
        <v>4.5805494505494453</v>
      </c>
      <c r="S694" s="2">
        <v>0</v>
      </c>
      <c r="T694" s="8">
        <f>Contract[[#This Row],[RN DON Hours Contract]]/Contract[[#This Row],[RN DON Hours]]</f>
        <v>0</v>
      </c>
      <c r="U694" s="2">
        <v>35.752747252747255</v>
      </c>
      <c r="V694" s="2">
        <v>9.5192307692307701</v>
      </c>
      <c r="W694" s="8">
        <f>Contract[[#This Row],[LPN Hours Contract (excl. Admin)]]/Contract[[#This Row],[LPN Hours (excl. Admin)]]</f>
        <v>0.26625172890733056</v>
      </c>
      <c r="X694" s="2">
        <v>2.8236263736263747</v>
      </c>
      <c r="Y694" s="2">
        <v>0</v>
      </c>
      <c r="Z694" s="8">
        <f>Contract[[#This Row],[LPN Admin Hours Contract]]/Contract[[#This Row],[LPN Admin Hours]]</f>
        <v>0</v>
      </c>
      <c r="AA694" s="2">
        <v>81.868131868131869</v>
      </c>
      <c r="AB694" s="2">
        <v>0.89010989010989006</v>
      </c>
      <c r="AC694" s="8">
        <f>Contract[[#This Row],[CNA Hours Contract]]/Contract[[#This Row],[CNA Hours]]</f>
        <v>1.087248322147651E-2</v>
      </c>
      <c r="AD694" s="2">
        <v>0</v>
      </c>
      <c r="AE694" s="2">
        <v>0</v>
      </c>
      <c r="AF694" s="8" t="s">
        <v>2447</v>
      </c>
      <c r="AG694" s="2">
        <v>0</v>
      </c>
      <c r="AH694" s="2">
        <v>0</v>
      </c>
      <c r="AI694" s="8" t="s">
        <v>2447</v>
      </c>
      <c r="AJ694" t="s">
        <v>148</v>
      </c>
      <c r="AK694" s="6">
        <v>5</v>
      </c>
      <c r="AT694"/>
      <c r="AU694"/>
    </row>
    <row r="695" spans="1:47" x14ac:dyDescent="0.25">
      <c r="A695" t="s">
        <v>35</v>
      </c>
      <c r="B695" t="s">
        <v>1806</v>
      </c>
      <c r="C695" t="s">
        <v>1978</v>
      </c>
      <c r="D695" t="s">
        <v>2331</v>
      </c>
      <c r="E695" s="2">
        <v>63.879120879120876</v>
      </c>
      <c r="F695" s="2">
        <f>SUM(Contract[[#This Row],[RN Hours (excl. Admin, DON)]], Contract[[#This Row],[RN Admin Hours]], Contract[[#This Row],[RN DON Hours]], Contract[[#This Row],[LPN Hours (excl. Admin)]], Contract[[#This Row],[LPN Admin Hours]], Contract[[#This Row],[CNA Hours]], Contract[[#This Row],[NA TR Hours]], Contract[[#This Row],[Med Aide/Tech Hours]])</f>
        <v>221.86593406593406</v>
      </c>
      <c r="G6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95" s="8">
        <f>Contract[[#This Row],[Total Contract Hours]]/Contract[[#This Row],[Total Nurse Staff Hours]]</f>
        <v>0</v>
      </c>
      <c r="I695" s="2">
        <f>SUM(Contract[[#This Row],[RN Hours (excl. Admin, DON)]], Contract[[#This Row],[RN Admin Hours]], Contract[[#This Row],[RN DON Hours]])</f>
        <v>47.465164835164821</v>
      </c>
      <c r="J695" s="2">
        <f>SUM(Contract[[#This Row],[RN Hours Contract (excl. Admin, DON)]], Contract[[#This Row],[RN Admin Hours Contract]], Contract[[#This Row],[RN DON Hours Contract]])</f>
        <v>0</v>
      </c>
      <c r="K695" s="8">
        <f>Contract[[#This Row],[Total Contract RN Hours (w/ Admin, DON)]]/Contract[[#This Row],[Total RN Hours (w/ Admin, DON)]]</f>
        <v>0</v>
      </c>
      <c r="L695" s="2">
        <v>30</v>
      </c>
      <c r="M695" s="2">
        <v>0</v>
      </c>
      <c r="N695" s="8">
        <f>Contract[[#This Row],[RN Hours Contract (excl. Admin, DON)]]/Contract[[#This Row],[RN Hours (excl. Admin, DON)]]</f>
        <v>0</v>
      </c>
      <c r="O695" s="2">
        <v>11.75516483516482</v>
      </c>
      <c r="P695" s="2">
        <v>0</v>
      </c>
      <c r="Q695" s="8">
        <f>Contract[[#This Row],[RN Admin Hours Contract]]/Contract[[#This Row],[RN Admin Hours]]</f>
        <v>0</v>
      </c>
      <c r="R695" s="2">
        <v>5.71</v>
      </c>
      <c r="S695" s="2">
        <v>0</v>
      </c>
      <c r="T695" s="8">
        <f>Contract[[#This Row],[RN DON Hours Contract]]/Contract[[#This Row],[RN DON Hours]]</f>
        <v>0</v>
      </c>
      <c r="U695" s="2">
        <v>51.53846153846154</v>
      </c>
      <c r="V695" s="2">
        <v>0</v>
      </c>
      <c r="W695" s="8">
        <f>Contract[[#This Row],[LPN Hours Contract (excl. Admin)]]/Contract[[#This Row],[LPN Hours (excl. Admin)]]</f>
        <v>0</v>
      </c>
      <c r="X695" s="2">
        <v>11.42</v>
      </c>
      <c r="Y695" s="2">
        <v>0</v>
      </c>
      <c r="Z695" s="8">
        <f>Contract[[#This Row],[LPN Admin Hours Contract]]/Contract[[#This Row],[LPN Admin Hours]]</f>
        <v>0</v>
      </c>
      <c r="AA695" s="2">
        <v>111.44230769230769</v>
      </c>
      <c r="AB695" s="2">
        <v>0</v>
      </c>
      <c r="AC695" s="8">
        <f>Contract[[#This Row],[CNA Hours Contract]]/Contract[[#This Row],[CNA Hours]]</f>
        <v>0</v>
      </c>
      <c r="AD695" s="2">
        <v>0</v>
      </c>
      <c r="AE695" s="2">
        <v>0</v>
      </c>
      <c r="AF695" s="8" t="s">
        <v>2447</v>
      </c>
      <c r="AG695" s="2">
        <v>0</v>
      </c>
      <c r="AH695" s="2">
        <v>0</v>
      </c>
      <c r="AI695" s="8" t="s">
        <v>2447</v>
      </c>
      <c r="AJ695" t="s">
        <v>873</v>
      </c>
      <c r="AK695" s="6">
        <v>5</v>
      </c>
      <c r="AT695"/>
      <c r="AU695"/>
    </row>
    <row r="696" spans="1:47" x14ac:dyDescent="0.25">
      <c r="A696" t="s">
        <v>35</v>
      </c>
      <c r="B696" t="s">
        <v>1498</v>
      </c>
      <c r="C696" t="s">
        <v>2049</v>
      </c>
      <c r="D696" t="s">
        <v>2333</v>
      </c>
      <c r="E696" s="2">
        <v>74.373626373626379</v>
      </c>
      <c r="F696" s="2">
        <f>SUM(Contract[[#This Row],[RN Hours (excl. Admin, DON)]], Contract[[#This Row],[RN Admin Hours]], Contract[[#This Row],[RN DON Hours]], Contract[[#This Row],[LPN Hours (excl. Admin)]], Contract[[#This Row],[LPN Admin Hours]], Contract[[#This Row],[CNA Hours]], Contract[[#This Row],[NA TR Hours]], Contract[[#This Row],[Med Aide/Tech Hours]])</f>
        <v>336.0473626373626</v>
      </c>
      <c r="G6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66.711538461538467</v>
      </c>
      <c r="H696" s="8">
        <f>Contract[[#This Row],[Total Contract Hours]]/Contract[[#This Row],[Total Nurse Staff Hours]]</f>
        <v>0.1985182622412919</v>
      </c>
      <c r="I696" s="2">
        <f>SUM(Contract[[#This Row],[RN Hours (excl. Admin, DON)]], Contract[[#This Row],[RN Admin Hours]], Contract[[#This Row],[RN DON Hours]])</f>
        <v>81.565604395604367</v>
      </c>
      <c r="J696" s="2">
        <f>SUM(Contract[[#This Row],[RN Hours Contract (excl. Admin, DON)]], Contract[[#This Row],[RN Admin Hours Contract]], Contract[[#This Row],[RN DON Hours Contract]])</f>
        <v>0.36263736263736263</v>
      </c>
      <c r="K696" s="8">
        <f>Contract[[#This Row],[Total Contract RN Hours (w/ Admin, DON)]]/Contract[[#This Row],[Total RN Hours (w/ Admin, DON)]]</f>
        <v>4.4459593639314147E-3</v>
      </c>
      <c r="L696" s="2">
        <v>64.039010989010976</v>
      </c>
      <c r="M696" s="2">
        <v>0</v>
      </c>
      <c r="N696" s="8">
        <f>Contract[[#This Row],[RN Hours Contract (excl. Admin, DON)]]/Contract[[#This Row],[RN Hours (excl. Admin, DON)]]</f>
        <v>0</v>
      </c>
      <c r="O696" s="2">
        <v>12.504615384615382</v>
      </c>
      <c r="P696" s="2">
        <v>0.36263736263736263</v>
      </c>
      <c r="Q696" s="8">
        <f>Contract[[#This Row],[RN Admin Hours Contract]]/Contract[[#This Row],[RN Admin Hours]]</f>
        <v>2.9000281214848149E-2</v>
      </c>
      <c r="R696" s="2">
        <v>5.0219780219780219</v>
      </c>
      <c r="S696" s="2">
        <v>0</v>
      </c>
      <c r="T696" s="8">
        <f>Contract[[#This Row],[RN DON Hours Contract]]/Contract[[#This Row],[RN DON Hours]]</f>
        <v>0</v>
      </c>
      <c r="U696" s="2">
        <v>80.584615384615361</v>
      </c>
      <c r="V696" s="2">
        <v>4.7005494505494507</v>
      </c>
      <c r="W696" s="8">
        <f>Contract[[#This Row],[LPN Hours Contract (excl. Admin)]]/Contract[[#This Row],[LPN Hours (excl. Admin)]]</f>
        <v>5.8330606011018402E-2</v>
      </c>
      <c r="X696" s="2">
        <v>3.9475824175824172</v>
      </c>
      <c r="Y696" s="2">
        <v>0.43956043956043955</v>
      </c>
      <c r="Z696" s="8">
        <f>Contract[[#This Row],[LPN Admin Hours Contract]]/Contract[[#This Row],[LPN Admin Hours]]</f>
        <v>0.11134927483784762</v>
      </c>
      <c r="AA696" s="2">
        <v>169.94956043956043</v>
      </c>
      <c r="AB696" s="2">
        <v>61.208791208791212</v>
      </c>
      <c r="AC696" s="8">
        <f>Contract[[#This Row],[CNA Hours Contract]]/Contract[[#This Row],[CNA Hours]]</f>
        <v>0.36015857322890249</v>
      </c>
      <c r="AD696" s="2">
        <v>0</v>
      </c>
      <c r="AE696" s="2">
        <v>0</v>
      </c>
      <c r="AF696" s="8" t="s">
        <v>2447</v>
      </c>
      <c r="AG696" s="2">
        <v>0</v>
      </c>
      <c r="AH696" s="2">
        <v>0</v>
      </c>
      <c r="AI696" s="8" t="s">
        <v>2447</v>
      </c>
      <c r="AJ696" t="s">
        <v>560</v>
      </c>
      <c r="AK696" s="6">
        <v>5</v>
      </c>
      <c r="AT696"/>
      <c r="AU696"/>
    </row>
    <row r="697" spans="1:47" x14ac:dyDescent="0.25">
      <c r="A697" t="s">
        <v>35</v>
      </c>
      <c r="B697" t="s">
        <v>1825</v>
      </c>
      <c r="C697" t="s">
        <v>2251</v>
      </c>
      <c r="D697" t="s">
        <v>2362</v>
      </c>
      <c r="E697" s="2">
        <v>22.901098901098901</v>
      </c>
      <c r="F697" s="2">
        <f>SUM(Contract[[#This Row],[RN Hours (excl. Admin, DON)]], Contract[[#This Row],[RN Admin Hours]], Contract[[#This Row],[RN DON Hours]], Contract[[#This Row],[LPN Hours (excl. Admin)]], Contract[[#This Row],[LPN Admin Hours]], Contract[[#This Row],[CNA Hours]], Contract[[#This Row],[NA TR Hours]], Contract[[#This Row],[Med Aide/Tech Hours]])</f>
        <v>122.16692307692304</v>
      </c>
      <c r="G6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60.000769230769222</v>
      </c>
      <c r="H697" s="8">
        <f>Contract[[#This Row],[Total Contract Hours]]/Contract[[#This Row],[Total Nurse Staff Hours]]</f>
        <v>0.49113759861979517</v>
      </c>
      <c r="I697" s="2">
        <f>SUM(Contract[[#This Row],[RN Hours (excl. Admin, DON)]], Contract[[#This Row],[RN Admin Hours]], Contract[[#This Row],[RN DON Hours]])</f>
        <v>44.964065934065935</v>
      </c>
      <c r="J697" s="2">
        <f>SUM(Contract[[#This Row],[RN Hours Contract (excl. Admin, DON)]], Contract[[#This Row],[RN Admin Hours Contract]], Contract[[#This Row],[RN DON Hours Contract]])</f>
        <v>13.131868131868131</v>
      </c>
      <c r="K697" s="8">
        <f>Contract[[#This Row],[Total Contract RN Hours (w/ Admin, DON)]]/Contract[[#This Row],[Total RN Hours (w/ Admin, DON)]]</f>
        <v>0.29205250590825882</v>
      </c>
      <c r="L697" s="2">
        <v>31.365164835164837</v>
      </c>
      <c r="M697" s="2">
        <v>13.131868131868131</v>
      </c>
      <c r="N697" s="8">
        <f>Contract[[#This Row],[RN Hours Contract (excl. Admin, DON)]]/Contract[[#This Row],[RN Hours (excl. Admin, DON)]]</f>
        <v>0.4186768410394397</v>
      </c>
      <c r="O697" s="2">
        <v>7.884615384615385</v>
      </c>
      <c r="P697" s="2">
        <v>0</v>
      </c>
      <c r="Q697" s="8">
        <f>Contract[[#This Row],[RN Admin Hours Contract]]/Contract[[#This Row],[RN Admin Hours]]</f>
        <v>0</v>
      </c>
      <c r="R697" s="2">
        <v>5.7142857142857144</v>
      </c>
      <c r="S697" s="2">
        <v>0</v>
      </c>
      <c r="T697" s="8">
        <f>Contract[[#This Row],[RN DON Hours Contract]]/Contract[[#This Row],[RN DON Hours]]</f>
        <v>0</v>
      </c>
      <c r="U697" s="2">
        <v>19.363406593406587</v>
      </c>
      <c r="V697" s="2">
        <v>12.451318681318678</v>
      </c>
      <c r="W697" s="8">
        <f>Contract[[#This Row],[LPN Hours Contract (excl. Admin)]]/Contract[[#This Row],[LPN Hours (excl. Admin)]]</f>
        <v>0.64303347767114816</v>
      </c>
      <c r="X697" s="2">
        <v>0</v>
      </c>
      <c r="Y697" s="2">
        <v>0</v>
      </c>
      <c r="Z697" s="8" t="s">
        <v>2447</v>
      </c>
      <c r="AA697" s="2">
        <v>57.839450549450511</v>
      </c>
      <c r="AB697" s="2">
        <v>34.417582417582416</v>
      </c>
      <c r="AC697" s="8">
        <f>Contract[[#This Row],[CNA Hours Contract]]/Contract[[#This Row],[CNA Hours]]</f>
        <v>0.59505375812926686</v>
      </c>
      <c r="AD697" s="2">
        <v>0</v>
      </c>
      <c r="AE697" s="2">
        <v>0</v>
      </c>
      <c r="AF697" s="8" t="s">
        <v>2447</v>
      </c>
      <c r="AG697" s="2">
        <v>0</v>
      </c>
      <c r="AH697" s="2">
        <v>0</v>
      </c>
      <c r="AI697" s="8" t="s">
        <v>2447</v>
      </c>
      <c r="AJ697" t="s">
        <v>892</v>
      </c>
      <c r="AK697" s="6">
        <v>5</v>
      </c>
      <c r="AT697"/>
      <c r="AU697"/>
    </row>
    <row r="698" spans="1:47" x14ac:dyDescent="0.25">
      <c r="A698" t="s">
        <v>35</v>
      </c>
      <c r="B698" t="s">
        <v>1691</v>
      </c>
      <c r="C698" t="s">
        <v>1922</v>
      </c>
      <c r="D698" t="s">
        <v>2291</v>
      </c>
      <c r="E698" s="2">
        <v>74.92307692307692</v>
      </c>
      <c r="F698" s="2">
        <f>SUM(Contract[[#This Row],[RN Hours (excl. Admin, DON)]], Contract[[#This Row],[RN Admin Hours]], Contract[[#This Row],[RN DON Hours]], Contract[[#This Row],[LPN Hours (excl. Admin)]], Contract[[#This Row],[LPN Admin Hours]], Contract[[#This Row],[CNA Hours]], Contract[[#This Row],[NA TR Hours]], Contract[[#This Row],[Med Aide/Tech Hours]])</f>
        <v>270.57692307692309</v>
      </c>
      <c r="G6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698" s="8">
        <f>Contract[[#This Row],[Total Contract Hours]]/Contract[[#This Row],[Total Nurse Staff Hours]]</f>
        <v>0</v>
      </c>
      <c r="I698" s="2">
        <f>SUM(Contract[[#This Row],[RN Hours (excl. Admin, DON)]], Contract[[#This Row],[RN Admin Hours]], Contract[[#This Row],[RN DON Hours]])</f>
        <v>29.002747252747255</v>
      </c>
      <c r="J698" s="2">
        <f>SUM(Contract[[#This Row],[RN Hours Contract (excl. Admin, DON)]], Contract[[#This Row],[RN Admin Hours Contract]], Contract[[#This Row],[RN DON Hours Contract]])</f>
        <v>0</v>
      </c>
      <c r="K698" s="8">
        <f>Contract[[#This Row],[Total Contract RN Hours (w/ Admin, DON)]]/Contract[[#This Row],[Total RN Hours (w/ Admin, DON)]]</f>
        <v>0</v>
      </c>
      <c r="L698" s="2">
        <v>23.865384615384617</v>
      </c>
      <c r="M698" s="2">
        <v>0</v>
      </c>
      <c r="N698" s="8">
        <f>Contract[[#This Row],[RN Hours Contract (excl. Admin, DON)]]/Contract[[#This Row],[RN Hours (excl. Admin, DON)]]</f>
        <v>0</v>
      </c>
      <c r="O698" s="2">
        <v>0</v>
      </c>
      <c r="P698" s="2">
        <v>0</v>
      </c>
      <c r="Q698" s="8" t="s">
        <v>2447</v>
      </c>
      <c r="R698" s="2">
        <v>5.1373626373626378</v>
      </c>
      <c r="S698" s="2">
        <v>0</v>
      </c>
      <c r="T698" s="8">
        <f>Contract[[#This Row],[RN DON Hours Contract]]/Contract[[#This Row],[RN DON Hours]]</f>
        <v>0</v>
      </c>
      <c r="U698" s="2">
        <v>67.835164835164832</v>
      </c>
      <c r="V698" s="2">
        <v>0</v>
      </c>
      <c r="W698" s="8">
        <f>Contract[[#This Row],[LPN Hours Contract (excl. Admin)]]/Contract[[#This Row],[LPN Hours (excl. Admin)]]</f>
        <v>0</v>
      </c>
      <c r="X698" s="2">
        <v>17.53846153846154</v>
      </c>
      <c r="Y698" s="2">
        <v>0</v>
      </c>
      <c r="Z698" s="8">
        <f>Contract[[#This Row],[LPN Admin Hours Contract]]/Contract[[#This Row],[LPN Admin Hours]]</f>
        <v>0</v>
      </c>
      <c r="AA698" s="2">
        <v>156.20054945054946</v>
      </c>
      <c r="AB698" s="2">
        <v>0</v>
      </c>
      <c r="AC698" s="8">
        <f>Contract[[#This Row],[CNA Hours Contract]]/Contract[[#This Row],[CNA Hours]]</f>
        <v>0</v>
      </c>
      <c r="AD698" s="2">
        <v>0</v>
      </c>
      <c r="AE698" s="2">
        <v>0</v>
      </c>
      <c r="AF698" s="8" t="s">
        <v>2447</v>
      </c>
      <c r="AG698" s="2">
        <v>0</v>
      </c>
      <c r="AH698" s="2">
        <v>0</v>
      </c>
      <c r="AI698" s="8" t="s">
        <v>2447</v>
      </c>
      <c r="AJ698" t="s">
        <v>755</v>
      </c>
      <c r="AK698" s="6">
        <v>5</v>
      </c>
      <c r="AT698"/>
      <c r="AU698"/>
    </row>
    <row r="699" spans="1:47" x14ac:dyDescent="0.25">
      <c r="A699" t="s">
        <v>35</v>
      </c>
      <c r="B699" t="s">
        <v>1197</v>
      </c>
      <c r="C699" t="s">
        <v>2068</v>
      </c>
      <c r="D699" t="s">
        <v>2307</v>
      </c>
      <c r="E699" s="2">
        <v>90.098901098901095</v>
      </c>
      <c r="F699" s="2">
        <f>SUM(Contract[[#This Row],[RN Hours (excl. Admin, DON)]], Contract[[#This Row],[RN Admin Hours]], Contract[[#This Row],[RN DON Hours]], Contract[[#This Row],[LPN Hours (excl. Admin)]], Contract[[#This Row],[LPN Admin Hours]], Contract[[#This Row],[CNA Hours]], Contract[[#This Row],[NA TR Hours]], Contract[[#This Row],[Med Aide/Tech Hours]])</f>
        <v>234.54252747252747</v>
      </c>
      <c r="G6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6.0068131868131864</v>
      </c>
      <c r="H699" s="8">
        <f>Contract[[#This Row],[Total Contract Hours]]/Contract[[#This Row],[Total Nurse Staff Hours]]</f>
        <v>2.5610763436139654E-2</v>
      </c>
      <c r="I699" s="2">
        <f>SUM(Contract[[#This Row],[RN Hours (excl. Admin, DON)]], Contract[[#This Row],[RN Admin Hours]], Contract[[#This Row],[RN DON Hours]])</f>
        <v>26.87912087912088</v>
      </c>
      <c r="J699" s="2">
        <f>SUM(Contract[[#This Row],[RN Hours Contract (excl. Admin, DON)]], Contract[[#This Row],[RN Admin Hours Contract]], Contract[[#This Row],[RN DON Hours Contract]])</f>
        <v>0.16483516483516483</v>
      </c>
      <c r="K699" s="8">
        <f>Contract[[#This Row],[Total Contract RN Hours (w/ Admin, DON)]]/Contract[[#This Row],[Total RN Hours (w/ Admin, DON)]]</f>
        <v>6.1324611610793127E-3</v>
      </c>
      <c r="L699" s="2">
        <v>22.659340659340661</v>
      </c>
      <c r="M699" s="2">
        <v>0.16483516483516483</v>
      </c>
      <c r="N699" s="8">
        <f>Contract[[#This Row],[RN Hours Contract (excl. Admin, DON)]]/Contract[[#This Row],[RN Hours (excl. Admin, DON)]]</f>
        <v>7.2744907856450046E-3</v>
      </c>
      <c r="O699" s="2">
        <v>0</v>
      </c>
      <c r="P699" s="2">
        <v>0</v>
      </c>
      <c r="Q699" s="8" t="s">
        <v>2447</v>
      </c>
      <c r="R699" s="2">
        <v>4.2197802197802199</v>
      </c>
      <c r="S699" s="2">
        <v>0</v>
      </c>
      <c r="T699" s="8">
        <f>Contract[[#This Row],[RN DON Hours Contract]]/Contract[[#This Row],[RN DON Hours]]</f>
        <v>0</v>
      </c>
      <c r="U699" s="2">
        <v>67.237582417582416</v>
      </c>
      <c r="V699" s="2">
        <v>8.3736263736263736E-2</v>
      </c>
      <c r="W699" s="8">
        <f>Contract[[#This Row],[LPN Hours Contract (excl. Admin)]]/Contract[[#This Row],[LPN Hours (excl. Admin)]]</f>
        <v>1.245378859939006E-3</v>
      </c>
      <c r="X699" s="2">
        <v>14.137362637362637</v>
      </c>
      <c r="Y699" s="2">
        <v>0</v>
      </c>
      <c r="Z699" s="8">
        <f>Contract[[#This Row],[LPN Admin Hours Contract]]/Contract[[#This Row],[LPN Admin Hours]]</f>
        <v>0</v>
      </c>
      <c r="AA699" s="2">
        <v>126.28846153846152</v>
      </c>
      <c r="AB699" s="2">
        <v>5.7582417582417582</v>
      </c>
      <c r="AC699" s="8">
        <f>Contract[[#This Row],[CNA Hours Contract]]/Contract[[#This Row],[CNA Hours]]</f>
        <v>4.5595945093432538E-2</v>
      </c>
      <c r="AD699" s="2">
        <v>0</v>
      </c>
      <c r="AE699" s="2">
        <v>0</v>
      </c>
      <c r="AF699" s="8" t="s">
        <v>2447</v>
      </c>
      <c r="AG699" s="2">
        <v>0</v>
      </c>
      <c r="AH699" s="2">
        <v>0</v>
      </c>
      <c r="AI699" s="8" t="s">
        <v>2447</v>
      </c>
      <c r="AJ699" t="s">
        <v>252</v>
      </c>
      <c r="AK699" s="6">
        <v>5</v>
      </c>
      <c r="AT699"/>
      <c r="AU699"/>
    </row>
    <row r="700" spans="1:47" x14ac:dyDescent="0.25">
      <c r="A700" t="s">
        <v>35</v>
      </c>
      <c r="B700" t="s">
        <v>1220</v>
      </c>
      <c r="C700" t="s">
        <v>2135</v>
      </c>
      <c r="D700" t="s">
        <v>2281</v>
      </c>
      <c r="E700" s="2">
        <v>81.065934065934073</v>
      </c>
      <c r="F700" s="2">
        <f>SUM(Contract[[#This Row],[RN Hours (excl. Admin, DON)]], Contract[[#This Row],[RN Admin Hours]], Contract[[#This Row],[RN DON Hours]], Contract[[#This Row],[LPN Hours (excl. Admin)]], Contract[[#This Row],[LPN Admin Hours]], Contract[[#This Row],[CNA Hours]], Contract[[#This Row],[NA TR Hours]], Contract[[#This Row],[Med Aide/Tech Hours]])</f>
        <v>256.92857142857144</v>
      </c>
      <c r="G7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0" s="8">
        <f>Contract[[#This Row],[Total Contract Hours]]/Contract[[#This Row],[Total Nurse Staff Hours]]</f>
        <v>0</v>
      </c>
      <c r="I700" s="2">
        <f>SUM(Contract[[#This Row],[RN Hours (excl. Admin, DON)]], Contract[[#This Row],[RN Admin Hours]], Contract[[#This Row],[RN DON Hours]])</f>
        <v>37.739010989010993</v>
      </c>
      <c r="J700" s="2">
        <f>SUM(Contract[[#This Row],[RN Hours Contract (excl. Admin, DON)]], Contract[[#This Row],[RN Admin Hours Contract]], Contract[[#This Row],[RN DON Hours Contract]])</f>
        <v>0</v>
      </c>
      <c r="K700" s="8">
        <f>Contract[[#This Row],[Total Contract RN Hours (w/ Admin, DON)]]/Contract[[#This Row],[Total RN Hours (w/ Admin, DON)]]</f>
        <v>0</v>
      </c>
      <c r="L700" s="2">
        <v>32.510989010989015</v>
      </c>
      <c r="M700" s="2">
        <v>0</v>
      </c>
      <c r="N700" s="8">
        <f>Contract[[#This Row],[RN Hours Contract (excl. Admin, DON)]]/Contract[[#This Row],[RN Hours (excl. Admin, DON)]]</f>
        <v>0</v>
      </c>
      <c r="O700" s="2">
        <v>6.5934065934065936E-2</v>
      </c>
      <c r="P700" s="2">
        <v>0</v>
      </c>
      <c r="Q700" s="8">
        <f>Contract[[#This Row],[RN Admin Hours Contract]]/Contract[[#This Row],[RN Admin Hours]]</f>
        <v>0</v>
      </c>
      <c r="R700" s="2">
        <v>5.1620879120879124</v>
      </c>
      <c r="S700" s="2">
        <v>0</v>
      </c>
      <c r="T700" s="8">
        <f>Contract[[#This Row],[RN DON Hours Contract]]/Contract[[#This Row],[RN DON Hours]]</f>
        <v>0</v>
      </c>
      <c r="U700" s="2">
        <v>56.832417582417584</v>
      </c>
      <c r="V700" s="2">
        <v>0</v>
      </c>
      <c r="W700" s="8">
        <f>Contract[[#This Row],[LPN Hours Contract (excl. Admin)]]/Contract[[#This Row],[LPN Hours (excl. Admin)]]</f>
        <v>0</v>
      </c>
      <c r="X700" s="2">
        <v>21.651098901098901</v>
      </c>
      <c r="Y700" s="2">
        <v>0</v>
      </c>
      <c r="Z700" s="8">
        <f>Contract[[#This Row],[LPN Admin Hours Contract]]/Contract[[#This Row],[LPN Admin Hours]]</f>
        <v>0</v>
      </c>
      <c r="AA700" s="2">
        <v>129.34065934065933</v>
      </c>
      <c r="AB700" s="2">
        <v>0</v>
      </c>
      <c r="AC700" s="8">
        <f>Contract[[#This Row],[CNA Hours Contract]]/Contract[[#This Row],[CNA Hours]]</f>
        <v>0</v>
      </c>
      <c r="AD700" s="2">
        <v>11.365384615384615</v>
      </c>
      <c r="AE700" s="2">
        <v>0</v>
      </c>
      <c r="AF700" s="8">
        <f>Contract[[#This Row],[NA TR Hours Contract]]/Contract[[#This Row],[NA TR Hours]]</f>
        <v>0</v>
      </c>
      <c r="AG700" s="2">
        <v>0</v>
      </c>
      <c r="AH700" s="2">
        <v>0</v>
      </c>
      <c r="AI700" s="8" t="s">
        <v>2447</v>
      </c>
      <c r="AJ700" t="s">
        <v>276</v>
      </c>
      <c r="AK700" s="6">
        <v>5</v>
      </c>
      <c r="AT700"/>
      <c r="AU700"/>
    </row>
    <row r="701" spans="1:47" x14ac:dyDescent="0.25">
      <c r="A701" t="s">
        <v>35</v>
      </c>
      <c r="B701" t="s">
        <v>1619</v>
      </c>
      <c r="C701" t="s">
        <v>2231</v>
      </c>
      <c r="D701" t="s">
        <v>2347</v>
      </c>
      <c r="E701" s="2">
        <v>18.967032967032967</v>
      </c>
      <c r="F701" s="2">
        <f>SUM(Contract[[#This Row],[RN Hours (excl. Admin, DON)]], Contract[[#This Row],[RN Admin Hours]], Contract[[#This Row],[RN DON Hours]], Contract[[#This Row],[LPN Hours (excl. Admin)]], Contract[[#This Row],[LPN Admin Hours]], Contract[[#This Row],[CNA Hours]], Contract[[#This Row],[NA TR Hours]], Contract[[#This Row],[Med Aide/Tech Hours]])</f>
        <v>95.915164835164845</v>
      </c>
      <c r="G7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12.859890109890109</v>
      </c>
      <c r="H701" s="8">
        <f>Contract[[#This Row],[Total Contract Hours]]/Contract[[#This Row],[Total Nurse Staff Hours]]</f>
        <v>0.13407567126627468</v>
      </c>
      <c r="I701" s="2">
        <f>SUM(Contract[[#This Row],[RN Hours (excl. Admin, DON)]], Contract[[#This Row],[RN Admin Hours]], Contract[[#This Row],[RN DON Hours]])</f>
        <v>16.438021978021975</v>
      </c>
      <c r="J701" s="2">
        <f>SUM(Contract[[#This Row],[RN Hours Contract (excl. Admin, DON)]], Contract[[#This Row],[RN Admin Hours Contract]], Contract[[#This Row],[RN DON Hours Contract]])</f>
        <v>2.2747252747252746</v>
      </c>
      <c r="K701" s="8">
        <f>Contract[[#This Row],[Total Contract RN Hours (w/ Admin, DON)]]/Contract[[#This Row],[Total RN Hours (w/ Admin, DON)]]</f>
        <v>0.1383819341382215</v>
      </c>
      <c r="L701" s="2">
        <v>7.9589010989010962</v>
      </c>
      <c r="M701" s="2">
        <v>2.0549450549450547</v>
      </c>
      <c r="N701" s="8">
        <f>Contract[[#This Row],[RN Hours Contract (excl. Admin, DON)]]/Contract[[#This Row],[RN Hours (excl. Admin, DON)]]</f>
        <v>0.25819457101041071</v>
      </c>
      <c r="O701" s="2">
        <v>2.1098901098901099</v>
      </c>
      <c r="P701" s="2">
        <v>0</v>
      </c>
      <c r="Q701" s="8">
        <f>Contract[[#This Row],[RN Admin Hours Contract]]/Contract[[#This Row],[RN Admin Hours]]</f>
        <v>0</v>
      </c>
      <c r="R701" s="2">
        <v>6.3692307692307697</v>
      </c>
      <c r="S701" s="2">
        <v>0.21978021978021978</v>
      </c>
      <c r="T701" s="8">
        <f>Contract[[#This Row],[RN DON Hours Contract]]/Contract[[#This Row],[RN DON Hours]]</f>
        <v>3.450655624568668E-2</v>
      </c>
      <c r="U701" s="2">
        <v>21.895604395604394</v>
      </c>
      <c r="V701" s="2">
        <v>4.6950549450549453</v>
      </c>
      <c r="W701" s="8">
        <f>Contract[[#This Row],[LPN Hours Contract (excl. Admin)]]/Contract[[#This Row],[LPN Hours (excl. Admin)]]</f>
        <v>0.21442910915934757</v>
      </c>
      <c r="X701" s="2">
        <v>0</v>
      </c>
      <c r="Y701" s="2">
        <v>0</v>
      </c>
      <c r="Z701" s="8" t="s">
        <v>2447</v>
      </c>
      <c r="AA701" s="2">
        <v>49.755824175824181</v>
      </c>
      <c r="AB701" s="2">
        <v>5.8901098901098905</v>
      </c>
      <c r="AC701" s="8">
        <f>Contract[[#This Row],[CNA Hours Contract]]/Contract[[#This Row],[CNA Hours]]</f>
        <v>0.11838030999739386</v>
      </c>
      <c r="AD701" s="2">
        <v>7.8257142857142865</v>
      </c>
      <c r="AE701" s="2">
        <v>0</v>
      </c>
      <c r="AF701" s="8">
        <f>Contract[[#This Row],[NA TR Hours Contract]]/Contract[[#This Row],[NA TR Hours]]</f>
        <v>0</v>
      </c>
      <c r="AG701" s="2">
        <v>0</v>
      </c>
      <c r="AH701" s="2">
        <v>0</v>
      </c>
      <c r="AI701" s="8" t="s">
        <v>2447</v>
      </c>
      <c r="AJ701" t="s">
        <v>682</v>
      </c>
      <c r="AK701" s="6">
        <v>5</v>
      </c>
      <c r="AT701"/>
      <c r="AU701"/>
    </row>
    <row r="702" spans="1:47" x14ac:dyDescent="0.25">
      <c r="A702" t="s">
        <v>35</v>
      </c>
      <c r="B702" t="s">
        <v>1178</v>
      </c>
      <c r="C702" t="s">
        <v>1924</v>
      </c>
      <c r="D702" t="s">
        <v>2332</v>
      </c>
      <c r="E702" s="2">
        <v>49.978021978021978</v>
      </c>
      <c r="F702" s="2">
        <f>SUM(Contract[[#This Row],[RN Hours (excl. Admin, DON)]], Contract[[#This Row],[RN Admin Hours]], Contract[[#This Row],[RN DON Hours]], Contract[[#This Row],[LPN Hours (excl. Admin)]], Contract[[#This Row],[LPN Admin Hours]], Contract[[#This Row],[CNA Hours]], Contract[[#This Row],[NA TR Hours]], Contract[[#This Row],[Med Aide/Tech Hours]])</f>
        <v>177.57505494505494</v>
      </c>
      <c r="G7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2" s="8">
        <f>Contract[[#This Row],[Total Contract Hours]]/Contract[[#This Row],[Total Nurse Staff Hours]]</f>
        <v>0</v>
      </c>
      <c r="I702" s="2">
        <f>SUM(Contract[[#This Row],[RN Hours (excl. Admin, DON)]], Contract[[#This Row],[RN Admin Hours]], Contract[[#This Row],[RN DON Hours]])</f>
        <v>36.097912087912093</v>
      </c>
      <c r="J702" s="2">
        <f>SUM(Contract[[#This Row],[RN Hours Contract (excl. Admin, DON)]], Contract[[#This Row],[RN Admin Hours Contract]], Contract[[#This Row],[RN DON Hours Contract]])</f>
        <v>0</v>
      </c>
      <c r="K702" s="8">
        <f>Contract[[#This Row],[Total Contract RN Hours (w/ Admin, DON)]]/Contract[[#This Row],[Total RN Hours (w/ Admin, DON)]]</f>
        <v>0</v>
      </c>
      <c r="L702" s="2">
        <v>18.024725274725274</v>
      </c>
      <c r="M702" s="2">
        <v>0</v>
      </c>
      <c r="N702" s="8">
        <f>Contract[[#This Row],[RN Hours Contract (excl. Admin, DON)]]/Contract[[#This Row],[RN Hours (excl. Admin, DON)]]</f>
        <v>0</v>
      </c>
      <c r="O702" s="2">
        <v>6.7052747252747285</v>
      </c>
      <c r="P702" s="2">
        <v>0</v>
      </c>
      <c r="Q702" s="8">
        <f>Contract[[#This Row],[RN Admin Hours Contract]]/Contract[[#This Row],[RN Admin Hours]]</f>
        <v>0</v>
      </c>
      <c r="R702" s="2">
        <v>11.367912087912089</v>
      </c>
      <c r="S702" s="2">
        <v>0</v>
      </c>
      <c r="T702" s="8">
        <f>Contract[[#This Row],[RN DON Hours Contract]]/Contract[[#This Row],[RN DON Hours]]</f>
        <v>0</v>
      </c>
      <c r="U702" s="2">
        <v>40.16582417582417</v>
      </c>
      <c r="V702" s="2">
        <v>0</v>
      </c>
      <c r="W702" s="8">
        <f>Contract[[#This Row],[LPN Hours Contract (excl. Admin)]]/Contract[[#This Row],[LPN Hours (excl. Admin)]]</f>
        <v>0</v>
      </c>
      <c r="X702" s="2">
        <v>0</v>
      </c>
      <c r="Y702" s="2">
        <v>0</v>
      </c>
      <c r="Z702" s="8" t="s">
        <v>2447</v>
      </c>
      <c r="AA702" s="2">
        <v>101.31131868131867</v>
      </c>
      <c r="AB702" s="2">
        <v>0</v>
      </c>
      <c r="AC702" s="8">
        <f>Contract[[#This Row],[CNA Hours Contract]]/Contract[[#This Row],[CNA Hours]]</f>
        <v>0</v>
      </c>
      <c r="AD702" s="2">
        <v>0</v>
      </c>
      <c r="AE702" s="2">
        <v>0</v>
      </c>
      <c r="AF702" s="8" t="s">
        <v>2447</v>
      </c>
      <c r="AG702" s="2">
        <v>0</v>
      </c>
      <c r="AH702" s="2">
        <v>0</v>
      </c>
      <c r="AI702" s="8" t="s">
        <v>2447</v>
      </c>
      <c r="AJ702" t="s">
        <v>233</v>
      </c>
      <c r="AK702" s="6">
        <v>5</v>
      </c>
      <c r="AT702"/>
      <c r="AU702"/>
    </row>
    <row r="703" spans="1:47" x14ac:dyDescent="0.25">
      <c r="A703" t="s">
        <v>35</v>
      </c>
      <c r="B703" t="s">
        <v>1823</v>
      </c>
      <c r="C703" t="s">
        <v>2216</v>
      </c>
      <c r="D703" t="s">
        <v>2331</v>
      </c>
      <c r="E703" s="2">
        <v>41.241758241758241</v>
      </c>
      <c r="F703" s="2">
        <f>SUM(Contract[[#This Row],[RN Hours (excl. Admin, DON)]], Contract[[#This Row],[RN Admin Hours]], Contract[[#This Row],[RN DON Hours]], Contract[[#This Row],[LPN Hours (excl. Admin)]], Contract[[#This Row],[LPN Admin Hours]], Contract[[#This Row],[CNA Hours]], Contract[[#This Row],[NA TR Hours]], Contract[[#This Row],[Med Aide/Tech Hours]])</f>
        <v>143.39461538461541</v>
      </c>
      <c r="G7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2.2747252747252746</v>
      </c>
      <c r="H703" s="8">
        <f>Contract[[#This Row],[Total Contract Hours]]/Contract[[#This Row],[Total Nurse Staff Hours]]</f>
        <v>1.5863393953977761E-2</v>
      </c>
      <c r="I703" s="2">
        <f>SUM(Contract[[#This Row],[RN Hours (excl. Admin, DON)]], Contract[[#This Row],[RN Admin Hours]], Contract[[#This Row],[RN DON Hours]])</f>
        <v>37.28846153846154</v>
      </c>
      <c r="J703" s="2">
        <f>SUM(Contract[[#This Row],[RN Hours Contract (excl. Admin, DON)]], Contract[[#This Row],[RN Admin Hours Contract]], Contract[[#This Row],[RN DON Hours Contract]])</f>
        <v>0</v>
      </c>
      <c r="K703" s="8">
        <f>Contract[[#This Row],[Total Contract RN Hours (w/ Admin, DON)]]/Contract[[#This Row],[Total RN Hours (w/ Admin, DON)]]</f>
        <v>0</v>
      </c>
      <c r="L703" s="2">
        <v>21.030219780219781</v>
      </c>
      <c r="M703" s="2">
        <v>0</v>
      </c>
      <c r="N703" s="8">
        <f>Contract[[#This Row],[RN Hours Contract (excl. Admin, DON)]]/Contract[[#This Row],[RN Hours (excl. Admin, DON)]]</f>
        <v>0</v>
      </c>
      <c r="O703" s="2">
        <v>10.620879120879128</v>
      </c>
      <c r="P703" s="2">
        <v>0</v>
      </c>
      <c r="Q703" s="8">
        <f>Contract[[#This Row],[RN Admin Hours Contract]]/Contract[[#This Row],[RN Admin Hours]]</f>
        <v>0</v>
      </c>
      <c r="R703" s="2">
        <v>5.6373626373626298</v>
      </c>
      <c r="S703" s="2">
        <v>0</v>
      </c>
      <c r="T703" s="8">
        <f>Contract[[#This Row],[RN DON Hours Contract]]/Contract[[#This Row],[RN DON Hours]]</f>
        <v>0</v>
      </c>
      <c r="U703" s="2">
        <v>35.109890109890109</v>
      </c>
      <c r="V703" s="2">
        <v>0</v>
      </c>
      <c r="W703" s="8">
        <f>Contract[[#This Row],[LPN Hours Contract (excl. Admin)]]/Contract[[#This Row],[LPN Hours (excl. Admin)]]</f>
        <v>0</v>
      </c>
      <c r="X703" s="2">
        <v>0</v>
      </c>
      <c r="Y703" s="2">
        <v>0</v>
      </c>
      <c r="Z703" s="8" t="s">
        <v>2447</v>
      </c>
      <c r="AA703" s="2">
        <v>70.996263736263742</v>
      </c>
      <c r="AB703" s="2">
        <v>2.2747252747252746</v>
      </c>
      <c r="AC703" s="8">
        <f>Contract[[#This Row],[CNA Hours Contract]]/Contract[[#This Row],[CNA Hours]]</f>
        <v>3.2040070209545149E-2</v>
      </c>
      <c r="AD703" s="2">
        <v>0</v>
      </c>
      <c r="AE703" s="2">
        <v>0</v>
      </c>
      <c r="AF703" s="8" t="s">
        <v>2447</v>
      </c>
      <c r="AG703" s="2">
        <v>0</v>
      </c>
      <c r="AH703" s="2">
        <v>0</v>
      </c>
      <c r="AI703" s="8" t="s">
        <v>2447</v>
      </c>
      <c r="AJ703" t="s">
        <v>890</v>
      </c>
      <c r="AK703" s="6">
        <v>5</v>
      </c>
      <c r="AT703"/>
      <c r="AU703"/>
    </row>
    <row r="704" spans="1:47" x14ac:dyDescent="0.25">
      <c r="A704" t="s">
        <v>35</v>
      </c>
      <c r="B704" t="s">
        <v>1514</v>
      </c>
      <c r="C704" t="s">
        <v>2211</v>
      </c>
      <c r="D704" t="s">
        <v>2325</v>
      </c>
      <c r="E704" s="2">
        <v>61.769230769230766</v>
      </c>
      <c r="F704" s="2">
        <f>SUM(Contract[[#This Row],[RN Hours (excl. Admin, DON)]], Contract[[#This Row],[RN Admin Hours]], Contract[[#This Row],[RN DON Hours]], Contract[[#This Row],[LPN Hours (excl. Admin)]], Contract[[#This Row],[LPN Admin Hours]], Contract[[#This Row],[CNA Hours]], Contract[[#This Row],[NA TR Hours]], Contract[[#This Row],[Med Aide/Tech Hours]])</f>
        <v>188.93065934065939</v>
      </c>
      <c r="G7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4" s="8">
        <f>Contract[[#This Row],[Total Contract Hours]]/Contract[[#This Row],[Total Nurse Staff Hours]]</f>
        <v>0</v>
      </c>
      <c r="I704" s="2">
        <f>SUM(Contract[[#This Row],[RN Hours (excl. Admin, DON)]], Contract[[#This Row],[RN Admin Hours]], Contract[[#This Row],[RN DON Hours]])</f>
        <v>15.169230769230769</v>
      </c>
      <c r="J704" s="2">
        <f>SUM(Contract[[#This Row],[RN Hours Contract (excl. Admin, DON)]], Contract[[#This Row],[RN Admin Hours Contract]], Contract[[#This Row],[RN DON Hours Contract]])</f>
        <v>0</v>
      </c>
      <c r="K704" s="8">
        <f>Contract[[#This Row],[Total Contract RN Hours (w/ Admin, DON)]]/Contract[[#This Row],[Total RN Hours (w/ Admin, DON)]]</f>
        <v>0</v>
      </c>
      <c r="L704" s="2">
        <v>3.6565934065934065</v>
      </c>
      <c r="M704" s="2">
        <v>0</v>
      </c>
      <c r="N704" s="8">
        <f>Contract[[#This Row],[RN Hours Contract (excl. Admin, DON)]]/Contract[[#This Row],[RN Hours (excl. Admin, DON)]]</f>
        <v>0</v>
      </c>
      <c r="O704" s="2">
        <v>6.0620879120879119</v>
      </c>
      <c r="P704" s="2">
        <v>0</v>
      </c>
      <c r="Q704" s="8">
        <f>Contract[[#This Row],[RN Admin Hours Contract]]/Contract[[#This Row],[RN Admin Hours]]</f>
        <v>0</v>
      </c>
      <c r="R704" s="2">
        <v>5.4505494505494507</v>
      </c>
      <c r="S704" s="2">
        <v>0</v>
      </c>
      <c r="T704" s="8">
        <f>Contract[[#This Row],[RN DON Hours Contract]]/Contract[[#This Row],[RN DON Hours]]</f>
        <v>0</v>
      </c>
      <c r="U704" s="2">
        <v>62.789120879120894</v>
      </c>
      <c r="V704" s="2">
        <v>0</v>
      </c>
      <c r="W704" s="8">
        <f>Contract[[#This Row],[LPN Hours Contract (excl. Admin)]]/Contract[[#This Row],[LPN Hours (excl. Admin)]]</f>
        <v>0</v>
      </c>
      <c r="X704" s="2">
        <v>10.016483516483516</v>
      </c>
      <c r="Y704" s="2">
        <v>0</v>
      </c>
      <c r="Z704" s="8">
        <f>Contract[[#This Row],[LPN Admin Hours Contract]]/Contract[[#This Row],[LPN Admin Hours]]</f>
        <v>0</v>
      </c>
      <c r="AA704" s="2">
        <v>97.22780219780222</v>
      </c>
      <c r="AB704" s="2">
        <v>0</v>
      </c>
      <c r="AC704" s="8">
        <f>Contract[[#This Row],[CNA Hours Contract]]/Contract[[#This Row],[CNA Hours]]</f>
        <v>0</v>
      </c>
      <c r="AD704" s="2">
        <v>3.7280219780219781</v>
      </c>
      <c r="AE704" s="2">
        <v>0</v>
      </c>
      <c r="AF704" s="8">
        <f>Contract[[#This Row],[NA TR Hours Contract]]/Contract[[#This Row],[NA TR Hours]]</f>
        <v>0</v>
      </c>
      <c r="AG704" s="2">
        <v>0</v>
      </c>
      <c r="AH704" s="2">
        <v>0</v>
      </c>
      <c r="AI704" s="8" t="s">
        <v>2447</v>
      </c>
      <c r="AJ704" t="s">
        <v>576</v>
      </c>
      <c r="AK704" s="6">
        <v>5</v>
      </c>
      <c r="AT704"/>
      <c r="AU704"/>
    </row>
    <row r="705" spans="1:47" x14ac:dyDescent="0.25">
      <c r="A705" t="s">
        <v>35</v>
      </c>
      <c r="B705" t="s">
        <v>1637</v>
      </c>
      <c r="C705" t="s">
        <v>2078</v>
      </c>
      <c r="D705" t="s">
        <v>2283</v>
      </c>
      <c r="E705" s="2">
        <v>32.846153846153847</v>
      </c>
      <c r="F705" s="2">
        <f>SUM(Contract[[#This Row],[RN Hours (excl. Admin, DON)]], Contract[[#This Row],[RN Admin Hours]], Contract[[#This Row],[RN DON Hours]], Contract[[#This Row],[LPN Hours (excl. Admin)]], Contract[[#This Row],[LPN Admin Hours]], Contract[[#This Row],[CNA Hours]], Contract[[#This Row],[NA TR Hours]], Contract[[#This Row],[Med Aide/Tech Hours]])</f>
        <v>106.17142857142856</v>
      </c>
      <c r="G7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5" s="8">
        <f>Contract[[#This Row],[Total Contract Hours]]/Contract[[#This Row],[Total Nurse Staff Hours]]</f>
        <v>0</v>
      </c>
      <c r="I705" s="2">
        <f>SUM(Contract[[#This Row],[RN Hours (excl. Admin, DON)]], Contract[[#This Row],[RN Admin Hours]], Contract[[#This Row],[RN DON Hours]])</f>
        <v>14.515384615384615</v>
      </c>
      <c r="J705" s="2">
        <f>SUM(Contract[[#This Row],[RN Hours Contract (excl. Admin, DON)]], Contract[[#This Row],[RN Admin Hours Contract]], Contract[[#This Row],[RN DON Hours Contract]])</f>
        <v>0</v>
      </c>
      <c r="K705" s="8">
        <f>Contract[[#This Row],[Total Contract RN Hours (w/ Admin, DON)]]/Contract[[#This Row],[Total RN Hours (w/ Admin, DON)]]</f>
        <v>0</v>
      </c>
      <c r="L705" s="2">
        <v>10.13076923076923</v>
      </c>
      <c r="M705" s="2">
        <v>0</v>
      </c>
      <c r="N705" s="8">
        <f>Contract[[#This Row],[RN Hours Contract (excl. Admin, DON)]]/Contract[[#This Row],[RN Hours (excl. Admin, DON)]]</f>
        <v>0</v>
      </c>
      <c r="O705" s="2">
        <v>0.34065934065934067</v>
      </c>
      <c r="P705" s="2">
        <v>0</v>
      </c>
      <c r="Q705" s="8">
        <f>Contract[[#This Row],[RN Admin Hours Contract]]/Contract[[#This Row],[RN Admin Hours]]</f>
        <v>0</v>
      </c>
      <c r="R705" s="2">
        <v>4.0439560439560438</v>
      </c>
      <c r="S705" s="2">
        <v>0</v>
      </c>
      <c r="T705" s="8">
        <f>Contract[[#This Row],[RN DON Hours Contract]]/Contract[[#This Row],[RN DON Hours]]</f>
        <v>0</v>
      </c>
      <c r="U705" s="2">
        <v>32.851208791208784</v>
      </c>
      <c r="V705" s="2">
        <v>0</v>
      </c>
      <c r="W705" s="8">
        <f>Contract[[#This Row],[LPN Hours Contract (excl. Admin)]]/Contract[[#This Row],[LPN Hours (excl. Admin)]]</f>
        <v>0</v>
      </c>
      <c r="X705" s="2">
        <v>5.4505494505494507</v>
      </c>
      <c r="Y705" s="2">
        <v>0</v>
      </c>
      <c r="Z705" s="8">
        <f>Contract[[#This Row],[LPN Admin Hours Contract]]/Contract[[#This Row],[LPN Admin Hours]]</f>
        <v>0</v>
      </c>
      <c r="AA705" s="2">
        <v>51.030989010989011</v>
      </c>
      <c r="AB705" s="2">
        <v>0</v>
      </c>
      <c r="AC705" s="8">
        <f>Contract[[#This Row],[CNA Hours Contract]]/Contract[[#This Row],[CNA Hours]]</f>
        <v>0</v>
      </c>
      <c r="AD705" s="2">
        <v>2.3232967032967036</v>
      </c>
      <c r="AE705" s="2">
        <v>0</v>
      </c>
      <c r="AF705" s="8">
        <f>Contract[[#This Row],[NA TR Hours Contract]]/Contract[[#This Row],[NA TR Hours]]</f>
        <v>0</v>
      </c>
      <c r="AG705" s="2">
        <v>0</v>
      </c>
      <c r="AH705" s="2">
        <v>0</v>
      </c>
      <c r="AI705" s="8" t="s">
        <v>2447</v>
      </c>
      <c r="AJ705" t="s">
        <v>700</v>
      </c>
      <c r="AK705" s="6">
        <v>5</v>
      </c>
      <c r="AT705"/>
      <c r="AU705"/>
    </row>
    <row r="706" spans="1:47" x14ac:dyDescent="0.25">
      <c r="A706" t="s">
        <v>35</v>
      </c>
      <c r="B706" t="s">
        <v>1163</v>
      </c>
      <c r="C706" t="s">
        <v>2121</v>
      </c>
      <c r="D706" t="s">
        <v>2339</v>
      </c>
      <c r="E706" s="2">
        <v>57.483516483516482</v>
      </c>
      <c r="F706" s="2">
        <f>SUM(Contract[[#This Row],[RN Hours (excl. Admin, DON)]], Contract[[#This Row],[RN Admin Hours]], Contract[[#This Row],[RN DON Hours]], Contract[[#This Row],[LPN Hours (excl. Admin)]], Contract[[#This Row],[LPN Admin Hours]], Contract[[#This Row],[CNA Hours]], Contract[[#This Row],[NA TR Hours]], Contract[[#This Row],[Med Aide/Tech Hours]])</f>
        <v>251.29945054945054</v>
      </c>
      <c r="G7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6" s="8">
        <f>Contract[[#This Row],[Total Contract Hours]]/Contract[[#This Row],[Total Nurse Staff Hours]]</f>
        <v>0</v>
      </c>
      <c r="I706" s="2">
        <f>SUM(Contract[[#This Row],[RN Hours (excl. Admin, DON)]], Contract[[#This Row],[RN Admin Hours]], Contract[[#This Row],[RN DON Hours]])</f>
        <v>51.895604395604394</v>
      </c>
      <c r="J706" s="2">
        <f>SUM(Contract[[#This Row],[RN Hours Contract (excl. Admin, DON)]], Contract[[#This Row],[RN Admin Hours Contract]], Contract[[#This Row],[RN DON Hours Contract]])</f>
        <v>0</v>
      </c>
      <c r="K706" s="8">
        <f>Contract[[#This Row],[Total Contract RN Hours (w/ Admin, DON)]]/Contract[[#This Row],[Total RN Hours (w/ Admin, DON)]]</f>
        <v>0</v>
      </c>
      <c r="L706" s="2">
        <v>46.884615384615387</v>
      </c>
      <c r="M706" s="2">
        <v>0</v>
      </c>
      <c r="N706" s="8">
        <f>Contract[[#This Row],[RN Hours Contract (excl. Admin, DON)]]/Contract[[#This Row],[RN Hours (excl. Admin, DON)]]</f>
        <v>0</v>
      </c>
      <c r="O706" s="2">
        <v>0</v>
      </c>
      <c r="P706" s="2">
        <v>0</v>
      </c>
      <c r="Q706" s="8" t="s">
        <v>2447</v>
      </c>
      <c r="R706" s="2">
        <v>5.0109890109890109</v>
      </c>
      <c r="S706" s="2">
        <v>0</v>
      </c>
      <c r="T706" s="8">
        <f>Contract[[#This Row],[RN DON Hours Contract]]/Contract[[#This Row],[RN DON Hours]]</f>
        <v>0</v>
      </c>
      <c r="U706" s="2">
        <v>63.840659340659343</v>
      </c>
      <c r="V706" s="2">
        <v>0</v>
      </c>
      <c r="W706" s="8">
        <f>Contract[[#This Row],[LPN Hours Contract (excl. Admin)]]/Contract[[#This Row],[LPN Hours (excl. Admin)]]</f>
        <v>0</v>
      </c>
      <c r="X706" s="2">
        <v>0</v>
      </c>
      <c r="Y706" s="2">
        <v>0</v>
      </c>
      <c r="Z706" s="8" t="s">
        <v>2447</v>
      </c>
      <c r="AA706" s="2">
        <v>135.5631868131868</v>
      </c>
      <c r="AB706" s="2">
        <v>0</v>
      </c>
      <c r="AC706" s="8">
        <f>Contract[[#This Row],[CNA Hours Contract]]/Contract[[#This Row],[CNA Hours]]</f>
        <v>0</v>
      </c>
      <c r="AD706" s="2">
        <v>0</v>
      </c>
      <c r="AE706" s="2">
        <v>0</v>
      </c>
      <c r="AF706" s="8" t="s">
        <v>2447</v>
      </c>
      <c r="AG706" s="2">
        <v>0</v>
      </c>
      <c r="AH706" s="2">
        <v>0</v>
      </c>
      <c r="AI706" s="8" t="s">
        <v>2447</v>
      </c>
      <c r="AJ706" t="s">
        <v>218</v>
      </c>
      <c r="AK706" s="6">
        <v>5</v>
      </c>
      <c r="AT706"/>
      <c r="AU706"/>
    </row>
    <row r="707" spans="1:47" x14ac:dyDescent="0.25">
      <c r="A707" t="s">
        <v>35</v>
      </c>
      <c r="B707" t="s">
        <v>997</v>
      </c>
      <c r="C707" t="s">
        <v>2008</v>
      </c>
      <c r="D707" t="s">
        <v>2281</v>
      </c>
      <c r="E707" s="2">
        <v>147.8131868131868</v>
      </c>
      <c r="F707" s="2">
        <f>SUM(Contract[[#This Row],[RN Hours (excl. Admin, DON)]], Contract[[#This Row],[RN Admin Hours]], Contract[[#This Row],[RN DON Hours]], Contract[[#This Row],[LPN Hours (excl. Admin)]], Contract[[#This Row],[LPN Admin Hours]], Contract[[#This Row],[CNA Hours]], Contract[[#This Row],[NA TR Hours]], Contract[[#This Row],[Med Aide/Tech Hours]])</f>
        <v>342.3756043956044</v>
      </c>
      <c r="G7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2.5145054945054945</v>
      </c>
      <c r="H707" s="8">
        <f>Contract[[#This Row],[Total Contract Hours]]/Contract[[#This Row],[Total Nurse Staff Hours]]</f>
        <v>7.3442893191655719E-3</v>
      </c>
      <c r="I707" s="2">
        <f>SUM(Contract[[#This Row],[RN Hours (excl. Admin, DON)]], Contract[[#This Row],[RN Admin Hours]], Contract[[#This Row],[RN DON Hours]])</f>
        <v>51.158241758241751</v>
      </c>
      <c r="J707" s="2">
        <f>SUM(Contract[[#This Row],[RN Hours Contract (excl. Admin, DON)]], Contract[[#This Row],[RN Admin Hours Contract]], Contract[[#This Row],[RN DON Hours Contract]])</f>
        <v>0</v>
      </c>
      <c r="K707" s="8">
        <f>Contract[[#This Row],[Total Contract RN Hours (w/ Admin, DON)]]/Contract[[#This Row],[Total RN Hours (w/ Admin, DON)]]</f>
        <v>0</v>
      </c>
      <c r="L707" s="2">
        <v>45.41648351648351</v>
      </c>
      <c r="M707" s="2">
        <v>0</v>
      </c>
      <c r="N707" s="8">
        <f>Contract[[#This Row],[RN Hours Contract (excl. Admin, DON)]]/Contract[[#This Row],[RN Hours (excl. Admin, DON)]]</f>
        <v>0</v>
      </c>
      <c r="O707" s="2">
        <v>2.7472527472527472E-2</v>
      </c>
      <c r="P707" s="2">
        <v>0</v>
      </c>
      <c r="Q707" s="8">
        <f>Contract[[#This Row],[RN Admin Hours Contract]]/Contract[[#This Row],[RN Admin Hours]]</f>
        <v>0</v>
      </c>
      <c r="R707" s="2">
        <v>5.7142857142857144</v>
      </c>
      <c r="S707" s="2">
        <v>0</v>
      </c>
      <c r="T707" s="8">
        <f>Contract[[#This Row],[RN DON Hours Contract]]/Contract[[#This Row],[RN DON Hours]]</f>
        <v>0</v>
      </c>
      <c r="U707" s="2">
        <v>70.870219780219784</v>
      </c>
      <c r="V707" s="2">
        <v>1.9870329670329669</v>
      </c>
      <c r="W707" s="8">
        <f>Contract[[#This Row],[LPN Hours Contract (excl. Admin)]]/Contract[[#This Row],[LPN Hours (excl. Admin)]]</f>
        <v>2.8037629531770653E-2</v>
      </c>
      <c r="X707" s="2">
        <v>16.343406593406595</v>
      </c>
      <c r="Y707" s="2">
        <v>0</v>
      </c>
      <c r="Z707" s="8">
        <f>Contract[[#This Row],[LPN Admin Hours Contract]]/Contract[[#This Row],[LPN Admin Hours]]</f>
        <v>0</v>
      </c>
      <c r="AA707" s="2">
        <v>204.00373626373627</v>
      </c>
      <c r="AB707" s="2">
        <v>0.52747252747252749</v>
      </c>
      <c r="AC707" s="8">
        <f>Contract[[#This Row],[CNA Hours Contract]]/Contract[[#This Row],[CNA Hours]]</f>
        <v>2.5856022891198932E-3</v>
      </c>
      <c r="AD707" s="2">
        <v>0</v>
      </c>
      <c r="AE707" s="2">
        <v>0</v>
      </c>
      <c r="AF707" s="8" t="s">
        <v>2447</v>
      </c>
      <c r="AG707" s="2">
        <v>0</v>
      </c>
      <c r="AH707" s="2">
        <v>0</v>
      </c>
      <c r="AI707" s="8" t="s">
        <v>2447</v>
      </c>
      <c r="AJ707" t="s">
        <v>529</v>
      </c>
      <c r="AK707" s="6">
        <v>5</v>
      </c>
      <c r="AT707"/>
      <c r="AU707"/>
    </row>
    <row r="708" spans="1:47" x14ac:dyDescent="0.25">
      <c r="A708" t="s">
        <v>35</v>
      </c>
      <c r="B708" t="s">
        <v>1667</v>
      </c>
      <c r="C708" t="s">
        <v>2238</v>
      </c>
      <c r="D708" t="s">
        <v>2331</v>
      </c>
      <c r="E708" s="2">
        <v>112.57142857142857</v>
      </c>
      <c r="F708" s="2">
        <f>SUM(Contract[[#This Row],[RN Hours (excl. Admin, DON)]], Contract[[#This Row],[RN Admin Hours]], Contract[[#This Row],[RN DON Hours]], Contract[[#This Row],[LPN Hours (excl. Admin)]], Contract[[#This Row],[LPN Admin Hours]], Contract[[#This Row],[CNA Hours]], Contract[[#This Row],[NA TR Hours]], Contract[[#This Row],[Med Aide/Tech Hours]])</f>
        <v>349.83791208791206</v>
      </c>
      <c r="G7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08" s="8">
        <f>Contract[[#This Row],[Total Contract Hours]]/Contract[[#This Row],[Total Nurse Staff Hours]]</f>
        <v>0</v>
      </c>
      <c r="I708" s="2">
        <f>SUM(Contract[[#This Row],[RN Hours (excl. Admin, DON)]], Contract[[#This Row],[RN Admin Hours]], Contract[[#This Row],[RN DON Hours]])</f>
        <v>64.189560439560438</v>
      </c>
      <c r="J708" s="2">
        <f>SUM(Contract[[#This Row],[RN Hours Contract (excl. Admin, DON)]], Contract[[#This Row],[RN Admin Hours Contract]], Contract[[#This Row],[RN DON Hours Contract]])</f>
        <v>0</v>
      </c>
      <c r="K708" s="8">
        <f>Contract[[#This Row],[Total Contract RN Hours (w/ Admin, DON)]]/Contract[[#This Row],[Total RN Hours (w/ Admin, DON)]]</f>
        <v>0</v>
      </c>
      <c r="L708" s="2">
        <v>47.030219780219781</v>
      </c>
      <c r="M708" s="2">
        <v>0</v>
      </c>
      <c r="N708" s="8">
        <f>Contract[[#This Row],[RN Hours Contract (excl. Admin, DON)]]/Contract[[#This Row],[RN Hours (excl. Admin, DON)]]</f>
        <v>0</v>
      </c>
      <c r="O708" s="2">
        <v>11.532967032967033</v>
      </c>
      <c r="P708" s="2">
        <v>0</v>
      </c>
      <c r="Q708" s="8">
        <f>Contract[[#This Row],[RN Admin Hours Contract]]/Contract[[#This Row],[RN Admin Hours]]</f>
        <v>0</v>
      </c>
      <c r="R708" s="2">
        <v>5.6263736263736268</v>
      </c>
      <c r="S708" s="2">
        <v>0</v>
      </c>
      <c r="T708" s="8">
        <f>Contract[[#This Row],[RN DON Hours Contract]]/Contract[[#This Row],[RN DON Hours]]</f>
        <v>0</v>
      </c>
      <c r="U708" s="2">
        <v>69.717032967032964</v>
      </c>
      <c r="V708" s="2">
        <v>0</v>
      </c>
      <c r="W708" s="8">
        <f>Contract[[#This Row],[LPN Hours Contract (excl. Admin)]]/Contract[[#This Row],[LPN Hours (excl. Admin)]]</f>
        <v>0</v>
      </c>
      <c r="X708" s="2">
        <v>22.782967032967033</v>
      </c>
      <c r="Y708" s="2">
        <v>0</v>
      </c>
      <c r="Z708" s="8">
        <f>Contract[[#This Row],[LPN Admin Hours Contract]]/Contract[[#This Row],[LPN Admin Hours]]</f>
        <v>0</v>
      </c>
      <c r="AA708" s="2">
        <v>189.10164835164835</v>
      </c>
      <c r="AB708" s="2">
        <v>0</v>
      </c>
      <c r="AC708" s="8">
        <f>Contract[[#This Row],[CNA Hours Contract]]/Contract[[#This Row],[CNA Hours]]</f>
        <v>0</v>
      </c>
      <c r="AD708" s="2">
        <v>4.0467032967032965</v>
      </c>
      <c r="AE708" s="2">
        <v>0</v>
      </c>
      <c r="AF708" s="8">
        <f>Contract[[#This Row],[NA TR Hours Contract]]/Contract[[#This Row],[NA TR Hours]]</f>
        <v>0</v>
      </c>
      <c r="AG708" s="2">
        <v>0</v>
      </c>
      <c r="AH708" s="2">
        <v>0</v>
      </c>
      <c r="AI708" s="8" t="s">
        <v>2447</v>
      </c>
      <c r="AJ708" t="s">
        <v>731</v>
      </c>
      <c r="AK708" s="6">
        <v>5</v>
      </c>
      <c r="AT708"/>
      <c r="AU708"/>
    </row>
    <row r="709" spans="1:47" x14ac:dyDescent="0.25">
      <c r="A709" t="s">
        <v>35</v>
      </c>
      <c r="B709" t="s">
        <v>1854</v>
      </c>
      <c r="C709" t="s">
        <v>2269</v>
      </c>
      <c r="D709" t="s">
        <v>2282</v>
      </c>
      <c r="E709" s="2">
        <v>21.64835164835165</v>
      </c>
      <c r="F709" s="2">
        <f>SUM(Contract[[#This Row],[RN Hours (excl. Admin, DON)]], Contract[[#This Row],[RN Admin Hours]], Contract[[#This Row],[RN DON Hours]], Contract[[#This Row],[LPN Hours (excl. Admin)]], Contract[[#This Row],[LPN Admin Hours]], Contract[[#This Row],[CNA Hours]], Contract[[#This Row],[NA TR Hours]], Contract[[#This Row],[Med Aide/Tech Hours]])</f>
        <v>102.53241758241758</v>
      </c>
      <c r="G7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12.076923076923077</v>
      </c>
      <c r="H709" s="8">
        <f>Contract[[#This Row],[Total Contract Hours]]/Contract[[#This Row],[Total Nurse Staff Hours]]</f>
        <v>0.11778638758044896</v>
      </c>
      <c r="I709" s="2">
        <f>SUM(Contract[[#This Row],[RN Hours (excl. Admin, DON)]], Contract[[#This Row],[RN Admin Hours]], Contract[[#This Row],[RN DON Hours]])</f>
        <v>31.225824175824183</v>
      </c>
      <c r="J709" s="2">
        <f>SUM(Contract[[#This Row],[RN Hours Contract (excl. Admin, DON)]], Contract[[#This Row],[RN Admin Hours Contract]], Contract[[#This Row],[RN DON Hours Contract]])</f>
        <v>1.054945054945055</v>
      </c>
      <c r="K709" s="8">
        <f>Contract[[#This Row],[Total Contract RN Hours (w/ Admin, DON)]]/Contract[[#This Row],[Total RN Hours (w/ Admin, DON)]]</f>
        <v>3.3784378244268089E-2</v>
      </c>
      <c r="L709" s="2">
        <v>20.676373626373632</v>
      </c>
      <c r="M709" s="2">
        <v>1.054945054945055</v>
      </c>
      <c r="N709" s="8">
        <f>Contract[[#This Row],[RN Hours Contract (excl. Admin, DON)]]/Contract[[#This Row],[RN Hours (excl. Admin, DON)]]</f>
        <v>5.1021763971193949E-2</v>
      </c>
      <c r="O709" s="2">
        <v>5.1263736263736268</v>
      </c>
      <c r="P709" s="2">
        <v>0</v>
      </c>
      <c r="Q709" s="8">
        <f>Contract[[#This Row],[RN Admin Hours Contract]]/Contract[[#This Row],[RN Admin Hours]]</f>
        <v>0</v>
      </c>
      <c r="R709" s="2">
        <v>5.4230769230769234</v>
      </c>
      <c r="S709" s="2">
        <v>0</v>
      </c>
      <c r="T709" s="8">
        <f>Contract[[#This Row],[RN DON Hours Contract]]/Contract[[#This Row],[RN DON Hours]]</f>
        <v>0</v>
      </c>
      <c r="U709" s="2">
        <v>16.207692307692309</v>
      </c>
      <c r="V709" s="2">
        <v>2</v>
      </c>
      <c r="W709" s="8">
        <f>Contract[[#This Row],[LPN Hours Contract (excl. Admin)]]/Contract[[#This Row],[LPN Hours (excl. Admin)]]</f>
        <v>0.12339819648789747</v>
      </c>
      <c r="X709" s="2">
        <v>0</v>
      </c>
      <c r="Y709" s="2">
        <v>0</v>
      </c>
      <c r="Z709" s="8" t="s">
        <v>2447</v>
      </c>
      <c r="AA709" s="2">
        <v>55.098901098901088</v>
      </c>
      <c r="AB709" s="2">
        <v>9.0219780219780219</v>
      </c>
      <c r="AC709" s="8">
        <f>Contract[[#This Row],[CNA Hours Contract]]/Contract[[#This Row],[CNA Hours]]</f>
        <v>0.16374152373354611</v>
      </c>
      <c r="AD709" s="2">
        <v>0</v>
      </c>
      <c r="AE709" s="2">
        <v>0</v>
      </c>
      <c r="AF709" s="8" t="s">
        <v>2447</v>
      </c>
      <c r="AG709" s="2">
        <v>0</v>
      </c>
      <c r="AH709" s="2">
        <v>0</v>
      </c>
      <c r="AI709" s="8" t="s">
        <v>2447</v>
      </c>
      <c r="AJ709" t="s">
        <v>921</v>
      </c>
      <c r="AK709" s="6">
        <v>5</v>
      </c>
      <c r="AT709"/>
      <c r="AU709"/>
    </row>
    <row r="710" spans="1:47" x14ac:dyDescent="0.25">
      <c r="A710" t="s">
        <v>35</v>
      </c>
      <c r="B710" t="s">
        <v>1138</v>
      </c>
      <c r="C710" t="s">
        <v>1978</v>
      </c>
      <c r="D710" t="s">
        <v>2331</v>
      </c>
      <c r="E710" s="2">
        <v>85.824175824175825</v>
      </c>
      <c r="F710" s="2">
        <f>SUM(Contract[[#This Row],[RN Hours (excl. Admin, DON)]], Contract[[#This Row],[RN Admin Hours]], Contract[[#This Row],[RN DON Hours]], Contract[[#This Row],[LPN Hours (excl. Admin)]], Contract[[#This Row],[LPN Admin Hours]], Contract[[#This Row],[CNA Hours]], Contract[[#This Row],[NA TR Hours]], Contract[[#This Row],[Med Aide/Tech Hours]])</f>
        <v>331.17307692307696</v>
      </c>
      <c r="G7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14.796703296703297</v>
      </c>
      <c r="H710" s="8">
        <f>Contract[[#This Row],[Total Contract Hours]]/Contract[[#This Row],[Total Nurse Staff Hours]]</f>
        <v>4.4679668511037184E-2</v>
      </c>
      <c r="I710" s="2">
        <f>SUM(Contract[[#This Row],[RN Hours (excl. Admin, DON)]], Contract[[#This Row],[RN Admin Hours]], Contract[[#This Row],[RN DON Hours]])</f>
        <v>32.549450549450555</v>
      </c>
      <c r="J710" s="2">
        <f>SUM(Contract[[#This Row],[RN Hours Contract (excl. Admin, DON)]], Contract[[#This Row],[RN Admin Hours Contract]], Contract[[#This Row],[RN DON Hours Contract]])</f>
        <v>4.9230769230769234</v>
      </c>
      <c r="K710" s="8">
        <f>Contract[[#This Row],[Total Contract RN Hours (w/ Admin, DON)]]/Contract[[#This Row],[Total RN Hours (w/ Admin, DON)]]</f>
        <v>0.15124915597569208</v>
      </c>
      <c r="L710" s="2">
        <v>18.923076923076923</v>
      </c>
      <c r="M710" s="2">
        <v>4.9230769230769234</v>
      </c>
      <c r="N710" s="8">
        <f>Contract[[#This Row],[RN Hours Contract (excl. Admin, DON)]]/Contract[[#This Row],[RN Hours (excl. Admin, DON)]]</f>
        <v>0.26016260162601629</v>
      </c>
      <c r="O710" s="2">
        <v>7.7362637362637363</v>
      </c>
      <c r="P710" s="2">
        <v>0</v>
      </c>
      <c r="Q710" s="8">
        <f>Contract[[#This Row],[RN Admin Hours Contract]]/Contract[[#This Row],[RN Admin Hours]]</f>
        <v>0</v>
      </c>
      <c r="R710" s="2">
        <v>5.8901098901098905</v>
      </c>
      <c r="S710" s="2">
        <v>0</v>
      </c>
      <c r="T710" s="8">
        <f>Contract[[#This Row],[RN DON Hours Contract]]/Contract[[#This Row],[RN DON Hours]]</f>
        <v>0</v>
      </c>
      <c r="U710" s="2">
        <v>99.692307692307693</v>
      </c>
      <c r="V710" s="2">
        <v>3.4780219780219781</v>
      </c>
      <c r="W710" s="8">
        <f>Contract[[#This Row],[LPN Hours Contract (excl. Admin)]]/Contract[[#This Row],[LPN Hours (excl. Admin)]]</f>
        <v>3.4887566137566141E-2</v>
      </c>
      <c r="X710" s="2">
        <v>13.906593406593407</v>
      </c>
      <c r="Y710" s="2">
        <v>0</v>
      </c>
      <c r="Z710" s="8">
        <f>Contract[[#This Row],[LPN Admin Hours Contract]]/Contract[[#This Row],[LPN Admin Hours]]</f>
        <v>0</v>
      </c>
      <c r="AA710" s="2">
        <v>180.63186813186815</v>
      </c>
      <c r="AB710" s="2">
        <v>6.395604395604396</v>
      </c>
      <c r="AC710" s="8">
        <f>Contract[[#This Row],[CNA Hours Contract]]/Contract[[#This Row],[CNA Hours]]</f>
        <v>3.5406844106463879E-2</v>
      </c>
      <c r="AD710" s="2">
        <v>4.3928571428571432</v>
      </c>
      <c r="AE710" s="2">
        <v>0</v>
      </c>
      <c r="AF710" s="8">
        <f>Contract[[#This Row],[NA TR Hours Contract]]/Contract[[#This Row],[NA TR Hours]]</f>
        <v>0</v>
      </c>
      <c r="AG710" s="2">
        <v>0</v>
      </c>
      <c r="AH710" s="2">
        <v>0</v>
      </c>
      <c r="AI710" s="8" t="s">
        <v>2447</v>
      </c>
      <c r="AJ710" t="s">
        <v>193</v>
      </c>
      <c r="AK710" s="6">
        <v>5</v>
      </c>
      <c r="AT710"/>
      <c r="AU710"/>
    </row>
    <row r="711" spans="1:47" x14ac:dyDescent="0.25">
      <c r="A711" t="s">
        <v>35</v>
      </c>
      <c r="B711" t="s">
        <v>1586</v>
      </c>
      <c r="C711" t="s">
        <v>1978</v>
      </c>
      <c r="D711" t="s">
        <v>2331</v>
      </c>
      <c r="E711" s="2">
        <v>32.175824175824175</v>
      </c>
      <c r="F711" s="2">
        <f>SUM(Contract[[#This Row],[RN Hours (excl. Admin, DON)]], Contract[[#This Row],[RN Admin Hours]], Contract[[#This Row],[RN DON Hours]], Contract[[#This Row],[LPN Hours (excl. Admin)]], Contract[[#This Row],[LPN Admin Hours]], Contract[[#This Row],[CNA Hours]], Contract[[#This Row],[NA TR Hours]], Contract[[#This Row],[Med Aide/Tech Hours]])</f>
        <v>107.64901098901096</v>
      </c>
      <c r="G7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0.26373626373626374</v>
      </c>
      <c r="H711" s="8">
        <f>Contract[[#This Row],[Total Contract Hours]]/Contract[[#This Row],[Total Nurse Staff Hours]]</f>
        <v>2.4499645775954829E-3</v>
      </c>
      <c r="I711" s="2">
        <f>SUM(Contract[[#This Row],[RN Hours (excl. Admin, DON)]], Contract[[#This Row],[RN Admin Hours]], Contract[[#This Row],[RN DON Hours]])</f>
        <v>15.603186813186815</v>
      </c>
      <c r="J711" s="2">
        <f>SUM(Contract[[#This Row],[RN Hours Contract (excl. Admin, DON)]], Contract[[#This Row],[RN Admin Hours Contract]], Contract[[#This Row],[RN DON Hours Contract]])</f>
        <v>0</v>
      </c>
      <c r="K711" s="8">
        <f>Contract[[#This Row],[Total Contract RN Hours (w/ Admin, DON)]]/Contract[[#This Row],[Total RN Hours (w/ Admin, DON)]]</f>
        <v>0</v>
      </c>
      <c r="L711" s="2">
        <v>10.064725274725276</v>
      </c>
      <c r="M711" s="2">
        <v>0</v>
      </c>
      <c r="N711" s="8">
        <f>Contract[[#This Row],[RN Hours Contract (excl. Admin, DON)]]/Contract[[#This Row],[RN Hours (excl. Admin, DON)]]</f>
        <v>0</v>
      </c>
      <c r="O711" s="2">
        <v>0</v>
      </c>
      <c r="P711" s="2">
        <v>0</v>
      </c>
      <c r="Q711" s="8" t="s">
        <v>2447</v>
      </c>
      <c r="R711" s="2">
        <v>5.5384615384615383</v>
      </c>
      <c r="S711" s="2">
        <v>0</v>
      </c>
      <c r="T711" s="8">
        <f>Contract[[#This Row],[RN DON Hours Contract]]/Contract[[#This Row],[RN DON Hours]]</f>
        <v>0</v>
      </c>
      <c r="U711" s="2">
        <v>29.947362637362627</v>
      </c>
      <c r="V711" s="2">
        <v>0</v>
      </c>
      <c r="W711" s="8">
        <f>Contract[[#This Row],[LPN Hours Contract (excl. Admin)]]/Contract[[#This Row],[LPN Hours (excl. Admin)]]</f>
        <v>0</v>
      </c>
      <c r="X711" s="2">
        <v>5.5824175824175821</v>
      </c>
      <c r="Y711" s="2">
        <v>0</v>
      </c>
      <c r="Z711" s="8">
        <f>Contract[[#This Row],[LPN Admin Hours Contract]]/Contract[[#This Row],[LPN Admin Hours]]</f>
        <v>0</v>
      </c>
      <c r="AA711" s="2">
        <v>56.516043956043937</v>
      </c>
      <c r="AB711" s="2">
        <v>0.26373626373626374</v>
      </c>
      <c r="AC711" s="8">
        <f>Contract[[#This Row],[CNA Hours Contract]]/Contract[[#This Row],[CNA Hours]]</f>
        <v>4.6665733351999644E-3</v>
      </c>
      <c r="AD711" s="2">
        <v>0</v>
      </c>
      <c r="AE711" s="2">
        <v>0</v>
      </c>
      <c r="AF711" s="8" t="s">
        <v>2447</v>
      </c>
      <c r="AG711" s="2">
        <v>0</v>
      </c>
      <c r="AH711" s="2">
        <v>0</v>
      </c>
      <c r="AI711" s="8" t="s">
        <v>2447</v>
      </c>
      <c r="AJ711" t="s">
        <v>648</v>
      </c>
      <c r="AK711" s="6">
        <v>5</v>
      </c>
      <c r="AT711"/>
      <c r="AU711"/>
    </row>
    <row r="712" spans="1:47" x14ac:dyDescent="0.25">
      <c r="A712" t="s">
        <v>35</v>
      </c>
      <c r="B712" t="s">
        <v>1245</v>
      </c>
      <c r="C712" t="s">
        <v>1927</v>
      </c>
      <c r="D712" t="s">
        <v>2359</v>
      </c>
      <c r="E712" s="2">
        <v>41.318681318681321</v>
      </c>
      <c r="F712" s="2">
        <f>SUM(Contract[[#This Row],[RN Hours (excl. Admin, DON)]], Contract[[#This Row],[RN Admin Hours]], Contract[[#This Row],[RN DON Hours]], Contract[[#This Row],[LPN Hours (excl. Admin)]], Contract[[#This Row],[LPN Admin Hours]], Contract[[#This Row],[CNA Hours]], Contract[[#This Row],[NA TR Hours]], Contract[[#This Row],[Med Aide/Tech Hours]])</f>
        <v>151.49362637362637</v>
      </c>
      <c r="G7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5.9560439560439562</v>
      </c>
      <c r="H712" s="8">
        <f>Contract[[#This Row],[Total Contract Hours]]/Contract[[#This Row],[Total Nurse Staff Hours]]</f>
        <v>3.9315475499640214E-2</v>
      </c>
      <c r="I712" s="2">
        <f>SUM(Contract[[#This Row],[RN Hours (excl. Admin, DON)]], Contract[[#This Row],[RN Admin Hours]], Contract[[#This Row],[RN DON Hours]])</f>
        <v>31.78846153846154</v>
      </c>
      <c r="J712" s="2">
        <f>SUM(Contract[[#This Row],[RN Hours Contract (excl. Admin, DON)]], Contract[[#This Row],[RN Admin Hours Contract]], Contract[[#This Row],[RN DON Hours Contract]])</f>
        <v>0</v>
      </c>
      <c r="K712" s="8">
        <f>Contract[[#This Row],[Total Contract RN Hours (w/ Admin, DON)]]/Contract[[#This Row],[Total RN Hours (w/ Admin, DON)]]</f>
        <v>0</v>
      </c>
      <c r="L712" s="2">
        <v>20.623626373626372</v>
      </c>
      <c r="M712" s="2">
        <v>0</v>
      </c>
      <c r="N712" s="8">
        <f>Contract[[#This Row],[RN Hours Contract (excl. Admin, DON)]]/Contract[[#This Row],[RN Hours (excl. Admin, DON)]]</f>
        <v>0</v>
      </c>
      <c r="O712" s="2">
        <v>5.5384615384615383</v>
      </c>
      <c r="P712" s="2">
        <v>0</v>
      </c>
      <c r="Q712" s="8">
        <f>Contract[[#This Row],[RN Admin Hours Contract]]/Contract[[#This Row],[RN Admin Hours]]</f>
        <v>0</v>
      </c>
      <c r="R712" s="2">
        <v>5.6263736263736268</v>
      </c>
      <c r="S712" s="2">
        <v>0</v>
      </c>
      <c r="T712" s="8">
        <f>Contract[[#This Row],[RN DON Hours Contract]]/Contract[[#This Row],[RN DON Hours]]</f>
        <v>0</v>
      </c>
      <c r="U712" s="2">
        <v>39.890109890109891</v>
      </c>
      <c r="V712" s="2">
        <v>0</v>
      </c>
      <c r="W712" s="8">
        <f>Contract[[#This Row],[LPN Hours Contract (excl. Admin)]]/Contract[[#This Row],[LPN Hours (excl. Admin)]]</f>
        <v>0</v>
      </c>
      <c r="X712" s="2">
        <v>5.2747252747252746</v>
      </c>
      <c r="Y712" s="2">
        <v>0</v>
      </c>
      <c r="Z712" s="8">
        <f>Contract[[#This Row],[LPN Admin Hours Contract]]/Contract[[#This Row],[LPN Admin Hours]]</f>
        <v>0</v>
      </c>
      <c r="AA712" s="2">
        <v>74.540329670329669</v>
      </c>
      <c r="AB712" s="2">
        <v>5.9560439560439562</v>
      </c>
      <c r="AC712" s="8">
        <f>Contract[[#This Row],[CNA Hours Contract]]/Contract[[#This Row],[CNA Hours]]</f>
        <v>7.9903643871523197E-2</v>
      </c>
      <c r="AD712" s="2">
        <v>0</v>
      </c>
      <c r="AE712" s="2">
        <v>0</v>
      </c>
      <c r="AF712" s="8" t="s">
        <v>2447</v>
      </c>
      <c r="AG712" s="2">
        <v>0</v>
      </c>
      <c r="AH712" s="2">
        <v>0</v>
      </c>
      <c r="AI712" s="8" t="s">
        <v>2447</v>
      </c>
      <c r="AJ712" t="s">
        <v>301</v>
      </c>
      <c r="AK712" s="6">
        <v>5</v>
      </c>
      <c r="AT712"/>
      <c r="AU712"/>
    </row>
    <row r="713" spans="1:47" x14ac:dyDescent="0.25">
      <c r="A713" t="s">
        <v>35</v>
      </c>
      <c r="B713" t="s">
        <v>1746</v>
      </c>
      <c r="C713" t="s">
        <v>1977</v>
      </c>
      <c r="D713" t="s">
        <v>2325</v>
      </c>
      <c r="E713" s="2">
        <v>69.296703296703299</v>
      </c>
      <c r="F713" s="2">
        <f>SUM(Contract[[#This Row],[RN Hours (excl. Admin, DON)]], Contract[[#This Row],[RN Admin Hours]], Contract[[#This Row],[RN DON Hours]], Contract[[#This Row],[LPN Hours (excl. Admin)]], Contract[[#This Row],[LPN Admin Hours]], Contract[[#This Row],[CNA Hours]], Contract[[#This Row],[NA TR Hours]], Contract[[#This Row],[Med Aide/Tech Hours]])</f>
        <v>267.08428571428573</v>
      </c>
      <c r="G7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13" s="8">
        <f>Contract[[#This Row],[Total Contract Hours]]/Contract[[#This Row],[Total Nurse Staff Hours]]</f>
        <v>0</v>
      </c>
      <c r="I713" s="2">
        <f>SUM(Contract[[#This Row],[RN Hours (excl. Admin, DON)]], Contract[[#This Row],[RN Admin Hours]], Contract[[#This Row],[RN DON Hours]])</f>
        <v>35.389230769230771</v>
      </c>
      <c r="J713" s="2">
        <f>SUM(Contract[[#This Row],[RN Hours Contract (excl. Admin, DON)]], Contract[[#This Row],[RN Admin Hours Contract]], Contract[[#This Row],[RN DON Hours Contract]])</f>
        <v>0</v>
      </c>
      <c r="K713" s="8">
        <f>Contract[[#This Row],[Total Contract RN Hours (w/ Admin, DON)]]/Contract[[#This Row],[Total RN Hours (w/ Admin, DON)]]</f>
        <v>0</v>
      </c>
      <c r="L713" s="2">
        <v>20.72989010989011</v>
      </c>
      <c r="M713" s="2">
        <v>0</v>
      </c>
      <c r="N713" s="8">
        <f>Contract[[#This Row],[RN Hours Contract (excl. Admin, DON)]]/Contract[[#This Row],[RN Hours (excl. Admin, DON)]]</f>
        <v>0</v>
      </c>
      <c r="O713" s="2">
        <v>10.043956043956044</v>
      </c>
      <c r="P713" s="2">
        <v>0</v>
      </c>
      <c r="Q713" s="8">
        <f>Contract[[#This Row],[RN Admin Hours Contract]]/Contract[[#This Row],[RN Admin Hours]]</f>
        <v>0</v>
      </c>
      <c r="R713" s="2">
        <v>4.615384615384615</v>
      </c>
      <c r="S713" s="2">
        <v>0</v>
      </c>
      <c r="T713" s="8">
        <f>Contract[[#This Row],[RN DON Hours Contract]]/Contract[[#This Row],[RN DON Hours]]</f>
        <v>0</v>
      </c>
      <c r="U713" s="2">
        <v>91.230769230769226</v>
      </c>
      <c r="V713" s="2">
        <v>0</v>
      </c>
      <c r="W713" s="8">
        <f>Contract[[#This Row],[LPN Hours Contract (excl. Admin)]]/Contract[[#This Row],[LPN Hours (excl. Admin)]]</f>
        <v>0</v>
      </c>
      <c r="X713" s="2">
        <v>5.2747252747252746</v>
      </c>
      <c r="Y713" s="2">
        <v>0</v>
      </c>
      <c r="Z713" s="8">
        <f>Contract[[#This Row],[LPN Admin Hours Contract]]/Contract[[#This Row],[LPN Admin Hours]]</f>
        <v>0</v>
      </c>
      <c r="AA713" s="2">
        <v>135.18956043956044</v>
      </c>
      <c r="AB713" s="2">
        <v>0</v>
      </c>
      <c r="AC713" s="8">
        <f>Contract[[#This Row],[CNA Hours Contract]]/Contract[[#This Row],[CNA Hours]]</f>
        <v>0</v>
      </c>
      <c r="AD713" s="2">
        <v>0</v>
      </c>
      <c r="AE713" s="2">
        <v>0</v>
      </c>
      <c r="AF713" s="8" t="s">
        <v>2447</v>
      </c>
      <c r="AG713" s="2">
        <v>0</v>
      </c>
      <c r="AH713" s="2">
        <v>0</v>
      </c>
      <c r="AI713" s="8" t="s">
        <v>2447</v>
      </c>
      <c r="AJ713" t="s">
        <v>812</v>
      </c>
      <c r="AK713" s="6">
        <v>5</v>
      </c>
      <c r="AT713"/>
      <c r="AU713"/>
    </row>
    <row r="714" spans="1:47" x14ac:dyDescent="0.25">
      <c r="A714" t="s">
        <v>35</v>
      </c>
      <c r="B714" t="s">
        <v>1075</v>
      </c>
      <c r="C714" t="s">
        <v>2093</v>
      </c>
      <c r="D714" t="s">
        <v>2316</v>
      </c>
      <c r="E714" s="2">
        <v>149.34065934065933</v>
      </c>
      <c r="F714" s="2">
        <f>SUM(Contract[[#This Row],[RN Hours (excl. Admin, DON)]], Contract[[#This Row],[RN Admin Hours]], Contract[[#This Row],[RN DON Hours]], Contract[[#This Row],[LPN Hours (excl. Admin)]], Contract[[#This Row],[LPN Admin Hours]], Contract[[#This Row],[CNA Hours]], Contract[[#This Row],[NA TR Hours]], Contract[[#This Row],[Med Aide/Tech Hours]])</f>
        <v>477.70692307692309</v>
      </c>
      <c r="G7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54.639670329670331</v>
      </c>
      <c r="H714" s="8">
        <f>Contract[[#This Row],[Total Contract Hours]]/Contract[[#This Row],[Total Nurse Staff Hours]]</f>
        <v>0.11437906316645936</v>
      </c>
      <c r="I714" s="2">
        <f>SUM(Contract[[#This Row],[RN Hours (excl. Admin, DON)]], Contract[[#This Row],[RN Admin Hours]], Contract[[#This Row],[RN DON Hours]])</f>
        <v>56.68373626373625</v>
      </c>
      <c r="J714" s="2">
        <f>SUM(Contract[[#This Row],[RN Hours Contract (excl. Admin, DON)]], Contract[[#This Row],[RN Admin Hours Contract]], Contract[[#This Row],[RN DON Hours Contract]])</f>
        <v>0</v>
      </c>
      <c r="K714" s="8">
        <f>Contract[[#This Row],[Total Contract RN Hours (w/ Admin, DON)]]/Contract[[#This Row],[Total RN Hours (w/ Admin, DON)]]</f>
        <v>0</v>
      </c>
      <c r="L714" s="2">
        <v>44.002417582417571</v>
      </c>
      <c r="M714" s="2">
        <v>0</v>
      </c>
      <c r="N714" s="8">
        <f>Contract[[#This Row],[RN Hours Contract (excl. Admin, DON)]]/Contract[[#This Row],[RN Hours (excl. Admin, DON)]]</f>
        <v>0</v>
      </c>
      <c r="O714" s="2">
        <v>7.8461538461538458</v>
      </c>
      <c r="P714" s="2">
        <v>0</v>
      </c>
      <c r="Q714" s="8">
        <f>Contract[[#This Row],[RN Admin Hours Contract]]/Contract[[#This Row],[RN Admin Hours]]</f>
        <v>0</v>
      </c>
      <c r="R714" s="2">
        <v>4.8351648351648349</v>
      </c>
      <c r="S714" s="2">
        <v>0</v>
      </c>
      <c r="T714" s="8">
        <f>Contract[[#This Row],[RN DON Hours Contract]]/Contract[[#This Row],[RN DON Hours]]</f>
        <v>0</v>
      </c>
      <c r="U714" s="2">
        <v>129.46912087912085</v>
      </c>
      <c r="V714" s="2">
        <v>2.7495604395604398</v>
      </c>
      <c r="W714" s="8">
        <f>Contract[[#This Row],[LPN Hours Contract (excl. Admin)]]/Contract[[#This Row],[LPN Hours (excl. Admin)]]</f>
        <v>2.1237190929314902E-2</v>
      </c>
      <c r="X714" s="2">
        <v>5.597032967032967</v>
      </c>
      <c r="Y714" s="2">
        <v>0</v>
      </c>
      <c r="Z714" s="8">
        <f>Contract[[#This Row],[LPN Admin Hours Contract]]/Contract[[#This Row],[LPN Admin Hours]]</f>
        <v>0</v>
      </c>
      <c r="AA714" s="2">
        <v>278.9398901098902</v>
      </c>
      <c r="AB714" s="2">
        <v>51.890109890109891</v>
      </c>
      <c r="AC714" s="8">
        <f>Contract[[#This Row],[CNA Hours Contract]]/Contract[[#This Row],[CNA Hours]]</f>
        <v>0.18602613584477803</v>
      </c>
      <c r="AD714" s="2">
        <v>7.0171428571428578</v>
      </c>
      <c r="AE714" s="2">
        <v>0</v>
      </c>
      <c r="AF714" s="8">
        <f>Contract[[#This Row],[NA TR Hours Contract]]/Contract[[#This Row],[NA TR Hours]]</f>
        <v>0</v>
      </c>
      <c r="AG714" s="2">
        <v>0</v>
      </c>
      <c r="AH714" s="2">
        <v>0</v>
      </c>
      <c r="AI714" s="8" t="s">
        <v>2447</v>
      </c>
      <c r="AJ714" t="s">
        <v>128</v>
      </c>
      <c r="AK714" s="6">
        <v>5</v>
      </c>
      <c r="AT714"/>
      <c r="AU714"/>
    </row>
    <row r="715" spans="1:47" x14ac:dyDescent="0.25">
      <c r="A715" t="s">
        <v>35</v>
      </c>
      <c r="B715" t="s">
        <v>1705</v>
      </c>
      <c r="C715" t="s">
        <v>2059</v>
      </c>
      <c r="D715" t="s">
        <v>2316</v>
      </c>
      <c r="E715" s="2">
        <v>35.175824175824175</v>
      </c>
      <c r="F715" s="2">
        <f>SUM(Contract[[#This Row],[RN Hours (excl. Admin, DON)]], Contract[[#This Row],[RN Admin Hours]], Contract[[#This Row],[RN DON Hours]], Contract[[#This Row],[LPN Hours (excl. Admin)]], Contract[[#This Row],[LPN Admin Hours]], Contract[[#This Row],[CNA Hours]], Contract[[#This Row],[NA TR Hours]], Contract[[#This Row],[Med Aide/Tech Hours]])</f>
        <v>99.321648351648349</v>
      </c>
      <c r="G7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15" s="8">
        <f>Contract[[#This Row],[Total Contract Hours]]/Contract[[#This Row],[Total Nurse Staff Hours]]</f>
        <v>0</v>
      </c>
      <c r="I715" s="2">
        <f>SUM(Contract[[#This Row],[RN Hours (excl. Admin, DON)]], Contract[[#This Row],[RN Admin Hours]], Contract[[#This Row],[RN DON Hours]])</f>
        <v>16.059010989010993</v>
      </c>
      <c r="J715" s="2">
        <f>SUM(Contract[[#This Row],[RN Hours Contract (excl. Admin, DON)]], Contract[[#This Row],[RN Admin Hours Contract]], Contract[[#This Row],[RN DON Hours Contract]])</f>
        <v>0</v>
      </c>
      <c r="K715" s="8">
        <f>Contract[[#This Row],[Total Contract RN Hours (w/ Admin, DON)]]/Contract[[#This Row],[Total RN Hours (w/ Admin, DON)]]</f>
        <v>0</v>
      </c>
      <c r="L715" s="2">
        <v>10.344725274725279</v>
      </c>
      <c r="M715" s="2">
        <v>0</v>
      </c>
      <c r="N715" s="8">
        <f>Contract[[#This Row],[RN Hours Contract (excl. Admin, DON)]]/Contract[[#This Row],[RN Hours (excl. Admin, DON)]]</f>
        <v>0</v>
      </c>
      <c r="O715" s="2">
        <v>0</v>
      </c>
      <c r="P715" s="2">
        <v>0</v>
      </c>
      <c r="Q715" s="8" t="s">
        <v>2447</v>
      </c>
      <c r="R715" s="2">
        <v>5.7142857142857144</v>
      </c>
      <c r="S715" s="2">
        <v>0</v>
      </c>
      <c r="T715" s="8">
        <f>Contract[[#This Row],[RN DON Hours Contract]]/Contract[[#This Row],[RN DON Hours]]</f>
        <v>0</v>
      </c>
      <c r="U715" s="2">
        <v>19.383736263736264</v>
      </c>
      <c r="V715" s="2">
        <v>0</v>
      </c>
      <c r="W715" s="8">
        <f>Contract[[#This Row],[LPN Hours Contract (excl. Admin)]]/Contract[[#This Row],[LPN Hours (excl. Admin)]]</f>
        <v>0</v>
      </c>
      <c r="X715" s="2">
        <v>5.5384615384615383</v>
      </c>
      <c r="Y715" s="2">
        <v>0</v>
      </c>
      <c r="Z715" s="8">
        <f>Contract[[#This Row],[LPN Admin Hours Contract]]/Contract[[#This Row],[LPN Admin Hours]]</f>
        <v>0</v>
      </c>
      <c r="AA715" s="2">
        <v>58.340439560439549</v>
      </c>
      <c r="AB715" s="2">
        <v>0</v>
      </c>
      <c r="AC715" s="8">
        <f>Contract[[#This Row],[CNA Hours Contract]]/Contract[[#This Row],[CNA Hours]]</f>
        <v>0</v>
      </c>
      <c r="AD715" s="2">
        <v>0</v>
      </c>
      <c r="AE715" s="2">
        <v>0</v>
      </c>
      <c r="AF715" s="8" t="s">
        <v>2447</v>
      </c>
      <c r="AG715" s="2">
        <v>0</v>
      </c>
      <c r="AH715" s="2">
        <v>0</v>
      </c>
      <c r="AI715" s="8" t="s">
        <v>2447</v>
      </c>
      <c r="AJ715" t="s">
        <v>771</v>
      </c>
      <c r="AK715" s="6">
        <v>5</v>
      </c>
      <c r="AT715"/>
      <c r="AU715"/>
    </row>
    <row r="716" spans="1:47" x14ac:dyDescent="0.25">
      <c r="A716" t="s">
        <v>35</v>
      </c>
      <c r="B716" t="s">
        <v>1379</v>
      </c>
      <c r="C716" t="s">
        <v>2185</v>
      </c>
      <c r="D716" t="s">
        <v>2322</v>
      </c>
      <c r="E716" s="2">
        <v>42.549450549450547</v>
      </c>
      <c r="F716" s="2">
        <f>SUM(Contract[[#This Row],[RN Hours (excl. Admin, DON)]], Contract[[#This Row],[RN Admin Hours]], Contract[[#This Row],[RN DON Hours]], Contract[[#This Row],[LPN Hours (excl. Admin)]], Contract[[#This Row],[LPN Admin Hours]], Contract[[#This Row],[CNA Hours]], Contract[[#This Row],[NA TR Hours]], Contract[[#This Row],[Med Aide/Tech Hours]])</f>
        <v>159.79736263736268</v>
      </c>
      <c r="G7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9.8927472527472524</v>
      </c>
      <c r="H716" s="8">
        <f>Contract[[#This Row],[Total Contract Hours]]/Contract[[#This Row],[Total Nurse Staff Hours]]</f>
        <v>6.1908075887318809E-2</v>
      </c>
      <c r="I716" s="2">
        <f>SUM(Contract[[#This Row],[RN Hours (excl. Admin, DON)]], Contract[[#This Row],[RN Admin Hours]], Contract[[#This Row],[RN DON Hours]])</f>
        <v>43.64813186813187</v>
      </c>
      <c r="J716" s="2">
        <f>SUM(Contract[[#This Row],[RN Hours Contract (excl. Admin, DON)]], Contract[[#This Row],[RN Admin Hours Contract]], Contract[[#This Row],[RN DON Hours Contract]])</f>
        <v>0.70329670329670335</v>
      </c>
      <c r="K716" s="8">
        <f>Contract[[#This Row],[Total Contract RN Hours (w/ Admin, DON)]]/Contract[[#This Row],[Total RN Hours (w/ Admin, DON)]]</f>
        <v>1.6112870658966057E-2</v>
      </c>
      <c r="L716" s="2">
        <v>24.6021978021978</v>
      </c>
      <c r="M716" s="2">
        <v>0</v>
      </c>
      <c r="N716" s="8">
        <f>Contract[[#This Row],[RN Hours Contract (excl. Admin, DON)]]/Contract[[#This Row],[RN Hours (excl. Admin, DON)]]</f>
        <v>0</v>
      </c>
      <c r="O716" s="2">
        <v>13.595384615384615</v>
      </c>
      <c r="P716" s="2">
        <v>0.70329670329670335</v>
      </c>
      <c r="Q716" s="8">
        <f>Contract[[#This Row],[RN Admin Hours Contract]]/Contract[[#This Row],[RN Admin Hours]]</f>
        <v>5.1730548505472124E-2</v>
      </c>
      <c r="R716" s="2">
        <v>5.4505494505494507</v>
      </c>
      <c r="S716" s="2">
        <v>0</v>
      </c>
      <c r="T716" s="8">
        <f>Contract[[#This Row],[RN DON Hours Contract]]/Contract[[#This Row],[RN DON Hours]]</f>
        <v>0</v>
      </c>
      <c r="U716" s="2">
        <v>15.448791208791203</v>
      </c>
      <c r="V716" s="2">
        <v>2.771868131868132</v>
      </c>
      <c r="W716" s="8">
        <f>Contract[[#This Row],[LPN Hours Contract (excl. Admin)]]/Contract[[#This Row],[LPN Hours (excl. Admin)]]</f>
        <v>0.17942297843282315</v>
      </c>
      <c r="X716" s="2">
        <v>4.5043956043956044</v>
      </c>
      <c r="Y716" s="2">
        <v>0</v>
      </c>
      <c r="Z716" s="8">
        <f>Contract[[#This Row],[LPN Admin Hours Contract]]/Contract[[#This Row],[LPN Admin Hours]]</f>
        <v>0</v>
      </c>
      <c r="AA716" s="2">
        <v>96.196043956043994</v>
      </c>
      <c r="AB716" s="2">
        <v>6.4175824175824179</v>
      </c>
      <c r="AC716" s="8">
        <f>Contract[[#This Row],[CNA Hours Contract]]/Contract[[#This Row],[CNA Hours]]</f>
        <v>6.6713579412006591E-2</v>
      </c>
      <c r="AD716" s="2">
        <v>0</v>
      </c>
      <c r="AE716" s="2">
        <v>0</v>
      </c>
      <c r="AF716" s="8" t="s">
        <v>2447</v>
      </c>
      <c r="AG716" s="2">
        <v>0</v>
      </c>
      <c r="AH716" s="2">
        <v>0</v>
      </c>
      <c r="AI716" s="8" t="s">
        <v>2447</v>
      </c>
      <c r="AJ716" t="s">
        <v>436</v>
      </c>
      <c r="AK716" s="6">
        <v>5</v>
      </c>
      <c r="AT716"/>
      <c r="AU716"/>
    </row>
    <row r="717" spans="1:47" x14ac:dyDescent="0.25">
      <c r="A717" t="s">
        <v>35</v>
      </c>
      <c r="B717" t="s">
        <v>1384</v>
      </c>
      <c r="C717" t="s">
        <v>2175</v>
      </c>
      <c r="D717" t="s">
        <v>2331</v>
      </c>
      <c r="E717" s="2">
        <v>76.681318681318686</v>
      </c>
      <c r="F717" s="2">
        <f>SUM(Contract[[#This Row],[RN Hours (excl. Admin, DON)]], Contract[[#This Row],[RN Admin Hours]], Contract[[#This Row],[RN DON Hours]], Contract[[#This Row],[LPN Hours (excl. Admin)]], Contract[[#This Row],[LPN Admin Hours]], Contract[[#This Row],[CNA Hours]], Contract[[#This Row],[NA TR Hours]], Contract[[#This Row],[Med Aide/Tech Hours]])</f>
        <v>238.3417582417583</v>
      </c>
      <c r="G7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4.7252747252747245</v>
      </c>
      <c r="H717" s="8">
        <f>Contract[[#This Row],[Total Contract Hours]]/Contract[[#This Row],[Total Nurse Staff Hours]]</f>
        <v>1.9825626697281114E-2</v>
      </c>
      <c r="I717" s="2">
        <f>SUM(Contract[[#This Row],[RN Hours (excl. Admin, DON)]], Contract[[#This Row],[RN Admin Hours]], Contract[[#This Row],[RN DON Hours]])</f>
        <v>28.783736263736262</v>
      </c>
      <c r="J717" s="2">
        <f>SUM(Contract[[#This Row],[RN Hours Contract (excl. Admin, DON)]], Contract[[#This Row],[RN Admin Hours Contract]], Contract[[#This Row],[RN DON Hours Contract]])</f>
        <v>0.65934065934065933</v>
      </c>
      <c r="K717" s="8">
        <f>Contract[[#This Row],[Total Contract RN Hours (w/ Admin, DON)]]/Contract[[#This Row],[Total RN Hours (w/ Admin, DON)]]</f>
        <v>2.2906708611395325E-2</v>
      </c>
      <c r="L717" s="2">
        <v>12.432087912087908</v>
      </c>
      <c r="M717" s="2">
        <v>0.65934065934065933</v>
      </c>
      <c r="N717" s="8">
        <f>Contract[[#This Row],[RN Hours Contract (excl. Admin, DON)]]/Contract[[#This Row],[RN Hours (excl. Admin, DON)]]</f>
        <v>5.3035392285118284E-2</v>
      </c>
      <c r="O717" s="2">
        <v>11.604395604395604</v>
      </c>
      <c r="P717" s="2">
        <v>0</v>
      </c>
      <c r="Q717" s="8">
        <f>Contract[[#This Row],[RN Admin Hours Contract]]/Contract[[#This Row],[RN Admin Hours]]</f>
        <v>0</v>
      </c>
      <c r="R717" s="2">
        <v>4.7472527472527473</v>
      </c>
      <c r="S717" s="2">
        <v>0</v>
      </c>
      <c r="T717" s="8">
        <f>Contract[[#This Row],[RN DON Hours Contract]]/Contract[[#This Row],[RN DON Hours]]</f>
        <v>0</v>
      </c>
      <c r="U717" s="2">
        <v>61.467692307692325</v>
      </c>
      <c r="V717" s="2">
        <v>1.8791208791208791</v>
      </c>
      <c r="W717" s="8">
        <f>Contract[[#This Row],[LPN Hours Contract (excl. Admin)]]/Contract[[#This Row],[LPN Hours (excl. Admin)]]</f>
        <v>3.0570870787119463E-2</v>
      </c>
      <c r="X717" s="2">
        <v>0</v>
      </c>
      <c r="Y717" s="2">
        <v>0</v>
      </c>
      <c r="Z717" s="8" t="s">
        <v>2447</v>
      </c>
      <c r="AA717" s="2">
        <v>148.09032967032971</v>
      </c>
      <c r="AB717" s="2">
        <v>2.1868131868131866</v>
      </c>
      <c r="AC717" s="8">
        <f>Contract[[#This Row],[CNA Hours Contract]]/Contract[[#This Row],[CNA Hours]]</f>
        <v>1.4766752101108466E-2</v>
      </c>
      <c r="AD717" s="2">
        <v>0</v>
      </c>
      <c r="AE717" s="2">
        <v>0</v>
      </c>
      <c r="AF717" s="8" t="s">
        <v>2447</v>
      </c>
      <c r="AG717" s="2">
        <v>0</v>
      </c>
      <c r="AH717" s="2">
        <v>0</v>
      </c>
      <c r="AI717" s="8" t="s">
        <v>2447</v>
      </c>
      <c r="AJ717" t="s">
        <v>442</v>
      </c>
      <c r="AK717" s="6">
        <v>5</v>
      </c>
      <c r="AT717"/>
      <c r="AU717"/>
    </row>
    <row r="718" spans="1:47" x14ac:dyDescent="0.25">
      <c r="A718" t="s">
        <v>35</v>
      </c>
      <c r="B718" t="s">
        <v>1297</v>
      </c>
      <c r="C718" t="s">
        <v>1950</v>
      </c>
      <c r="D718" t="s">
        <v>2355</v>
      </c>
      <c r="E718" s="2">
        <v>88.527472527472526</v>
      </c>
      <c r="F718" s="2">
        <f>SUM(Contract[[#This Row],[RN Hours (excl. Admin, DON)]], Contract[[#This Row],[RN Admin Hours]], Contract[[#This Row],[RN DON Hours]], Contract[[#This Row],[LPN Hours (excl. Admin)]], Contract[[#This Row],[LPN Admin Hours]], Contract[[#This Row],[CNA Hours]], Contract[[#This Row],[NA TR Hours]], Contract[[#This Row],[Med Aide/Tech Hours]])</f>
        <v>373.98087912087914</v>
      </c>
      <c r="G7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18" s="8">
        <f>Contract[[#This Row],[Total Contract Hours]]/Contract[[#This Row],[Total Nurse Staff Hours]]</f>
        <v>0</v>
      </c>
      <c r="I718" s="2">
        <f>SUM(Contract[[#This Row],[RN Hours (excl. Admin, DON)]], Contract[[#This Row],[RN Admin Hours]], Contract[[#This Row],[RN DON Hours]])</f>
        <v>67.361868131868135</v>
      </c>
      <c r="J718" s="2">
        <f>SUM(Contract[[#This Row],[RN Hours Contract (excl. Admin, DON)]], Contract[[#This Row],[RN Admin Hours Contract]], Contract[[#This Row],[RN DON Hours Contract]])</f>
        <v>0</v>
      </c>
      <c r="K718" s="8">
        <f>Contract[[#This Row],[Total Contract RN Hours (w/ Admin, DON)]]/Contract[[#This Row],[Total RN Hours (w/ Admin, DON)]]</f>
        <v>0</v>
      </c>
      <c r="L718" s="2">
        <v>39.392087912087909</v>
      </c>
      <c r="M718" s="2">
        <v>0</v>
      </c>
      <c r="N718" s="8">
        <f>Contract[[#This Row],[RN Hours Contract (excl. Admin, DON)]]/Contract[[#This Row],[RN Hours (excl. Admin, DON)]]</f>
        <v>0</v>
      </c>
      <c r="O718" s="2">
        <v>24.280219780219781</v>
      </c>
      <c r="P718" s="2">
        <v>0</v>
      </c>
      <c r="Q718" s="8">
        <f>Contract[[#This Row],[RN Admin Hours Contract]]/Contract[[#This Row],[RN Admin Hours]]</f>
        <v>0</v>
      </c>
      <c r="R718" s="2">
        <v>3.6895604395604398</v>
      </c>
      <c r="S718" s="2">
        <v>0</v>
      </c>
      <c r="T718" s="8">
        <f>Contract[[#This Row],[RN DON Hours Contract]]/Contract[[#This Row],[RN DON Hours]]</f>
        <v>0</v>
      </c>
      <c r="U718" s="2">
        <v>92.214285714285708</v>
      </c>
      <c r="V718" s="2">
        <v>0</v>
      </c>
      <c r="W718" s="8">
        <f>Contract[[#This Row],[LPN Hours Contract (excl. Admin)]]/Contract[[#This Row],[LPN Hours (excl. Admin)]]</f>
        <v>0</v>
      </c>
      <c r="X718" s="2">
        <v>1.9038461538461537</v>
      </c>
      <c r="Y718" s="2">
        <v>0</v>
      </c>
      <c r="Z718" s="8">
        <f>Contract[[#This Row],[LPN Admin Hours Contract]]/Contract[[#This Row],[LPN Admin Hours]]</f>
        <v>0</v>
      </c>
      <c r="AA718" s="2">
        <v>212.50087912087915</v>
      </c>
      <c r="AB718" s="2">
        <v>0</v>
      </c>
      <c r="AC718" s="8">
        <f>Contract[[#This Row],[CNA Hours Contract]]/Contract[[#This Row],[CNA Hours]]</f>
        <v>0</v>
      </c>
      <c r="AD718" s="2">
        <v>0</v>
      </c>
      <c r="AE718" s="2">
        <v>0</v>
      </c>
      <c r="AF718" s="8" t="s">
        <v>2447</v>
      </c>
      <c r="AG718" s="2">
        <v>0</v>
      </c>
      <c r="AH718" s="2">
        <v>0</v>
      </c>
      <c r="AI718" s="8" t="s">
        <v>2447</v>
      </c>
      <c r="AJ718" t="s">
        <v>353</v>
      </c>
      <c r="AK718" s="6">
        <v>5</v>
      </c>
      <c r="AT718"/>
      <c r="AU718"/>
    </row>
    <row r="719" spans="1:47" x14ac:dyDescent="0.25">
      <c r="A719" t="s">
        <v>35</v>
      </c>
      <c r="B719" t="s">
        <v>1489</v>
      </c>
      <c r="C719" t="s">
        <v>1948</v>
      </c>
      <c r="D719" t="s">
        <v>2316</v>
      </c>
      <c r="E719" s="2">
        <v>47.417582417582416</v>
      </c>
      <c r="F719" s="2">
        <f>SUM(Contract[[#This Row],[RN Hours (excl. Admin, DON)]], Contract[[#This Row],[RN Admin Hours]], Contract[[#This Row],[RN DON Hours]], Contract[[#This Row],[LPN Hours (excl. Admin)]], Contract[[#This Row],[LPN Admin Hours]], Contract[[#This Row],[CNA Hours]], Contract[[#This Row],[NA TR Hours]], Contract[[#This Row],[Med Aide/Tech Hours]])</f>
        <v>184.58142857142863</v>
      </c>
      <c r="G7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14.494505494505495</v>
      </c>
      <c r="H719" s="8">
        <f>Contract[[#This Row],[Total Contract Hours]]/Contract[[#This Row],[Total Nurse Staff Hours]]</f>
        <v>7.8526348000912044E-2</v>
      </c>
      <c r="I719" s="2">
        <f>SUM(Contract[[#This Row],[RN Hours (excl. Admin, DON)]], Contract[[#This Row],[RN Admin Hours]], Contract[[#This Row],[RN DON Hours]])</f>
        <v>32.30142857142858</v>
      </c>
      <c r="J719" s="2">
        <f>SUM(Contract[[#This Row],[RN Hours Contract (excl. Admin, DON)]], Contract[[#This Row],[RN Admin Hours Contract]], Contract[[#This Row],[RN DON Hours Contract]])</f>
        <v>4.5604395604395602</v>
      </c>
      <c r="K719" s="8">
        <f>Contract[[#This Row],[Total Contract RN Hours (w/ Admin, DON)]]/Contract[[#This Row],[Total RN Hours (w/ Admin, DON)]]</f>
        <v>0.14118383496119991</v>
      </c>
      <c r="L719" s="2">
        <v>27.466263736263745</v>
      </c>
      <c r="M719" s="2">
        <v>4.5604395604395602</v>
      </c>
      <c r="N719" s="8">
        <f>Contract[[#This Row],[RN Hours Contract (excl. Admin, DON)]]/Contract[[#This Row],[RN Hours (excl. Admin, DON)]]</f>
        <v>0.16603785663131188</v>
      </c>
      <c r="O719" s="2">
        <v>0</v>
      </c>
      <c r="P719" s="2">
        <v>0</v>
      </c>
      <c r="Q719" s="8" t="s">
        <v>2447</v>
      </c>
      <c r="R719" s="2">
        <v>4.8351648351648349</v>
      </c>
      <c r="S719" s="2">
        <v>0</v>
      </c>
      <c r="T719" s="8">
        <f>Contract[[#This Row],[RN DON Hours Contract]]/Contract[[#This Row],[RN DON Hours]]</f>
        <v>0</v>
      </c>
      <c r="U719" s="2">
        <v>47.12912087912089</v>
      </c>
      <c r="V719" s="2">
        <v>0</v>
      </c>
      <c r="W719" s="8">
        <f>Contract[[#This Row],[LPN Hours Contract (excl. Admin)]]/Contract[[#This Row],[LPN Hours (excl. Admin)]]</f>
        <v>0</v>
      </c>
      <c r="X719" s="2">
        <v>0</v>
      </c>
      <c r="Y719" s="2">
        <v>0</v>
      </c>
      <c r="Z719" s="8" t="s">
        <v>2447</v>
      </c>
      <c r="AA719" s="2">
        <v>105.15087912087915</v>
      </c>
      <c r="AB719" s="2">
        <v>9.9340659340659343</v>
      </c>
      <c r="AC719" s="8">
        <f>Contract[[#This Row],[CNA Hours Contract]]/Contract[[#This Row],[CNA Hours]]</f>
        <v>9.4474397333815435E-2</v>
      </c>
      <c r="AD719" s="2">
        <v>0</v>
      </c>
      <c r="AE719" s="2">
        <v>0</v>
      </c>
      <c r="AF719" s="8" t="s">
        <v>2447</v>
      </c>
      <c r="AG719" s="2">
        <v>0</v>
      </c>
      <c r="AH719" s="2">
        <v>0</v>
      </c>
      <c r="AI719" s="8" t="s">
        <v>2447</v>
      </c>
      <c r="AJ719" t="s">
        <v>550</v>
      </c>
      <c r="AK719" s="6">
        <v>5</v>
      </c>
      <c r="AT719"/>
      <c r="AU719"/>
    </row>
    <row r="720" spans="1:47" x14ac:dyDescent="0.25">
      <c r="A720" t="s">
        <v>35</v>
      </c>
      <c r="B720" t="s">
        <v>1223</v>
      </c>
      <c r="C720" t="s">
        <v>2136</v>
      </c>
      <c r="D720" t="s">
        <v>2316</v>
      </c>
      <c r="E720" s="2">
        <v>100.95604395604396</v>
      </c>
      <c r="F720" s="2">
        <f>SUM(Contract[[#This Row],[RN Hours (excl. Admin, DON)]], Contract[[#This Row],[RN Admin Hours]], Contract[[#This Row],[RN DON Hours]], Contract[[#This Row],[LPN Hours (excl. Admin)]], Contract[[#This Row],[LPN Admin Hours]], Contract[[#This Row],[CNA Hours]], Contract[[#This Row],[NA TR Hours]], Contract[[#This Row],[Med Aide/Tech Hours]])</f>
        <v>426.92879120879115</v>
      </c>
      <c r="G7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158.78527472527472</v>
      </c>
      <c r="H720" s="8">
        <f>Contract[[#This Row],[Total Contract Hours]]/Contract[[#This Row],[Total Nurse Staff Hours]]</f>
        <v>0.37192449418952439</v>
      </c>
      <c r="I720" s="2">
        <f>SUM(Contract[[#This Row],[RN Hours (excl. Admin, DON)]], Contract[[#This Row],[RN Admin Hours]], Contract[[#This Row],[RN DON Hours]])</f>
        <v>91.190219780219763</v>
      </c>
      <c r="J720" s="2">
        <f>SUM(Contract[[#This Row],[RN Hours Contract (excl. Admin, DON)]], Contract[[#This Row],[RN Admin Hours Contract]], Contract[[#This Row],[RN DON Hours Contract]])</f>
        <v>16.450549450549449</v>
      </c>
      <c r="K720" s="8">
        <f>Contract[[#This Row],[Total Contract RN Hours (w/ Admin, DON)]]/Contract[[#This Row],[Total RN Hours (w/ Admin, DON)]]</f>
        <v>0.18039817746022987</v>
      </c>
      <c r="L720" s="2">
        <v>78.239670329670318</v>
      </c>
      <c r="M720" s="2">
        <v>16.450549450549449</v>
      </c>
      <c r="N720" s="8">
        <f>Contract[[#This Row],[RN Hours Contract (excl. Admin, DON)]]/Contract[[#This Row],[RN Hours (excl. Admin, DON)]]</f>
        <v>0.21025841981738277</v>
      </c>
      <c r="O720" s="2">
        <v>7.3406593406593403</v>
      </c>
      <c r="P720" s="2">
        <v>0</v>
      </c>
      <c r="Q720" s="8">
        <f>Contract[[#This Row],[RN Admin Hours Contract]]/Contract[[#This Row],[RN Admin Hours]]</f>
        <v>0</v>
      </c>
      <c r="R720" s="2">
        <v>5.6098901098901095</v>
      </c>
      <c r="S720" s="2">
        <v>0</v>
      </c>
      <c r="T720" s="8">
        <f>Contract[[#This Row],[RN DON Hours Contract]]/Contract[[#This Row],[RN DON Hours]]</f>
        <v>0</v>
      </c>
      <c r="U720" s="2">
        <v>92.296923076923079</v>
      </c>
      <c r="V720" s="2">
        <v>34.532527472527477</v>
      </c>
      <c r="W720" s="8">
        <f>Contract[[#This Row],[LPN Hours Contract (excl. Admin)]]/Contract[[#This Row],[LPN Hours (excl. Admin)]]</f>
        <v>0.37414603132270197</v>
      </c>
      <c r="X720" s="2">
        <v>4.9230769230769234</v>
      </c>
      <c r="Y720" s="2">
        <v>0</v>
      </c>
      <c r="Z720" s="8">
        <f>Contract[[#This Row],[LPN Admin Hours Contract]]/Contract[[#This Row],[LPN Admin Hours]]</f>
        <v>0</v>
      </c>
      <c r="AA720" s="2">
        <v>238.51857142857142</v>
      </c>
      <c r="AB720" s="2">
        <v>107.8021978021978</v>
      </c>
      <c r="AC720" s="8">
        <f>Contract[[#This Row],[CNA Hours Contract]]/Contract[[#This Row],[CNA Hours]]</f>
        <v>0.45196563586865629</v>
      </c>
      <c r="AD720" s="2">
        <v>0</v>
      </c>
      <c r="AE720" s="2">
        <v>0</v>
      </c>
      <c r="AF720" s="8" t="s">
        <v>2447</v>
      </c>
      <c r="AG720" s="2">
        <v>0</v>
      </c>
      <c r="AH720" s="2">
        <v>0</v>
      </c>
      <c r="AI720" s="8" t="s">
        <v>2447</v>
      </c>
      <c r="AJ720" t="s">
        <v>279</v>
      </c>
      <c r="AK720" s="6">
        <v>5</v>
      </c>
      <c r="AT720"/>
      <c r="AU720"/>
    </row>
    <row r="721" spans="1:47" x14ac:dyDescent="0.25">
      <c r="A721" t="s">
        <v>35</v>
      </c>
      <c r="B721" t="s">
        <v>1617</v>
      </c>
      <c r="C721" t="s">
        <v>1933</v>
      </c>
      <c r="D721" t="s">
        <v>2363</v>
      </c>
      <c r="E721" s="2">
        <v>59.615384615384613</v>
      </c>
      <c r="F721" s="2">
        <f>SUM(Contract[[#This Row],[RN Hours (excl. Admin, DON)]], Contract[[#This Row],[RN Admin Hours]], Contract[[#This Row],[RN DON Hours]], Contract[[#This Row],[LPN Hours (excl. Admin)]], Contract[[#This Row],[LPN Admin Hours]], Contract[[#This Row],[CNA Hours]], Contract[[#This Row],[NA TR Hours]], Contract[[#This Row],[Med Aide/Tech Hours]])</f>
        <v>165.51494505494503</v>
      </c>
      <c r="G7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21" s="8">
        <f>Contract[[#This Row],[Total Contract Hours]]/Contract[[#This Row],[Total Nurse Staff Hours]]</f>
        <v>0</v>
      </c>
      <c r="I721" s="2">
        <f>SUM(Contract[[#This Row],[RN Hours (excl. Admin, DON)]], Contract[[#This Row],[RN Admin Hours]], Contract[[#This Row],[RN DON Hours]])</f>
        <v>38.497252747252752</v>
      </c>
      <c r="J721" s="2">
        <f>SUM(Contract[[#This Row],[RN Hours Contract (excl. Admin, DON)]], Contract[[#This Row],[RN Admin Hours Contract]], Contract[[#This Row],[RN DON Hours Contract]])</f>
        <v>0</v>
      </c>
      <c r="K721" s="8">
        <f>Contract[[#This Row],[Total Contract RN Hours (w/ Admin, DON)]]/Contract[[#This Row],[Total RN Hours (w/ Admin, DON)]]</f>
        <v>0</v>
      </c>
      <c r="L721" s="2">
        <v>30.782967032967033</v>
      </c>
      <c r="M721" s="2">
        <v>0</v>
      </c>
      <c r="N721" s="8">
        <f>Contract[[#This Row],[RN Hours Contract (excl. Admin, DON)]]/Contract[[#This Row],[RN Hours (excl. Admin, DON)]]</f>
        <v>0</v>
      </c>
      <c r="O721" s="2">
        <v>2.4395604395604398</v>
      </c>
      <c r="P721" s="2">
        <v>0</v>
      </c>
      <c r="Q721" s="8">
        <f>Contract[[#This Row],[RN Admin Hours Contract]]/Contract[[#This Row],[RN Admin Hours]]</f>
        <v>0</v>
      </c>
      <c r="R721" s="2">
        <v>5.2747252747252746</v>
      </c>
      <c r="S721" s="2">
        <v>0</v>
      </c>
      <c r="T721" s="8">
        <f>Contract[[#This Row],[RN DON Hours Contract]]/Contract[[#This Row],[RN DON Hours]]</f>
        <v>0</v>
      </c>
      <c r="U721" s="2">
        <v>29.368131868131869</v>
      </c>
      <c r="V721" s="2">
        <v>0</v>
      </c>
      <c r="W721" s="8">
        <f>Contract[[#This Row],[LPN Hours Contract (excl. Admin)]]/Contract[[#This Row],[LPN Hours (excl. Admin)]]</f>
        <v>0</v>
      </c>
      <c r="X721" s="2">
        <v>9.2857142857142865</v>
      </c>
      <c r="Y721" s="2">
        <v>0</v>
      </c>
      <c r="Z721" s="8">
        <f>Contract[[#This Row],[LPN Admin Hours Contract]]/Contract[[#This Row],[LPN Admin Hours]]</f>
        <v>0</v>
      </c>
      <c r="AA721" s="2">
        <v>88.36384615384614</v>
      </c>
      <c r="AB721" s="2">
        <v>0</v>
      </c>
      <c r="AC721" s="8">
        <f>Contract[[#This Row],[CNA Hours Contract]]/Contract[[#This Row],[CNA Hours]]</f>
        <v>0</v>
      </c>
      <c r="AD721" s="2">
        <v>0</v>
      </c>
      <c r="AE721" s="2">
        <v>0</v>
      </c>
      <c r="AF721" s="8" t="s">
        <v>2447</v>
      </c>
      <c r="AG721" s="2">
        <v>0</v>
      </c>
      <c r="AH721" s="2">
        <v>0</v>
      </c>
      <c r="AI721" s="8" t="s">
        <v>2447</v>
      </c>
      <c r="AJ721" t="s">
        <v>680</v>
      </c>
      <c r="AK721" s="6">
        <v>5</v>
      </c>
      <c r="AT721"/>
      <c r="AU721"/>
    </row>
    <row r="722" spans="1:47" x14ac:dyDescent="0.25">
      <c r="A722" t="s">
        <v>35</v>
      </c>
      <c r="B722" t="s">
        <v>1609</v>
      </c>
      <c r="C722" t="s">
        <v>1933</v>
      </c>
      <c r="D722" t="s">
        <v>2363</v>
      </c>
      <c r="E722" s="2">
        <v>63.406593406593409</v>
      </c>
      <c r="F722" s="2">
        <f>SUM(Contract[[#This Row],[RN Hours (excl. Admin, DON)]], Contract[[#This Row],[RN Admin Hours]], Contract[[#This Row],[RN DON Hours]], Contract[[#This Row],[LPN Hours (excl. Admin)]], Contract[[#This Row],[LPN Admin Hours]], Contract[[#This Row],[CNA Hours]], Contract[[#This Row],[NA TR Hours]], Contract[[#This Row],[Med Aide/Tech Hours]])</f>
        <v>168.73725274725274</v>
      </c>
      <c r="G7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22" s="8">
        <f>Contract[[#This Row],[Total Contract Hours]]/Contract[[#This Row],[Total Nurse Staff Hours]]</f>
        <v>0</v>
      </c>
      <c r="I722" s="2">
        <f>SUM(Contract[[#This Row],[RN Hours (excl. Admin, DON)]], Contract[[#This Row],[RN Admin Hours]], Contract[[#This Row],[RN DON Hours]])</f>
        <v>31.445274725274725</v>
      </c>
      <c r="J722" s="2">
        <f>SUM(Contract[[#This Row],[RN Hours Contract (excl. Admin, DON)]], Contract[[#This Row],[RN Admin Hours Contract]], Contract[[#This Row],[RN DON Hours Contract]])</f>
        <v>0</v>
      </c>
      <c r="K722" s="8">
        <f>Contract[[#This Row],[Total Contract RN Hours (w/ Admin, DON)]]/Contract[[#This Row],[Total RN Hours (w/ Admin, DON)]]</f>
        <v>0</v>
      </c>
      <c r="L722" s="2">
        <v>24.074175824175825</v>
      </c>
      <c r="M722" s="2">
        <v>0</v>
      </c>
      <c r="N722" s="8">
        <f>Contract[[#This Row],[RN Hours Contract (excl. Admin, DON)]]/Contract[[#This Row],[RN Hours (excl. Admin, DON)]]</f>
        <v>0</v>
      </c>
      <c r="O722" s="2">
        <v>4.6458241758241758</v>
      </c>
      <c r="P722" s="2">
        <v>0</v>
      </c>
      <c r="Q722" s="8">
        <f>Contract[[#This Row],[RN Admin Hours Contract]]/Contract[[#This Row],[RN Admin Hours]]</f>
        <v>0</v>
      </c>
      <c r="R722" s="2">
        <v>2.7252747252747254</v>
      </c>
      <c r="S722" s="2">
        <v>0</v>
      </c>
      <c r="T722" s="8">
        <f>Contract[[#This Row],[RN DON Hours Contract]]/Contract[[#This Row],[RN DON Hours]]</f>
        <v>0</v>
      </c>
      <c r="U722" s="2">
        <v>34.505494505494504</v>
      </c>
      <c r="V722" s="2">
        <v>0</v>
      </c>
      <c r="W722" s="8">
        <f>Contract[[#This Row],[LPN Hours Contract (excl. Admin)]]/Contract[[#This Row],[LPN Hours (excl. Admin)]]</f>
        <v>0</v>
      </c>
      <c r="X722" s="2">
        <v>5.865384615384615</v>
      </c>
      <c r="Y722" s="2">
        <v>0</v>
      </c>
      <c r="Z722" s="8">
        <f>Contract[[#This Row],[LPN Admin Hours Contract]]/Contract[[#This Row],[LPN Admin Hours]]</f>
        <v>0</v>
      </c>
      <c r="AA722" s="2">
        <v>96.921098901098901</v>
      </c>
      <c r="AB722" s="2">
        <v>0</v>
      </c>
      <c r="AC722" s="8">
        <f>Contract[[#This Row],[CNA Hours Contract]]/Contract[[#This Row],[CNA Hours]]</f>
        <v>0</v>
      </c>
      <c r="AD722" s="2">
        <v>0</v>
      </c>
      <c r="AE722" s="2">
        <v>0</v>
      </c>
      <c r="AF722" s="8" t="s">
        <v>2447</v>
      </c>
      <c r="AG722" s="2">
        <v>0</v>
      </c>
      <c r="AH722" s="2">
        <v>0</v>
      </c>
      <c r="AI722" s="8" t="s">
        <v>2447</v>
      </c>
      <c r="AJ722" t="s">
        <v>672</v>
      </c>
      <c r="AK722" s="6">
        <v>5</v>
      </c>
      <c r="AT722"/>
      <c r="AU722"/>
    </row>
    <row r="723" spans="1:47" x14ac:dyDescent="0.25">
      <c r="A723" t="s">
        <v>35</v>
      </c>
      <c r="B723" t="s">
        <v>1431</v>
      </c>
      <c r="C723" t="s">
        <v>2065</v>
      </c>
      <c r="D723" t="s">
        <v>2335</v>
      </c>
      <c r="E723" s="2">
        <v>28.692307692307693</v>
      </c>
      <c r="F723" s="2">
        <f>SUM(Contract[[#This Row],[RN Hours (excl. Admin, DON)]], Contract[[#This Row],[RN Admin Hours]], Contract[[#This Row],[RN DON Hours]], Contract[[#This Row],[LPN Hours (excl. Admin)]], Contract[[#This Row],[LPN Admin Hours]], Contract[[#This Row],[CNA Hours]], Contract[[#This Row],[NA TR Hours]], Contract[[#This Row],[Med Aide/Tech Hours]])</f>
        <v>137.67505494505497</v>
      </c>
      <c r="G7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17.373626373626372</v>
      </c>
      <c r="H723" s="8">
        <f>Contract[[#This Row],[Total Contract Hours]]/Contract[[#This Row],[Total Nurse Staff Hours]]</f>
        <v>0.1261929866711152</v>
      </c>
      <c r="I723" s="2">
        <f>SUM(Contract[[#This Row],[RN Hours (excl. Admin, DON)]], Contract[[#This Row],[RN Admin Hours]], Contract[[#This Row],[RN DON Hours]])</f>
        <v>25.688461538461539</v>
      </c>
      <c r="J723" s="2">
        <f>SUM(Contract[[#This Row],[RN Hours Contract (excl. Admin, DON)]], Contract[[#This Row],[RN Admin Hours Contract]], Contract[[#This Row],[RN DON Hours Contract]])</f>
        <v>0.39560439560439559</v>
      </c>
      <c r="K723" s="8">
        <f>Contract[[#This Row],[Total Contract RN Hours (w/ Admin, DON)]]/Contract[[#This Row],[Total RN Hours (w/ Admin, DON)]]</f>
        <v>1.5400081278206745E-2</v>
      </c>
      <c r="L723" s="2">
        <v>16.809340659340659</v>
      </c>
      <c r="M723" s="2">
        <v>0.39560439560439559</v>
      </c>
      <c r="N723" s="8">
        <f>Contract[[#This Row],[RN Hours Contract (excl. Admin, DON)]]/Contract[[#This Row],[RN Hours (excl. Admin, DON)]]</f>
        <v>2.3534795541463732E-2</v>
      </c>
      <c r="O723" s="2">
        <v>4.395604395604396</v>
      </c>
      <c r="P723" s="2">
        <v>0</v>
      </c>
      <c r="Q723" s="8">
        <f>Contract[[#This Row],[RN Admin Hours Contract]]/Contract[[#This Row],[RN Admin Hours]]</f>
        <v>0</v>
      </c>
      <c r="R723" s="2">
        <v>4.4835164835164836</v>
      </c>
      <c r="S723" s="2">
        <v>0</v>
      </c>
      <c r="T723" s="8">
        <f>Contract[[#This Row],[RN DON Hours Contract]]/Contract[[#This Row],[RN DON Hours]]</f>
        <v>0</v>
      </c>
      <c r="U723" s="2">
        <v>47.907582417582418</v>
      </c>
      <c r="V723" s="2">
        <v>0</v>
      </c>
      <c r="W723" s="8">
        <f>Contract[[#This Row],[LPN Hours Contract (excl. Admin)]]/Contract[[#This Row],[LPN Hours (excl. Admin)]]</f>
        <v>0</v>
      </c>
      <c r="X723" s="2">
        <v>0</v>
      </c>
      <c r="Y723" s="2">
        <v>0</v>
      </c>
      <c r="Z723" s="8" t="s">
        <v>2447</v>
      </c>
      <c r="AA723" s="2">
        <v>64.079010989010996</v>
      </c>
      <c r="AB723" s="2">
        <v>16.978021978021978</v>
      </c>
      <c r="AC723" s="8">
        <f>Contract[[#This Row],[CNA Hours Contract]]/Contract[[#This Row],[CNA Hours]]</f>
        <v>0.2649544947086272</v>
      </c>
      <c r="AD723" s="2">
        <v>0</v>
      </c>
      <c r="AE723" s="2">
        <v>0</v>
      </c>
      <c r="AF723" s="8" t="s">
        <v>2447</v>
      </c>
      <c r="AG723" s="2">
        <v>0</v>
      </c>
      <c r="AH723" s="2">
        <v>0</v>
      </c>
      <c r="AI723" s="8" t="s">
        <v>2447</v>
      </c>
      <c r="AJ723" t="s">
        <v>490</v>
      </c>
      <c r="AK723" s="6">
        <v>5</v>
      </c>
      <c r="AT723"/>
      <c r="AU723"/>
    </row>
    <row r="724" spans="1:47" x14ac:dyDescent="0.25">
      <c r="A724" t="s">
        <v>35</v>
      </c>
      <c r="B724" t="s">
        <v>1414</v>
      </c>
      <c r="C724" t="s">
        <v>2145</v>
      </c>
      <c r="D724" t="s">
        <v>2287</v>
      </c>
      <c r="E724" s="2">
        <v>57.593406593406591</v>
      </c>
      <c r="F724" s="2">
        <f>SUM(Contract[[#This Row],[RN Hours (excl. Admin, DON)]], Contract[[#This Row],[RN Admin Hours]], Contract[[#This Row],[RN DON Hours]], Contract[[#This Row],[LPN Hours (excl. Admin)]], Contract[[#This Row],[LPN Admin Hours]], Contract[[#This Row],[CNA Hours]], Contract[[#This Row],[NA TR Hours]], Contract[[#This Row],[Med Aide/Tech Hours]])</f>
        <v>197.23736263736259</v>
      </c>
      <c r="G7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24" s="8">
        <f>Contract[[#This Row],[Total Contract Hours]]/Contract[[#This Row],[Total Nurse Staff Hours]]</f>
        <v>0</v>
      </c>
      <c r="I724" s="2">
        <f>SUM(Contract[[#This Row],[RN Hours (excl. Admin, DON)]], Contract[[#This Row],[RN Admin Hours]], Contract[[#This Row],[RN DON Hours]])</f>
        <v>29.823846153846151</v>
      </c>
      <c r="J724" s="2">
        <f>SUM(Contract[[#This Row],[RN Hours Contract (excl. Admin, DON)]], Contract[[#This Row],[RN Admin Hours Contract]], Contract[[#This Row],[RN DON Hours Contract]])</f>
        <v>0</v>
      </c>
      <c r="K724" s="8">
        <f>Contract[[#This Row],[Total Contract RN Hours (w/ Admin, DON)]]/Contract[[#This Row],[Total RN Hours (w/ Admin, DON)]]</f>
        <v>0</v>
      </c>
      <c r="L724" s="2">
        <v>20.065604395604392</v>
      </c>
      <c r="M724" s="2">
        <v>0</v>
      </c>
      <c r="N724" s="8">
        <f>Contract[[#This Row],[RN Hours Contract (excl. Admin, DON)]]/Contract[[#This Row],[RN Hours (excl. Admin, DON)]]</f>
        <v>0</v>
      </c>
      <c r="O724" s="2">
        <v>4.4835164835164836</v>
      </c>
      <c r="P724" s="2">
        <v>0</v>
      </c>
      <c r="Q724" s="8">
        <f>Contract[[#This Row],[RN Admin Hours Contract]]/Contract[[#This Row],[RN Admin Hours]]</f>
        <v>0</v>
      </c>
      <c r="R724" s="2">
        <v>5.2747252747252746</v>
      </c>
      <c r="S724" s="2">
        <v>0</v>
      </c>
      <c r="T724" s="8">
        <f>Contract[[#This Row],[RN DON Hours Contract]]/Contract[[#This Row],[RN DON Hours]]</f>
        <v>0</v>
      </c>
      <c r="U724" s="2">
        <v>53.918681318681315</v>
      </c>
      <c r="V724" s="2">
        <v>0</v>
      </c>
      <c r="W724" s="8">
        <f>Contract[[#This Row],[LPN Hours Contract (excl. Admin)]]/Contract[[#This Row],[LPN Hours (excl. Admin)]]</f>
        <v>0</v>
      </c>
      <c r="X724" s="2">
        <v>0</v>
      </c>
      <c r="Y724" s="2">
        <v>0</v>
      </c>
      <c r="Z724" s="8" t="s">
        <v>2447</v>
      </c>
      <c r="AA724" s="2">
        <v>113.49483516483511</v>
      </c>
      <c r="AB724" s="2">
        <v>0</v>
      </c>
      <c r="AC724" s="8">
        <f>Contract[[#This Row],[CNA Hours Contract]]/Contract[[#This Row],[CNA Hours]]</f>
        <v>0</v>
      </c>
      <c r="AD724" s="2">
        <v>0</v>
      </c>
      <c r="AE724" s="2">
        <v>0</v>
      </c>
      <c r="AF724" s="8" t="s">
        <v>2447</v>
      </c>
      <c r="AG724" s="2">
        <v>0</v>
      </c>
      <c r="AH724" s="2">
        <v>0</v>
      </c>
      <c r="AI724" s="8" t="s">
        <v>2447</v>
      </c>
      <c r="AJ724" t="s">
        <v>473</v>
      </c>
      <c r="AK724" s="6">
        <v>5</v>
      </c>
      <c r="AT724"/>
      <c r="AU724"/>
    </row>
    <row r="725" spans="1:47" x14ac:dyDescent="0.25">
      <c r="A725" t="s">
        <v>35</v>
      </c>
      <c r="B725" t="s">
        <v>1413</v>
      </c>
      <c r="C725" t="s">
        <v>2008</v>
      </c>
      <c r="D725" t="s">
        <v>2281</v>
      </c>
      <c r="E725" s="2">
        <v>56.527472527472526</v>
      </c>
      <c r="F725" s="2">
        <f>SUM(Contract[[#This Row],[RN Hours (excl. Admin, DON)]], Contract[[#This Row],[RN Admin Hours]], Contract[[#This Row],[RN DON Hours]], Contract[[#This Row],[LPN Hours (excl. Admin)]], Contract[[#This Row],[LPN Admin Hours]], Contract[[#This Row],[CNA Hours]], Contract[[#This Row],[NA TR Hours]], Contract[[#This Row],[Med Aide/Tech Hours]])</f>
        <v>217.40296703296707</v>
      </c>
      <c r="G7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39.807692307692307</v>
      </c>
      <c r="H725" s="8">
        <f>Contract[[#This Row],[Total Contract Hours]]/Contract[[#This Row],[Total Nurse Staff Hours]]</f>
        <v>0.18310556130384298</v>
      </c>
      <c r="I725" s="2">
        <f>SUM(Contract[[#This Row],[RN Hours (excl. Admin, DON)]], Contract[[#This Row],[RN Admin Hours]], Contract[[#This Row],[RN DON Hours]])</f>
        <v>31.752857142857138</v>
      </c>
      <c r="J725" s="2">
        <f>SUM(Contract[[#This Row],[RN Hours Contract (excl. Admin, DON)]], Contract[[#This Row],[RN Admin Hours Contract]], Contract[[#This Row],[RN DON Hours Contract]])</f>
        <v>0.48351648351648358</v>
      </c>
      <c r="K725" s="8">
        <f>Contract[[#This Row],[Total Contract RN Hours (w/ Admin, DON)]]/Contract[[#This Row],[Total RN Hours (w/ Admin, DON)]]</f>
        <v>1.5227495319275591E-2</v>
      </c>
      <c r="L725" s="2">
        <v>18.225384615384613</v>
      </c>
      <c r="M725" s="2">
        <v>0.13186813186813187</v>
      </c>
      <c r="N725" s="8">
        <f>Contract[[#This Row],[RN Hours Contract (excl. Admin, DON)]]/Contract[[#This Row],[RN Hours (excl. Admin, DON)]]</f>
        <v>7.2354100970147914E-3</v>
      </c>
      <c r="O725" s="2">
        <v>9.7472527472527464</v>
      </c>
      <c r="P725" s="2">
        <v>0.35164835164835168</v>
      </c>
      <c r="Q725" s="8">
        <f>Contract[[#This Row],[RN Admin Hours Contract]]/Contract[[#This Row],[RN Admin Hours]]</f>
        <v>3.6076662908680952E-2</v>
      </c>
      <c r="R725" s="2">
        <v>3.7802197802197801</v>
      </c>
      <c r="S725" s="2">
        <v>0</v>
      </c>
      <c r="T725" s="8">
        <f>Contract[[#This Row],[RN DON Hours Contract]]/Contract[[#This Row],[RN DON Hours]]</f>
        <v>0</v>
      </c>
      <c r="U725" s="2">
        <v>54.208351648351652</v>
      </c>
      <c r="V725" s="2">
        <v>8.8516483516483522</v>
      </c>
      <c r="W725" s="8">
        <f>Contract[[#This Row],[LPN Hours Contract (excl. Admin)]]/Contract[[#This Row],[LPN Hours (excl. Admin)]]</f>
        <v>0.16328938406149654</v>
      </c>
      <c r="X725" s="2">
        <v>0</v>
      </c>
      <c r="Y725" s="2">
        <v>0</v>
      </c>
      <c r="Z725" s="8" t="s">
        <v>2447</v>
      </c>
      <c r="AA725" s="2">
        <v>131.44175824175827</v>
      </c>
      <c r="AB725" s="2">
        <v>30.472527472527471</v>
      </c>
      <c r="AC725" s="8">
        <f>Contract[[#This Row],[CNA Hours Contract]]/Contract[[#This Row],[CNA Hours]]</f>
        <v>0.23183292646222781</v>
      </c>
      <c r="AD725" s="2">
        <v>0</v>
      </c>
      <c r="AE725" s="2">
        <v>0</v>
      </c>
      <c r="AF725" s="8" t="s">
        <v>2447</v>
      </c>
      <c r="AG725" s="2">
        <v>0</v>
      </c>
      <c r="AH725" s="2">
        <v>0</v>
      </c>
      <c r="AI725" s="8" t="s">
        <v>2447</v>
      </c>
      <c r="AJ725" t="s">
        <v>472</v>
      </c>
      <c r="AK725" s="6">
        <v>5</v>
      </c>
      <c r="AT725"/>
      <c r="AU725"/>
    </row>
    <row r="726" spans="1:47" x14ac:dyDescent="0.25">
      <c r="A726" t="s">
        <v>35</v>
      </c>
      <c r="B726" t="s">
        <v>1873</v>
      </c>
      <c r="C726" t="s">
        <v>2068</v>
      </c>
      <c r="D726" t="s">
        <v>2307</v>
      </c>
      <c r="E726" s="2">
        <v>71.747252747252745</v>
      </c>
      <c r="F726" s="2">
        <f>SUM(Contract[[#This Row],[RN Hours (excl. Admin, DON)]], Contract[[#This Row],[RN Admin Hours]], Contract[[#This Row],[RN DON Hours]], Contract[[#This Row],[LPN Hours (excl. Admin)]], Contract[[#This Row],[LPN Admin Hours]], Contract[[#This Row],[CNA Hours]], Contract[[#This Row],[NA TR Hours]], Contract[[#This Row],[Med Aide/Tech Hours]])</f>
        <v>267.11747252747261</v>
      </c>
      <c r="G7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23.736703296703297</v>
      </c>
      <c r="H726" s="8">
        <f>Contract[[#This Row],[Total Contract Hours]]/Contract[[#This Row],[Total Nurse Staff Hours]]</f>
        <v>8.8862413499596185E-2</v>
      </c>
      <c r="I726" s="2">
        <f>SUM(Contract[[#This Row],[RN Hours (excl. Admin, DON)]], Contract[[#This Row],[RN Admin Hours]], Contract[[#This Row],[RN DON Hours]])</f>
        <v>52.711538461538481</v>
      </c>
      <c r="J726" s="2">
        <f>SUM(Contract[[#This Row],[RN Hours Contract (excl. Admin, DON)]], Contract[[#This Row],[RN Admin Hours Contract]], Contract[[#This Row],[RN DON Hours Contract]])</f>
        <v>1.054945054945055</v>
      </c>
      <c r="K726" s="8">
        <f>Contract[[#This Row],[Total Contract RN Hours (w/ Admin, DON)]]/Contract[[#This Row],[Total RN Hours (w/ Admin, DON)]]</f>
        <v>2.0013550841715737E-2</v>
      </c>
      <c r="L726" s="2">
        <v>30.215934065934082</v>
      </c>
      <c r="M726" s="2">
        <v>0.79120879120879117</v>
      </c>
      <c r="N726" s="8">
        <f>Contract[[#This Row],[RN Hours Contract (excl. Admin, DON)]]/Contract[[#This Row],[RN Hours (excl. Admin, DON)]]</f>
        <v>2.6185150837379288E-2</v>
      </c>
      <c r="O726" s="2">
        <v>17.396703296703297</v>
      </c>
      <c r="P726" s="2">
        <v>0.26373626373626374</v>
      </c>
      <c r="Q726" s="8">
        <f>Contract[[#This Row],[RN Admin Hours Contract]]/Contract[[#This Row],[RN Admin Hours]]</f>
        <v>1.516012886109532E-2</v>
      </c>
      <c r="R726" s="2">
        <v>5.0989010989010985</v>
      </c>
      <c r="S726" s="2">
        <v>0</v>
      </c>
      <c r="T726" s="8">
        <f>Contract[[#This Row],[RN DON Hours Contract]]/Contract[[#This Row],[RN DON Hours]]</f>
        <v>0</v>
      </c>
      <c r="U726" s="2">
        <v>71.096043956043957</v>
      </c>
      <c r="V726" s="2">
        <v>5.8136263736263736</v>
      </c>
      <c r="W726" s="8">
        <f>Contract[[#This Row],[LPN Hours Contract (excl. Admin)]]/Contract[[#This Row],[LPN Hours (excl. Admin)]]</f>
        <v>8.1771446766021508E-2</v>
      </c>
      <c r="X726" s="2">
        <v>6.0890109890109878</v>
      </c>
      <c r="Y726" s="2">
        <v>0</v>
      </c>
      <c r="Z726" s="8">
        <f>Contract[[#This Row],[LPN Admin Hours Contract]]/Contract[[#This Row],[LPN Admin Hours]]</f>
        <v>0</v>
      </c>
      <c r="AA726" s="2">
        <v>137.22087912087915</v>
      </c>
      <c r="AB726" s="2">
        <v>16.868131868131869</v>
      </c>
      <c r="AC726" s="8">
        <f>Contract[[#This Row],[CNA Hours Contract]]/Contract[[#This Row],[CNA Hours]]</f>
        <v>0.12292686052005668</v>
      </c>
      <c r="AD726" s="2">
        <v>0</v>
      </c>
      <c r="AE726" s="2">
        <v>0</v>
      </c>
      <c r="AF726" s="8" t="s">
        <v>2447</v>
      </c>
      <c r="AG726" s="2">
        <v>0</v>
      </c>
      <c r="AH726" s="2">
        <v>0</v>
      </c>
      <c r="AI726" s="8" t="s">
        <v>2447</v>
      </c>
      <c r="AJ726" t="s">
        <v>940</v>
      </c>
      <c r="AK726" s="6">
        <v>5</v>
      </c>
      <c r="AT726"/>
      <c r="AU726"/>
    </row>
    <row r="727" spans="1:47" x14ac:dyDescent="0.25">
      <c r="A727" t="s">
        <v>35</v>
      </c>
      <c r="B727" t="s">
        <v>1162</v>
      </c>
      <c r="C727" t="s">
        <v>2089</v>
      </c>
      <c r="D727" t="s">
        <v>2335</v>
      </c>
      <c r="E727" s="2">
        <v>55</v>
      </c>
      <c r="F727" s="2">
        <f>SUM(Contract[[#This Row],[RN Hours (excl. Admin, DON)]], Contract[[#This Row],[RN Admin Hours]], Contract[[#This Row],[RN DON Hours]], Contract[[#This Row],[LPN Hours (excl. Admin)]], Contract[[#This Row],[LPN Admin Hours]], Contract[[#This Row],[CNA Hours]], Contract[[#This Row],[NA TR Hours]], Contract[[#This Row],[Med Aide/Tech Hours]])</f>
        <v>169.03670329670325</v>
      </c>
      <c r="G7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27" s="8">
        <f>Contract[[#This Row],[Total Contract Hours]]/Contract[[#This Row],[Total Nurse Staff Hours]]</f>
        <v>0</v>
      </c>
      <c r="I727" s="2">
        <f>SUM(Contract[[#This Row],[RN Hours (excl. Admin, DON)]], Contract[[#This Row],[RN Admin Hours]], Contract[[#This Row],[RN DON Hours]])</f>
        <v>34.833296703296703</v>
      </c>
      <c r="J727" s="2">
        <f>SUM(Contract[[#This Row],[RN Hours Contract (excl. Admin, DON)]], Contract[[#This Row],[RN Admin Hours Contract]], Contract[[#This Row],[RN DON Hours Contract]])</f>
        <v>0</v>
      </c>
      <c r="K727" s="8">
        <f>Contract[[#This Row],[Total Contract RN Hours (w/ Admin, DON)]]/Contract[[#This Row],[Total RN Hours (w/ Admin, DON)]]</f>
        <v>0</v>
      </c>
      <c r="L727" s="2">
        <v>17.457362637362639</v>
      </c>
      <c r="M727" s="2">
        <v>0</v>
      </c>
      <c r="N727" s="8">
        <f>Contract[[#This Row],[RN Hours Contract (excl. Admin, DON)]]/Contract[[#This Row],[RN Hours (excl. Admin, DON)]]</f>
        <v>0</v>
      </c>
      <c r="O727" s="2">
        <v>11.74956043956044</v>
      </c>
      <c r="P727" s="2">
        <v>0</v>
      </c>
      <c r="Q727" s="8">
        <f>Contract[[#This Row],[RN Admin Hours Contract]]/Contract[[#This Row],[RN Admin Hours]]</f>
        <v>0</v>
      </c>
      <c r="R727" s="2">
        <v>5.6263736263736268</v>
      </c>
      <c r="S727" s="2">
        <v>0</v>
      </c>
      <c r="T727" s="8">
        <f>Contract[[#This Row],[RN DON Hours Contract]]/Contract[[#This Row],[RN DON Hours]]</f>
        <v>0</v>
      </c>
      <c r="U727" s="2">
        <v>30.745604395604385</v>
      </c>
      <c r="V727" s="2">
        <v>0</v>
      </c>
      <c r="W727" s="8">
        <f>Contract[[#This Row],[LPN Hours Contract (excl. Admin)]]/Contract[[#This Row],[LPN Hours (excl. Admin)]]</f>
        <v>0</v>
      </c>
      <c r="X727" s="2">
        <v>4.6447252747252747</v>
      </c>
      <c r="Y727" s="2">
        <v>0</v>
      </c>
      <c r="Z727" s="8">
        <f>Contract[[#This Row],[LPN Admin Hours Contract]]/Contract[[#This Row],[LPN Admin Hours]]</f>
        <v>0</v>
      </c>
      <c r="AA727" s="2">
        <v>98.813076923076906</v>
      </c>
      <c r="AB727" s="2">
        <v>0</v>
      </c>
      <c r="AC727" s="8">
        <f>Contract[[#This Row],[CNA Hours Contract]]/Contract[[#This Row],[CNA Hours]]</f>
        <v>0</v>
      </c>
      <c r="AD727" s="2">
        <v>0</v>
      </c>
      <c r="AE727" s="2">
        <v>0</v>
      </c>
      <c r="AF727" s="8" t="s">
        <v>2447</v>
      </c>
      <c r="AG727" s="2">
        <v>0</v>
      </c>
      <c r="AH727" s="2">
        <v>0</v>
      </c>
      <c r="AI727" s="8" t="s">
        <v>2447</v>
      </c>
      <c r="AJ727" t="s">
        <v>217</v>
      </c>
      <c r="AK727" s="6">
        <v>5</v>
      </c>
      <c r="AT727"/>
      <c r="AU727"/>
    </row>
    <row r="728" spans="1:47" x14ac:dyDescent="0.25">
      <c r="A728" t="s">
        <v>35</v>
      </c>
      <c r="B728" t="s">
        <v>1828</v>
      </c>
      <c r="C728" t="s">
        <v>2091</v>
      </c>
      <c r="D728" t="s">
        <v>2344</v>
      </c>
      <c r="E728" s="2">
        <v>83.417582417582423</v>
      </c>
      <c r="F728" s="2">
        <f>SUM(Contract[[#This Row],[RN Hours (excl. Admin, DON)]], Contract[[#This Row],[RN Admin Hours]], Contract[[#This Row],[RN DON Hours]], Contract[[#This Row],[LPN Hours (excl. Admin)]], Contract[[#This Row],[LPN Admin Hours]], Contract[[#This Row],[CNA Hours]], Contract[[#This Row],[NA TR Hours]], Contract[[#This Row],[Med Aide/Tech Hours]])</f>
        <v>226.94780219780222</v>
      </c>
      <c r="G7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28" s="8">
        <f>Contract[[#This Row],[Total Contract Hours]]/Contract[[#This Row],[Total Nurse Staff Hours]]</f>
        <v>0</v>
      </c>
      <c r="I728" s="2">
        <f>SUM(Contract[[#This Row],[RN Hours (excl. Admin, DON)]], Contract[[#This Row],[RN Admin Hours]], Contract[[#This Row],[RN DON Hours]])</f>
        <v>27.723076923076924</v>
      </c>
      <c r="J728" s="2">
        <f>SUM(Contract[[#This Row],[RN Hours Contract (excl. Admin, DON)]], Contract[[#This Row],[RN Admin Hours Contract]], Contract[[#This Row],[RN DON Hours Contract]])</f>
        <v>0</v>
      </c>
      <c r="K728" s="8">
        <f>Contract[[#This Row],[Total Contract RN Hours (w/ Admin, DON)]]/Contract[[#This Row],[Total RN Hours (w/ Admin, DON)]]</f>
        <v>0</v>
      </c>
      <c r="L728" s="2">
        <v>22.536263736263738</v>
      </c>
      <c r="M728" s="2">
        <v>0</v>
      </c>
      <c r="N728" s="8">
        <f>Contract[[#This Row],[RN Hours Contract (excl. Admin, DON)]]/Contract[[#This Row],[RN Hours (excl. Admin, DON)]]</f>
        <v>0</v>
      </c>
      <c r="O728" s="2">
        <v>0</v>
      </c>
      <c r="P728" s="2">
        <v>0</v>
      </c>
      <c r="Q728" s="8" t="s">
        <v>2447</v>
      </c>
      <c r="R728" s="2">
        <v>5.186813186813187</v>
      </c>
      <c r="S728" s="2">
        <v>0</v>
      </c>
      <c r="T728" s="8">
        <f>Contract[[#This Row],[RN DON Hours Contract]]/Contract[[#This Row],[RN DON Hours]]</f>
        <v>0</v>
      </c>
      <c r="U728" s="2">
        <v>76.185164835164841</v>
      </c>
      <c r="V728" s="2">
        <v>0</v>
      </c>
      <c r="W728" s="8">
        <f>Contract[[#This Row],[LPN Hours Contract (excl. Admin)]]/Contract[[#This Row],[LPN Hours (excl. Admin)]]</f>
        <v>0</v>
      </c>
      <c r="X728" s="2">
        <v>7.8868131868131908</v>
      </c>
      <c r="Y728" s="2">
        <v>0</v>
      </c>
      <c r="Z728" s="8">
        <f>Contract[[#This Row],[LPN Admin Hours Contract]]/Contract[[#This Row],[LPN Admin Hours]]</f>
        <v>0</v>
      </c>
      <c r="AA728" s="2">
        <v>115.15274725274728</v>
      </c>
      <c r="AB728" s="2">
        <v>0</v>
      </c>
      <c r="AC728" s="8">
        <f>Contract[[#This Row],[CNA Hours Contract]]/Contract[[#This Row],[CNA Hours]]</f>
        <v>0</v>
      </c>
      <c r="AD728" s="2">
        <v>0</v>
      </c>
      <c r="AE728" s="2">
        <v>0</v>
      </c>
      <c r="AF728" s="8" t="s">
        <v>2447</v>
      </c>
      <c r="AG728" s="2">
        <v>0</v>
      </c>
      <c r="AH728" s="2">
        <v>0</v>
      </c>
      <c r="AI728" s="8" t="s">
        <v>2447</v>
      </c>
      <c r="AJ728" t="s">
        <v>895</v>
      </c>
      <c r="AK728" s="6">
        <v>5</v>
      </c>
      <c r="AT728"/>
      <c r="AU728"/>
    </row>
    <row r="729" spans="1:47" x14ac:dyDescent="0.25">
      <c r="A729" t="s">
        <v>35</v>
      </c>
      <c r="B729" t="s">
        <v>1529</v>
      </c>
      <c r="C729" t="s">
        <v>2068</v>
      </c>
      <c r="D729" t="s">
        <v>2307</v>
      </c>
      <c r="E729" s="2">
        <v>64</v>
      </c>
      <c r="F729" s="2">
        <f>SUM(Contract[[#This Row],[RN Hours (excl. Admin, DON)]], Contract[[#This Row],[RN Admin Hours]], Contract[[#This Row],[RN DON Hours]], Contract[[#This Row],[LPN Hours (excl. Admin)]], Contract[[#This Row],[LPN Admin Hours]], Contract[[#This Row],[CNA Hours]], Contract[[#This Row],[NA TR Hours]], Contract[[#This Row],[Med Aide/Tech Hours]])</f>
        <v>240.25747252747254</v>
      </c>
      <c r="G7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33.076923076923073</v>
      </c>
      <c r="H729" s="8">
        <f>Contract[[#This Row],[Total Contract Hours]]/Contract[[#This Row],[Total Nurse Staff Hours]]</f>
        <v>0.13767281711972912</v>
      </c>
      <c r="I729" s="2">
        <f>SUM(Contract[[#This Row],[RN Hours (excl. Admin, DON)]], Contract[[#This Row],[RN Admin Hours]], Contract[[#This Row],[RN DON Hours]])</f>
        <v>20.25</v>
      </c>
      <c r="J729" s="2">
        <f>SUM(Contract[[#This Row],[RN Hours Contract (excl. Admin, DON)]], Contract[[#This Row],[RN Admin Hours Contract]], Contract[[#This Row],[RN DON Hours Contract]])</f>
        <v>0.26373626373626374</v>
      </c>
      <c r="K729" s="8">
        <f>Contract[[#This Row],[Total Contract RN Hours (w/ Admin, DON)]]/Contract[[#This Row],[Total RN Hours (w/ Admin, DON)]]</f>
        <v>1.3024013024013025E-2</v>
      </c>
      <c r="L729" s="2">
        <v>6.4532967032967035</v>
      </c>
      <c r="M729" s="2">
        <v>0.26373626373626374</v>
      </c>
      <c r="N729" s="8">
        <f>Contract[[#This Row],[RN Hours Contract (excl. Admin, DON)]]/Contract[[#This Row],[RN Hours (excl. Admin, DON)]]</f>
        <v>4.0868454661558112E-2</v>
      </c>
      <c r="O729" s="2">
        <v>8.4340659340659343</v>
      </c>
      <c r="P729" s="2">
        <v>0</v>
      </c>
      <c r="Q729" s="8">
        <f>Contract[[#This Row],[RN Admin Hours Contract]]/Contract[[#This Row],[RN Admin Hours]]</f>
        <v>0</v>
      </c>
      <c r="R729" s="2">
        <v>5.3626373626373622</v>
      </c>
      <c r="S729" s="2">
        <v>0</v>
      </c>
      <c r="T729" s="8">
        <f>Contract[[#This Row],[RN DON Hours Contract]]/Contract[[#This Row],[RN DON Hours]]</f>
        <v>0</v>
      </c>
      <c r="U729" s="2">
        <v>68.247252747252745</v>
      </c>
      <c r="V729" s="2">
        <v>17.890109890109891</v>
      </c>
      <c r="W729" s="8">
        <f>Contract[[#This Row],[LPN Hours Contract (excl. Admin)]]/Contract[[#This Row],[LPN Hours (excl. Admin)]]</f>
        <v>0.26213670396908462</v>
      </c>
      <c r="X729" s="2">
        <v>11.392857142857142</v>
      </c>
      <c r="Y729" s="2">
        <v>0.23076923076923078</v>
      </c>
      <c r="Z729" s="8">
        <f>Contract[[#This Row],[LPN Admin Hours Contract]]/Contract[[#This Row],[LPN Admin Hours]]</f>
        <v>2.0255606462503017E-2</v>
      </c>
      <c r="AA729" s="2">
        <v>140.36736263736265</v>
      </c>
      <c r="AB729" s="2">
        <v>14.692307692307692</v>
      </c>
      <c r="AC729" s="8">
        <f>Contract[[#This Row],[CNA Hours Contract]]/Contract[[#This Row],[CNA Hours]]</f>
        <v>0.10467039784928557</v>
      </c>
      <c r="AD729" s="2">
        <v>0</v>
      </c>
      <c r="AE729" s="2">
        <v>0</v>
      </c>
      <c r="AF729" s="8" t="s">
        <v>2447</v>
      </c>
      <c r="AG729" s="2">
        <v>0</v>
      </c>
      <c r="AH729" s="2">
        <v>0</v>
      </c>
      <c r="AI729" s="8" t="s">
        <v>2447</v>
      </c>
      <c r="AJ729" t="s">
        <v>591</v>
      </c>
      <c r="AK729" s="6">
        <v>5</v>
      </c>
      <c r="AT729"/>
      <c r="AU729"/>
    </row>
    <row r="730" spans="1:47" x14ac:dyDescent="0.25">
      <c r="A730" t="s">
        <v>35</v>
      </c>
      <c r="B730" t="s">
        <v>1788</v>
      </c>
      <c r="C730" t="s">
        <v>2160</v>
      </c>
      <c r="D730" t="s">
        <v>2305</v>
      </c>
      <c r="E730" s="2">
        <v>145.16483516483515</v>
      </c>
      <c r="F730" s="2">
        <f>SUM(Contract[[#This Row],[RN Hours (excl. Admin, DON)]], Contract[[#This Row],[RN Admin Hours]], Contract[[#This Row],[RN DON Hours]], Contract[[#This Row],[LPN Hours (excl. Admin)]], Contract[[#This Row],[LPN Admin Hours]], Contract[[#This Row],[CNA Hours]], Contract[[#This Row],[NA TR Hours]], Contract[[#This Row],[Med Aide/Tech Hours]])</f>
        <v>356.19230769230768</v>
      </c>
      <c r="G7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0" s="8">
        <f>Contract[[#This Row],[Total Contract Hours]]/Contract[[#This Row],[Total Nurse Staff Hours]]</f>
        <v>0</v>
      </c>
      <c r="I730" s="2">
        <f>SUM(Contract[[#This Row],[RN Hours (excl. Admin, DON)]], Contract[[#This Row],[RN Admin Hours]], Contract[[#This Row],[RN DON Hours]])</f>
        <v>61.85164835164835</v>
      </c>
      <c r="J730" s="2">
        <f>SUM(Contract[[#This Row],[RN Hours Contract (excl. Admin, DON)]], Contract[[#This Row],[RN Admin Hours Contract]], Contract[[#This Row],[RN DON Hours Contract]])</f>
        <v>0</v>
      </c>
      <c r="K730" s="8">
        <f>Contract[[#This Row],[Total Contract RN Hours (w/ Admin, DON)]]/Contract[[#This Row],[Total RN Hours (w/ Admin, DON)]]</f>
        <v>0</v>
      </c>
      <c r="L730" s="2">
        <v>40.645604395604394</v>
      </c>
      <c r="M730" s="2">
        <v>0</v>
      </c>
      <c r="N730" s="8">
        <f>Contract[[#This Row],[RN Hours Contract (excl. Admin, DON)]]/Contract[[#This Row],[RN Hours (excl. Admin, DON)]]</f>
        <v>0</v>
      </c>
      <c r="O730" s="2">
        <v>15.667582417582418</v>
      </c>
      <c r="P730" s="2">
        <v>0</v>
      </c>
      <c r="Q730" s="8">
        <f>Contract[[#This Row],[RN Admin Hours Contract]]/Contract[[#This Row],[RN Admin Hours]]</f>
        <v>0</v>
      </c>
      <c r="R730" s="2">
        <v>5.5384615384615383</v>
      </c>
      <c r="S730" s="2">
        <v>0</v>
      </c>
      <c r="T730" s="8">
        <f>Contract[[#This Row],[RN DON Hours Contract]]/Contract[[#This Row],[RN DON Hours]]</f>
        <v>0</v>
      </c>
      <c r="U730" s="2">
        <v>100.27197802197803</v>
      </c>
      <c r="V730" s="2">
        <v>0</v>
      </c>
      <c r="W730" s="8">
        <f>Contract[[#This Row],[LPN Hours Contract (excl. Admin)]]/Contract[[#This Row],[LPN Hours (excl. Admin)]]</f>
        <v>0</v>
      </c>
      <c r="X730" s="2">
        <v>15.390109890109891</v>
      </c>
      <c r="Y730" s="2">
        <v>0</v>
      </c>
      <c r="Z730" s="8">
        <f>Contract[[#This Row],[LPN Admin Hours Contract]]/Contract[[#This Row],[LPN Admin Hours]]</f>
        <v>0</v>
      </c>
      <c r="AA730" s="2">
        <v>147.48626373626374</v>
      </c>
      <c r="AB730" s="2">
        <v>0</v>
      </c>
      <c r="AC730" s="8">
        <f>Contract[[#This Row],[CNA Hours Contract]]/Contract[[#This Row],[CNA Hours]]</f>
        <v>0</v>
      </c>
      <c r="AD730" s="2">
        <v>31.192307692307693</v>
      </c>
      <c r="AE730" s="2">
        <v>0</v>
      </c>
      <c r="AF730" s="8">
        <f>Contract[[#This Row],[NA TR Hours Contract]]/Contract[[#This Row],[NA TR Hours]]</f>
        <v>0</v>
      </c>
      <c r="AG730" s="2">
        <v>0</v>
      </c>
      <c r="AH730" s="2">
        <v>0</v>
      </c>
      <c r="AI730" s="8" t="s">
        <v>2447</v>
      </c>
      <c r="AJ730" t="s">
        <v>854</v>
      </c>
      <c r="AK730" s="6">
        <v>5</v>
      </c>
      <c r="AT730"/>
      <c r="AU730"/>
    </row>
    <row r="731" spans="1:47" x14ac:dyDescent="0.25">
      <c r="A731" t="s">
        <v>35</v>
      </c>
      <c r="B731" t="s">
        <v>1032</v>
      </c>
      <c r="C731" t="s">
        <v>2079</v>
      </c>
      <c r="D731" t="s">
        <v>2339</v>
      </c>
      <c r="E731" s="2">
        <v>69.054945054945051</v>
      </c>
      <c r="F731" s="2">
        <f>SUM(Contract[[#This Row],[RN Hours (excl. Admin, DON)]], Contract[[#This Row],[RN Admin Hours]], Contract[[#This Row],[RN DON Hours]], Contract[[#This Row],[LPN Hours (excl. Admin)]], Contract[[#This Row],[LPN Admin Hours]], Contract[[#This Row],[CNA Hours]], Contract[[#This Row],[NA TR Hours]], Contract[[#This Row],[Med Aide/Tech Hours]])</f>
        <v>268.93802197802194</v>
      </c>
      <c r="G7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6.1648351648351651</v>
      </c>
      <c r="H731" s="8">
        <f>Contract[[#This Row],[Total Contract Hours]]/Contract[[#This Row],[Total Nurse Staff Hours]]</f>
        <v>2.292288431175777E-2</v>
      </c>
      <c r="I731" s="2">
        <f>SUM(Contract[[#This Row],[RN Hours (excl. Admin, DON)]], Contract[[#This Row],[RN Admin Hours]], Contract[[#This Row],[RN DON Hours]])</f>
        <v>63.079670329670328</v>
      </c>
      <c r="J731" s="2">
        <f>SUM(Contract[[#This Row],[RN Hours Contract (excl. Admin, DON)]], Contract[[#This Row],[RN Admin Hours Contract]], Contract[[#This Row],[RN DON Hours Contract]])</f>
        <v>0.26373626373626374</v>
      </c>
      <c r="K731" s="8">
        <f>Contract[[#This Row],[Total Contract RN Hours (w/ Admin, DON)]]/Contract[[#This Row],[Total RN Hours (w/ Admin, DON)]]</f>
        <v>4.1810025695744957E-3</v>
      </c>
      <c r="L731" s="2">
        <v>52.706043956043956</v>
      </c>
      <c r="M731" s="2">
        <v>0.26373626373626374</v>
      </c>
      <c r="N731" s="8">
        <f>Contract[[#This Row],[RN Hours Contract (excl. Admin, DON)]]/Contract[[#This Row],[RN Hours (excl. Admin, DON)]]</f>
        <v>5.0039093041438628E-3</v>
      </c>
      <c r="O731" s="2">
        <v>4.9230769230769234</v>
      </c>
      <c r="P731" s="2">
        <v>0</v>
      </c>
      <c r="Q731" s="8">
        <f>Contract[[#This Row],[RN Admin Hours Contract]]/Contract[[#This Row],[RN Admin Hours]]</f>
        <v>0</v>
      </c>
      <c r="R731" s="2">
        <v>5.4505494505494507</v>
      </c>
      <c r="S731" s="2">
        <v>0</v>
      </c>
      <c r="T731" s="8">
        <f>Contract[[#This Row],[RN DON Hours Contract]]/Contract[[#This Row],[RN DON Hours]]</f>
        <v>0</v>
      </c>
      <c r="U731" s="2">
        <v>53.782967032967036</v>
      </c>
      <c r="V731" s="2">
        <v>0</v>
      </c>
      <c r="W731" s="8">
        <f>Contract[[#This Row],[LPN Hours Contract (excl. Admin)]]/Contract[[#This Row],[LPN Hours (excl. Admin)]]</f>
        <v>0</v>
      </c>
      <c r="X731" s="2">
        <v>0</v>
      </c>
      <c r="Y731" s="2">
        <v>0</v>
      </c>
      <c r="Z731" s="8" t="s">
        <v>2447</v>
      </c>
      <c r="AA731" s="2">
        <v>143.19901098901096</v>
      </c>
      <c r="AB731" s="2">
        <v>5.9010989010989015</v>
      </c>
      <c r="AC731" s="8">
        <f>Contract[[#This Row],[CNA Hours Contract]]/Contract[[#This Row],[CNA Hours]]</f>
        <v>4.1209075819327756E-2</v>
      </c>
      <c r="AD731" s="2">
        <v>8.8763736263736259</v>
      </c>
      <c r="AE731" s="2">
        <v>0</v>
      </c>
      <c r="AF731" s="8">
        <f>Contract[[#This Row],[NA TR Hours Contract]]/Contract[[#This Row],[NA TR Hours]]</f>
        <v>0</v>
      </c>
      <c r="AG731" s="2">
        <v>0</v>
      </c>
      <c r="AH731" s="2">
        <v>0</v>
      </c>
      <c r="AI731" s="8" t="s">
        <v>2447</v>
      </c>
      <c r="AJ731" t="s">
        <v>85</v>
      </c>
      <c r="AK731" s="6">
        <v>5</v>
      </c>
      <c r="AT731"/>
      <c r="AU731"/>
    </row>
    <row r="732" spans="1:47" x14ac:dyDescent="0.25">
      <c r="A732" t="s">
        <v>35</v>
      </c>
      <c r="B732" t="s">
        <v>1731</v>
      </c>
      <c r="C732" t="s">
        <v>1965</v>
      </c>
      <c r="D732" t="s">
        <v>2282</v>
      </c>
      <c r="E732" s="2">
        <v>81.879120879120876</v>
      </c>
      <c r="F732" s="2">
        <f>SUM(Contract[[#This Row],[RN Hours (excl. Admin, DON)]], Contract[[#This Row],[RN Admin Hours]], Contract[[#This Row],[RN DON Hours]], Contract[[#This Row],[LPN Hours (excl. Admin)]], Contract[[#This Row],[LPN Admin Hours]], Contract[[#This Row],[CNA Hours]], Contract[[#This Row],[NA TR Hours]], Contract[[#This Row],[Med Aide/Tech Hours]])</f>
        <v>293.45296703296702</v>
      </c>
      <c r="G7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34.074175824175825</v>
      </c>
      <c r="H732" s="8">
        <f>Contract[[#This Row],[Total Contract Hours]]/Contract[[#This Row],[Total Nurse Staff Hours]]</f>
        <v>0.11611460660524817</v>
      </c>
      <c r="I732" s="2">
        <f>SUM(Contract[[#This Row],[RN Hours (excl. Admin, DON)]], Contract[[#This Row],[RN Admin Hours]], Contract[[#This Row],[RN DON Hours]])</f>
        <v>25.530549450549444</v>
      </c>
      <c r="J732" s="2">
        <f>SUM(Contract[[#This Row],[RN Hours Contract (excl. Admin, DON)]], Contract[[#This Row],[RN Admin Hours Contract]], Contract[[#This Row],[RN DON Hours Contract]])</f>
        <v>2.0659340659340661</v>
      </c>
      <c r="K732" s="8">
        <f>Contract[[#This Row],[Total Contract RN Hours (w/ Admin, DON)]]/Contract[[#This Row],[Total RN Hours (w/ Admin, DON)]]</f>
        <v>8.0920078509693225E-2</v>
      </c>
      <c r="L732" s="2">
        <v>12.896483516483514</v>
      </c>
      <c r="M732" s="2">
        <v>2.0659340659340661</v>
      </c>
      <c r="N732" s="8">
        <f>Contract[[#This Row],[RN Hours Contract (excl. Admin, DON)]]/Contract[[#This Row],[RN Hours (excl. Admin, DON)]]</f>
        <v>0.16019359566454786</v>
      </c>
      <c r="O732" s="2">
        <v>6.7439560439560404</v>
      </c>
      <c r="P732" s="2">
        <v>0</v>
      </c>
      <c r="Q732" s="8">
        <f>Contract[[#This Row],[RN Admin Hours Contract]]/Contract[[#This Row],[RN Admin Hours]]</f>
        <v>0</v>
      </c>
      <c r="R732" s="2">
        <v>5.8901098901098905</v>
      </c>
      <c r="S732" s="2">
        <v>0</v>
      </c>
      <c r="T732" s="8">
        <f>Contract[[#This Row],[RN DON Hours Contract]]/Contract[[#This Row],[RN DON Hours]]</f>
        <v>0</v>
      </c>
      <c r="U732" s="2">
        <v>98.165934065934053</v>
      </c>
      <c r="V732" s="2">
        <v>11.414835164835164</v>
      </c>
      <c r="W732" s="8">
        <f>Contract[[#This Row],[LPN Hours Contract (excl. Admin)]]/Contract[[#This Row],[LPN Hours (excl. Admin)]]</f>
        <v>0.11628102226550695</v>
      </c>
      <c r="X732" s="2">
        <v>0</v>
      </c>
      <c r="Y732" s="2">
        <v>0</v>
      </c>
      <c r="Z732" s="8" t="s">
        <v>2447</v>
      </c>
      <c r="AA732" s="2">
        <v>169.75648351648351</v>
      </c>
      <c r="AB732" s="2">
        <v>20.593406593406595</v>
      </c>
      <c r="AC732" s="8">
        <f>Contract[[#This Row],[CNA Hours Contract]]/Contract[[#This Row],[CNA Hours]]</f>
        <v>0.1213114584304343</v>
      </c>
      <c r="AD732" s="2">
        <v>0</v>
      </c>
      <c r="AE732" s="2">
        <v>0</v>
      </c>
      <c r="AF732" s="8" t="s">
        <v>2447</v>
      </c>
      <c r="AG732" s="2">
        <v>0</v>
      </c>
      <c r="AH732" s="2">
        <v>0</v>
      </c>
      <c r="AI732" s="8" t="s">
        <v>2447</v>
      </c>
      <c r="AJ732" t="s">
        <v>797</v>
      </c>
      <c r="AK732" s="6">
        <v>5</v>
      </c>
      <c r="AT732"/>
      <c r="AU732"/>
    </row>
    <row r="733" spans="1:47" x14ac:dyDescent="0.25">
      <c r="A733" t="s">
        <v>35</v>
      </c>
      <c r="B733" t="s">
        <v>1774</v>
      </c>
      <c r="C733" t="s">
        <v>1965</v>
      </c>
      <c r="D733" t="s">
        <v>2282</v>
      </c>
      <c r="E733" s="2">
        <v>81.714285714285708</v>
      </c>
      <c r="F733" s="2">
        <f>SUM(Contract[[#This Row],[RN Hours (excl. Admin, DON)]], Contract[[#This Row],[RN Admin Hours]], Contract[[#This Row],[RN DON Hours]], Contract[[#This Row],[LPN Hours (excl. Admin)]], Contract[[#This Row],[LPN Admin Hours]], Contract[[#This Row],[CNA Hours]], Contract[[#This Row],[NA TR Hours]], Contract[[#This Row],[Med Aide/Tech Hours]])</f>
        <v>209.75890109890108</v>
      </c>
      <c r="G7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3" s="8">
        <f>Contract[[#This Row],[Total Contract Hours]]/Contract[[#This Row],[Total Nurse Staff Hours]]</f>
        <v>0</v>
      </c>
      <c r="I733" s="2">
        <f>SUM(Contract[[#This Row],[RN Hours (excl. Admin, DON)]], Contract[[#This Row],[RN Admin Hours]], Contract[[#This Row],[RN DON Hours]])</f>
        <v>49.579780219780204</v>
      </c>
      <c r="J733" s="2">
        <f>SUM(Contract[[#This Row],[RN Hours Contract (excl. Admin, DON)]], Contract[[#This Row],[RN Admin Hours Contract]], Contract[[#This Row],[RN DON Hours Contract]])</f>
        <v>0</v>
      </c>
      <c r="K733" s="8">
        <f>Contract[[#This Row],[Total Contract RN Hours (w/ Admin, DON)]]/Contract[[#This Row],[Total RN Hours (w/ Admin, DON)]]</f>
        <v>0</v>
      </c>
      <c r="L733" s="2">
        <v>32.167692307692292</v>
      </c>
      <c r="M733" s="2">
        <v>0</v>
      </c>
      <c r="N733" s="8">
        <f>Contract[[#This Row],[RN Hours Contract (excl. Admin, DON)]]/Contract[[#This Row],[RN Hours (excl. Admin, DON)]]</f>
        <v>0</v>
      </c>
      <c r="O733" s="2">
        <v>17.412087912087909</v>
      </c>
      <c r="P733" s="2">
        <v>0</v>
      </c>
      <c r="Q733" s="8">
        <f>Contract[[#This Row],[RN Admin Hours Contract]]/Contract[[#This Row],[RN Admin Hours]]</f>
        <v>0</v>
      </c>
      <c r="R733" s="2">
        <v>0</v>
      </c>
      <c r="S733" s="2">
        <v>0</v>
      </c>
      <c r="T733" s="8" t="s">
        <v>2447</v>
      </c>
      <c r="U733" s="2">
        <v>59.504945054945054</v>
      </c>
      <c r="V733" s="2">
        <v>0</v>
      </c>
      <c r="W733" s="8">
        <f>Contract[[#This Row],[LPN Hours Contract (excl. Admin)]]/Contract[[#This Row],[LPN Hours (excl. Admin)]]</f>
        <v>0</v>
      </c>
      <c r="X733" s="2">
        <v>6.0082417582417582</v>
      </c>
      <c r="Y733" s="2">
        <v>0</v>
      </c>
      <c r="Z733" s="8">
        <f>Contract[[#This Row],[LPN Admin Hours Contract]]/Contract[[#This Row],[LPN Admin Hours]]</f>
        <v>0</v>
      </c>
      <c r="AA733" s="2">
        <v>94.665934065934067</v>
      </c>
      <c r="AB733" s="2">
        <v>0</v>
      </c>
      <c r="AC733" s="8">
        <f>Contract[[#This Row],[CNA Hours Contract]]/Contract[[#This Row],[CNA Hours]]</f>
        <v>0</v>
      </c>
      <c r="AD733" s="2">
        <v>0</v>
      </c>
      <c r="AE733" s="2">
        <v>0</v>
      </c>
      <c r="AF733" s="8" t="s">
        <v>2447</v>
      </c>
      <c r="AG733" s="2">
        <v>0</v>
      </c>
      <c r="AH733" s="2">
        <v>0</v>
      </c>
      <c r="AI733" s="8" t="s">
        <v>2447</v>
      </c>
      <c r="AJ733" t="s">
        <v>840</v>
      </c>
      <c r="AK733" s="6">
        <v>5</v>
      </c>
      <c r="AT733"/>
      <c r="AU733"/>
    </row>
    <row r="734" spans="1:47" x14ac:dyDescent="0.25">
      <c r="A734" t="s">
        <v>35</v>
      </c>
      <c r="B734" t="s">
        <v>1670</v>
      </c>
      <c r="C734" t="s">
        <v>2180</v>
      </c>
      <c r="D734" t="s">
        <v>2333</v>
      </c>
      <c r="E734" s="2">
        <v>45.571428571428569</v>
      </c>
      <c r="F734" s="2">
        <f>SUM(Contract[[#This Row],[RN Hours (excl. Admin, DON)]], Contract[[#This Row],[RN Admin Hours]], Contract[[#This Row],[RN DON Hours]], Contract[[#This Row],[LPN Hours (excl. Admin)]], Contract[[#This Row],[LPN Admin Hours]], Contract[[#This Row],[CNA Hours]], Contract[[#This Row],[NA TR Hours]], Contract[[#This Row],[Med Aide/Tech Hours]])</f>
        <v>132.03791208791208</v>
      </c>
      <c r="G7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4" s="8">
        <f>Contract[[#This Row],[Total Contract Hours]]/Contract[[#This Row],[Total Nurse Staff Hours]]</f>
        <v>0</v>
      </c>
      <c r="I734" s="2">
        <f>SUM(Contract[[#This Row],[RN Hours (excl. Admin, DON)]], Contract[[#This Row],[RN Admin Hours]], Contract[[#This Row],[RN DON Hours]])</f>
        <v>20.021868131868132</v>
      </c>
      <c r="J734" s="2">
        <f>SUM(Contract[[#This Row],[RN Hours Contract (excl. Admin, DON)]], Contract[[#This Row],[RN Admin Hours Contract]], Contract[[#This Row],[RN DON Hours Contract]])</f>
        <v>0</v>
      </c>
      <c r="K734" s="8">
        <f>Contract[[#This Row],[Total Contract RN Hours (w/ Admin, DON)]]/Contract[[#This Row],[Total RN Hours (w/ Admin, DON)]]</f>
        <v>0</v>
      </c>
      <c r="L734" s="2">
        <v>13.983406593406595</v>
      </c>
      <c r="M734" s="2">
        <v>0</v>
      </c>
      <c r="N734" s="8">
        <f>Contract[[#This Row],[RN Hours Contract (excl. Admin, DON)]]/Contract[[#This Row],[RN Hours (excl. Admin, DON)]]</f>
        <v>0</v>
      </c>
      <c r="O734" s="2">
        <v>0</v>
      </c>
      <c r="P734" s="2">
        <v>0</v>
      </c>
      <c r="Q734" s="8" t="s">
        <v>2447</v>
      </c>
      <c r="R734" s="2">
        <v>6.0384615384615383</v>
      </c>
      <c r="S734" s="2">
        <v>0</v>
      </c>
      <c r="T734" s="8">
        <f>Contract[[#This Row],[RN DON Hours Contract]]/Contract[[#This Row],[RN DON Hours]]</f>
        <v>0</v>
      </c>
      <c r="U734" s="2">
        <v>32.364725274725274</v>
      </c>
      <c r="V734" s="2">
        <v>0</v>
      </c>
      <c r="W734" s="8">
        <f>Contract[[#This Row],[LPN Hours Contract (excl. Admin)]]/Contract[[#This Row],[LPN Hours (excl. Admin)]]</f>
        <v>0</v>
      </c>
      <c r="X734" s="2">
        <v>5.9065934065934069</v>
      </c>
      <c r="Y734" s="2">
        <v>0</v>
      </c>
      <c r="Z734" s="8">
        <f>Contract[[#This Row],[LPN Admin Hours Contract]]/Contract[[#This Row],[LPN Admin Hours]]</f>
        <v>0</v>
      </c>
      <c r="AA734" s="2">
        <v>73.744725274725269</v>
      </c>
      <c r="AB734" s="2">
        <v>0</v>
      </c>
      <c r="AC734" s="8">
        <f>Contract[[#This Row],[CNA Hours Contract]]/Contract[[#This Row],[CNA Hours]]</f>
        <v>0</v>
      </c>
      <c r="AD734" s="2">
        <v>0</v>
      </c>
      <c r="AE734" s="2">
        <v>0</v>
      </c>
      <c r="AF734" s="8" t="s">
        <v>2447</v>
      </c>
      <c r="AG734" s="2">
        <v>0</v>
      </c>
      <c r="AH734" s="2">
        <v>0</v>
      </c>
      <c r="AI734" s="8" t="s">
        <v>2447</v>
      </c>
      <c r="AJ734" t="s">
        <v>734</v>
      </c>
      <c r="AK734" s="6">
        <v>5</v>
      </c>
      <c r="AT734"/>
      <c r="AU734"/>
    </row>
    <row r="735" spans="1:47" x14ac:dyDescent="0.25">
      <c r="A735" t="s">
        <v>35</v>
      </c>
      <c r="B735" t="s">
        <v>1882</v>
      </c>
      <c r="C735" t="s">
        <v>2273</v>
      </c>
      <c r="D735" t="s">
        <v>2331</v>
      </c>
      <c r="E735" s="2">
        <v>55.659340659340657</v>
      </c>
      <c r="F735" s="2">
        <f>SUM(Contract[[#This Row],[RN Hours (excl. Admin, DON)]], Contract[[#This Row],[RN Admin Hours]], Contract[[#This Row],[RN DON Hours]], Contract[[#This Row],[LPN Hours (excl. Admin)]], Contract[[#This Row],[LPN Admin Hours]], Contract[[#This Row],[CNA Hours]], Contract[[#This Row],[NA TR Hours]], Contract[[#This Row],[Med Aide/Tech Hours]])</f>
        <v>197.18934065934064</v>
      </c>
      <c r="G7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17.580000000000002</v>
      </c>
      <c r="H735" s="8">
        <f>Contract[[#This Row],[Total Contract Hours]]/Contract[[#This Row],[Total Nurse Staff Hours]]</f>
        <v>8.9152892043849213E-2</v>
      </c>
      <c r="I735" s="2">
        <f>SUM(Contract[[#This Row],[RN Hours (excl. Admin, DON)]], Contract[[#This Row],[RN Admin Hours]], Contract[[#This Row],[RN DON Hours]])</f>
        <v>15.844725274725274</v>
      </c>
      <c r="J735" s="2">
        <f>SUM(Contract[[#This Row],[RN Hours Contract (excl. Admin, DON)]], Contract[[#This Row],[RN Admin Hours Contract]], Contract[[#This Row],[RN DON Hours Contract]])</f>
        <v>3.7582417582417582</v>
      </c>
      <c r="K735" s="8">
        <f>Contract[[#This Row],[Total Contract RN Hours (w/ Admin, DON)]]/Contract[[#This Row],[Total RN Hours (w/ Admin, DON)]]</f>
        <v>0.23719197985948803</v>
      </c>
      <c r="L735" s="2">
        <v>5.4710989010989008</v>
      </c>
      <c r="M735" s="2">
        <v>3.7582417582417582</v>
      </c>
      <c r="N735" s="8">
        <f>Contract[[#This Row],[RN Hours Contract (excl. Admin, DON)]]/Contract[[#This Row],[RN Hours (excl. Admin, DON)]]</f>
        <v>0.68692630606383198</v>
      </c>
      <c r="O735" s="2">
        <v>5.5384615384615383</v>
      </c>
      <c r="P735" s="2">
        <v>0</v>
      </c>
      <c r="Q735" s="8">
        <f>Contract[[#This Row],[RN Admin Hours Contract]]/Contract[[#This Row],[RN Admin Hours]]</f>
        <v>0</v>
      </c>
      <c r="R735" s="2">
        <v>4.8351648351648349</v>
      </c>
      <c r="S735" s="2">
        <v>0</v>
      </c>
      <c r="T735" s="8">
        <f>Contract[[#This Row],[RN DON Hours Contract]]/Contract[[#This Row],[RN DON Hours]]</f>
        <v>0</v>
      </c>
      <c r="U735" s="2">
        <v>61.110219780219786</v>
      </c>
      <c r="V735" s="2">
        <v>6.2832967032967026</v>
      </c>
      <c r="W735" s="8">
        <f>Contract[[#This Row],[LPN Hours Contract (excl. Admin)]]/Contract[[#This Row],[LPN Hours (excl. Admin)]]</f>
        <v>0.10281908207652178</v>
      </c>
      <c r="X735" s="2">
        <v>12.626373626373626</v>
      </c>
      <c r="Y735" s="2">
        <v>0</v>
      </c>
      <c r="Z735" s="8">
        <f>Contract[[#This Row],[LPN Admin Hours Contract]]/Contract[[#This Row],[LPN Admin Hours]]</f>
        <v>0</v>
      </c>
      <c r="AA735" s="2">
        <v>100.54208791208791</v>
      </c>
      <c r="AB735" s="2">
        <v>6.8901098901098905</v>
      </c>
      <c r="AC735" s="8">
        <f>Contract[[#This Row],[CNA Hours Contract]]/Contract[[#This Row],[CNA Hours]]</f>
        <v>6.8529608178959561E-2</v>
      </c>
      <c r="AD735" s="2">
        <v>7.0659340659340657</v>
      </c>
      <c r="AE735" s="2">
        <v>0.64835164835164838</v>
      </c>
      <c r="AF735" s="8">
        <f>Contract[[#This Row],[NA TR Hours Contract]]/Contract[[#This Row],[NA TR Hours]]</f>
        <v>9.1757387247278388E-2</v>
      </c>
      <c r="AG735" s="2">
        <v>0</v>
      </c>
      <c r="AH735" s="2">
        <v>0</v>
      </c>
      <c r="AI735" s="8" t="s">
        <v>2447</v>
      </c>
      <c r="AJ735" t="s">
        <v>949</v>
      </c>
      <c r="AK735" s="6">
        <v>5</v>
      </c>
      <c r="AT735"/>
      <c r="AU735"/>
    </row>
    <row r="736" spans="1:47" x14ac:dyDescent="0.25">
      <c r="A736" t="s">
        <v>35</v>
      </c>
      <c r="B736" t="s">
        <v>1269</v>
      </c>
      <c r="C736" t="s">
        <v>1969</v>
      </c>
      <c r="D736" t="s">
        <v>2311</v>
      </c>
      <c r="E736" s="2">
        <v>56.582417582417584</v>
      </c>
      <c r="F736" s="2">
        <f>SUM(Contract[[#This Row],[RN Hours (excl. Admin, DON)]], Contract[[#This Row],[RN Admin Hours]], Contract[[#This Row],[RN DON Hours]], Contract[[#This Row],[LPN Hours (excl. Admin)]], Contract[[#This Row],[LPN Admin Hours]], Contract[[#This Row],[CNA Hours]], Contract[[#This Row],[NA TR Hours]], Contract[[#This Row],[Med Aide/Tech Hours]])</f>
        <v>226.26923076923077</v>
      </c>
      <c r="G7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6" s="8">
        <f>Contract[[#This Row],[Total Contract Hours]]/Contract[[#This Row],[Total Nurse Staff Hours]]</f>
        <v>0</v>
      </c>
      <c r="I736" s="2">
        <f>SUM(Contract[[#This Row],[RN Hours (excl. Admin, DON)]], Contract[[#This Row],[RN Admin Hours]], Contract[[#This Row],[RN DON Hours]])</f>
        <v>23.41637362637362</v>
      </c>
      <c r="J736" s="2">
        <f>SUM(Contract[[#This Row],[RN Hours Contract (excl. Admin, DON)]], Contract[[#This Row],[RN Admin Hours Contract]], Contract[[#This Row],[RN DON Hours Contract]])</f>
        <v>0</v>
      </c>
      <c r="K736" s="8">
        <f>Contract[[#This Row],[Total Contract RN Hours (w/ Admin, DON)]]/Contract[[#This Row],[Total RN Hours (w/ Admin, DON)]]</f>
        <v>0</v>
      </c>
      <c r="L736" s="2">
        <v>23.042747252747247</v>
      </c>
      <c r="M736" s="2">
        <v>0</v>
      </c>
      <c r="N736" s="8">
        <f>Contract[[#This Row],[RN Hours Contract (excl. Admin, DON)]]/Contract[[#This Row],[RN Hours (excl. Admin, DON)]]</f>
        <v>0</v>
      </c>
      <c r="O736" s="2">
        <v>0</v>
      </c>
      <c r="P736" s="2">
        <v>0</v>
      </c>
      <c r="Q736" s="8" t="s">
        <v>2447</v>
      </c>
      <c r="R736" s="2">
        <v>0.37362637362637363</v>
      </c>
      <c r="S736" s="2">
        <v>0</v>
      </c>
      <c r="T736" s="8">
        <f>Contract[[#This Row],[RN DON Hours Contract]]/Contract[[#This Row],[RN DON Hours]]</f>
        <v>0</v>
      </c>
      <c r="U736" s="2">
        <v>69.797802197802199</v>
      </c>
      <c r="V736" s="2">
        <v>0</v>
      </c>
      <c r="W736" s="8">
        <f>Contract[[#This Row],[LPN Hours Contract (excl. Admin)]]/Contract[[#This Row],[LPN Hours (excl. Admin)]]</f>
        <v>0</v>
      </c>
      <c r="X736" s="2">
        <v>10.835164835164836</v>
      </c>
      <c r="Y736" s="2">
        <v>0</v>
      </c>
      <c r="Z736" s="8">
        <f>Contract[[#This Row],[LPN Admin Hours Contract]]/Contract[[#This Row],[LPN Admin Hours]]</f>
        <v>0</v>
      </c>
      <c r="AA736" s="2">
        <v>122.21989010989013</v>
      </c>
      <c r="AB736" s="2">
        <v>0</v>
      </c>
      <c r="AC736" s="8">
        <f>Contract[[#This Row],[CNA Hours Contract]]/Contract[[#This Row],[CNA Hours]]</f>
        <v>0</v>
      </c>
      <c r="AD736" s="2">
        <v>0</v>
      </c>
      <c r="AE736" s="2">
        <v>0</v>
      </c>
      <c r="AF736" s="8" t="s">
        <v>2447</v>
      </c>
      <c r="AG736" s="2">
        <v>0</v>
      </c>
      <c r="AH736" s="2">
        <v>0</v>
      </c>
      <c r="AI736" s="8" t="s">
        <v>2447</v>
      </c>
      <c r="AJ736" t="s">
        <v>325</v>
      </c>
      <c r="AK736" s="6">
        <v>5</v>
      </c>
      <c r="AT736"/>
      <c r="AU736"/>
    </row>
    <row r="737" spans="1:47" x14ac:dyDescent="0.25">
      <c r="A737" t="s">
        <v>35</v>
      </c>
      <c r="B737" t="s">
        <v>1557</v>
      </c>
      <c r="C737" t="s">
        <v>2218</v>
      </c>
      <c r="D737" t="s">
        <v>2331</v>
      </c>
      <c r="E737" s="2">
        <v>41.252747252747255</v>
      </c>
      <c r="F737" s="2">
        <f>SUM(Contract[[#This Row],[RN Hours (excl. Admin, DON)]], Contract[[#This Row],[RN Admin Hours]], Contract[[#This Row],[RN DON Hours]], Contract[[#This Row],[LPN Hours (excl. Admin)]], Contract[[#This Row],[LPN Admin Hours]], Contract[[#This Row],[CNA Hours]], Contract[[#This Row],[NA TR Hours]], Contract[[#This Row],[Med Aide/Tech Hours]])</f>
        <v>218.22252747252747</v>
      </c>
      <c r="G7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66.829670329670321</v>
      </c>
      <c r="H737" s="8">
        <f>Contract[[#This Row],[Total Contract Hours]]/Contract[[#This Row],[Total Nurse Staff Hours]]</f>
        <v>0.30624551508818748</v>
      </c>
      <c r="I737" s="2">
        <f>SUM(Contract[[#This Row],[RN Hours (excl. Admin, DON)]], Contract[[#This Row],[RN Admin Hours]], Contract[[#This Row],[RN DON Hours]])</f>
        <v>27.991758241758241</v>
      </c>
      <c r="J737" s="2">
        <f>SUM(Contract[[#This Row],[RN Hours Contract (excl. Admin, DON)]], Contract[[#This Row],[RN Admin Hours Contract]], Contract[[#This Row],[RN DON Hours Contract]])</f>
        <v>0</v>
      </c>
      <c r="K737" s="8">
        <f>Contract[[#This Row],[Total Contract RN Hours (w/ Admin, DON)]]/Contract[[#This Row],[Total RN Hours (w/ Admin, DON)]]</f>
        <v>0</v>
      </c>
      <c r="L737" s="2">
        <v>11.865384615384615</v>
      </c>
      <c r="M737" s="2">
        <v>0</v>
      </c>
      <c r="N737" s="8">
        <f>Contract[[#This Row],[RN Hours Contract (excl. Admin, DON)]]/Contract[[#This Row],[RN Hours (excl. Admin, DON)]]</f>
        <v>0</v>
      </c>
      <c r="O737" s="2">
        <v>10.412087912087912</v>
      </c>
      <c r="P737" s="2">
        <v>0</v>
      </c>
      <c r="Q737" s="8">
        <f>Contract[[#This Row],[RN Admin Hours Contract]]/Contract[[#This Row],[RN Admin Hours]]</f>
        <v>0</v>
      </c>
      <c r="R737" s="2">
        <v>5.7142857142857144</v>
      </c>
      <c r="S737" s="2">
        <v>0</v>
      </c>
      <c r="T737" s="8">
        <f>Contract[[#This Row],[RN DON Hours Contract]]/Contract[[#This Row],[RN DON Hours]]</f>
        <v>0</v>
      </c>
      <c r="U737" s="2">
        <v>67.497252747252745</v>
      </c>
      <c r="V737" s="2">
        <v>15.994505494505495</v>
      </c>
      <c r="W737" s="8">
        <f>Contract[[#This Row],[LPN Hours Contract (excl. Admin)]]/Contract[[#This Row],[LPN Hours (excl. Admin)]]</f>
        <v>0.23696528145223658</v>
      </c>
      <c r="X737" s="2">
        <v>0</v>
      </c>
      <c r="Y737" s="2">
        <v>0</v>
      </c>
      <c r="Z737" s="8" t="s">
        <v>2447</v>
      </c>
      <c r="AA737" s="2">
        <v>122.73351648351648</v>
      </c>
      <c r="AB737" s="2">
        <v>50.835164835164832</v>
      </c>
      <c r="AC737" s="8">
        <f>Contract[[#This Row],[CNA Hours Contract]]/Contract[[#This Row],[CNA Hours]]</f>
        <v>0.4141913822048125</v>
      </c>
      <c r="AD737" s="2">
        <v>0</v>
      </c>
      <c r="AE737" s="2">
        <v>0</v>
      </c>
      <c r="AF737" s="8" t="s">
        <v>2447</v>
      </c>
      <c r="AG737" s="2">
        <v>0</v>
      </c>
      <c r="AH737" s="2">
        <v>0</v>
      </c>
      <c r="AI737" s="8" t="s">
        <v>2447</v>
      </c>
      <c r="AJ737" t="s">
        <v>619</v>
      </c>
      <c r="AK737" s="6">
        <v>5</v>
      </c>
      <c r="AT737"/>
      <c r="AU737"/>
    </row>
    <row r="738" spans="1:47" x14ac:dyDescent="0.25">
      <c r="A738" t="s">
        <v>35</v>
      </c>
      <c r="B738" t="s">
        <v>1120</v>
      </c>
      <c r="C738" t="s">
        <v>2082</v>
      </c>
      <c r="D738" t="s">
        <v>2322</v>
      </c>
      <c r="E738" s="2">
        <v>99.098901098901095</v>
      </c>
      <c r="F738" s="2">
        <f>SUM(Contract[[#This Row],[RN Hours (excl. Admin, DON)]], Contract[[#This Row],[RN Admin Hours]], Contract[[#This Row],[RN DON Hours]], Contract[[#This Row],[LPN Hours (excl. Admin)]], Contract[[#This Row],[LPN Admin Hours]], Contract[[#This Row],[CNA Hours]], Contract[[#This Row],[NA TR Hours]], Contract[[#This Row],[Med Aide/Tech Hours]])</f>
        <v>340.51648351648362</v>
      </c>
      <c r="G7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52.290329670329669</v>
      </c>
      <c r="H738" s="8">
        <f>Contract[[#This Row],[Total Contract Hours]]/Contract[[#This Row],[Total Nurse Staff Hours]]</f>
        <v>0.15356181624552226</v>
      </c>
      <c r="I738" s="2">
        <f>SUM(Contract[[#This Row],[RN Hours (excl. Admin, DON)]], Contract[[#This Row],[RN Admin Hours]], Contract[[#This Row],[RN DON Hours]])</f>
        <v>54.199999999999996</v>
      </c>
      <c r="J738" s="2">
        <f>SUM(Contract[[#This Row],[RN Hours Contract (excl. Admin, DON)]], Contract[[#This Row],[RN Admin Hours Contract]], Contract[[#This Row],[RN DON Hours Contract]])</f>
        <v>5.0549450549450556</v>
      </c>
      <c r="K738" s="8">
        <f>Contract[[#This Row],[Total Contract RN Hours (w/ Admin, DON)]]/Contract[[#This Row],[Total RN Hours (w/ Admin, DON)]]</f>
        <v>9.3264668910425383E-2</v>
      </c>
      <c r="L738" s="2">
        <v>28.1532967032967</v>
      </c>
      <c r="M738" s="2">
        <v>0.13186813186813187</v>
      </c>
      <c r="N738" s="8">
        <f>Contract[[#This Row],[RN Hours Contract (excl. Admin, DON)]]/Contract[[#This Row],[RN Hours (excl. Admin, DON)]]</f>
        <v>4.6839321610492018E-3</v>
      </c>
      <c r="O738" s="2">
        <v>20.596153846153847</v>
      </c>
      <c r="P738" s="2">
        <v>4.9230769230769234</v>
      </c>
      <c r="Q738" s="8">
        <f>Contract[[#This Row],[RN Admin Hours Contract]]/Contract[[#This Row],[RN Admin Hours]]</f>
        <v>0.23902894491129786</v>
      </c>
      <c r="R738" s="2">
        <v>5.4505494505494507</v>
      </c>
      <c r="S738" s="2">
        <v>0</v>
      </c>
      <c r="T738" s="8">
        <f>Contract[[#This Row],[RN DON Hours Contract]]/Contract[[#This Row],[RN DON Hours]]</f>
        <v>0</v>
      </c>
      <c r="U738" s="2">
        <v>52.125494505494515</v>
      </c>
      <c r="V738" s="2">
        <v>12.40021978021978</v>
      </c>
      <c r="W738" s="8">
        <f>Contract[[#This Row],[LPN Hours Contract (excl. Admin)]]/Contract[[#This Row],[LPN Hours (excl. Admin)]]</f>
        <v>0.23789164779842387</v>
      </c>
      <c r="X738" s="2">
        <v>13.458241758241764</v>
      </c>
      <c r="Y738" s="2">
        <v>0</v>
      </c>
      <c r="Z738" s="8">
        <f>Contract[[#This Row],[LPN Admin Hours Contract]]/Contract[[#This Row],[LPN Admin Hours]]</f>
        <v>0</v>
      </c>
      <c r="AA738" s="2">
        <v>213.65362637362645</v>
      </c>
      <c r="AB738" s="2">
        <v>34.835164835164832</v>
      </c>
      <c r="AC738" s="8">
        <f>Contract[[#This Row],[CNA Hours Contract]]/Contract[[#This Row],[CNA Hours]]</f>
        <v>0.16304504363640845</v>
      </c>
      <c r="AD738" s="2">
        <v>7.079120879120878</v>
      </c>
      <c r="AE738" s="2">
        <v>0</v>
      </c>
      <c r="AF738" s="8">
        <f>Contract[[#This Row],[NA TR Hours Contract]]/Contract[[#This Row],[NA TR Hours]]</f>
        <v>0</v>
      </c>
      <c r="AG738" s="2">
        <v>0</v>
      </c>
      <c r="AH738" s="2">
        <v>0</v>
      </c>
      <c r="AI738" s="8" t="s">
        <v>2447</v>
      </c>
      <c r="AJ738" t="s">
        <v>174</v>
      </c>
      <c r="AK738" s="6">
        <v>5</v>
      </c>
      <c r="AT738"/>
      <c r="AU738"/>
    </row>
    <row r="739" spans="1:47" x14ac:dyDescent="0.25">
      <c r="A739" t="s">
        <v>35</v>
      </c>
      <c r="B739" t="s">
        <v>1779</v>
      </c>
      <c r="C739" t="s">
        <v>1931</v>
      </c>
      <c r="D739" t="s">
        <v>2307</v>
      </c>
      <c r="E739" s="2">
        <v>104.15384615384616</v>
      </c>
      <c r="F739" s="2">
        <f>SUM(Contract[[#This Row],[RN Hours (excl. Admin, DON)]], Contract[[#This Row],[RN Admin Hours]], Contract[[#This Row],[RN DON Hours]], Contract[[#This Row],[LPN Hours (excl. Admin)]], Contract[[#This Row],[LPN Admin Hours]], Contract[[#This Row],[CNA Hours]], Contract[[#This Row],[NA TR Hours]], Contract[[#This Row],[Med Aide/Tech Hours]])</f>
        <v>383.72175824175815</v>
      </c>
      <c r="G7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39" s="8">
        <f>Contract[[#This Row],[Total Contract Hours]]/Contract[[#This Row],[Total Nurse Staff Hours]]</f>
        <v>0</v>
      </c>
      <c r="I739" s="2">
        <f>SUM(Contract[[#This Row],[RN Hours (excl. Admin, DON)]], Contract[[#This Row],[RN Admin Hours]], Contract[[#This Row],[RN DON Hours]])</f>
        <v>96.895824175824174</v>
      </c>
      <c r="J739" s="2">
        <f>SUM(Contract[[#This Row],[RN Hours Contract (excl. Admin, DON)]], Contract[[#This Row],[RN Admin Hours Contract]], Contract[[#This Row],[RN DON Hours Contract]])</f>
        <v>0</v>
      </c>
      <c r="K739" s="8">
        <f>Contract[[#This Row],[Total Contract RN Hours (w/ Admin, DON)]]/Contract[[#This Row],[Total RN Hours (w/ Admin, DON)]]</f>
        <v>0</v>
      </c>
      <c r="L739" s="2">
        <v>57.505824175824181</v>
      </c>
      <c r="M739" s="2">
        <v>0</v>
      </c>
      <c r="N739" s="8">
        <f>Contract[[#This Row],[RN Hours Contract (excl. Admin, DON)]]/Contract[[#This Row],[RN Hours (excl. Admin, DON)]]</f>
        <v>0</v>
      </c>
      <c r="O739" s="2">
        <v>32.200439560439555</v>
      </c>
      <c r="P739" s="2">
        <v>0</v>
      </c>
      <c r="Q739" s="8">
        <f>Contract[[#This Row],[RN Admin Hours Contract]]/Contract[[#This Row],[RN Admin Hours]]</f>
        <v>0</v>
      </c>
      <c r="R739" s="2">
        <v>7.1895604395604398</v>
      </c>
      <c r="S739" s="2">
        <v>0</v>
      </c>
      <c r="T739" s="8">
        <f>Contract[[#This Row],[RN DON Hours Contract]]/Contract[[#This Row],[RN DON Hours]]</f>
        <v>0</v>
      </c>
      <c r="U739" s="2">
        <v>67.143846153846169</v>
      </c>
      <c r="V739" s="2">
        <v>0</v>
      </c>
      <c r="W739" s="8">
        <f>Contract[[#This Row],[LPN Hours Contract (excl. Admin)]]/Contract[[#This Row],[LPN Hours (excl. Admin)]]</f>
        <v>0</v>
      </c>
      <c r="X739" s="2">
        <v>2.7727472527472528</v>
      </c>
      <c r="Y739" s="2">
        <v>0</v>
      </c>
      <c r="Z739" s="8">
        <f>Contract[[#This Row],[LPN Admin Hours Contract]]/Contract[[#This Row],[LPN Admin Hours]]</f>
        <v>0</v>
      </c>
      <c r="AA739" s="2">
        <v>206.41417582417574</v>
      </c>
      <c r="AB739" s="2">
        <v>0</v>
      </c>
      <c r="AC739" s="8">
        <f>Contract[[#This Row],[CNA Hours Contract]]/Contract[[#This Row],[CNA Hours]]</f>
        <v>0</v>
      </c>
      <c r="AD739" s="2">
        <v>10.495164835164836</v>
      </c>
      <c r="AE739" s="2">
        <v>0</v>
      </c>
      <c r="AF739" s="8">
        <f>Contract[[#This Row],[NA TR Hours Contract]]/Contract[[#This Row],[NA TR Hours]]</f>
        <v>0</v>
      </c>
      <c r="AG739" s="2">
        <v>0</v>
      </c>
      <c r="AH739" s="2">
        <v>0</v>
      </c>
      <c r="AI739" s="8" t="s">
        <v>2447</v>
      </c>
      <c r="AJ739" t="s">
        <v>845</v>
      </c>
      <c r="AK739" s="6">
        <v>5</v>
      </c>
      <c r="AT739"/>
      <c r="AU739"/>
    </row>
    <row r="740" spans="1:47" x14ac:dyDescent="0.25">
      <c r="A740" t="s">
        <v>35</v>
      </c>
      <c r="B740" t="s">
        <v>1102</v>
      </c>
      <c r="C740" t="s">
        <v>2054</v>
      </c>
      <c r="D740" t="s">
        <v>2313</v>
      </c>
      <c r="E740" s="2">
        <v>34.164835164835168</v>
      </c>
      <c r="F740" s="2">
        <f>SUM(Contract[[#This Row],[RN Hours (excl. Admin, DON)]], Contract[[#This Row],[RN Admin Hours]], Contract[[#This Row],[RN DON Hours]], Contract[[#This Row],[LPN Hours (excl. Admin)]], Contract[[#This Row],[LPN Admin Hours]], Contract[[#This Row],[CNA Hours]], Contract[[#This Row],[NA TR Hours]], Contract[[#This Row],[Med Aide/Tech Hours]])</f>
        <v>123.32604395604396</v>
      </c>
      <c r="G7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40" s="8">
        <f>Contract[[#This Row],[Total Contract Hours]]/Contract[[#This Row],[Total Nurse Staff Hours]]</f>
        <v>0</v>
      </c>
      <c r="I740" s="2">
        <f>SUM(Contract[[#This Row],[RN Hours (excl. Admin, DON)]], Contract[[#This Row],[RN Admin Hours]], Contract[[#This Row],[RN DON Hours]])</f>
        <v>12.214175824175825</v>
      </c>
      <c r="J740" s="2">
        <f>SUM(Contract[[#This Row],[RN Hours Contract (excl. Admin, DON)]], Contract[[#This Row],[RN Admin Hours Contract]], Contract[[#This Row],[RN DON Hours Contract]])</f>
        <v>0</v>
      </c>
      <c r="K740" s="8">
        <f>Contract[[#This Row],[Total Contract RN Hours (w/ Admin, DON)]]/Contract[[#This Row],[Total RN Hours (w/ Admin, DON)]]</f>
        <v>0</v>
      </c>
      <c r="L740" s="2">
        <v>6.4724175824175827</v>
      </c>
      <c r="M740" s="2">
        <v>0</v>
      </c>
      <c r="N740" s="8">
        <f>Contract[[#This Row],[RN Hours Contract (excl. Admin, DON)]]/Contract[[#This Row],[RN Hours (excl. Admin, DON)]]</f>
        <v>0</v>
      </c>
      <c r="O740" s="2">
        <v>2.7472527472527472E-2</v>
      </c>
      <c r="P740" s="2">
        <v>0</v>
      </c>
      <c r="Q740" s="8">
        <f>Contract[[#This Row],[RN Admin Hours Contract]]/Contract[[#This Row],[RN Admin Hours]]</f>
        <v>0</v>
      </c>
      <c r="R740" s="2">
        <v>5.7142857142857144</v>
      </c>
      <c r="S740" s="2">
        <v>0</v>
      </c>
      <c r="T740" s="8">
        <f>Contract[[#This Row],[RN DON Hours Contract]]/Contract[[#This Row],[RN DON Hours]]</f>
        <v>0</v>
      </c>
      <c r="U740" s="2">
        <v>40.680659340659339</v>
      </c>
      <c r="V740" s="2">
        <v>0</v>
      </c>
      <c r="W740" s="8">
        <f>Contract[[#This Row],[LPN Hours Contract (excl. Admin)]]/Contract[[#This Row],[LPN Hours (excl. Admin)]]</f>
        <v>0</v>
      </c>
      <c r="X740" s="2">
        <v>3.4054945054945054</v>
      </c>
      <c r="Y740" s="2">
        <v>0</v>
      </c>
      <c r="Z740" s="8">
        <f>Contract[[#This Row],[LPN Admin Hours Contract]]/Contract[[#This Row],[LPN Admin Hours]]</f>
        <v>0</v>
      </c>
      <c r="AA740" s="2">
        <v>57.402087912087921</v>
      </c>
      <c r="AB740" s="2">
        <v>0</v>
      </c>
      <c r="AC740" s="8">
        <f>Contract[[#This Row],[CNA Hours Contract]]/Contract[[#This Row],[CNA Hours]]</f>
        <v>0</v>
      </c>
      <c r="AD740" s="2">
        <v>9.6236263736263741</v>
      </c>
      <c r="AE740" s="2">
        <v>0</v>
      </c>
      <c r="AF740" s="8">
        <f>Contract[[#This Row],[NA TR Hours Contract]]/Contract[[#This Row],[NA TR Hours]]</f>
        <v>0</v>
      </c>
      <c r="AG740" s="2">
        <v>0</v>
      </c>
      <c r="AH740" s="2">
        <v>0</v>
      </c>
      <c r="AI740" s="8" t="s">
        <v>2447</v>
      </c>
      <c r="AJ740" t="s">
        <v>156</v>
      </c>
      <c r="AK740" s="6">
        <v>5</v>
      </c>
      <c r="AT740"/>
      <c r="AU740"/>
    </row>
    <row r="741" spans="1:47" x14ac:dyDescent="0.25">
      <c r="A741" t="s">
        <v>35</v>
      </c>
      <c r="B741" t="s">
        <v>1730</v>
      </c>
      <c r="C741" t="s">
        <v>2247</v>
      </c>
      <c r="D741" t="s">
        <v>2346</v>
      </c>
      <c r="E741" s="2">
        <v>41.769230769230766</v>
      </c>
      <c r="F741" s="2">
        <f>SUM(Contract[[#This Row],[RN Hours (excl. Admin, DON)]], Contract[[#This Row],[RN Admin Hours]], Contract[[#This Row],[RN DON Hours]], Contract[[#This Row],[LPN Hours (excl. Admin)]], Contract[[#This Row],[LPN Admin Hours]], Contract[[#This Row],[CNA Hours]], Contract[[#This Row],[NA TR Hours]], Contract[[#This Row],[Med Aide/Tech Hours]])</f>
        <v>171.67626373626376</v>
      </c>
      <c r="G7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41" s="8">
        <f>Contract[[#This Row],[Total Contract Hours]]/Contract[[#This Row],[Total Nurse Staff Hours]]</f>
        <v>0</v>
      </c>
      <c r="I741" s="2">
        <f>SUM(Contract[[#This Row],[RN Hours (excl. Admin, DON)]], Contract[[#This Row],[RN Admin Hours]], Contract[[#This Row],[RN DON Hours]])</f>
        <v>46.85230769230769</v>
      </c>
      <c r="J741" s="2">
        <f>SUM(Contract[[#This Row],[RN Hours Contract (excl. Admin, DON)]], Contract[[#This Row],[RN Admin Hours Contract]], Contract[[#This Row],[RN DON Hours Contract]])</f>
        <v>0</v>
      </c>
      <c r="K741" s="8">
        <f>Contract[[#This Row],[Total Contract RN Hours (w/ Admin, DON)]]/Contract[[#This Row],[Total RN Hours (w/ Admin, DON)]]</f>
        <v>0</v>
      </c>
      <c r="L741" s="2">
        <v>36.786373626373624</v>
      </c>
      <c r="M741" s="2">
        <v>0</v>
      </c>
      <c r="N741" s="8">
        <f>Contract[[#This Row],[RN Hours Contract (excl. Admin, DON)]]/Contract[[#This Row],[RN Hours (excl. Admin, DON)]]</f>
        <v>0</v>
      </c>
      <c r="O741" s="2">
        <v>5.0109890109890109</v>
      </c>
      <c r="P741" s="2">
        <v>0</v>
      </c>
      <c r="Q741" s="8">
        <f>Contract[[#This Row],[RN Admin Hours Contract]]/Contract[[#This Row],[RN Admin Hours]]</f>
        <v>0</v>
      </c>
      <c r="R741" s="2">
        <v>5.0549450549450547</v>
      </c>
      <c r="S741" s="2">
        <v>0</v>
      </c>
      <c r="T741" s="8">
        <f>Contract[[#This Row],[RN DON Hours Contract]]/Contract[[#This Row],[RN DON Hours]]</f>
        <v>0</v>
      </c>
      <c r="U741" s="2">
        <v>43.332417582417584</v>
      </c>
      <c r="V741" s="2">
        <v>0</v>
      </c>
      <c r="W741" s="8">
        <f>Contract[[#This Row],[LPN Hours Contract (excl. Admin)]]/Contract[[#This Row],[LPN Hours (excl. Admin)]]</f>
        <v>0</v>
      </c>
      <c r="X741" s="2">
        <v>7.2497802197802201</v>
      </c>
      <c r="Y741" s="2">
        <v>0</v>
      </c>
      <c r="Z741" s="8">
        <f>Contract[[#This Row],[LPN Admin Hours Contract]]/Contract[[#This Row],[LPN Admin Hours]]</f>
        <v>0</v>
      </c>
      <c r="AA741" s="2">
        <v>74.241758241758248</v>
      </c>
      <c r="AB741" s="2">
        <v>0</v>
      </c>
      <c r="AC741" s="8">
        <f>Contract[[#This Row],[CNA Hours Contract]]/Contract[[#This Row],[CNA Hours]]</f>
        <v>0</v>
      </c>
      <c r="AD741" s="2">
        <v>0</v>
      </c>
      <c r="AE741" s="2">
        <v>0</v>
      </c>
      <c r="AF741" s="8" t="s">
        <v>2447</v>
      </c>
      <c r="AG741" s="2">
        <v>0</v>
      </c>
      <c r="AH741" s="2">
        <v>0</v>
      </c>
      <c r="AI741" s="8" t="s">
        <v>2447</v>
      </c>
      <c r="AJ741" t="s">
        <v>796</v>
      </c>
      <c r="AK741" s="6">
        <v>5</v>
      </c>
      <c r="AT741"/>
      <c r="AU741"/>
    </row>
    <row r="742" spans="1:47" x14ac:dyDescent="0.25">
      <c r="A742" t="s">
        <v>35</v>
      </c>
      <c r="B742" t="s">
        <v>1082</v>
      </c>
      <c r="C742" t="s">
        <v>2024</v>
      </c>
      <c r="D742" t="s">
        <v>2346</v>
      </c>
      <c r="E742" s="2">
        <v>52.879120879120876</v>
      </c>
      <c r="F742" s="2">
        <f>SUM(Contract[[#This Row],[RN Hours (excl. Admin, DON)]], Contract[[#This Row],[RN Admin Hours]], Contract[[#This Row],[RN DON Hours]], Contract[[#This Row],[LPN Hours (excl. Admin)]], Contract[[#This Row],[LPN Admin Hours]], Contract[[#This Row],[CNA Hours]], Contract[[#This Row],[NA TR Hours]], Contract[[#This Row],[Med Aide/Tech Hours]])</f>
        <v>231.5397802197802</v>
      </c>
      <c r="G7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70.115384615384613</v>
      </c>
      <c r="H742" s="8">
        <f>Contract[[#This Row],[Total Contract Hours]]/Contract[[#This Row],[Total Nurse Staff Hours]]</f>
        <v>0.30282219560211332</v>
      </c>
      <c r="I742" s="2">
        <f>SUM(Contract[[#This Row],[RN Hours (excl. Admin, DON)]], Contract[[#This Row],[RN Admin Hours]], Contract[[#This Row],[RN DON Hours]])</f>
        <v>44.346153846153847</v>
      </c>
      <c r="J742" s="2">
        <f>SUM(Contract[[#This Row],[RN Hours Contract (excl. Admin, DON)]], Contract[[#This Row],[RN Admin Hours Contract]], Contract[[#This Row],[RN DON Hours Contract]])</f>
        <v>4.0549450549450547</v>
      </c>
      <c r="K742" s="8">
        <f>Contract[[#This Row],[Total Contract RN Hours (w/ Admin, DON)]]/Contract[[#This Row],[Total RN Hours (w/ Admin, DON)]]</f>
        <v>9.1438483459298725E-2</v>
      </c>
      <c r="L742" s="2">
        <v>34.247252747252745</v>
      </c>
      <c r="M742" s="2">
        <v>4.0549450549450547</v>
      </c>
      <c r="N742" s="8">
        <f>Contract[[#This Row],[RN Hours Contract (excl. Admin, DON)]]/Contract[[#This Row],[RN Hours (excl. Admin, DON)]]</f>
        <v>0.11840205358575326</v>
      </c>
      <c r="O742" s="2">
        <v>5.4945054945054945</v>
      </c>
      <c r="P742" s="2">
        <v>0</v>
      </c>
      <c r="Q742" s="8">
        <f>Contract[[#This Row],[RN Admin Hours Contract]]/Contract[[#This Row],[RN Admin Hours]]</f>
        <v>0</v>
      </c>
      <c r="R742" s="2">
        <v>4.604395604395604</v>
      </c>
      <c r="S742" s="2">
        <v>0</v>
      </c>
      <c r="T742" s="8">
        <f>Contract[[#This Row],[RN DON Hours Contract]]/Contract[[#This Row],[RN DON Hours]]</f>
        <v>0</v>
      </c>
      <c r="U742" s="2">
        <v>61.329670329670328</v>
      </c>
      <c r="V742" s="2">
        <v>18.972527472527471</v>
      </c>
      <c r="W742" s="8">
        <f>Contract[[#This Row],[LPN Hours Contract (excl. Admin)]]/Contract[[#This Row],[LPN Hours (excl. Admin)]]</f>
        <v>0.30935316251567818</v>
      </c>
      <c r="X742" s="2">
        <v>8.8489010989010985</v>
      </c>
      <c r="Y742" s="2">
        <v>0</v>
      </c>
      <c r="Z742" s="8">
        <f>Contract[[#This Row],[LPN Admin Hours Contract]]/Contract[[#This Row],[LPN Admin Hours]]</f>
        <v>0</v>
      </c>
      <c r="AA742" s="2">
        <v>117.01505494505493</v>
      </c>
      <c r="AB742" s="2">
        <v>47.087912087912088</v>
      </c>
      <c r="AC742" s="8">
        <f>Contract[[#This Row],[CNA Hours Contract]]/Contract[[#This Row],[CNA Hours]]</f>
        <v>0.40240900720016309</v>
      </c>
      <c r="AD742" s="2">
        <v>0</v>
      </c>
      <c r="AE742" s="2">
        <v>0</v>
      </c>
      <c r="AF742" s="8" t="s">
        <v>2447</v>
      </c>
      <c r="AG742" s="2">
        <v>0</v>
      </c>
      <c r="AH742" s="2">
        <v>0</v>
      </c>
      <c r="AI742" s="8" t="s">
        <v>2447</v>
      </c>
      <c r="AJ742" t="s">
        <v>135</v>
      </c>
      <c r="AK742" s="6">
        <v>5</v>
      </c>
      <c r="AT742"/>
      <c r="AU742"/>
    </row>
    <row r="743" spans="1:47" x14ac:dyDescent="0.25">
      <c r="A743" t="s">
        <v>35</v>
      </c>
      <c r="B743" t="s">
        <v>1893</v>
      </c>
      <c r="C743" t="s">
        <v>2260</v>
      </c>
      <c r="D743" t="s">
        <v>2338</v>
      </c>
      <c r="E743" s="2">
        <v>28.901098901098901</v>
      </c>
      <c r="F743" s="2">
        <f>SUM(Contract[[#This Row],[RN Hours (excl. Admin, DON)]], Contract[[#This Row],[RN Admin Hours]], Contract[[#This Row],[RN DON Hours]], Contract[[#This Row],[LPN Hours (excl. Admin)]], Contract[[#This Row],[LPN Admin Hours]], Contract[[#This Row],[CNA Hours]], Contract[[#This Row],[NA TR Hours]], Contract[[#This Row],[Med Aide/Tech Hours]])</f>
        <v>127.62637362637363</v>
      </c>
      <c r="G7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16.219780219780219</v>
      </c>
      <c r="H743" s="8">
        <f>Contract[[#This Row],[Total Contract Hours]]/Contract[[#This Row],[Total Nurse Staff Hours]]</f>
        <v>0.12708799724470465</v>
      </c>
      <c r="I743" s="2">
        <f>SUM(Contract[[#This Row],[RN Hours (excl. Admin, DON)]], Contract[[#This Row],[RN Admin Hours]], Contract[[#This Row],[RN DON Hours]])</f>
        <v>27.989010989010989</v>
      </c>
      <c r="J743" s="2">
        <f>SUM(Contract[[#This Row],[RN Hours Contract (excl. Admin, DON)]], Contract[[#This Row],[RN Admin Hours Contract]], Contract[[#This Row],[RN DON Hours Contract]])</f>
        <v>0</v>
      </c>
      <c r="K743" s="8">
        <f>Contract[[#This Row],[Total Contract RN Hours (w/ Admin, DON)]]/Contract[[#This Row],[Total RN Hours (w/ Admin, DON)]]</f>
        <v>0</v>
      </c>
      <c r="L743" s="2">
        <v>23.313186813186814</v>
      </c>
      <c r="M743" s="2">
        <v>0</v>
      </c>
      <c r="N743" s="8">
        <f>Contract[[#This Row],[RN Hours Contract (excl. Admin, DON)]]/Contract[[#This Row],[RN Hours (excl. Admin, DON)]]</f>
        <v>0</v>
      </c>
      <c r="O743" s="2">
        <v>0</v>
      </c>
      <c r="P743" s="2">
        <v>0</v>
      </c>
      <c r="Q743" s="8" t="s">
        <v>2447</v>
      </c>
      <c r="R743" s="2">
        <v>4.6758241758241761</v>
      </c>
      <c r="S743" s="2">
        <v>0</v>
      </c>
      <c r="T743" s="8">
        <f>Contract[[#This Row],[RN DON Hours Contract]]/Contract[[#This Row],[RN DON Hours]]</f>
        <v>0</v>
      </c>
      <c r="U743" s="2">
        <v>25.777472527472529</v>
      </c>
      <c r="V743" s="2">
        <v>0</v>
      </c>
      <c r="W743" s="8">
        <f>Contract[[#This Row],[LPN Hours Contract (excl. Admin)]]/Contract[[#This Row],[LPN Hours (excl. Admin)]]</f>
        <v>0</v>
      </c>
      <c r="X743" s="2">
        <v>9</v>
      </c>
      <c r="Y743" s="2">
        <v>0</v>
      </c>
      <c r="Z743" s="8">
        <f>Contract[[#This Row],[LPN Admin Hours Contract]]/Contract[[#This Row],[LPN Admin Hours]]</f>
        <v>0</v>
      </c>
      <c r="AA743" s="2">
        <v>64.859890109890117</v>
      </c>
      <c r="AB743" s="2">
        <v>16.219780219780219</v>
      </c>
      <c r="AC743" s="8">
        <f>Contract[[#This Row],[CNA Hours Contract]]/Contract[[#This Row],[CNA Hours]]</f>
        <v>0.25007412427464099</v>
      </c>
      <c r="AD743" s="2">
        <v>0</v>
      </c>
      <c r="AE743" s="2">
        <v>0</v>
      </c>
      <c r="AF743" s="8" t="s">
        <v>2447</v>
      </c>
      <c r="AG743" s="2">
        <v>0</v>
      </c>
      <c r="AH743" s="2">
        <v>0</v>
      </c>
      <c r="AI743" s="8" t="s">
        <v>2447</v>
      </c>
      <c r="AJ743" t="s">
        <v>960</v>
      </c>
      <c r="AK743" s="6">
        <v>5</v>
      </c>
      <c r="AT743"/>
      <c r="AU743"/>
    </row>
    <row r="744" spans="1:47" x14ac:dyDescent="0.25">
      <c r="A744" t="s">
        <v>35</v>
      </c>
      <c r="B744" t="s">
        <v>1261</v>
      </c>
      <c r="C744" t="s">
        <v>2077</v>
      </c>
      <c r="D744" t="s">
        <v>2338</v>
      </c>
      <c r="E744" s="2">
        <v>36.857142857142854</v>
      </c>
      <c r="F744" s="2">
        <f>SUM(Contract[[#This Row],[RN Hours (excl. Admin, DON)]], Contract[[#This Row],[RN Admin Hours]], Contract[[#This Row],[RN DON Hours]], Contract[[#This Row],[LPN Hours (excl. Admin)]], Contract[[#This Row],[LPN Admin Hours]], Contract[[#This Row],[CNA Hours]], Contract[[#This Row],[NA TR Hours]], Contract[[#This Row],[Med Aide/Tech Hours]])</f>
        <v>151.14263736263734</v>
      </c>
      <c r="G7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31.126373626373628</v>
      </c>
      <c r="H744" s="8">
        <f>Contract[[#This Row],[Total Contract Hours]]/Contract[[#This Row],[Total Nurse Staff Hours]]</f>
        <v>0.20594038961813238</v>
      </c>
      <c r="I744" s="2">
        <f>SUM(Contract[[#This Row],[RN Hours (excl. Admin, DON)]], Contract[[#This Row],[RN Admin Hours]], Contract[[#This Row],[RN DON Hours]])</f>
        <v>25.269010989010987</v>
      </c>
      <c r="J744" s="2">
        <f>SUM(Contract[[#This Row],[RN Hours Contract (excl. Admin, DON)]], Contract[[#This Row],[RN Admin Hours Contract]], Contract[[#This Row],[RN DON Hours Contract]])</f>
        <v>3.7802197802197801</v>
      </c>
      <c r="K744" s="8">
        <f>Contract[[#This Row],[Total Contract RN Hours (w/ Admin, DON)]]/Contract[[#This Row],[Total RN Hours (w/ Admin, DON)]]</f>
        <v>0.14959903978290745</v>
      </c>
      <c r="L744" s="2">
        <v>19.175604395604395</v>
      </c>
      <c r="M744" s="2">
        <v>3.7802197802197801</v>
      </c>
      <c r="N744" s="8">
        <f>Contract[[#This Row],[RN Hours Contract (excl. Admin, DON)]]/Contract[[#This Row],[RN Hours (excl. Admin, DON)]]</f>
        <v>0.19713692993615972</v>
      </c>
      <c r="O744" s="2">
        <v>0</v>
      </c>
      <c r="P744" s="2">
        <v>0</v>
      </c>
      <c r="Q744" s="8" t="s">
        <v>2447</v>
      </c>
      <c r="R744" s="2">
        <v>6.0934065934065931</v>
      </c>
      <c r="S744" s="2">
        <v>0</v>
      </c>
      <c r="T744" s="8">
        <f>Contract[[#This Row],[RN DON Hours Contract]]/Contract[[#This Row],[RN DON Hours]]</f>
        <v>0</v>
      </c>
      <c r="U744" s="2">
        <v>37.884615384615387</v>
      </c>
      <c r="V744" s="2">
        <v>11.719780219780219</v>
      </c>
      <c r="W744" s="8">
        <f>Contract[[#This Row],[LPN Hours Contract (excl. Admin)]]/Contract[[#This Row],[LPN Hours (excl. Admin)]]</f>
        <v>0.30935460478607685</v>
      </c>
      <c r="X744" s="2">
        <v>7.7115384615384617</v>
      </c>
      <c r="Y744" s="2">
        <v>0</v>
      </c>
      <c r="Z744" s="8">
        <f>Contract[[#This Row],[LPN Admin Hours Contract]]/Contract[[#This Row],[LPN Admin Hours]]</f>
        <v>0</v>
      </c>
      <c r="AA744" s="2">
        <v>80.277472527472526</v>
      </c>
      <c r="AB744" s="2">
        <v>15.626373626373626</v>
      </c>
      <c r="AC744" s="8">
        <f>Contract[[#This Row],[CNA Hours Contract]]/Contract[[#This Row],[CNA Hours]]</f>
        <v>0.19465452927688992</v>
      </c>
      <c r="AD744" s="2">
        <v>0</v>
      </c>
      <c r="AE744" s="2">
        <v>0</v>
      </c>
      <c r="AF744" s="8" t="s">
        <v>2447</v>
      </c>
      <c r="AG744" s="2">
        <v>0</v>
      </c>
      <c r="AH744" s="2">
        <v>0</v>
      </c>
      <c r="AI744" s="8" t="s">
        <v>2447</v>
      </c>
      <c r="AJ744" t="s">
        <v>317</v>
      </c>
      <c r="AK744" s="6">
        <v>5</v>
      </c>
      <c r="AT744"/>
      <c r="AU744"/>
    </row>
    <row r="745" spans="1:47" x14ac:dyDescent="0.25">
      <c r="A745" t="s">
        <v>35</v>
      </c>
      <c r="B745" t="s">
        <v>1765</v>
      </c>
      <c r="C745" t="s">
        <v>2257</v>
      </c>
      <c r="D745" t="s">
        <v>2281</v>
      </c>
      <c r="E745" s="2">
        <v>53.318681318681321</v>
      </c>
      <c r="F745" s="2">
        <f>SUM(Contract[[#This Row],[RN Hours (excl. Admin, DON)]], Contract[[#This Row],[RN Admin Hours]], Contract[[#This Row],[RN DON Hours]], Contract[[#This Row],[LPN Hours (excl. Admin)]], Contract[[#This Row],[LPN Admin Hours]], Contract[[#This Row],[CNA Hours]], Contract[[#This Row],[NA TR Hours]], Contract[[#This Row],[Med Aide/Tech Hours]])</f>
        <v>181.54417582417585</v>
      </c>
      <c r="G7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22.274505494505494</v>
      </c>
      <c r="H745" s="8">
        <f>Contract[[#This Row],[Total Contract Hours]]/Contract[[#This Row],[Total Nurse Staff Hours]]</f>
        <v>0.1226946851551888</v>
      </c>
      <c r="I745" s="2">
        <f>SUM(Contract[[#This Row],[RN Hours (excl. Admin, DON)]], Contract[[#This Row],[RN Admin Hours]], Contract[[#This Row],[RN DON Hours]])</f>
        <v>29.531758241758247</v>
      </c>
      <c r="J745" s="2">
        <f>SUM(Contract[[#This Row],[RN Hours Contract (excl. Admin, DON)]], Contract[[#This Row],[RN Admin Hours Contract]], Contract[[#This Row],[RN DON Hours Contract]])</f>
        <v>0.52747252747252749</v>
      </c>
      <c r="K745" s="8">
        <f>Contract[[#This Row],[Total Contract RN Hours (w/ Admin, DON)]]/Contract[[#This Row],[Total RN Hours (w/ Admin, DON)]]</f>
        <v>1.7861196179192448E-2</v>
      </c>
      <c r="L745" s="2">
        <v>17.107692307692311</v>
      </c>
      <c r="M745" s="2">
        <v>0.52747252747252749</v>
      </c>
      <c r="N745" s="8">
        <f>Contract[[#This Row],[RN Hours Contract (excl. Admin, DON)]]/Contract[[#This Row],[RN Hours (excl. Admin, DON)]]</f>
        <v>3.0832476875642337E-2</v>
      </c>
      <c r="O745" s="2">
        <v>6.7097802197802192</v>
      </c>
      <c r="P745" s="2">
        <v>0</v>
      </c>
      <c r="Q745" s="8">
        <f>Contract[[#This Row],[RN Admin Hours Contract]]/Contract[[#This Row],[RN Admin Hours]]</f>
        <v>0</v>
      </c>
      <c r="R745" s="2">
        <v>5.7142857142857144</v>
      </c>
      <c r="S745" s="2">
        <v>0</v>
      </c>
      <c r="T745" s="8">
        <f>Contract[[#This Row],[RN DON Hours Contract]]/Contract[[#This Row],[RN DON Hours]]</f>
        <v>0</v>
      </c>
      <c r="U745" s="2">
        <v>49.534725274725261</v>
      </c>
      <c r="V745" s="2">
        <v>5.8898901098901089</v>
      </c>
      <c r="W745" s="8">
        <f>Contract[[#This Row],[LPN Hours Contract (excl. Admin)]]/Contract[[#This Row],[LPN Hours (excl. Admin)]]</f>
        <v>0.11890426518415322</v>
      </c>
      <c r="X745" s="2">
        <v>0</v>
      </c>
      <c r="Y745" s="2">
        <v>0</v>
      </c>
      <c r="Z745" s="8" t="s">
        <v>2447</v>
      </c>
      <c r="AA745" s="2">
        <v>102.47769230769232</v>
      </c>
      <c r="AB745" s="2">
        <v>15.857142857142858</v>
      </c>
      <c r="AC745" s="8">
        <f>Contract[[#This Row],[CNA Hours Contract]]/Contract[[#This Row],[CNA Hours]]</f>
        <v>0.15473750920865112</v>
      </c>
      <c r="AD745" s="2">
        <v>0</v>
      </c>
      <c r="AE745" s="2">
        <v>0</v>
      </c>
      <c r="AF745" s="8" t="s">
        <v>2447</v>
      </c>
      <c r="AG745" s="2">
        <v>0</v>
      </c>
      <c r="AH745" s="2">
        <v>0</v>
      </c>
      <c r="AI745" s="8" t="s">
        <v>2447</v>
      </c>
      <c r="AJ745" t="s">
        <v>831</v>
      </c>
      <c r="AK745" s="6">
        <v>5</v>
      </c>
      <c r="AT745"/>
      <c r="AU745"/>
    </row>
    <row r="746" spans="1:47" x14ac:dyDescent="0.25">
      <c r="A746" t="s">
        <v>35</v>
      </c>
      <c r="B746" t="s">
        <v>1567</v>
      </c>
      <c r="C746" t="s">
        <v>2017</v>
      </c>
      <c r="D746" t="s">
        <v>2288</v>
      </c>
      <c r="E746" s="2">
        <v>39.791208791208788</v>
      </c>
      <c r="F746" s="2">
        <f>SUM(Contract[[#This Row],[RN Hours (excl. Admin, DON)]], Contract[[#This Row],[RN Admin Hours]], Contract[[#This Row],[RN DON Hours]], Contract[[#This Row],[LPN Hours (excl. Admin)]], Contract[[#This Row],[LPN Admin Hours]], Contract[[#This Row],[CNA Hours]], Contract[[#This Row],[NA TR Hours]], Contract[[#This Row],[Med Aide/Tech Hours]])</f>
        <v>136.20054945054946</v>
      </c>
      <c r="G7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46" s="8">
        <f>Contract[[#This Row],[Total Contract Hours]]/Contract[[#This Row],[Total Nurse Staff Hours]]</f>
        <v>0</v>
      </c>
      <c r="I746" s="2">
        <f>SUM(Contract[[#This Row],[RN Hours (excl. Admin, DON)]], Contract[[#This Row],[RN Admin Hours]], Contract[[#This Row],[RN DON Hours]])</f>
        <v>17.780219780219781</v>
      </c>
      <c r="J746" s="2">
        <f>SUM(Contract[[#This Row],[RN Hours Contract (excl. Admin, DON)]], Contract[[#This Row],[RN Admin Hours Contract]], Contract[[#This Row],[RN DON Hours Contract]])</f>
        <v>0</v>
      </c>
      <c r="K746" s="8">
        <f>Contract[[#This Row],[Total Contract RN Hours (w/ Admin, DON)]]/Contract[[#This Row],[Total RN Hours (w/ Admin, DON)]]</f>
        <v>0</v>
      </c>
      <c r="L746" s="2">
        <v>12.010989010989011</v>
      </c>
      <c r="M746" s="2">
        <v>0</v>
      </c>
      <c r="N746" s="8">
        <f>Contract[[#This Row],[RN Hours Contract (excl. Admin, DON)]]/Contract[[#This Row],[RN Hours (excl. Admin, DON)]]</f>
        <v>0</v>
      </c>
      <c r="O746" s="2">
        <v>0.14285714285714285</v>
      </c>
      <c r="P746" s="2">
        <v>0</v>
      </c>
      <c r="Q746" s="8">
        <f>Contract[[#This Row],[RN Admin Hours Contract]]/Contract[[#This Row],[RN Admin Hours]]</f>
        <v>0</v>
      </c>
      <c r="R746" s="2">
        <v>5.6263736263736268</v>
      </c>
      <c r="S746" s="2">
        <v>0</v>
      </c>
      <c r="T746" s="8">
        <f>Contract[[#This Row],[RN DON Hours Contract]]/Contract[[#This Row],[RN DON Hours]]</f>
        <v>0</v>
      </c>
      <c r="U746" s="2">
        <v>39.109890109890109</v>
      </c>
      <c r="V746" s="2">
        <v>0</v>
      </c>
      <c r="W746" s="8">
        <f>Contract[[#This Row],[LPN Hours Contract (excl. Admin)]]/Contract[[#This Row],[LPN Hours (excl. Admin)]]</f>
        <v>0</v>
      </c>
      <c r="X746" s="2">
        <v>9.9532967032967026</v>
      </c>
      <c r="Y746" s="2">
        <v>0</v>
      </c>
      <c r="Z746" s="8">
        <f>Contract[[#This Row],[LPN Admin Hours Contract]]/Contract[[#This Row],[LPN Admin Hours]]</f>
        <v>0</v>
      </c>
      <c r="AA746" s="2">
        <v>56.708791208791212</v>
      </c>
      <c r="AB746" s="2">
        <v>0</v>
      </c>
      <c r="AC746" s="8">
        <f>Contract[[#This Row],[CNA Hours Contract]]/Contract[[#This Row],[CNA Hours]]</f>
        <v>0</v>
      </c>
      <c r="AD746" s="2">
        <v>12.648351648351648</v>
      </c>
      <c r="AE746" s="2">
        <v>0</v>
      </c>
      <c r="AF746" s="8">
        <f>Contract[[#This Row],[NA TR Hours Contract]]/Contract[[#This Row],[NA TR Hours]]</f>
        <v>0</v>
      </c>
      <c r="AG746" s="2">
        <v>0</v>
      </c>
      <c r="AH746" s="2">
        <v>0</v>
      </c>
      <c r="AI746" s="8" t="s">
        <v>2447</v>
      </c>
      <c r="AJ746" t="s">
        <v>629</v>
      </c>
      <c r="AK746" s="6">
        <v>5</v>
      </c>
      <c r="AT746"/>
      <c r="AU746"/>
    </row>
    <row r="747" spans="1:47" x14ac:dyDescent="0.25">
      <c r="A747" t="s">
        <v>35</v>
      </c>
      <c r="B747" t="s">
        <v>1909</v>
      </c>
      <c r="C747" t="s">
        <v>2068</v>
      </c>
      <c r="D747" t="s">
        <v>2355</v>
      </c>
      <c r="E747" s="2">
        <v>86.362637362637358</v>
      </c>
      <c r="F747" s="2">
        <f>SUM(Contract[[#This Row],[RN Hours (excl. Admin, DON)]], Contract[[#This Row],[RN Admin Hours]], Contract[[#This Row],[RN DON Hours]], Contract[[#This Row],[LPN Hours (excl. Admin)]], Contract[[#This Row],[LPN Admin Hours]], Contract[[#This Row],[CNA Hours]], Contract[[#This Row],[NA TR Hours]], Contract[[#This Row],[Med Aide/Tech Hours]])</f>
        <v>249.90351648351646</v>
      </c>
      <c r="G7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8.8018681318681331</v>
      </c>
      <c r="H747" s="8">
        <f>Contract[[#This Row],[Total Contract Hours]]/Contract[[#This Row],[Total Nurse Staff Hours]]</f>
        <v>3.5221065536501568E-2</v>
      </c>
      <c r="I747" s="2">
        <f>SUM(Contract[[#This Row],[RN Hours (excl. Admin, DON)]], Contract[[#This Row],[RN Admin Hours]], Contract[[#This Row],[RN DON Hours]])</f>
        <v>50.997252747252745</v>
      </c>
      <c r="J747" s="2">
        <f>SUM(Contract[[#This Row],[RN Hours Contract (excl. Admin, DON)]], Contract[[#This Row],[RN Admin Hours Contract]], Contract[[#This Row],[RN DON Hours Contract]])</f>
        <v>0</v>
      </c>
      <c r="K747" s="8">
        <f>Contract[[#This Row],[Total Contract RN Hours (w/ Admin, DON)]]/Contract[[#This Row],[Total RN Hours (w/ Admin, DON)]]</f>
        <v>0</v>
      </c>
      <c r="L747" s="2">
        <v>39.217032967032964</v>
      </c>
      <c r="M747" s="2">
        <v>0</v>
      </c>
      <c r="N747" s="8">
        <f>Contract[[#This Row],[RN Hours Contract (excl. Admin, DON)]]/Contract[[#This Row],[RN Hours (excl. Admin, DON)]]</f>
        <v>0</v>
      </c>
      <c r="O747" s="2">
        <v>7.802197802197802</v>
      </c>
      <c r="P747" s="2">
        <v>0</v>
      </c>
      <c r="Q747" s="8">
        <f>Contract[[#This Row],[RN Admin Hours Contract]]/Contract[[#This Row],[RN Admin Hours]]</f>
        <v>0</v>
      </c>
      <c r="R747" s="2">
        <v>3.9780219780219781</v>
      </c>
      <c r="S747" s="2">
        <v>0</v>
      </c>
      <c r="T747" s="8">
        <f>Contract[[#This Row],[RN DON Hours Contract]]/Contract[[#This Row],[RN DON Hours]]</f>
        <v>0</v>
      </c>
      <c r="U747" s="2">
        <v>46.716703296703301</v>
      </c>
      <c r="V747" s="2">
        <v>0.91175824175824194</v>
      </c>
      <c r="W747" s="8">
        <f>Contract[[#This Row],[LPN Hours Contract (excl. Admin)]]/Contract[[#This Row],[LPN Hours (excl. Admin)]]</f>
        <v>1.9516750485742917E-2</v>
      </c>
      <c r="X747" s="2">
        <v>4.6648351648351651</v>
      </c>
      <c r="Y747" s="2">
        <v>0</v>
      </c>
      <c r="Z747" s="8">
        <f>Contract[[#This Row],[LPN Admin Hours Contract]]/Contract[[#This Row],[LPN Admin Hours]]</f>
        <v>0</v>
      </c>
      <c r="AA747" s="2">
        <v>144.8598901098901</v>
      </c>
      <c r="AB747" s="2">
        <v>7.8901098901098905</v>
      </c>
      <c r="AC747" s="8">
        <f>Contract[[#This Row],[CNA Hours Contract]]/Contract[[#This Row],[CNA Hours]]</f>
        <v>5.4467181247510862E-2</v>
      </c>
      <c r="AD747" s="2">
        <v>2.6648351648351647</v>
      </c>
      <c r="AE747" s="2">
        <v>0</v>
      </c>
      <c r="AF747" s="8">
        <f>Contract[[#This Row],[NA TR Hours Contract]]/Contract[[#This Row],[NA TR Hours]]</f>
        <v>0</v>
      </c>
      <c r="AG747" s="2">
        <v>0</v>
      </c>
      <c r="AH747" s="2">
        <v>0</v>
      </c>
      <c r="AI747" s="8" t="s">
        <v>2447</v>
      </c>
      <c r="AJ747" t="s">
        <v>976</v>
      </c>
      <c r="AK747" s="6">
        <v>5</v>
      </c>
      <c r="AT747"/>
      <c r="AU747"/>
    </row>
    <row r="748" spans="1:47" x14ac:dyDescent="0.25">
      <c r="A748" t="s">
        <v>35</v>
      </c>
      <c r="B748" t="s">
        <v>1495</v>
      </c>
      <c r="C748" t="s">
        <v>2207</v>
      </c>
      <c r="D748" t="s">
        <v>2359</v>
      </c>
      <c r="E748" s="2">
        <v>30.890109890109891</v>
      </c>
      <c r="F748" s="2">
        <f>SUM(Contract[[#This Row],[RN Hours (excl. Admin, DON)]], Contract[[#This Row],[RN Admin Hours]], Contract[[#This Row],[RN DON Hours]], Contract[[#This Row],[LPN Hours (excl. Admin)]], Contract[[#This Row],[LPN Admin Hours]], Contract[[#This Row],[CNA Hours]], Contract[[#This Row],[NA TR Hours]], Contract[[#This Row],[Med Aide/Tech Hours]])</f>
        <v>106.1898901098901</v>
      </c>
      <c r="G7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48" s="8">
        <f>Contract[[#This Row],[Total Contract Hours]]/Contract[[#This Row],[Total Nurse Staff Hours]]</f>
        <v>0</v>
      </c>
      <c r="I748" s="2">
        <f>SUM(Contract[[#This Row],[RN Hours (excl. Admin, DON)]], Contract[[#This Row],[RN Admin Hours]], Contract[[#This Row],[RN DON Hours]])</f>
        <v>15.86406593406593</v>
      </c>
      <c r="J748" s="2">
        <f>SUM(Contract[[#This Row],[RN Hours Contract (excl. Admin, DON)]], Contract[[#This Row],[RN Admin Hours Contract]], Contract[[#This Row],[RN DON Hours Contract]])</f>
        <v>0</v>
      </c>
      <c r="K748" s="8">
        <f>Contract[[#This Row],[Total Contract RN Hours (w/ Admin, DON)]]/Contract[[#This Row],[Total RN Hours (w/ Admin, DON)]]</f>
        <v>0</v>
      </c>
      <c r="L748" s="2">
        <v>5.6552747252747242</v>
      </c>
      <c r="M748" s="2">
        <v>0</v>
      </c>
      <c r="N748" s="8">
        <f>Contract[[#This Row],[RN Hours Contract (excl. Admin, DON)]]/Contract[[#This Row],[RN Hours (excl. Admin, DON)]]</f>
        <v>0</v>
      </c>
      <c r="O748" s="2">
        <v>4.8351648351648349</v>
      </c>
      <c r="P748" s="2">
        <v>0</v>
      </c>
      <c r="Q748" s="8">
        <f>Contract[[#This Row],[RN Admin Hours Contract]]/Contract[[#This Row],[RN Admin Hours]]</f>
        <v>0</v>
      </c>
      <c r="R748" s="2">
        <v>5.3736263736263732</v>
      </c>
      <c r="S748" s="2">
        <v>0</v>
      </c>
      <c r="T748" s="8">
        <f>Contract[[#This Row],[RN DON Hours Contract]]/Contract[[#This Row],[RN DON Hours]]</f>
        <v>0</v>
      </c>
      <c r="U748" s="2">
        <v>36.940329670329682</v>
      </c>
      <c r="V748" s="2">
        <v>0</v>
      </c>
      <c r="W748" s="8">
        <f>Contract[[#This Row],[LPN Hours Contract (excl. Admin)]]/Contract[[#This Row],[LPN Hours (excl. Admin)]]</f>
        <v>0</v>
      </c>
      <c r="X748" s="2">
        <v>0</v>
      </c>
      <c r="Y748" s="2">
        <v>0</v>
      </c>
      <c r="Z748" s="8" t="s">
        <v>2447</v>
      </c>
      <c r="AA748" s="2">
        <v>53.385494505494492</v>
      </c>
      <c r="AB748" s="2">
        <v>0</v>
      </c>
      <c r="AC748" s="8">
        <f>Contract[[#This Row],[CNA Hours Contract]]/Contract[[#This Row],[CNA Hours]]</f>
        <v>0</v>
      </c>
      <c r="AD748" s="2">
        <v>0</v>
      </c>
      <c r="AE748" s="2">
        <v>0</v>
      </c>
      <c r="AF748" s="8" t="s">
        <v>2447</v>
      </c>
      <c r="AG748" s="2">
        <v>0</v>
      </c>
      <c r="AH748" s="2">
        <v>0</v>
      </c>
      <c r="AI748" s="8" t="s">
        <v>2447</v>
      </c>
      <c r="AJ748" t="s">
        <v>556</v>
      </c>
      <c r="AK748" s="6">
        <v>5</v>
      </c>
      <c r="AT748"/>
      <c r="AU748"/>
    </row>
    <row r="749" spans="1:47" x14ac:dyDescent="0.25">
      <c r="A749" t="s">
        <v>35</v>
      </c>
      <c r="B749" t="s">
        <v>1786</v>
      </c>
      <c r="C749" t="s">
        <v>2159</v>
      </c>
      <c r="D749" t="s">
        <v>2280</v>
      </c>
      <c r="E749" s="2">
        <v>73.494505494505489</v>
      </c>
      <c r="F749" s="2">
        <f>SUM(Contract[[#This Row],[RN Hours (excl. Admin, DON)]], Contract[[#This Row],[RN Admin Hours]], Contract[[#This Row],[RN DON Hours]], Contract[[#This Row],[LPN Hours (excl. Admin)]], Contract[[#This Row],[LPN Admin Hours]], Contract[[#This Row],[CNA Hours]], Contract[[#This Row],[NA TR Hours]], Contract[[#This Row],[Med Aide/Tech Hours]])</f>
        <v>228.09263736263739</v>
      </c>
      <c r="G7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49" s="8">
        <f>Contract[[#This Row],[Total Contract Hours]]/Contract[[#This Row],[Total Nurse Staff Hours]]</f>
        <v>0</v>
      </c>
      <c r="I749" s="2">
        <f>SUM(Contract[[#This Row],[RN Hours (excl. Admin, DON)]], Contract[[#This Row],[RN Admin Hours]], Contract[[#This Row],[RN DON Hours]])</f>
        <v>28.969120879120887</v>
      </c>
      <c r="J749" s="2">
        <f>SUM(Contract[[#This Row],[RN Hours Contract (excl. Admin, DON)]], Contract[[#This Row],[RN Admin Hours Contract]], Contract[[#This Row],[RN DON Hours Contract]])</f>
        <v>0</v>
      </c>
      <c r="K749" s="8">
        <f>Contract[[#This Row],[Total Contract RN Hours (w/ Admin, DON)]]/Contract[[#This Row],[Total RN Hours (w/ Admin, DON)]]</f>
        <v>0</v>
      </c>
      <c r="L749" s="2">
        <v>23.342747252747259</v>
      </c>
      <c r="M749" s="2">
        <v>0</v>
      </c>
      <c r="N749" s="8">
        <f>Contract[[#This Row],[RN Hours Contract (excl. Admin, DON)]]/Contract[[#This Row],[RN Hours (excl. Admin, DON)]]</f>
        <v>0</v>
      </c>
      <c r="O749" s="2">
        <v>0</v>
      </c>
      <c r="P749" s="2">
        <v>0</v>
      </c>
      <c r="Q749" s="8" t="s">
        <v>2447</v>
      </c>
      <c r="R749" s="2">
        <v>5.6263736263736268</v>
      </c>
      <c r="S749" s="2">
        <v>0</v>
      </c>
      <c r="T749" s="8">
        <f>Contract[[#This Row],[RN DON Hours Contract]]/Contract[[#This Row],[RN DON Hours]]</f>
        <v>0</v>
      </c>
      <c r="U749" s="2">
        <v>45.95615384615386</v>
      </c>
      <c r="V749" s="2">
        <v>0</v>
      </c>
      <c r="W749" s="8">
        <f>Contract[[#This Row],[LPN Hours Contract (excl. Admin)]]/Contract[[#This Row],[LPN Hours (excl. Admin)]]</f>
        <v>0</v>
      </c>
      <c r="X749" s="2">
        <v>16.156373626373625</v>
      </c>
      <c r="Y749" s="2">
        <v>0</v>
      </c>
      <c r="Z749" s="8">
        <f>Contract[[#This Row],[LPN Admin Hours Contract]]/Contract[[#This Row],[LPN Admin Hours]]</f>
        <v>0</v>
      </c>
      <c r="AA749" s="2">
        <v>105.30593406593407</v>
      </c>
      <c r="AB749" s="2">
        <v>0</v>
      </c>
      <c r="AC749" s="8">
        <f>Contract[[#This Row],[CNA Hours Contract]]/Contract[[#This Row],[CNA Hours]]</f>
        <v>0</v>
      </c>
      <c r="AD749" s="2">
        <v>31.705054945054943</v>
      </c>
      <c r="AE749" s="2">
        <v>0</v>
      </c>
      <c r="AF749" s="8">
        <f>Contract[[#This Row],[NA TR Hours Contract]]/Contract[[#This Row],[NA TR Hours]]</f>
        <v>0</v>
      </c>
      <c r="AG749" s="2">
        <v>0</v>
      </c>
      <c r="AH749" s="2">
        <v>0</v>
      </c>
      <c r="AI749" s="8" t="s">
        <v>2447</v>
      </c>
      <c r="AJ749" t="s">
        <v>852</v>
      </c>
      <c r="AK749" s="6">
        <v>5</v>
      </c>
      <c r="AT749"/>
      <c r="AU749"/>
    </row>
    <row r="750" spans="1:47" x14ac:dyDescent="0.25">
      <c r="A750" t="s">
        <v>35</v>
      </c>
      <c r="B750" t="s">
        <v>1342</v>
      </c>
      <c r="C750" t="s">
        <v>1985</v>
      </c>
      <c r="D750" t="s">
        <v>2360</v>
      </c>
      <c r="E750" s="2">
        <v>58.219780219780219</v>
      </c>
      <c r="F750" s="2">
        <f>SUM(Contract[[#This Row],[RN Hours (excl. Admin, DON)]], Contract[[#This Row],[RN Admin Hours]], Contract[[#This Row],[RN DON Hours]], Contract[[#This Row],[LPN Hours (excl. Admin)]], Contract[[#This Row],[LPN Admin Hours]], Contract[[#This Row],[CNA Hours]], Contract[[#This Row],[NA TR Hours]], Contract[[#This Row],[Med Aide/Tech Hours]])</f>
        <v>208.13395604395609</v>
      </c>
      <c r="G7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7.6923076923076927E-2</v>
      </c>
      <c r="H750" s="8">
        <f>Contract[[#This Row],[Total Contract Hours]]/Contract[[#This Row],[Total Nurse Staff Hours]]</f>
        <v>3.6958446562574077E-4</v>
      </c>
      <c r="I750" s="2">
        <f>SUM(Contract[[#This Row],[RN Hours (excl. Admin, DON)]], Contract[[#This Row],[RN Admin Hours]], Contract[[#This Row],[RN DON Hours]])</f>
        <v>47.603626373626376</v>
      </c>
      <c r="J750" s="2">
        <f>SUM(Contract[[#This Row],[RN Hours Contract (excl. Admin, DON)]], Contract[[#This Row],[RN Admin Hours Contract]], Contract[[#This Row],[RN DON Hours Contract]])</f>
        <v>1.098901098901099E-2</v>
      </c>
      <c r="K750" s="8">
        <f>Contract[[#This Row],[Total Contract RN Hours (w/ Admin, DON)]]/Contract[[#This Row],[Total RN Hours (w/ Admin, DON)]]</f>
        <v>2.3084398870711208E-4</v>
      </c>
      <c r="L750" s="2">
        <v>31.867362637362639</v>
      </c>
      <c r="M750" s="2">
        <v>1.098901098901099E-2</v>
      </c>
      <c r="N750" s="8">
        <f>Contract[[#This Row],[RN Hours Contract (excl. Admin, DON)]]/Contract[[#This Row],[RN Hours (excl. Admin, DON)]]</f>
        <v>3.4483590983230632E-4</v>
      </c>
      <c r="O750" s="2">
        <v>10.021978021978022</v>
      </c>
      <c r="P750" s="2">
        <v>0</v>
      </c>
      <c r="Q750" s="8">
        <f>Contract[[#This Row],[RN Admin Hours Contract]]/Contract[[#This Row],[RN Admin Hours]]</f>
        <v>0</v>
      </c>
      <c r="R750" s="2">
        <v>5.7142857142857144</v>
      </c>
      <c r="S750" s="2">
        <v>0</v>
      </c>
      <c r="T750" s="8">
        <f>Contract[[#This Row],[RN DON Hours Contract]]/Contract[[#This Row],[RN DON Hours]]</f>
        <v>0</v>
      </c>
      <c r="U750" s="2">
        <v>50.28813186813187</v>
      </c>
      <c r="V750" s="2">
        <v>0</v>
      </c>
      <c r="W750" s="8">
        <f>Contract[[#This Row],[LPN Hours Contract (excl. Admin)]]/Contract[[#This Row],[LPN Hours (excl. Admin)]]</f>
        <v>0</v>
      </c>
      <c r="X750" s="2">
        <v>10.131978021978021</v>
      </c>
      <c r="Y750" s="2">
        <v>6.5934065934065936E-2</v>
      </c>
      <c r="Z750" s="8">
        <f>Contract[[#This Row],[LPN Admin Hours Contract]]/Contract[[#This Row],[LPN Admin Hours]]</f>
        <v>6.5075216103946815E-3</v>
      </c>
      <c r="AA750" s="2">
        <v>96.962857142857146</v>
      </c>
      <c r="AB750" s="2">
        <v>0</v>
      </c>
      <c r="AC750" s="8">
        <f>Contract[[#This Row],[CNA Hours Contract]]/Contract[[#This Row],[CNA Hours]]</f>
        <v>0</v>
      </c>
      <c r="AD750" s="2">
        <v>3.1473626373626371</v>
      </c>
      <c r="AE750" s="2">
        <v>0</v>
      </c>
      <c r="AF750" s="8">
        <f>Contract[[#This Row],[NA TR Hours Contract]]/Contract[[#This Row],[NA TR Hours]]</f>
        <v>0</v>
      </c>
      <c r="AG750" s="2">
        <v>0</v>
      </c>
      <c r="AH750" s="2">
        <v>0</v>
      </c>
      <c r="AI750" s="8" t="s">
        <v>2447</v>
      </c>
      <c r="AJ750" t="s">
        <v>399</v>
      </c>
      <c r="AK750" s="6">
        <v>5</v>
      </c>
      <c r="AT750"/>
      <c r="AU750"/>
    </row>
    <row r="751" spans="1:47" x14ac:dyDescent="0.25">
      <c r="A751" t="s">
        <v>35</v>
      </c>
      <c r="B751" t="s">
        <v>1472</v>
      </c>
      <c r="C751" t="s">
        <v>2203</v>
      </c>
      <c r="D751" t="s">
        <v>2366</v>
      </c>
      <c r="E751" s="2">
        <v>41.395604395604394</v>
      </c>
      <c r="F751" s="2">
        <f>SUM(Contract[[#This Row],[RN Hours (excl. Admin, DON)]], Contract[[#This Row],[RN Admin Hours]], Contract[[#This Row],[RN DON Hours]], Contract[[#This Row],[LPN Hours (excl. Admin)]], Contract[[#This Row],[LPN Admin Hours]], Contract[[#This Row],[CNA Hours]], Contract[[#This Row],[NA TR Hours]], Contract[[#This Row],[Med Aide/Tech Hours]])</f>
        <v>145.76186813186811</v>
      </c>
      <c r="G7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9.8901098901098911E-2</v>
      </c>
      <c r="H751" s="8">
        <f>Contract[[#This Row],[Total Contract Hours]]/Contract[[#This Row],[Total Nurse Staff Hours]]</f>
        <v>6.7851146646683263E-4</v>
      </c>
      <c r="I751" s="2">
        <f>SUM(Contract[[#This Row],[RN Hours (excl. Admin, DON)]], Contract[[#This Row],[RN Admin Hours]], Contract[[#This Row],[RN DON Hours]])</f>
        <v>35.419670329670332</v>
      </c>
      <c r="J751" s="2">
        <f>SUM(Contract[[#This Row],[RN Hours Contract (excl. Admin, DON)]], Contract[[#This Row],[RN Admin Hours Contract]], Contract[[#This Row],[RN DON Hours Contract]])</f>
        <v>1.098901098901099E-2</v>
      </c>
      <c r="K751" s="8">
        <f>Contract[[#This Row],[Total Contract RN Hours (w/ Admin, DON)]]/Contract[[#This Row],[Total RN Hours (w/ Admin, DON)]]</f>
        <v>3.1025164510934821E-4</v>
      </c>
      <c r="L751" s="2">
        <v>18.540549450549452</v>
      </c>
      <c r="M751" s="2">
        <v>1.098901098901099E-2</v>
      </c>
      <c r="N751" s="8">
        <f>Contract[[#This Row],[RN Hours Contract (excl. Admin, DON)]]/Contract[[#This Row],[RN Hours (excl. Admin, DON)]]</f>
        <v>5.9270147404856597E-4</v>
      </c>
      <c r="O751" s="2">
        <v>11.164835164835164</v>
      </c>
      <c r="P751" s="2">
        <v>0</v>
      </c>
      <c r="Q751" s="8">
        <f>Contract[[#This Row],[RN Admin Hours Contract]]/Contract[[#This Row],[RN Admin Hours]]</f>
        <v>0</v>
      </c>
      <c r="R751" s="2">
        <v>5.7142857142857144</v>
      </c>
      <c r="S751" s="2">
        <v>0</v>
      </c>
      <c r="T751" s="8">
        <f>Contract[[#This Row],[RN DON Hours Contract]]/Contract[[#This Row],[RN DON Hours]]</f>
        <v>0</v>
      </c>
      <c r="U751" s="2">
        <v>42.132747252747258</v>
      </c>
      <c r="V751" s="2">
        <v>0</v>
      </c>
      <c r="W751" s="8">
        <f>Contract[[#This Row],[LPN Hours Contract (excl. Admin)]]/Contract[[#This Row],[LPN Hours (excl. Admin)]]</f>
        <v>0</v>
      </c>
      <c r="X751" s="2">
        <v>9.3406593406593408E-2</v>
      </c>
      <c r="Y751" s="2">
        <v>8.7912087912087919E-2</v>
      </c>
      <c r="Z751" s="8">
        <f>Contract[[#This Row],[LPN Admin Hours Contract]]/Contract[[#This Row],[LPN Admin Hours]]</f>
        <v>0.94117647058823539</v>
      </c>
      <c r="AA751" s="2">
        <v>67.870989010989007</v>
      </c>
      <c r="AB751" s="2">
        <v>0</v>
      </c>
      <c r="AC751" s="8">
        <f>Contract[[#This Row],[CNA Hours Contract]]/Contract[[#This Row],[CNA Hours]]</f>
        <v>0</v>
      </c>
      <c r="AD751" s="2">
        <v>0.24505494505494502</v>
      </c>
      <c r="AE751" s="2">
        <v>0</v>
      </c>
      <c r="AF751" s="8">
        <f>Contract[[#This Row],[NA TR Hours Contract]]/Contract[[#This Row],[NA TR Hours]]</f>
        <v>0</v>
      </c>
      <c r="AG751" s="2">
        <v>0</v>
      </c>
      <c r="AH751" s="2">
        <v>0</v>
      </c>
      <c r="AI751" s="8" t="s">
        <v>2447</v>
      </c>
      <c r="AJ751" t="s">
        <v>532</v>
      </c>
      <c r="AK751" s="6">
        <v>5</v>
      </c>
      <c r="AT751"/>
      <c r="AU751"/>
    </row>
    <row r="752" spans="1:47" x14ac:dyDescent="0.25">
      <c r="A752" t="s">
        <v>35</v>
      </c>
      <c r="B752" t="s">
        <v>1331</v>
      </c>
      <c r="C752" t="s">
        <v>2100</v>
      </c>
      <c r="D752" t="s">
        <v>2290</v>
      </c>
      <c r="E752" s="2">
        <v>52.912087912087912</v>
      </c>
      <c r="F752" s="2">
        <f>SUM(Contract[[#This Row],[RN Hours (excl. Admin, DON)]], Contract[[#This Row],[RN Admin Hours]], Contract[[#This Row],[RN DON Hours]], Contract[[#This Row],[LPN Hours (excl. Admin)]], Contract[[#This Row],[LPN Admin Hours]], Contract[[#This Row],[CNA Hours]], Contract[[#This Row],[NA TR Hours]], Contract[[#This Row],[Med Aide/Tech Hours]])</f>
        <v>158.46087912087907</v>
      </c>
      <c r="G7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7.6923076923076927E-2</v>
      </c>
      <c r="H752" s="8">
        <f>Contract[[#This Row],[Total Contract Hours]]/Contract[[#This Row],[Total Nurse Staff Hours]]</f>
        <v>4.8543891306066476E-4</v>
      </c>
      <c r="I752" s="2">
        <f>SUM(Contract[[#This Row],[RN Hours (excl. Admin, DON)]], Contract[[#This Row],[RN Admin Hours]], Contract[[#This Row],[RN DON Hours]])</f>
        <v>28.513736263736263</v>
      </c>
      <c r="J752" s="2">
        <f>SUM(Contract[[#This Row],[RN Hours Contract (excl. Admin, DON)]], Contract[[#This Row],[RN Admin Hours Contract]], Contract[[#This Row],[RN DON Hours Contract]])</f>
        <v>1.098901098901099E-2</v>
      </c>
      <c r="K752" s="8">
        <f>Contract[[#This Row],[Total Contract RN Hours (w/ Admin, DON)]]/Contract[[#This Row],[Total RN Hours (w/ Admin, DON)]]</f>
        <v>3.8539358319683982E-4</v>
      </c>
      <c r="L752" s="2">
        <v>15.578021978021974</v>
      </c>
      <c r="M752" s="2">
        <v>1.098901098901099E-2</v>
      </c>
      <c r="N752" s="8">
        <f>Contract[[#This Row],[RN Hours Contract (excl. Admin, DON)]]/Contract[[#This Row],[RN Hours (excl. Admin, DON)]]</f>
        <v>7.0541760722347654E-4</v>
      </c>
      <c r="O752" s="2">
        <v>7.2214285714285724</v>
      </c>
      <c r="P752" s="2">
        <v>0</v>
      </c>
      <c r="Q752" s="8">
        <f>Contract[[#This Row],[RN Admin Hours Contract]]/Contract[[#This Row],[RN Admin Hours]]</f>
        <v>0</v>
      </c>
      <c r="R752" s="2">
        <v>5.7142857142857144</v>
      </c>
      <c r="S752" s="2">
        <v>0</v>
      </c>
      <c r="T752" s="8">
        <f>Contract[[#This Row],[RN DON Hours Contract]]/Contract[[#This Row],[RN DON Hours]]</f>
        <v>0</v>
      </c>
      <c r="U752" s="2">
        <v>47.483406593406571</v>
      </c>
      <c r="V752" s="2">
        <v>0</v>
      </c>
      <c r="W752" s="8">
        <f>Contract[[#This Row],[LPN Hours Contract (excl. Admin)]]/Contract[[#This Row],[LPN Hours (excl. Admin)]]</f>
        <v>0</v>
      </c>
      <c r="X752" s="2">
        <v>4.8109890109890108</v>
      </c>
      <c r="Y752" s="2">
        <v>6.5934065934065936E-2</v>
      </c>
      <c r="Z752" s="8">
        <f>Contract[[#This Row],[LPN Admin Hours Contract]]/Contract[[#This Row],[LPN Admin Hours]]</f>
        <v>1.3704888076747374E-2</v>
      </c>
      <c r="AA752" s="2">
        <v>73.228571428571428</v>
      </c>
      <c r="AB752" s="2">
        <v>0</v>
      </c>
      <c r="AC752" s="8">
        <f>Contract[[#This Row],[CNA Hours Contract]]/Contract[[#This Row],[CNA Hours]]</f>
        <v>0</v>
      </c>
      <c r="AD752" s="2">
        <v>4.4241758241758244</v>
      </c>
      <c r="AE752" s="2">
        <v>0</v>
      </c>
      <c r="AF752" s="8">
        <f>Contract[[#This Row],[NA TR Hours Contract]]/Contract[[#This Row],[NA TR Hours]]</f>
        <v>0</v>
      </c>
      <c r="AG752" s="2">
        <v>0</v>
      </c>
      <c r="AH752" s="2">
        <v>0</v>
      </c>
      <c r="AI752" s="8" t="s">
        <v>2447</v>
      </c>
      <c r="AJ752" t="s">
        <v>388</v>
      </c>
      <c r="AK752" s="6">
        <v>5</v>
      </c>
      <c r="AT752"/>
      <c r="AU752"/>
    </row>
    <row r="753" spans="1:47" x14ac:dyDescent="0.25">
      <c r="A753" t="s">
        <v>35</v>
      </c>
      <c r="B753" t="s">
        <v>1115</v>
      </c>
      <c r="C753" t="s">
        <v>2106</v>
      </c>
      <c r="D753" t="s">
        <v>2295</v>
      </c>
      <c r="E753" s="2">
        <v>50.747252747252745</v>
      </c>
      <c r="F753" s="2">
        <f>SUM(Contract[[#This Row],[RN Hours (excl. Admin, DON)]], Contract[[#This Row],[RN Admin Hours]], Contract[[#This Row],[RN DON Hours]], Contract[[#This Row],[LPN Hours (excl. Admin)]], Contract[[#This Row],[LPN Admin Hours]], Contract[[#This Row],[CNA Hours]], Contract[[#This Row],[NA TR Hours]], Contract[[#This Row],[Med Aide/Tech Hours]])</f>
        <v>165.6</v>
      </c>
      <c r="G7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17.482637362637362</v>
      </c>
      <c r="H753" s="8">
        <f>Contract[[#This Row],[Total Contract Hours]]/Contract[[#This Row],[Total Nurse Staff Hours]]</f>
        <v>0.10557148165843819</v>
      </c>
      <c r="I753" s="2">
        <f>SUM(Contract[[#This Row],[RN Hours (excl. Admin, DON)]], Contract[[#This Row],[RN Admin Hours]], Contract[[#This Row],[RN DON Hours]])</f>
        <v>29.818571428571421</v>
      </c>
      <c r="J753" s="2">
        <f>SUM(Contract[[#This Row],[RN Hours Contract (excl. Admin, DON)]], Contract[[#This Row],[RN Admin Hours Contract]], Contract[[#This Row],[RN DON Hours Contract]])</f>
        <v>0</v>
      </c>
      <c r="K753" s="8">
        <f>Contract[[#This Row],[Total Contract RN Hours (w/ Admin, DON)]]/Contract[[#This Row],[Total RN Hours (w/ Admin, DON)]]</f>
        <v>0</v>
      </c>
      <c r="L753" s="2">
        <v>16.411978021978015</v>
      </c>
      <c r="M753" s="2">
        <v>0</v>
      </c>
      <c r="N753" s="8">
        <f>Contract[[#This Row],[RN Hours Contract (excl. Admin, DON)]]/Contract[[#This Row],[RN Hours (excl. Admin, DON)]]</f>
        <v>0</v>
      </c>
      <c r="O753" s="2">
        <v>9.1208791208791204</v>
      </c>
      <c r="P753" s="2">
        <v>0</v>
      </c>
      <c r="Q753" s="8">
        <f>Contract[[#This Row],[RN Admin Hours Contract]]/Contract[[#This Row],[RN Admin Hours]]</f>
        <v>0</v>
      </c>
      <c r="R753" s="2">
        <v>4.2857142857142856</v>
      </c>
      <c r="S753" s="2">
        <v>0</v>
      </c>
      <c r="T753" s="8">
        <f>Contract[[#This Row],[RN DON Hours Contract]]/Contract[[#This Row],[RN DON Hours]]</f>
        <v>0</v>
      </c>
      <c r="U753" s="2">
        <v>47.083516483516469</v>
      </c>
      <c r="V753" s="2">
        <v>3.9991208791208788</v>
      </c>
      <c r="W753" s="8">
        <f>Contract[[#This Row],[LPN Hours Contract (excl. Admin)]]/Contract[[#This Row],[LPN Hours (excl. Admin)]]</f>
        <v>8.4936750221724339E-2</v>
      </c>
      <c r="X753" s="2">
        <v>5.8927472527472524</v>
      </c>
      <c r="Y753" s="2">
        <v>9.8901098901098897E-2</v>
      </c>
      <c r="Z753" s="8">
        <f>Contract[[#This Row],[LPN Admin Hours Contract]]/Contract[[#This Row],[LPN Admin Hours]]</f>
        <v>1.6783529762792779E-2</v>
      </c>
      <c r="AA753" s="2">
        <v>69.64978021978024</v>
      </c>
      <c r="AB753" s="2">
        <v>13.384615384615385</v>
      </c>
      <c r="AC753" s="8">
        <f>Contract[[#This Row],[CNA Hours Contract]]/Contract[[#This Row],[CNA Hours]]</f>
        <v>0.19217024579805078</v>
      </c>
      <c r="AD753" s="2">
        <v>13.155384615384616</v>
      </c>
      <c r="AE753" s="2">
        <v>0</v>
      </c>
      <c r="AF753" s="8">
        <f>Contract[[#This Row],[NA TR Hours Contract]]/Contract[[#This Row],[NA TR Hours]]</f>
        <v>0</v>
      </c>
      <c r="AG753" s="2">
        <v>0</v>
      </c>
      <c r="AH753" s="2">
        <v>0</v>
      </c>
      <c r="AI753" s="8" t="s">
        <v>2447</v>
      </c>
      <c r="AJ753" t="s">
        <v>169</v>
      </c>
      <c r="AK753" s="6">
        <v>5</v>
      </c>
      <c r="AT753"/>
      <c r="AU753"/>
    </row>
    <row r="754" spans="1:47" x14ac:dyDescent="0.25">
      <c r="A754" t="s">
        <v>35</v>
      </c>
      <c r="B754" t="s">
        <v>1804</v>
      </c>
      <c r="C754" t="s">
        <v>1978</v>
      </c>
      <c r="D754" t="s">
        <v>2331</v>
      </c>
      <c r="E754" s="2">
        <v>44.483516483516482</v>
      </c>
      <c r="F754" s="2">
        <f>SUM(Contract[[#This Row],[RN Hours (excl. Admin, DON)]], Contract[[#This Row],[RN Admin Hours]], Contract[[#This Row],[RN DON Hours]], Contract[[#This Row],[LPN Hours (excl. Admin)]], Contract[[#This Row],[LPN Admin Hours]], Contract[[#This Row],[CNA Hours]], Contract[[#This Row],[NA TR Hours]], Contract[[#This Row],[Med Aide/Tech Hours]])</f>
        <v>136.80384615384617</v>
      </c>
      <c r="G7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54" s="8">
        <f>Contract[[#This Row],[Total Contract Hours]]/Contract[[#This Row],[Total Nurse Staff Hours]]</f>
        <v>0</v>
      </c>
      <c r="I754" s="2">
        <f>SUM(Contract[[#This Row],[RN Hours (excl. Admin, DON)]], Contract[[#This Row],[RN Admin Hours]], Contract[[#This Row],[RN DON Hours]])</f>
        <v>19.98076923076923</v>
      </c>
      <c r="J754" s="2">
        <f>SUM(Contract[[#This Row],[RN Hours Contract (excl. Admin, DON)]], Contract[[#This Row],[RN Admin Hours Contract]], Contract[[#This Row],[RN DON Hours Contract]])</f>
        <v>0</v>
      </c>
      <c r="K754" s="8">
        <f>Contract[[#This Row],[Total Contract RN Hours (w/ Admin, DON)]]/Contract[[#This Row],[Total RN Hours (w/ Admin, DON)]]</f>
        <v>0</v>
      </c>
      <c r="L754" s="2">
        <v>14.706043956043956</v>
      </c>
      <c r="M754" s="2">
        <v>0</v>
      </c>
      <c r="N754" s="8">
        <f>Contract[[#This Row],[RN Hours Contract (excl. Admin, DON)]]/Contract[[#This Row],[RN Hours (excl. Admin, DON)]]</f>
        <v>0</v>
      </c>
      <c r="O754" s="2">
        <v>0</v>
      </c>
      <c r="P754" s="2">
        <v>0</v>
      </c>
      <c r="Q754" s="8" t="s">
        <v>2447</v>
      </c>
      <c r="R754" s="2">
        <v>5.2747252747252746</v>
      </c>
      <c r="S754" s="2">
        <v>0</v>
      </c>
      <c r="T754" s="8">
        <f>Contract[[#This Row],[RN DON Hours Contract]]/Contract[[#This Row],[RN DON Hours]]</f>
        <v>0</v>
      </c>
      <c r="U754" s="2">
        <v>26.191208791208787</v>
      </c>
      <c r="V754" s="2">
        <v>0</v>
      </c>
      <c r="W754" s="8">
        <f>Contract[[#This Row],[LPN Hours Contract (excl. Admin)]]/Contract[[#This Row],[LPN Hours (excl. Admin)]]</f>
        <v>0</v>
      </c>
      <c r="X754" s="2">
        <v>5.0989010989010985</v>
      </c>
      <c r="Y754" s="2">
        <v>0</v>
      </c>
      <c r="Z754" s="8">
        <f>Contract[[#This Row],[LPN Admin Hours Contract]]/Contract[[#This Row],[LPN Admin Hours]]</f>
        <v>0</v>
      </c>
      <c r="AA754" s="2">
        <v>85.532967032967036</v>
      </c>
      <c r="AB754" s="2">
        <v>0</v>
      </c>
      <c r="AC754" s="8">
        <f>Contract[[#This Row],[CNA Hours Contract]]/Contract[[#This Row],[CNA Hours]]</f>
        <v>0</v>
      </c>
      <c r="AD754" s="2">
        <v>0</v>
      </c>
      <c r="AE754" s="2">
        <v>0</v>
      </c>
      <c r="AF754" s="8" t="s">
        <v>2447</v>
      </c>
      <c r="AG754" s="2">
        <v>0</v>
      </c>
      <c r="AH754" s="2">
        <v>0</v>
      </c>
      <c r="AI754" s="8" t="s">
        <v>2447</v>
      </c>
      <c r="AJ754" t="s">
        <v>871</v>
      </c>
      <c r="AK754" s="6">
        <v>5</v>
      </c>
      <c r="AT754"/>
      <c r="AU754"/>
    </row>
    <row r="755" spans="1:47" x14ac:dyDescent="0.25">
      <c r="A755" t="s">
        <v>35</v>
      </c>
      <c r="B755" t="s">
        <v>1440</v>
      </c>
      <c r="C755" t="s">
        <v>2197</v>
      </c>
      <c r="D755" t="s">
        <v>2330</v>
      </c>
      <c r="E755" s="2">
        <v>97</v>
      </c>
      <c r="F755" s="2">
        <f>SUM(Contract[[#This Row],[RN Hours (excl. Admin, DON)]], Contract[[#This Row],[RN Admin Hours]], Contract[[#This Row],[RN DON Hours]], Contract[[#This Row],[LPN Hours (excl. Admin)]], Contract[[#This Row],[LPN Admin Hours]], Contract[[#This Row],[CNA Hours]], Contract[[#This Row],[NA TR Hours]], Contract[[#This Row],[Med Aide/Tech Hours]])</f>
        <v>328.45164835164826</v>
      </c>
      <c r="G7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2.6593406593406597</v>
      </c>
      <c r="H755" s="8">
        <f>Contract[[#This Row],[Total Contract Hours]]/Contract[[#This Row],[Total Nurse Staff Hours]]</f>
        <v>8.0965970872324718E-3</v>
      </c>
      <c r="I755" s="2">
        <f>SUM(Contract[[#This Row],[RN Hours (excl. Admin, DON)]], Contract[[#This Row],[RN Admin Hours]], Contract[[#This Row],[RN DON Hours]])</f>
        <v>56.42263736263736</v>
      </c>
      <c r="J755" s="2">
        <f>SUM(Contract[[#This Row],[RN Hours Contract (excl. Admin, DON)]], Contract[[#This Row],[RN Admin Hours Contract]], Contract[[#This Row],[RN DON Hours Contract]])</f>
        <v>6.5934065934065936E-2</v>
      </c>
      <c r="K755" s="8">
        <f>Contract[[#This Row],[Total Contract RN Hours (w/ Admin, DON)]]/Contract[[#This Row],[Total RN Hours (w/ Admin, DON)]]</f>
        <v>1.1685746894512764E-3</v>
      </c>
      <c r="L755" s="2">
        <v>23.378681318681313</v>
      </c>
      <c r="M755" s="2">
        <v>0</v>
      </c>
      <c r="N755" s="8">
        <f>Contract[[#This Row],[RN Hours Contract (excl. Admin, DON)]]/Contract[[#This Row],[RN Hours (excl. Admin, DON)]]</f>
        <v>0</v>
      </c>
      <c r="O755" s="2">
        <v>27.76923076923077</v>
      </c>
      <c r="P755" s="2">
        <v>6.5934065934065936E-2</v>
      </c>
      <c r="Q755" s="8">
        <f>Contract[[#This Row],[RN Admin Hours Contract]]/Contract[[#This Row],[RN Admin Hours]]</f>
        <v>2.3743569449940641E-3</v>
      </c>
      <c r="R755" s="2">
        <v>5.2747252747252746</v>
      </c>
      <c r="S755" s="2">
        <v>0</v>
      </c>
      <c r="T755" s="8">
        <f>Contract[[#This Row],[RN DON Hours Contract]]/Contract[[#This Row],[RN DON Hours]]</f>
        <v>0</v>
      </c>
      <c r="U755" s="2">
        <v>79.939450549450541</v>
      </c>
      <c r="V755" s="2">
        <v>2.5934065934065935</v>
      </c>
      <c r="W755" s="8">
        <f>Contract[[#This Row],[LPN Hours Contract (excl. Admin)]]/Contract[[#This Row],[LPN Hours (excl. Admin)]]</f>
        <v>3.2442136837084114E-2</v>
      </c>
      <c r="X755" s="2">
        <v>0</v>
      </c>
      <c r="Y755" s="2">
        <v>0</v>
      </c>
      <c r="Z755" s="8" t="s">
        <v>2447</v>
      </c>
      <c r="AA755" s="2">
        <v>192.08956043956039</v>
      </c>
      <c r="AB755" s="2">
        <v>0</v>
      </c>
      <c r="AC755" s="8">
        <f>Contract[[#This Row],[CNA Hours Contract]]/Contract[[#This Row],[CNA Hours]]</f>
        <v>0</v>
      </c>
      <c r="AD755" s="2">
        <v>0</v>
      </c>
      <c r="AE755" s="2">
        <v>0</v>
      </c>
      <c r="AF755" s="8" t="s">
        <v>2447</v>
      </c>
      <c r="AG755" s="2">
        <v>0</v>
      </c>
      <c r="AH755" s="2">
        <v>0</v>
      </c>
      <c r="AI755" s="8" t="s">
        <v>2447</v>
      </c>
      <c r="AJ755" t="s">
        <v>499</v>
      </c>
      <c r="AK755" s="6">
        <v>5</v>
      </c>
      <c r="AT755"/>
      <c r="AU755"/>
    </row>
    <row r="756" spans="1:47" x14ac:dyDescent="0.25">
      <c r="A756" t="s">
        <v>35</v>
      </c>
      <c r="B756" t="s">
        <v>1216</v>
      </c>
      <c r="C756" t="s">
        <v>2113</v>
      </c>
      <c r="D756" t="s">
        <v>2350</v>
      </c>
      <c r="E756" s="2">
        <v>42.417582417582416</v>
      </c>
      <c r="F756" s="2">
        <f>SUM(Contract[[#This Row],[RN Hours (excl. Admin, DON)]], Contract[[#This Row],[RN Admin Hours]], Contract[[#This Row],[RN DON Hours]], Contract[[#This Row],[LPN Hours (excl. Admin)]], Contract[[#This Row],[LPN Admin Hours]], Contract[[#This Row],[CNA Hours]], Contract[[#This Row],[NA TR Hours]], Contract[[#This Row],[Med Aide/Tech Hours]])</f>
        <v>131.43604395604396</v>
      </c>
      <c r="G7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6.5934065934065936E-2</v>
      </c>
      <c r="H756" s="8">
        <f>Contract[[#This Row],[Total Contract Hours]]/Contract[[#This Row],[Total Nurse Staff Hours]]</f>
        <v>5.0164371925342035E-4</v>
      </c>
      <c r="I756" s="2">
        <f>SUM(Contract[[#This Row],[RN Hours (excl. Admin, DON)]], Contract[[#This Row],[RN Admin Hours]], Contract[[#This Row],[RN DON Hours]])</f>
        <v>24.149230769230769</v>
      </c>
      <c r="J756" s="2">
        <f>SUM(Contract[[#This Row],[RN Hours Contract (excl. Admin, DON)]], Contract[[#This Row],[RN Admin Hours Contract]], Contract[[#This Row],[RN DON Hours Contract]])</f>
        <v>6.5934065934065936E-2</v>
      </c>
      <c r="K756" s="8">
        <f>Contract[[#This Row],[Total Contract RN Hours (w/ Admin, DON)]]/Contract[[#This Row],[Total RN Hours (w/ Admin, DON)]]</f>
        <v>2.7302760309067249E-3</v>
      </c>
      <c r="L756" s="2">
        <v>11.055824175824174</v>
      </c>
      <c r="M756" s="2">
        <v>0</v>
      </c>
      <c r="N756" s="8">
        <f>Contract[[#This Row],[RN Hours Contract (excl. Admin, DON)]]/Contract[[#This Row],[RN Hours (excl. Admin, DON)]]</f>
        <v>0</v>
      </c>
      <c r="O756" s="2">
        <v>8.0659340659340657</v>
      </c>
      <c r="P756" s="2">
        <v>6.5934065934065936E-2</v>
      </c>
      <c r="Q756" s="8">
        <f>Contract[[#This Row],[RN Admin Hours Contract]]/Contract[[#This Row],[RN Admin Hours]]</f>
        <v>8.1743869209809274E-3</v>
      </c>
      <c r="R756" s="2">
        <v>5.0274725274725274</v>
      </c>
      <c r="S756" s="2">
        <v>0</v>
      </c>
      <c r="T756" s="8">
        <f>Contract[[#This Row],[RN DON Hours Contract]]/Contract[[#This Row],[RN DON Hours]]</f>
        <v>0</v>
      </c>
      <c r="U756" s="2">
        <v>34.866813186813182</v>
      </c>
      <c r="V756" s="2">
        <v>0</v>
      </c>
      <c r="W756" s="8">
        <f>Contract[[#This Row],[LPN Hours Contract (excl. Admin)]]/Contract[[#This Row],[LPN Hours (excl. Admin)]]</f>
        <v>0</v>
      </c>
      <c r="X756" s="2">
        <v>0</v>
      </c>
      <c r="Y756" s="2">
        <v>0</v>
      </c>
      <c r="Z756" s="8" t="s">
        <v>2447</v>
      </c>
      <c r="AA756" s="2">
        <v>72.420000000000016</v>
      </c>
      <c r="AB756" s="2">
        <v>0</v>
      </c>
      <c r="AC756" s="8">
        <f>Contract[[#This Row],[CNA Hours Contract]]/Contract[[#This Row],[CNA Hours]]</f>
        <v>0</v>
      </c>
      <c r="AD756" s="2">
        <v>0</v>
      </c>
      <c r="AE756" s="2">
        <v>0</v>
      </c>
      <c r="AF756" s="8" t="s">
        <v>2447</v>
      </c>
      <c r="AG756" s="2">
        <v>0</v>
      </c>
      <c r="AH756" s="2">
        <v>0</v>
      </c>
      <c r="AI756" s="8" t="s">
        <v>2447</v>
      </c>
      <c r="AJ756" t="s">
        <v>272</v>
      </c>
      <c r="AK756" s="6">
        <v>5</v>
      </c>
      <c r="AT756"/>
      <c r="AU756"/>
    </row>
    <row r="757" spans="1:47" x14ac:dyDescent="0.25">
      <c r="A757" t="s">
        <v>35</v>
      </c>
      <c r="B757" t="s">
        <v>1259</v>
      </c>
      <c r="C757" t="s">
        <v>2149</v>
      </c>
      <c r="D757" t="s">
        <v>2284</v>
      </c>
      <c r="E757" s="2">
        <v>59.219780219780219</v>
      </c>
      <c r="F757" s="2">
        <f>SUM(Contract[[#This Row],[RN Hours (excl. Admin, DON)]], Contract[[#This Row],[RN Admin Hours]], Contract[[#This Row],[RN DON Hours]], Contract[[#This Row],[LPN Hours (excl. Admin)]], Contract[[#This Row],[LPN Admin Hours]], Contract[[#This Row],[CNA Hours]], Contract[[#This Row],[NA TR Hours]], Contract[[#This Row],[Med Aide/Tech Hours]])</f>
        <v>178.41626373626372</v>
      </c>
      <c r="G7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1.7032967032967032</v>
      </c>
      <c r="H757" s="8">
        <f>Contract[[#This Row],[Total Contract Hours]]/Contract[[#This Row],[Total Nurse Staff Hours]]</f>
        <v>9.5467569358728948E-3</v>
      </c>
      <c r="I757" s="2">
        <f>SUM(Contract[[#This Row],[RN Hours (excl. Admin, DON)]], Contract[[#This Row],[RN Admin Hours]], Contract[[#This Row],[RN DON Hours]])</f>
        <v>37.848241758241763</v>
      </c>
      <c r="J757" s="2">
        <f>SUM(Contract[[#This Row],[RN Hours Contract (excl. Admin, DON)]], Contract[[#This Row],[RN Admin Hours Contract]], Contract[[#This Row],[RN DON Hours Contract]])</f>
        <v>0</v>
      </c>
      <c r="K757" s="8">
        <f>Contract[[#This Row],[Total Contract RN Hours (w/ Admin, DON)]]/Contract[[#This Row],[Total RN Hours (w/ Admin, DON)]]</f>
        <v>0</v>
      </c>
      <c r="L757" s="2">
        <v>20.826373626373623</v>
      </c>
      <c r="M757" s="2">
        <v>0</v>
      </c>
      <c r="N757" s="8">
        <f>Contract[[#This Row],[RN Hours Contract (excl. Admin, DON)]]/Contract[[#This Row],[RN Hours (excl. Admin, DON)]]</f>
        <v>0</v>
      </c>
      <c r="O757" s="2">
        <v>11.74714285714286</v>
      </c>
      <c r="P757" s="2">
        <v>0</v>
      </c>
      <c r="Q757" s="8">
        <f>Contract[[#This Row],[RN Admin Hours Contract]]/Contract[[#This Row],[RN Admin Hours]]</f>
        <v>0</v>
      </c>
      <c r="R757" s="2">
        <v>5.2747252747252746</v>
      </c>
      <c r="S757" s="2">
        <v>0</v>
      </c>
      <c r="T757" s="8">
        <f>Contract[[#This Row],[RN DON Hours Contract]]/Contract[[#This Row],[RN DON Hours]]</f>
        <v>0</v>
      </c>
      <c r="U757" s="2">
        <v>36.301868131868126</v>
      </c>
      <c r="V757" s="2">
        <v>0.42857142857142855</v>
      </c>
      <c r="W757" s="8">
        <f>Contract[[#This Row],[LPN Hours Contract (excl. Admin)]]/Contract[[#This Row],[LPN Hours (excl. Admin)]]</f>
        <v>1.1805767874386631E-2</v>
      </c>
      <c r="X757" s="2">
        <v>0</v>
      </c>
      <c r="Y757" s="2">
        <v>0</v>
      </c>
      <c r="Z757" s="8" t="s">
        <v>2447</v>
      </c>
      <c r="AA757" s="2">
        <v>104.26615384615384</v>
      </c>
      <c r="AB757" s="2">
        <v>1.2747252747252746</v>
      </c>
      <c r="AC757" s="8">
        <f>Contract[[#This Row],[CNA Hours Contract]]/Contract[[#This Row],[CNA Hours]]</f>
        <v>1.2225686166636102E-2</v>
      </c>
      <c r="AD757" s="2">
        <v>0</v>
      </c>
      <c r="AE757" s="2">
        <v>0</v>
      </c>
      <c r="AF757" s="8" t="s">
        <v>2447</v>
      </c>
      <c r="AG757" s="2">
        <v>0</v>
      </c>
      <c r="AH757" s="2">
        <v>0</v>
      </c>
      <c r="AI757" s="8" t="s">
        <v>2447</v>
      </c>
      <c r="AJ757" t="s">
        <v>315</v>
      </c>
      <c r="AK757" s="6">
        <v>5</v>
      </c>
      <c r="AT757"/>
      <c r="AU757"/>
    </row>
    <row r="758" spans="1:47" x14ac:dyDescent="0.25">
      <c r="A758" t="s">
        <v>35</v>
      </c>
      <c r="B758" t="s">
        <v>1293</v>
      </c>
      <c r="C758" t="s">
        <v>2138</v>
      </c>
      <c r="D758" t="s">
        <v>2348</v>
      </c>
      <c r="E758" s="2">
        <v>53.659340659340657</v>
      </c>
      <c r="F758" s="2">
        <f>SUM(Contract[[#This Row],[RN Hours (excl. Admin, DON)]], Contract[[#This Row],[RN Admin Hours]], Contract[[#This Row],[RN DON Hours]], Contract[[#This Row],[LPN Hours (excl. Admin)]], Contract[[#This Row],[LPN Admin Hours]], Contract[[#This Row],[CNA Hours]], Contract[[#This Row],[NA TR Hours]], Contract[[#This Row],[Med Aide/Tech Hours]])</f>
        <v>153.940989010989</v>
      </c>
      <c r="G7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31.771098901098902</v>
      </c>
      <c r="H758" s="8">
        <f>Contract[[#This Row],[Total Contract Hours]]/Contract[[#This Row],[Total Nurse Staff Hours]]</f>
        <v>0.20638492129494465</v>
      </c>
      <c r="I758" s="2">
        <f>SUM(Contract[[#This Row],[RN Hours (excl. Admin, DON)]], Contract[[#This Row],[RN Admin Hours]], Contract[[#This Row],[RN DON Hours]])</f>
        <v>21.744835164835166</v>
      </c>
      <c r="J758" s="2">
        <f>SUM(Contract[[#This Row],[RN Hours Contract (excl. Admin, DON)]], Contract[[#This Row],[RN Admin Hours Contract]], Contract[[#This Row],[RN DON Hours Contract]])</f>
        <v>3.1648351648351647</v>
      </c>
      <c r="K758" s="8">
        <f>Contract[[#This Row],[Total Contract RN Hours (w/ Admin, DON)]]/Contract[[#This Row],[Total RN Hours (w/ Admin, DON)]]</f>
        <v>0.14554422421896318</v>
      </c>
      <c r="L758" s="2">
        <v>10.173406593406595</v>
      </c>
      <c r="M758" s="2">
        <v>0.52747252747252749</v>
      </c>
      <c r="N758" s="8">
        <f>Contract[[#This Row],[RN Hours Contract (excl. Admin, DON)]]/Contract[[#This Row],[RN Hours (excl. Admin, DON)]]</f>
        <v>5.1848171271792427E-2</v>
      </c>
      <c r="O758" s="2">
        <v>10.406593406593407</v>
      </c>
      <c r="P758" s="2">
        <v>2.6373626373626373</v>
      </c>
      <c r="Q758" s="8">
        <f>Contract[[#This Row],[RN Admin Hours Contract]]/Contract[[#This Row],[RN Admin Hours]]</f>
        <v>0.25343189017951423</v>
      </c>
      <c r="R758" s="2">
        <v>1.1648351648351649</v>
      </c>
      <c r="S758" s="2">
        <v>0</v>
      </c>
      <c r="T758" s="8">
        <f>Contract[[#This Row],[RN DON Hours Contract]]/Contract[[#This Row],[RN DON Hours]]</f>
        <v>0</v>
      </c>
      <c r="U758" s="2">
        <v>51.689780219780225</v>
      </c>
      <c r="V758" s="2">
        <v>2.8480219780219778</v>
      </c>
      <c r="W758" s="8">
        <f>Contract[[#This Row],[LPN Hours Contract (excl. Admin)]]/Contract[[#This Row],[LPN Hours (excl. Admin)]]</f>
        <v>5.5098357275121856E-2</v>
      </c>
      <c r="X758" s="2">
        <v>0</v>
      </c>
      <c r="Y758" s="2">
        <v>0</v>
      </c>
      <c r="Z758" s="8" t="s">
        <v>2447</v>
      </c>
      <c r="AA758" s="2">
        <v>80.506373626373602</v>
      </c>
      <c r="AB758" s="2">
        <v>25.758241758241759</v>
      </c>
      <c r="AC758" s="8">
        <f>Contract[[#This Row],[CNA Hours Contract]]/Contract[[#This Row],[CNA Hours]]</f>
        <v>0.31995282606796549</v>
      </c>
      <c r="AD758" s="2">
        <v>0</v>
      </c>
      <c r="AE758" s="2">
        <v>0</v>
      </c>
      <c r="AF758" s="8" t="s">
        <v>2447</v>
      </c>
      <c r="AG758" s="2">
        <v>0</v>
      </c>
      <c r="AH758" s="2">
        <v>0</v>
      </c>
      <c r="AI758" s="8" t="s">
        <v>2447</v>
      </c>
      <c r="AJ758" t="s">
        <v>349</v>
      </c>
      <c r="AK758" s="6">
        <v>5</v>
      </c>
      <c r="AT758"/>
      <c r="AU758"/>
    </row>
    <row r="759" spans="1:47" x14ac:dyDescent="0.25">
      <c r="A759" t="s">
        <v>35</v>
      </c>
      <c r="B759" t="s">
        <v>1572</v>
      </c>
      <c r="C759" t="s">
        <v>2016</v>
      </c>
      <c r="D759" t="s">
        <v>2325</v>
      </c>
      <c r="E759" s="2">
        <v>55.18681318681319</v>
      </c>
      <c r="F759" s="2">
        <f>SUM(Contract[[#This Row],[RN Hours (excl. Admin, DON)]], Contract[[#This Row],[RN Admin Hours]], Contract[[#This Row],[RN DON Hours]], Contract[[#This Row],[LPN Hours (excl. Admin)]], Contract[[#This Row],[LPN Admin Hours]], Contract[[#This Row],[CNA Hours]], Contract[[#This Row],[NA TR Hours]], Contract[[#This Row],[Med Aide/Tech Hours]])</f>
        <v>185.76461538461535</v>
      </c>
      <c r="G7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64.774395604395608</v>
      </c>
      <c r="H759" s="8">
        <f>Contract[[#This Row],[Total Contract Hours]]/Contract[[#This Row],[Total Nurse Staff Hours]]</f>
        <v>0.34869070985496248</v>
      </c>
      <c r="I759" s="2">
        <f>SUM(Contract[[#This Row],[RN Hours (excl. Admin, DON)]], Contract[[#This Row],[RN Admin Hours]], Contract[[#This Row],[RN DON Hours]])</f>
        <v>39.465934065934057</v>
      </c>
      <c r="J759" s="2">
        <f>SUM(Contract[[#This Row],[RN Hours Contract (excl. Admin, DON)]], Contract[[#This Row],[RN Admin Hours Contract]], Contract[[#This Row],[RN DON Hours Contract]])</f>
        <v>1.3736263736263736</v>
      </c>
      <c r="K759" s="8">
        <f>Contract[[#This Row],[Total Contract RN Hours (w/ Admin, DON)]]/Contract[[#This Row],[Total RN Hours (w/ Admin, DON)]]</f>
        <v>3.4805368380018943E-2</v>
      </c>
      <c r="L759" s="2">
        <v>20.07582417582417</v>
      </c>
      <c r="M759" s="2">
        <v>0.73626373626373631</v>
      </c>
      <c r="N759" s="8">
        <f>Contract[[#This Row],[RN Hours Contract (excl. Admin, DON)]]/Contract[[#This Row],[RN Hours (excl. Admin, DON)]]</f>
        <v>3.6674147462915335E-2</v>
      </c>
      <c r="O759" s="2">
        <v>14.280219780219781</v>
      </c>
      <c r="P759" s="2">
        <v>0.63736263736263732</v>
      </c>
      <c r="Q759" s="8">
        <f>Contract[[#This Row],[RN Admin Hours Contract]]/Contract[[#This Row],[RN Admin Hours]]</f>
        <v>4.4632550981146588E-2</v>
      </c>
      <c r="R759" s="2">
        <v>5.1098901098901095</v>
      </c>
      <c r="S759" s="2">
        <v>0</v>
      </c>
      <c r="T759" s="8">
        <f>Contract[[#This Row],[RN DON Hours Contract]]/Contract[[#This Row],[RN DON Hours]]</f>
        <v>0</v>
      </c>
      <c r="U759" s="2">
        <v>57.141868131868144</v>
      </c>
      <c r="V759" s="2">
        <v>28.972197802197805</v>
      </c>
      <c r="W759" s="8">
        <f>Contract[[#This Row],[LPN Hours Contract (excl. Admin)]]/Contract[[#This Row],[LPN Hours (excl. Admin)]]</f>
        <v>0.50702223692333126</v>
      </c>
      <c r="X759" s="2">
        <v>3.8791208791208791</v>
      </c>
      <c r="Y759" s="2">
        <v>0</v>
      </c>
      <c r="Z759" s="8">
        <f>Contract[[#This Row],[LPN Admin Hours Contract]]/Contract[[#This Row],[LPN Admin Hours]]</f>
        <v>0</v>
      </c>
      <c r="AA759" s="2">
        <v>85.277692307692277</v>
      </c>
      <c r="AB759" s="2">
        <v>34.428571428571431</v>
      </c>
      <c r="AC759" s="8">
        <f>Contract[[#This Row],[CNA Hours Contract]]/Contract[[#This Row],[CNA Hours]]</f>
        <v>0.40372306633660959</v>
      </c>
      <c r="AD759" s="2">
        <v>0</v>
      </c>
      <c r="AE759" s="2">
        <v>0</v>
      </c>
      <c r="AF759" s="8" t="s">
        <v>2447</v>
      </c>
      <c r="AG759" s="2">
        <v>0</v>
      </c>
      <c r="AH759" s="2">
        <v>0</v>
      </c>
      <c r="AI759" s="8" t="s">
        <v>2447</v>
      </c>
      <c r="AJ759" t="s">
        <v>634</v>
      </c>
      <c r="AK759" s="6">
        <v>5</v>
      </c>
      <c r="AT759"/>
      <c r="AU759"/>
    </row>
    <row r="760" spans="1:47" x14ac:dyDescent="0.25">
      <c r="A760" t="s">
        <v>35</v>
      </c>
      <c r="B760" t="s">
        <v>1251</v>
      </c>
      <c r="C760" t="s">
        <v>1978</v>
      </c>
      <c r="D760" t="s">
        <v>2331</v>
      </c>
      <c r="E760" s="2">
        <v>75.098901098901095</v>
      </c>
      <c r="F760" s="2">
        <f>SUM(Contract[[#This Row],[RN Hours (excl. Admin, DON)]], Contract[[#This Row],[RN Admin Hours]], Contract[[#This Row],[RN DON Hours]], Contract[[#This Row],[LPN Hours (excl. Admin)]], Contract[[#This Row],[LPN Admin Hours]], Contract[[#This Row],[CNA Hours]], Contract[[#This Row],[NA TR Hours]], Contract[[#This Row],[Med Aide/Tech Hours]])</f>
        <v>327.69780219780216</v>
      </c>
      <c r="G7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0.39560439560439559</v>
      </c>
      <c r="H760" s="8">
        <f>Contract[[#This Row],[Total Contract Hours]]/Contract[[#This Row],[Total Nurse Staff Hours]]</f>
        <v>1.2072232189265775E-3</v>
      </c>
      <c r="I760" s="2">
        <f>SUM(Contract[[#This Row],[RN Hours (excl. Admin, DON)]], Contract[[#This Row],[RN Admin Hours]], Contract[[#This Row],[RN DON Hours]])</f>
        <v>45.810439560439562</v>
      </c>
      <c r="J760" s="2">
        <f>SUM(Contract[[#This Row],[RN Hours Contract (excl. Admin, DON)]], Contract[[#This Row],[RN Admin Hours Contract]], Contract[[#This Row],[RN DON Hours Contract]])</f>
        <v>0.39560439560439559</v>
      </c>
      <c r="K760" s="8">
        <f>Contract[[#This Row],[Total Contract RN Hours (w/ Admin, DON)]]/Contract[[#This Row],[Total RN Hours (w/ Admin, DON)]]</f>
        <v>8.6356821589205386E-3</v>
      </c>
      <c r="L760" s="2">
        <v>34.695054945054942</v>
      </c>
      <c r="M760" s="2">
        <v>0</v>
      </c>
      <c r="N760" s="8">
        <f>Contract[[#This Row],[RN Hours Contract (excl. Admin, DON)]]/Contract[[#This Row],[RN Hours (excl. Admin, DON)]]</f>
        <v>0</v>
      </c>
      <c r="O760" s="2">
        <v>5.4945054945054945</v>
      </c>
      <c r="P760" s="2">
        <v>0</v>
      </c>
      <c r="Q760" s="8">
        <f>Contract[[#This Row],[RN Admin Hours Contract]]/Contract[[#This Row],[RN Admin Hours]]</f>
        <v>0</v>
      </c>
      <c r="R760" s="2">
        <v>5.6208791208791204</v>
      </c>
      <c r="S760" s="2">
        <v>0.39560439560439559</v>
      </c>
      <c r="T760" s="8">
        <f>Contract[[#This Row],[RN DON Hours Contract]]/Contract[[#This Row],[RN DON Hours]]</f>
        <v>7.0381231671554259E-2</v>
      </c>
      <c r="U760" s="2">
        <v>83.47527472527473</v>
      </c>
      <c r="V760" s="2">
        <v>0</v>
      </c>
      <c r="W760" s="8">
        <f>Contract[[#This Row],[LPN Hours Contract (excl. Admin)]]/Contract[[#This Row],[LPN Hours (excl. Admin)]]</f>
        <v>0</v>
      </c>
      <c r="X760" s="2">
        <v>9.7307692307692299</v>
      </c>
      <c r="Y760" s="2">
        <v>0</v>
      </c>
      <c r="Z760" s="8">
        <f>Contract[[#This Row],[LPN Admin Hours Contract]]/Contract[[#This Row],[LPN Admin Hours]]</f>
        <v>0</v>
      </c>
      <c r="AA760" s="2">
        <v>188.68131868131869</v>
      </c>
      <c r="AB760" s="2">
        <v>0</v>
      </c>
      <c r="AC760" s="8">
        <f>Contract[[#This Row],[CNA Hours Contract]]/Contract[[#This Row],[CNA Hours]]</f>
        <v>0</v>
      </c>
      <c r="AD760" s="2">
        <v>0</v>
      </c>
      <c r="AE760" s="2">
        <v>0</v>
      </c>
      <c r="AF760" s="8" t="s">
        <v>2447</v>
      </c>
      <c r="AG760" s="2">
        <v>0</v>
      </c>
      <c r="AH760" s="2">
        <v>0</v>
      </c>
      <c r="AI760" s="8" t="s">
        <v>2447</v>
      </c>
      <c r="AJ760" t="s">
        <v>307</v>
      </c>
      <c r="AK760" s="6">
        <v>5</v>
      </c>
      <c r="AT760"/>
      <c r="AU760"/>
    </row>
    <row r="761" spans="1:47" x14ac:dyDescent="0.25">
      <c r="A761" t="s">
        <v>35</v>
      </c>
      <c r="B761" t="s">
        <v>1092</v>
      </c>
      <c r="C761" t="s">
        <v>2099</v>
      </c>
      <c r="D761" t="s">
        <v>2311</v>
      </c>
      <c r="E761" s="2">
        <v>85.186813186813183</v>
      </c>
      <c r="F761" s="2">
        <f>SUM(Contract[[#This Row],[RN Hours (excl. Admin, DON)]], Contract[[#This Row],[RN Admin Hours]], Contract[[#This Row],[RN DON Hours]], Contract[[#This Row],[LPN Hours (excl. Admin)]], Contract[[#This Row],[LPN Admin Hours]], Contract[[#This Row],[CNA Hours]], Contract[[#This Row],[NA TR Hours]], Contract[[#This Row],[Med Aide/Tech Hours]])</f>
        <v>212.25791208791208</v>
      </c>
      <c r="G7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10.566483516483515</v>
      </c>
      <c r="H761" s="8">
        <f>Contract[[#This Row],[Total Contract Hours]]/Contract[[#This Row],[Total Nurse Staff Hours]]</f>
        <v>4.9781341070137042E-2</v>
      </c>
      <c r="I761" s="2">
        <f>SUM(Contract[[#This Row],[RN Hours (excl. Admin, DON)]], Contract[[#This Row],[RN Admin Hours]], Contract[[#This Row],[RN DON Hours]])</f>
        <v>29.106703296703298</v>
      </c>
      <c r="J761" s="2">
        <f>SUM(Contract[[#This Row],[RN Hours Contract (excl. Admin, DON)]], Contract[[#This Row],[RN Admin Hours Contract]], Contract[[#This Row],[RN DON Hours Contract]])</f>
        <v>3.0439560439560438</v>
      </c>
      <c r="K761" s="8">
        <f>Contract[[#This Row],[Total Contract RN Hours (w/ Admin, DON)]]/Contract[[#This Row],[Total RN Hours (w/ Admin, DON)]]</f>
        <v>0.10457921025706853</v>
      </c>
      <c r="L761" s="2">
        <v>23.48032967032967</v>
      </c>
      <c r="M761" s="2">
        <v>3.0439560439560438</v>
      </c>
      <c r="N761" s="8">
        <f>Contract[[#This Row],[RN Hours Contract (excl. Admin, DON)]]/Contract[[#This Row],[RN Hours (excl. Admin, DON)]]</f>
        <v>0.12963855647233363</v>
      </c>
      <c r="O761" s="2">
        <v>0</v>
      </c>
      <c r="P761" s="2">
        <v>0</v>
      </c>
      <c r="Q761" s="8" t="s">
        <v>2447</v>
      </c>
      <c r="R761" s="2">
        <v>5.6263736263736268</v>
      </c>
      <c r="S761" s="2">
        <v>0</v>
      </c>
      <c r="T761" s="8">
        <f>Contract[[#This Row],[RN DON Hours Contract]]/Contract[[#This Row],[RN DON Hours]]</f>
        <v>0</v>
      </c>
      <c r="U761" s="2">
        <v>76.865604395604407</v>
      </c>
      <c r="V761" s="2">
        <v>1.8521978021978023</v>
      </c>
      <c r="W761" s="8">
        <f>Contract[[#This Row],[LPN Hours Contract (excl. Admin)]]/Contract[[#This Row],[LPN Hours (excl. Admin)]]</f>
        <v>2.4096575012473604E-2</v>
      </c>
      <c r="X761" s="2">
        <v>4.4316483516483531</v>
      </c>
      <c r="Y761" s="2">
        <v>0</v>
      </c>
      <c r="Z761" s="8">
        <f>Contract[[#This Row],[LPN Admin Hours Contract]]/Contract[[#This Row],[LPN Admin Hours]]</f>
        <v>0</v>
      </c>
      <c r="AA761" s="2">
        <v>101.71384615384611</v>
      </c>
      <c r="AB761" s="2">
        <v>5.6703296703296706</v>
      </c>
      <c r="AC761" s="8">
        <f>Contract[[#This Row],[CNA Hours Contract]]/Contract[[#This Row],[CNA Hours]]</f>
        <v>5.5747864078928636E-2</v>
      </c>
      <c r="AD761" s="2">
        <v>0.14010989010989011</v>
      </c>
      <c r="AE761" s="2">
        <v>0</v>
      </c>
      <c r="AF761" s="8">
        <f>Contract[[#This Row],[NA TR Hours Contract]]/Contract[[#This Row],[NA TR Hours]]</f>
        <v>0</v>
      </c>
      <c r="AG761" s="2">
        <v>0</v>
      </c>
      <c r="AH761" s="2">
        <v>0</v>
      </c>
      <c r="AI761" s="8" t="s">
        <v>2447</v>
      </c>
      <c r="AJ761" t="s">
        <v>146</v>
      </c>
      <c r="AK761" s="6">
        <v>5</v>
      </c>
      <c r="AT761"/>
      <c r="AU761"/>
    </row>
    <row r="762" spans="1:47" x14ac:dyDescent="0.25">
      <c r="A762" t="s">
        <v>35</v>
      </c>
      <c r="B762" t="s">
        <v>1666</v>
      </c>
      <c r="C762" t="s">
        <v>2018</v>
      </c>
      <c r="D762" t="s">
        <v>2331</v>
      </c>
      <c r="E762" s="2">
        <v>72.72527472527473</v>
      </c>
      <c r="F762" s="2">
        <f>SUM(Contract[[#This Row],[RN Hours (excl. Admin, DON)]], Contract[[#This Row],[RN Admin Hours]], Contract[[#This Row],[RN DON Hours]], Contract[[#This Row],[LPN Hours (excl. Admin)]], Contract[[#This Row],[LPN Admin Hours]], Contract[[#This Row],[CNA Hours]], Contract[[#This Row],[NA TR Hours]], Contract[[#This Row],[Med Aide/Tech Hours]])</f>
        <v>238.31472527472522</v>
      </c>
      <c r="G7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1.6648351648351649</v>
      </c>
      <c r="H762" s="8">
        <f>Contract[[#This Row],[Total Contract Hours]]/Contract[[#This Row],[Total Nurse Staff Hours]]</f>
        <v>6.9858677969478001E-3</v>
      </c>
      <c r="I762" s="2">
        <f>SUM(Contract[[#This Row],[RN Hours (excl. Admin, DON)]], Contract[[#This Row],[RN Admin Hours]], Contract[[#This Row],[RN DON Hours]])</f>
        <v>22.022527472527468</v>
      </c>
      <c r="J762" s="2">
        <f>SUM(Contract[[#This Row],[RN Hours Contract (excl. Admin, DON)]], Contract[[#This Row],[RN Admin Hours Contract]], Contract[[#This Row],[RN DON Hours Contract]])</f>
        <v>0</v>
      </c>
      <c r="K762" s="8">
        <f>Contract[[#This Row],[Total Contract RN Hours (w/ Admin, DON)]]/Contract[[#This Row],[Total RN Hours (w/ Admin, DON)]]</f>
        <v>0</v>
      </c>
      <c r="L762" s="2">
        <v>17.368681318681315</v>
      </c>
      <c r="M762" s="2">
        <v>0</v>
      </c>
      <c r="N762" s="8">
        <f>Contract[[#This Row],[RN Hours Contract (excl. Admin, DON)]]/Contract[[#This Row],[RN Hours (excl. Admin, DON)]]</f>
        <v>0</v>
      </c>
      <c r="O762" s="2">
        <v>8.7912087912087919E-2</v>
      </c>
      <c r="P762" s="2">
        <v>0</v>
      </c>
      <c r="Q762" s="8">
        <f>Contract[[#This Row],[RN Admin Hours Contract]]/Contract[[#This Row],[RN Admin Hours]]</f>
        <v>0</v>
      </c>
      <c r="R762" s="2">
        <v>4.5659340659340657</v>
      </c>
      <c r="S762" s="2">
        <v>0</v>
      </c>
      <c r="T762" s="8">
        <f>Contract[[#This Row],[RN DON Hours Contract]]/Contract[[#This Row],[RN DON Hours]]</f>
        <v>0</v>
      </c>
      <c r="U762" s="2">
        <v>89.062637362637346</v>
      </c>
      <c r="V762" s="2">
        <v>1.6648351648351649</v>
      </c>
      <c r="W762" s="8">
        <f>Contract[[#This Row],[LPN Hours Contract (excl. Admin)]]/Contract[[#This Row],[LPN Hours (excl. Admin)]]</f>
        <v>1.8692857230989429E-2</v>
      </c>
      <c r="X762" s="2">
        <v>12.417582417582418</v>
      </c>
      <c r="Y762" s="2">
        <v>0</v>
      </c>
      <c r="Z762" s="8">
        <f>Contract[[#This Row],[LPN Admin Hours Contract]]/Contract[[#This Row],[LPN Admin Hours]]</f>
        <v>0</v>
      </c>
      <c r="AA762" s="2">
        <v>114.81197802197799</v>
      </c>
      <c r="AB762" s="2">
        <v>0</v>
      </c>
      <c r="AC762" s="8">
        <f>Contract[[#This Row],[CNA Hours Contract]]/Contract[[#This Row],[CNA Hours]]</f>
        <v>0</v>
      </c>
      <c r="AD762" s="2">
        <v>0</v>
      </c>
      <c r="AE762" s="2">
        <v>0</v>
      </c>
      <c r="AF762" s="8" t="s">
        <v>2447</v>
      </c>
      <c r="AG762" s="2">
        <v>0</v>
      </c>
      <c r="AH762" s="2">
        <v>0</v>
      </c>
      <c r="AI762" s="8" t="s">
        <v>2447</v>
      </c>
      <c r="AJ762" t="s">
        <v>730</v>
      </c>
      <c r="AK762" s="6">
        <v>5</v>
      </c>
      <c r="AT762"/>
      <c r="AU762"/>
    </row>
    <row r="763" spans="1:47" x14ac:dyDescent="0.25">
      <c r="A763" t="s">
        <v>35</v>
      </c>
      <c r="B763" t="s">
        <v>1158</v>
      </c>
      <c r="C763" t="s">
        <v>1949</v>
      </c>
      <c r="D763" t="s">
        <v>2298</v>
      </c>
      <c r="E763" s="2">
        <v>66.384615384615387</v>
      </c>
      <c r="F763" s="2">
        <f>SUM(Contract[[#This Row],[RN Hours (excl. Admin, DON)]], Contract[[#This Row],[RN Admin Hours]], Contract[[#This Row],[RN DON Hours]], Contract[[#This Row],[LPN Hours (excl. Admin)]], Contract[[#This Row],[LPN Admin Hours]], Contract[[#This Row],[CNA Hours]], Contract[[#This Row],[NA TR Hours]], Contract[[#This Row],[Med Aide/Tech Hours]])</f>
        <v>227.77835164835159</v>
      </c>
      <c r="G7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18.64835164835165</v>
      </c>
      <c r="H763" s="8">
        <f>Contract[[#This Row],[Total Contract Hours]]/Contract[[#This Row],[Total Nurse Staff Hours]]</f>
        <v>8.1870605847307723E-2</v>
      </c>
      <c r="I763" s="2">
        <f>SUM(Contract[[#This Row],[RN Hours (excl. Admin, DON)]], Contract[[#This Row],[RN Admin Hours]], Contract[[#This Row],[RN DON Hours]])</f>
        <v>20.584725274725276</v>
      </c>
      <c r="J763" s="2">
        <f>SUM(Contract[[#This Row],[RN Hours Contract (excl. Admin, DON)]], Contract[[#This Row],[RN Admin Hours Contract]], Contract[[#This Row],[RN DON Hours Contract]])</f>
        <v>0</v>
      </c>
      <c r="K763" s="8">
        <f>Contract[[#This Row],[Total Contract RN Hours (w/ Admin, DON)]]/Contract[[#This Row],[Total RN Hours (w/ Admin, DON)]]</f>
        <v>0</v>
      </c>
      <c r="L763" s="2">
        <v>14.870439560439562</v>
      </c>
      <c r="M763" s="2">
        <v>0</v>
      </c>
      <c r="N763" s="8">
        <f>Contract[[#This Row],[RN Hours Contract (excl. Admin, DON)]]/Contract[[#This Row],[RN Hours (excl. Admin, DON)]]</f>
        <v>0</v>
      </c>
      <c r="O763" s="2">
        <v>0</v>
      </c>
      <c r="P763" s="2">
        <v>0</v>
      </c>
      <c r="Q763" s="8" t="s">
        <v>2447</v>
      </c>
      <c r="R763" s="2">
        <v>5.7142857142857144</v>
      </c>
      <c r="S763" s="2">
        <v>0</v>
      </c>
      <c r="T763" s="8">
        <f>Contract[[#This Row],[RN DON Hours Contract]]/Contract[[#This Row],[RN DON Hours]]</f>
        <v>0</v>
      </c>
      <c r="U763" s="2">
        <v>81.03857142857143</v>
      </c>
      <c r="V763" s="2">
        <v>14.912087912087912</v>
      </c>
      <c r="W763" s="8">
        <f>Contract[[#This Row],[LPN Hours Contract (excl. Admin)]]/Contract[[#This Row],[LPN Hours (excl. Admin)]]</f>
        <v>0.18401222589704266</v>
      </c>
      <c r="X763" s="2">
        <v>0</v>
      </c>
      <c r="Y763" s="2">
        <v>0</v>
      </c>
      <c r="Z763" s="8" t="s">
        <v>2447</v>
      </c>
      <c r="AA763" s="2">
        <v>126.15505494505489</v>
      </c>
      <c r="AB763" s="2">
        <v>3.7362637362637363</v>
      </c>
      <c r="AC763" s="8">
        <f>Contract[[#This Row],[CNA Hours Contract]]/Contract[[#This Row],[CNA Hours]]</f>
        <v>2.9616440957447285E-2</v>
      </c>
      <c r="AD763" s="2">
        <v>0</v>
      </c>
      <c r="AE763" s="2">
        <v>0</v>
      </c>
      <c r="AF763" s="8" t="s">
        <v>2447</v>
      </c>
      <c r="AG763" s="2">
        <v>0</v>
      </c>
      <c r="AH763" s="2">
        <v>0</v>
      </c>
      <c r="AI763" s="8" t="s">
        <v>2447</v>
      </c>
      <c r="AJ763" t="s">
        <v>213</v>
      </c>
      <c r="AK763" s="6">
        <v>5</v>
      </c>
      <c r="AT763"/>
      <c r="AU763"/>
    </row>
    <row r="764" spans="1:47" x14ac:dyDescent="0.25">
      <c r="A764" t="s">
        <v>35</v>
      </c>
      <c r="B764" t="s">
        <v>1585</v>
      </c>
      <c r="C764" t="s">
        <v>2175</v>
      </c>
      <c r="D764" t="s">
        <v>2331</v>
      </c>
      <c r="E764" s="2">
        <v>44.032967032967036</v>
      </c>
      <c r="F764" s="2">
        <f>SUM(Contract[[#This Row],[RN Hours (excl. Admin, DON)]], Contract[[#This Row],[RN Admin Hours]], Contract[[#This Row],[RN DON Hours]], Contract[[#This Row],[LPN Hours (excl. Admin)]], Contract[[#This Row],[LPN Admin Hours]], Contract[[#This Row],[CNA Hours]], Contract[[#This Row],[NA TR Hours]], Contract[[#This Row],[Med Aide/Tech Hours]])</f>
        <v>139.12087912087912</v>
      </c>
      <c r="G7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6.1895604395604398</v>
      </c>
      <c r="H764" s="8">
        <f>Contract[[#This Row],[Total Contract Hours]]/Contract[[#This Row],[Total Nurse Staff Hours]]</f>
        <v>4.4490521327014219E-2</v>
      </c>
      <c r="I764" s="2">
        <f>SUM(Contract[[#This Row],[RN Hours (excl. Admin, DON)]], Contract[[#This Row],[RN Admin Hours]], Contract[[#This Row],[RN DON Hours]])</f>
        <v>28.978021978021975</v>
      </c>
      <c r="J764" s="2">
        <f>SUM(Contract[[#This Row],[RN Hours Contract (excl. Admin, DON)]], Contract[[#This Row],[RN Admin Hours Contract]], Contract[[#This Row],[RN DON Hours Contract]])</f>
        <v>2.6043956043956045</v>
      </c>
      <c r="K764" s="8">
        <f>Contract[[#This Row],[Total Contract RN Hours (w/ Admin, DON)]]/Contract[[#This Row],[Total RN Hours (w/ Admin, DON)]]</f>
        <v>8.9874857792946544E-2</v>
      </c>
      <c r="L764" s="2">
        <v>15.288461538461538</v>
      </c>
      <c r="M764" s="2">
        <v>2.6043956043956045</v>
      </c>
      <c r="N764" s="8">
        <f>Contract[[#This Row],[RN Hours Contract (excl. Admin, DON)]]/Contract[[#This Row],[RN Hours (excl. Admin, DON)]]</f>
        <v>0.17035040431266846</v>
      </c>
      <c r="O764" s="2">
        <v>8.3269230769230766</v>
      </c>
      <c r="P764" s="2">
        <v>0</v>
      </c>
      <c r="Q764" s="8">
        <f>Contract[[#This Row],[RN Admin Hours Contract]]/Contract[[#This Row],[RN Admin Hours]]</f>
        <v>0</v>
      </c>
      <c r="R764" s="2">
        <v>5.3626373626373622</v>
      </c>
      <c r="S764" s="2">
        <v>0</v>
      </c>
      <c r="T764" s="8">
        <f>Contract[[#This Row],[RN DON Hours Contract]]/Contract[[#This Row],[RN DON Hours]]</f>
        <v>0</v>
      </c>
      <c r="U764" s="2">
        <v>25.027472527472529</v>
      </c>
      <c r="V764" s="2">
        <v>0.65109890109890112</v>
      </c>
      <c r="W764" s="8">
        <f>Contract[[#This Row],[LPN Hours Contract (excl. Admin)]]/Contract[[#This Row],[LPN Hours (excl. Admin)]]</f>
        <v>2.6015367727771677E-2</v>
      </c>
      <c r="X764" s="2">
        <v>21.376373626373628</v>
      </c>
      <c r="Y764" s="2">
        <v>0</v>
      </c>
      <c r="Z764" s="8">
        <f>Contract[[#This Row],[LPN Admin Hours Contract]]/Contract[[#This Row],[LPN Admin Hours]]</f>
        <v>0</v>
      </c>
      <c r="AA764" s="2">
        <v>63.739010989010985</v>
      </c>
      <c r="AB764" s="2">
        <v>2.9340659340659339</v>
      </c>
      <c r="AC764" s="8">
        <f>Contract[[#This Row],[CNA Hours Contract]]/Contract[[#This Row],[CNA Hours]]</f>
        <v>4.6032498599198307E-2</v>
      </c>
      <c r="AD764" s="2">
        <v>0</v>
      </c>
      <c r="AE764" s="2">
        <v>0</v>
      </c>
      <c r="AF764" s="8" t="s">
        <v>2447</v>
      </c>
      <c r="AG764" s="2">
        <v>0</v>
      </c>
      <c r="AH764" s="2">
        <v>0</v>
      </c>
      <c r="AI764" s="8" t="s">
        <v>2447</v>
      </c>
      <c r="AJ764" t="s">
        <v>647</v>
      </c>
      <c r="AK764" s="6">
        <v>5</v>
      </c>
      <c r="AT764"/>
      <c r="AU764"/>
    </row>
    <row r="765" spans="1:47" x14ac:dyDescent="0.25">
      <c r="A765" t="s">
        <v>35</v>
      </c>
      <c r="B765" t="s">
        <v>1758</v>
      </c>
      <c r="C765" t="s">
        <v>2093</v>
      </c>
      <c r="D765" t="s">
        <v>2316</v>
      </c>
      <c r="E765" s="2">
        <v>22.340659340659339</v>
      </c>
      <c r="F765" s="2">
        <f>SUM(Contract[[#This Row],[RN Hours (excl. Admin, DON)]], Contract[[#This Row],[RN Admin Hours]], Contract[[#This Row],[RN DON Hours]], Contract[[#This Row],[LPN Hours (excl. Admin)]], Contract[[#This Row],[LPN Admin Hours]], Contract[[#This Row],[CNA Hours]], Contract[[#This Row],[NA TR Hours]], Contract[[#This Row],[Med Aide/Tech Hours]])</f>
        <v>48.071538461538481</v>
      </c>
      <c r="G7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65" s="8">
        <f>Contract[[#This Row],[Total Contract Hours]]/Contract[[#This Row],[Total Nurse Staff Hours]]</f>
        <v>0</v>
      </c>
      <c r="I765" s="2">
        <f>SUM(Contract[[#This Row],[RN Hours (excl. Admin, DON)]], Contract[[#This Row],[RN Admin Hours]], Contract[[#This Row],[RN DON Hours]])</f>
        <v>16.571978021978026</v>
      </c>
      <c r="J765" s="2">
        <f>SUM(Contract[[#This Row],[RN Hours Contract (excl. Admin, DON)]], Contract[[#This Row],[RN Admin Hours Contract]], Contract[[#This Row],[RN DON Hours Contract]])</f>
        <v>0</v>
      </c>
      <c r="K765" s="8">
        <f>Contract[[#This Row],[Total Contract RN Hours (w/ Admin, DON)]]/Contract[[#This Row],[Total RN Hours (w/ Admin, DON)]]</f>
        <v>0</v>
      </c>
      <c r="L765" s="2">
        <v>11.209340659340663</v>
      </c>
      <c r="M765" s="2">
        <v>0</v>
      </c>
      <c r="N765" s="8">
        <f>Contract[[#This Row],[RN Hours Contract (excl. Admin, DON)]]/Contract[[#This Row],[RN Hours (excl. Admin, DON)]]</f>
        <v>0</v>
      </c>
      <c r="O765" s="2">
        <v>0</v>
      </c>
      <c r="P765" s="2">
        <v>0</v>
      </c>
      <c r="Q765" s="8" t="s">
        <v>2447</v>
      </c>
      <c r="R765" s="2">
        <v>5.3626373626373622</v>
      </c>
      <c r="S765" s="2">
        <v>0</v>
      </c>
      <c r="T765" s="8">
        <f>Contract[[#This Row],[RN DON Hours Contract]]/Contract[[#This Row],[RN DON Hours]]</f>
        <v>0</v>
      </c>
      <c r="U765" s="2">
        <v>6.7151648351648365</v>
      </c>
      <c r="V765" s="2">
        <v>0</v>
      </c>
      <c r="W765" s="8">
        <f>Contract[[#This Row],[LPN Hours Contract (excl. Admin)]]/Contract[[#This Row],[LPN Hours (excl. Admin)]]</f>
        <v>0</v>
      </c>
      <c r="X765" s="2">
        <v>0</v>
      </c>
      <c r="Y765" s="2">
        <v>0</v>
      </c>
      <c r="Z765" s="8" t="s">
        <v>2447</v>
      </c>
      <c r="AA765" s="2">
        <v>23.81626373626375</v>
      </c>
      <c r="AB765" s="2">
        <v>0</v>
      </c>
      <c r="AC765" s="8">
        <f>Contract[[#This Row],[CNA Hours Contract]]/Contract[[#This Row],[CNA Hours]]</f>
        <v>0</v>
      </c>
      <c r="AD765" s="2">
        <v>0.96813186813186802</v>
      </c>
      <c r="AE765" s="2">
        <v>0</v>
      </c>
      <c r="AF765" s="8">
        <f>Contract[[#This Row],[NA TR Hours Contract]]/Contract[[#This Row],[NA TR Hours]]</f>
        <v>0</v>
      </c>
      <c r="AG765" s="2">
        <v>0</v>
      </c>
      <c r="AH765" s="2">
        <v>0</v>
      </c>
      <c r="AI765" s="8" t="s">
        <v>2447</v>
      </c>
      <c r="AJ765" t="s">
        <v>824</v>
      </c>
      <c r="AK765" s="6">
        <v>5</v>
      </c>
      <c r="AT765"/>
      <c r="AU765"/>
    </row>
    <row r="766" spans="1:47" x14ac:dyDescent="0.25">
      <c r="A766" t="s">
        <v>35</v>
      </c>
      <c r="B766" t="s">
        <v>1023</v>
      </c>
      <c r="C766" t="s">
        <v>2075</v>
      </c>
      <c r="D766" t="s">
        <v>2337</v>
      </c>
      <c r="E766" s="2">
        <v>53.241758241758241</v>
      </c>
      <c r="F766" s="2">
        <f>SUM(Contract[[#This Row],[RN Hours (excl. Admin, DON)]], Contract[[#This Row],[RN Admin Hours]], Contract[[#This Row],[RN DON Hours]], Contract[[#This Row],[LPN Hours (excl. Admin)]], Contract[[#This Row],[LPN Admin Hours]], Contract[[#This Row],[CNA Hours]], Contract[[#This Row],[NA TR Hours]], Contract[[#This Row],[Med Aide/Tech Hours]])</f>
        <v>237.28846153846149</v>
      </c>
      <c r="G7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14.944065934065932</v>
      </c>
      <c r="H766" s="8">
        <f>Contract[[#This Row],[Total Contract Hours]]/Contract[[#This Row],[Total Nurse Staff Hours]]</f>
        <v>6.2978477070380789E-2</v>
      </c>
      <c r="I766" s="2">
        <f>SUM(Contract[[#This Row],[RN Hours (excl. Admin, DON)]], Contract[[#This Row],[RN Admin Hours]], Contract[[#This Row],[RN DON Hours]])</f>
        <v>45.206703296703296</v>
      </c>
      <c r="J766" s="2">
        <f>SUM(Contract[[#This Row],[RN Hours Contract (excl. Admin, DON)]], Contract[[#This Row],[RN Admin Hours Contract]], Contract[[#This Row],[RN DON Hours Contract]])</f>
        <v>0.13186813186813187</v>
      </c>
      <c r="K766" s="8">
        <f>Contract[[#This Row],[Total Contract RN Hours (w/ Admin, DON)]]/Contract[[#This Row],[Total RN Hours (w/ Admin, DON)]]</f>
        <v>2.9170039452478362E-3</v>
      </c>
      <c r="L766" s="2">
        <v>34.74923076923077</v>
      </c>
      <c r="M766" s="2">
        <v>0.13186813186813187</v>
      </c>
      <c r="N766" s="8">
        <f>Contract[[#This Row],[RN Hours Contract (excl. Admin, DON)]]/Contract[[#This Row],[RN Hours (excl. Admin, DON)]]</f>
        <v>3.7948503880234521E-3</v>
      </c>
      <c r="O766" s="2">
        <v>5.5604395604395602</v>
      </c>
      <c r="P766" s="2">
        <v>0</v>
      </c>
      <c r="Q766" s="8">
        <f>Contract[[#This Row],[RN Admin Hours Contract]]/Contract[[#This Row],[RN Admin Hours]]</f>
        <v>0</v>
      </c>
      <c r="R766" s="2">
        <v>4.8970329670329669</v>
      </c>
      <c r="S766" s="2">
        <v>0</v>
      </c>
      <c r="T766" s="8">
        <f>Contract[[#This Row],[RN DON Hours Contract]]/Contract[[#This Row],[RN DON Hours]]</f>
        <v>0</v>
      </c>
      <c r="U766" s="2">
        <v>88.846923076923048</v>
      </c>
      <c r="V766" s="2">
        <v>10.218791208791208</v>
      </c>
      <c r="W766" s="8">
        <f>Contract[[#This Row],[LPN Hours Contract (excl. Admin)]]/Contract[[#This Row],[LPN Hours (excl. Admin)]]</f>
        <v>0.11501570178118435</v>
      </c>
      <c r="X766" s="2">
        <v>5.9837362637362634</v>
      </c>
      <c r="Y766" s="2">
        <v>0</v>
      </c>
      <c r="Z766" s="8">
        <f>Contract[[#This Row],[LPN Admin Hours Contract]]/Contract[[#This Row],[LPN Admin Hours]]</f>
        <v>0</v>
      </c>
      <c r="AA766" s="2">
        <v>97.251098901098899</v>
      </c>
      <c r="AB766" s="2">
        <v>4.5934065934065931</v>
      </c>
      <c r="AC766" s="8">
        <f>Contract[[#This Row],[CNA Hours Contract]]/Contract[[#This Row],[CNA Hours]]</f>
        <v>4.7232438967892108E-2</v>
      </c>
      <c r="AD766" s="2">
        <v>0</v>
      </c>
      <c r="AE766" s="2">
        <v>0</v>
      </c>
      <c r="AF766" s="8" t="s">
        <v>2447</v>
      </c>
      <c r="AG766" s="2">
        <v>0</v>
      </c>
      <c r="AH766" s="2">
        <v>0</v>
      </c>
      <c r="AI766" s="8" t="s">
        <v>2447</v>
      </c>
      <c r="AJ766" t="s">
        <v>76</v>
      </c>
      <c r="AK766" s="6">
        <v>5</v>
      </c>
      <c r="AT766"/>
      <c r="AU766"/>
    </row>
    <row r="767" spans="1:47" x14ac:dyDescent="0.25">
      <c r="A767" t="s">
        <v>35</v>
      </c>
      <c r="B767" t="s">
        <v>1280</v>
      </c>
      <c r="C767" t="s">
        <v>1973</v>
      </c>
      <c r="D767" t="s">
        <v>2314</v>
      </c>
      <c r="E767" s="2">
        <v>33.769230769230766</v>
      </c>
      <c r="F767" s="2">
        <f>SUM(Contract[[#This Row],[RN Hours (excl. Admin, DON)]], Contract[[#This Row],[RN Admin Hours]], Contract[[#This Row],[RN DON Hours]], Contract[[#This Row],[LPN Hours (excl. Admin)]], Contract[[#This Row],[LPN Admin Hours]], Contract[[#This Row],[CNA Hours]], Contract[[#This Row],[NA TR Hours]], Contract[[#This Row],[Med Aide/Tech Hours]])</f>
        <v>119.41725274725277</v>
      </c>
      <c r="G7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67" s="8">
        <f>Contract[[#This Row],[Total Contract Hours]]/Contract[[#This Row],[Total Nurse Staff Hours]]</f>
        <v>0</v>
      </c>
      <c r="I767" s="2">
        <f>SUM(Contract[[#This Row],[RN Hours (excl. Admin, DON)]], Contract[[#This Row],[RN Admin Hours]], Contract[[#This Row],[RN DON Hours]])</f>
        <v>14.020219780219779</v>
      </c>
      <c r="J767" s="2">
        <f>SUM(Contract[[#This Row],[RN Hours Contract (excl. Admin, DON)]], Contract[[#This Row],[RN Admin Hours Contract]], Contract[[#This Row],[RN DON Hours Contract]])</f>
        <v>0</v>
      </c>
      <c r="K767" s="8">
        <f>Contract[[#This Row],[Total Contract RN Hours (w/ Admin, DON)]]/Contract[[#This Row],[Total RN Hours (w/ Admin, DON)]]</f>
        <v>0</v>
      </c>
      <c r="L767" s="2">
        <v>8.3059340659340641</v>
      </c>
      <c r="M767" s="2">
        <v>0</v>
      </c>
      <c r="N767" s="8">
        <f>Contract[[#This Row],[RN Hours Contract (excl. Admin, DON)]]/Contract[[#This Row],[RN Hours (excl. Admin, DON)]]</f>
        <v>0</v>
      </c>
      <c r="O767" s="2">
        <v>0</v>
      </c>
      <c r="P767" s="2">
        <v>0</v>
      </c>
      <c r="Q767" s="8" t="s">
        <v>2447</v>
      </c>
      <c r="R767" s="2">
        <v>5.7142857142857144</v>
      </c>
      <c r="S767" s="2">
        <v>0</v>
      </c>
      <c r="T767" s="8">
        <f>Contract[[#This Row],[RN DON Hours Contract]]/Contract[[#This Row],[RN DON Hours]]</f>
        <v>0</v>
      </c>
      <c r="U767" s="2">
        <v>35.008021978021979</v>
      </c>
      <c r="V767" s="2">
        <v>0</v>
      </c>
      <c r="W767" s="8">
        <f>Contract[[#This Row],[LPN Hours Contract (excl. Admin)]]/Contract[[#This Row],[LPN Hours (excl. Admin)]]</f>
        <v>0</v>
      </c>
      <c r="X767" s="2">
        <v>5.7142857142857144</v>
      </c>
      <c r="Y767" s="2">
        <v>0</v>
      </c>
      <c r="Z767" s="8">
        <f>Contract[[#This Row],[LPN Admin Hours Contract]]/Contract[[#This Row],[LPN Admin Hours]]</f>
        <v>0</v>
      </c>
      <c r="AA767" s="2">
        <v>64.67472527472529</v>
      </c>
      <c r="AB767" s="2">
        <v>0</v>
      </c>
      <c r="AC767" s="8">
        <f>Contract[[#This Row],[CNA Hours Contract]]/Contract[[#This Row],[CNA Hours]]</f>
        <v>0</v>
      </c>
      <c r="AD767" s="2">
        <v>0</v>
      </c>
      <c r="AE767" s="2">
        <v>0</v>
      </c>
      <c r="AF767" s="8" t="s">
        <v>2447</v>
      </c>
      <c r="AG767" s="2">
        <v>0</v>
      </c>
      <c r="AH767" s="2">
        <v>0</v>
      </c>
      <c r="AI767" s="8" t="s">
        <v>2447</v>
      </c>
      <c r="AJ767" t="s">
        <v>336</v>
      </c>
      <c r="AK767" s="6">
        <v>5</v>
      </c>
      <c r="AT767"/>
      <c r="AU767"/>
    </row>
    <row r="768" spans="1:47" x14ac:dyDescent="0.25">
      <c r="A768" t="s">
        <v>35</v>
      </c>
      <c r="B768" t="s">
        <v>1575</v>
      </c>
      <c r="C768" t="s">
        <v>2047</v>
      </c>
      <c r="D768" t="s">
        <v>2325</v>
      </c>
      <c r="E768" s="2">
        <v>79.956043956043956</v>
      </c>
      <c r="F768" s="2">
        <f>SUM(Contract[[#This Row],[RN Hours (excl. Admin, DON)]], Contract[[#This Row],[RN Admin Hours]], Contract[[#This Row],[RN DON Hours]], Contract[[#This Row],[LPN Hours (excl. Admin)]], Contract[[#This Row],[LPN Admin Hours]], Contract[[#This Row],[CNA Hours]], Contract[[#This Row],[NA TR Hours]], Contract[[#This Row],[Med Aide/Tech Hours]])</f>
        <v>246.70230769230764</v>
      </c>
      <c r="G7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25.689560439560438</v>
      </c>
      <c r="H768" s="8">
        <f>Contract[[#This Row],[Total Contract Hours]]/Contract[[#This Row],[Total Nurse Staff Hours]]</f>
        <v>0.10413182057300009</v>
      </c>
      <c r="I768" s="2">
        <f>SUM(Contract[[#This Row],[RN Hours (excl. Admin, DON)]], Contract[[#This Row],[RN Admin Hours]], Contract[[#This Row],[RN DON Hours]])</f>
        <v>34.100549450549451</v>
      </c>
      <c r="J768" s="2">
        <f>SUM(Contract[[#This Row],[RN Hours Contract (excl. Admin, DON)]], Contract[[#This Row],[RN Admin Hours Contract]], Contract[[#This Row],[RN DON Hours Contract]])</f>
        <v>0.14285714285714285</v>
      </c>
      <c r="K768" s="8">
        <f>Contract[[#This Row],[Total Contract RN Hours (w/ Admin, DON)]]/Contract[[#This Row],[Total RN Hours (w/ Admin, DON)]]</f>
        <v>4.1892915263522547E-3</v>
      </c>
      <c r="L768" s="2">
        <v>17.611538461538462</v>
      </c>
      <c r="M768" s="2">
        <v>0.14285714285714285</v>
      </c>
      <c r="N768" s="8">
        <f>Contract[[#This Row],[RN Hours Contract (excl. Admin, DON)]]/Contract[[#This Row],[RN Hours (excl. Admin, DON)]]</f>
        <v>8.1115652201042016E-3</v>
      </c>
      <c r="O768" s="2">
        <v>11.302197802197803</v>
      </c>
      <c r="P768" s="2">
        <v>0</v>
      </c>
      <c r="Q768" s="8">
        <f>Contract[[#This Row],[RN Admin Hours Contract]]/Contract[[#This Row],[RN Admin Hours]]</f>
        <v>0</v>
      </c>
      <c r="R768" s="2">
        <v>5.186813186813187</v>
      </c>
      <c r="S768" s="2">
        <v>0</v>
      </c>
      <c r="T768" s="8">
        <f>Contract[[#This Row],[RN DON Hours Contract]]/Contract[[#This Row],[RN DON Hours]]</f>
        <v>0</v>
      </c>
      <c r="U768" s="2">
        <v>67.173956043956025</v>
      </c>
      <c r="V768" s="2">
        <v>4.5357142857142856</v>
      </c>
      <c r="W768" s="8">
        <f>Contract[[#This Row],[LPN Hours Contract (excl. Admin)]]/Contract[[#This Row],[LPN Hours (excl. Admin)]]</f>
        <v>6.7521917017159011E-2</v>
      </c>
      <c r="X768" s="2">
        <v>5.6263736263736268</v>
      </c>
      <c r="Y768" s="2">
        <v>0</v>
      </c>
      <c r="Z768" s="8">
        <f>Contract[[#This Row],[LPN Admin Hours Contract]]/Contract[[#This Row],[LPN Admin Hours]]</f>
        <v>0</v>
      </c>
      <c r="AA768" s="2">
        <v>139.80142857142854</v>
      </c>
      <c r="AB768" s="2">
        <v>21.010989010989011</v>
      </c>
      <c r="AC768" s="8">
        <f>Contract[[#This Row],[CNA Hours Contract]]/Contract[[#This Row],[CNA Hours]]</f>
        <v>0.15029166172113825</v>
      </c>
      <c r="AD768" s="2">
        <v>0</v>
      </c>
      <c r="AE768" s="2">
        <v>0</v>
      </c>
      <c r="AF768" s="8" t="s">
        <v>2447</v>
      </c>
      <c r="AG768" s="2">
        <v>0</v>
      </c>
      <c r="AH768" s="2">
        <v>0</v>
      </c>
      <c r="AI768" s="8" t="s">
        <v>2447</v>
      </c>
      <c r="AJ768" t="s">
        <v>637</v>
      </c>
      <c r="AK768" s="6">
        <v>5</v>
      </c>
      <c r="AT768"/>
      <c r="AU768"/>
    </row>
    <row r="769" spans="1:47" x14ac:dyDescent="0.25">
      <c r="A769" t="s">
        <v>35</v>
      </c>
      <c r="B769" t="s">
        <v>1627</v>
      </c>
      <c r="C769" t="s">
        <v>1949</v>
      </c>
      <c r="D769" t="s">
        <v>2298</v>
      </c>
      <c r="E769" s="2">
        <v>103.46153846153847</v>
      </c>
      <c r="F769" s="2">
        <f>SUM(Contract[[#This Row],[RN Hours (excl. Admin, DON)]], Contract[[#This Row],[RN Admin Hours]], Contract[[#This Row],[RN DON Hours]], Contract[[#This Row],[LPN Hours (excl. Admin)]], Contract[[#This Row],[LPN Admin Hours]], Contract[[#This Row],[CNA Hours]], Contract[[#This Row],[NA TR Hours]], Contract[[#This Row],[Med Aide/Tech Hours]])</f>
        <v>438.09505494505493</v>
      </c>
      <c r="G7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45.197802197802197</v>
      </c>
      <c r="H769" s="8">
        <f>Contract[[#This Row],[Total Contract Hours]]/Contract[[#This Row],[Total Nurse Staff Hours]]</f>
        <v>0.10316893945189777</v>
      </c>
      <c r="I769" s="2">
        <f>SUM(Contract[[#This Row],[RN Hours (excl. Admin, DON)]], Contract[[#This Row],[RN Admin Hours]], Contract[[#This Row],[RN DON Hours]])</f>
        <v>80.39835164835165</v>
      </c>
      <c r="J769" s="2">
        <f>SUM(Contract[[#This Row],[RN Hours Contract (excl. Admin, DON)]], Contract[[#This Row],[RN Admin Hours Contract]], Contract[[#This Row],[RN DON Hours Contract]])</f>
        <v>9.791208791208792</v>
      </c>
      <c r="K769" s="8">
        <f>Contract[[#This Row],[Total Contract RN Hours (w/ Admin, DON)]]/Contract[[#This Row],[Total RN Hours (w/ Admin, DON)]]</f>
        <v>0.12178370066632496</v>
      </c>
      <c r="L769" s="2">
        <v>44.640109890109891</v>
      </c>
      <c r="M769" s="2">
        <v>9.791208791208792</v>
      </c>
      <c r="N769" s="8">
        <f>Contract[[#This Row],[RN Hours Contract (excl. Admin, DON)]]/Contract[[#This Row],[RN Hours (excl. Admin, DON)]]</f>
        <v>0.21933657455843439</v>
      </c>
      <c r="O769" s="2">
        <v>30.659340659340661</v>
      </c>
      <c r="P769" s="2">
        <v>0</v>
      </c>
      <c r="Q769" s="8">
        <f>Contract[[#This Row],[RN Admin Hours Contract]]/Contract[[#This Row],[RN Admin Hours]]</f>
        <v>0</v>
      </c>
      <c r="R769" s="2">
        <v>5.0989010989010985</v>
      </c>
      <c r="S769" s="2">
        <v>0</v>
      </c>
      <c r="T769" s="8">
        <f>Contract[[#This Row],[RN DON Hours Contract]]/Contract[[#This Row],[RN DON Hours]]</f>
        <v>0</v>
      </c>
      <c r="U769" s="2">
        <v>140.97142857142856</v>
      </c>
      <c r="V769" s="2">
        <v>9.2307692307692299</v>
      </c>
      <c r="W769" s="8">
        <f>Contract[[#This Row],[LPN Hours Contract (excl. Admin)]]/Contract[[#This Row],[LPN Hours (excl. Admin)]]</f>
        <v>6.5479716878176539E-2</v>
      </c>
      <c r="X769" s="2">
        <v>14.373626373626374</v>
      </c>
      <c r="Y769" s="2">
        <v>0</v>
      </c>
      <c r="Z769" s="8">
        <f>Contract[[#This Row],[LPN Admin Hours Contract]]/Contract[[#This Row],[LPN Admin Hours]]</f>
        <v>0</v>
      </c>
      <c r="AA769" s="2">
        <v>202.35164835164835</v>
      </c>
      <c r="AB769" s="2">
        <v>26.175824175824175</v>
      </c>
      <c r="AC769" s="8">
        <f>Contract[[#This Row],[CNA Hours Contract]]/Contract[[#This Row],[CNA Hours]]</f>
        <v>0.12935809710003257</v>
      </c>
      <c r="AD769" s="2">
        <v>0</v>
      </c>
      <c r="AE769" s="2">
        <v>0</v>
      </c>
      <c r="AF769" s="8" t="s">
        <v>2447</v>
      </c>
      <c r="AG769" s="2">
        <v>0</v>
      </c>
      <c r="AH769" s="2">
        <v>0</v>
      </c>
      <c r="AI769" s="8" t="s">
        <v>2447</v>
      </c>
      <c r="AJ769" t="s">
        <v>690</v>
      </c>
      <c r="AK769" s="6">
        <v>5</v>
      </c>
      <c r="AT769"/>
      <c r="AU769"/>
    </row>
    <row r="770" spans="1:47" x14ac:dyDescent="0.25">
      <c r="A770" t="s">
        <v>35</v>
      </c>
      <c r="B770" t="s">
        <v>1612</v>
      </c>
      <c r="C770" t="s">
        <v>1949</v>
      </c>
      <c r="D770" t="s">
        <v>2298</v>
      </c>
      <c r="E770" s="2">
        <v>61.879120879120876</v>
      </c>
      <c r="F770" s="2">
        <f>SUM(Contract[[#This Row],[RN Hours (excl. Admin, DON)]], Contract[[#This Row],[RN Admin Hours]], Contract[[#This Row],[RN DON Hours]], Contract[[#This Row],[LPN Hours (excl. Admin)]], Contract[[#This Row],[LPN Admin Hours]], Contract[[#This Row],[CNA Hours]], Contract[[#This Row],[NA TR Hours]], Contract[[#This Row],[Med Aide/Tech Hours]])</f>
        <v>221.48164835164837</v>
      </c>
      <c r="G7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84.362857142857138</v>
      </c>
      <c r="H770" s="8">
        <f>Contract[[#This Row],[Total Contract Hours]]/Contract[[#This Row],[Total Nurse Staff Hours]]</f>
        <v>0.38090224526825572</v>
      </c>
      <c r="I770" s="2">
        <f>SUM(Contract[[#This Row],[RN Hours (excl. Admin, DON)]], Contract[[#This Row],[RN Admin Hours]], Contract[[#This Row],[RN DON Hours]])</f>
        <v>18.142857142857142</v>
      </c>
      <c r="J770" s="2">
        <f>SUM(Contract[[#This Row],[RN Hours Contract (excl. Admin, DON)]], Contract[[#This Row],[RN Admin Hours Contract]], Contract[[#This Row],[RN DON Hours Contract]])</f>
        <v>0.58241758241758246</v>
      </c>
      <c r="K770" s="8">
        <f>Contract[[#This Row],[Total Contract RN Hours (w/ Admin, DON)]]/Contract[[#This Row],[Total RN Hours (w/ Admin, DON)]]</f>
        <v>3.210175651120533E-2</v>
      </c>
      <c r="L770" s="2">
        <v>8.7142857142857135</v>
      </c>
      <c r="M770" s="2">
        <v>0.58241758241758246</v>
      </c>
      <c r="N770" s="8">
        <f>Contract[[#This Row],[RN Hours Contract (excl. Admin, DON)]]/Contract[[#This Row],[RN Hours (excl. Admin, DON)]]</f>
        <v>6.6834804539722584E-2</v>
      </c>
      <c r="O770" s="2">
        <v>5.0329670329670328</v>
      </c>
      <c r="P770" s="2">
        <v>0</v>
      </c>
      <c r="Q770" s="8">
        <f>Contract[[#This Row],[RN Admin Hours Contract]]/Contract[[#This Row],[RN Admin Hours]]</f>
        <v>0</v>
      </c>
      <c r="R770" s="2">
        <v>4.395604395604396</v>
      </c>
      <c r="S770" s="2">
        <v>0</v>
      </c>
      <c r="T770" s="8">
        <f>Contract[[#This Row],[RN DON Hours Contract]]/Contract[[#This Row],[RN DON Hours]]</f>
        <v>0</v>
      </c>
      <c r="U770" s="2">
        <v>73.566153846153853</v>
      </c>
      <c r="V770" s="2">
        <v>30.593626373626368</v>
      </c>
      <c r="W770" s="8">
        <f>Contract[[#This Row],[LPN Hours Contract (excl. Admin)]]/Contract[[#This Row],[LPN Hours (excl. Admin)]]</f>
        <v>0.4158655138829967</v>
      </c>
      <c r="X770" s="2">
        <v>4.7390109890109891</v>
      </c>
      <c r="Y770" s="2">
        <v>0</v>
      </c>
      <c r="Z770" s="8">
        <f>Contract[[#This Row],[LPN Admin Hours Contract]]/Contract[[#This Row],[LPN Admin Hours]]</f>
        <v>0</v>
      </c>
      <c r="AA770" s="2">
        <v>94.464945054945076</v>
      </c>
      <c r="AB770" s="2">
        <v>53.098901098901102</v>
      </c>
      <c r="AC770" s="8">
        <f>Contract[[#This Row],[CNA Hours Contract]]/Contract[[#This Row],[CNA Hours]]</f>
        <v>0.56210164593878065</v>
      </c>
      <c r="AD770" s="2">
        <v>30.568681318681318</v>
      </c>
      <c r="AE770" s="2">
        <v>8.7912087912087919E-2</v>
      </c>
      <c r="AF770" s="8">
        <f>Contract[[#This Row],[NA TR Hours Contract]]/Contract[[#This Row],[NA TR Hours]]</f>
        <v>2.8758874809023099E-3</v>
      </c>
      <c r="AG770" s="2">
        <v>0</v>
      </c>
      <c r="AH770" s="2">
        <v>0</v>
      </c>
      <c r="AI770" s="8" t="s">
        <v>2447</v>
      </c>
      <c r="AJ770" t="s">
        <v>675</v>
      </c>
      <c r="AK770" s="6">
        <v>5</v>
      </c>
      <c r="AT770"/>
      <c r="AU770"/>
    </row>
    <row r="771" spans="1:47" x14ac:dyDescent="0.25">
      <c r="A771" t="s">
        <v>35</v>
      </c>
      <c r="B771" t="s">
        <v>1474</v>
      </c>
      <c r="C771" t="s">
        <v>2204</v>
      </c>
      <c r="D771" t="s">
        <v>2321</v>
      </c>
      <c r="E771" s="2">
        <v>87.659340659340657</v>
      </c>
      <c r="F771" s="2">
        <f>SUM(Contract[[#This Row],[RN Hours (excl. Admin, DON)]], Contract[[#This Row],[RN Admin Hours]], Contract[[#This Row],[RN DON Hours]], Contract[[#This Row],[LPN Hours (excl. Admin)]], Contract[[#This Row],[LPN Admin Hours]], Contract[[#This Row],[CNA Hours]], Contract[[#This Row],[NA TR Hours]], Contract[[#This Row],[Med Aide/Tech Hours]])</f>
        <v>341.36197802197808</v>
      </c>
      <c r="G7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0.74725274725274726</v>
      </c>
      <c r="H771" s="8">
        <f>Contract[[#This Row],[Total Contract Hours]]/Contract[[#This Row],[Total Nurse Staff Hours]]</f>
        <v>2.1890333293201054E-3</v>
      </c>
      <c r="I771" s="2">
        <f>SUM(Contract[[#This Row],[RN Hours (excl. Admin, DON)]], Contract[[#This Row],[RN Admin Hours]], Contract[[#This Row],[RN DON Hours]])</f>
        <v>67.320769230769216</v>
      </c>
      <c r="J771" s="2">
        <f>SUM(Contract[[#This Row],[RN Hours Contract (excl. Admin, DON)]], Contract[[#This Row],[RN Admin Hours Contract]], Contract[[#This Row],[RN DON Hours Contract]])</f>
        <v>0.74725274725274726</v>
      </c>
      <c r="K771" s="8">
        <f>Contract[[#This Row],[Total Contract RN Hours (w/ Admin, DON)]]/Contract[[#This Row],[Total RN Hours (w/ Admin, DON)]]</f>
        <v>1.1099884267383156E-2</v>
      </c>
      <c r="L771" s="2">
        <v>48.194395604395588</v>
      </c>
      <c r="M771" s="2">
        <v>0.32967032967032966</v>
      </c>
      <c r="N771" s="8">
        <f>Contract[[#This Row],[RN Hours Contract (excl. Admin, DON)]]/Contract[[#This Row],[RN Hours (excl. Admin, DON)]]</f>
        <v>6.8404287580745579E-3</v>
      </c>
      <c r="O771" s="2">
        <v>14.373626373626374</v>
      </c>
      <c r="P771" s="2">
        <v>0.4175824175824176</v>
      </c>
      <c r="Q771" s="8">
        <f>Contract[[#This Row],[RN Admin Hours Contract]]/Contract[[#This Row],[RN Admin Hours]]</f>
        <v>2.9051987767584098E-2</v>
      </c>
      <c r="R771" s="2">
        <v>4.7527472527472527</v>
      </c>
      <c r="S771" s="2">
        <v>0</v>
      </c>
      <c r="T771" s="8">
        <f>Contract[[#This Row],[RN DON Hours Contract]]/Contract[[#This Row],[RN DON Hours]]</f>
        <v>0</v>
      </c>
      <c r="U771" s="2">
        <v>68.259120879120871</v>
      </c>
      <c r="V771" s="2">
        <v>0</v>
      </c>
      <c r="W771" s="8">
        <f>Contract[[#This Row],[LPN Hours Contract (excl. Admin)]]/Contract[[#This Row],[LPN Hours (excl. Admin)]]</f>
        <v>0</v>
      </c>
      <c r="X771" s="2">
        <v>12.208791208791208</v>
      </c>
      <c r="Y771" s="2">
        <v>0</v>
      </c>
      <c r="Z771" s="8">
        <f>Contract[[#This Row],[LPN Admin Hours Contract]]/Contract[[#This Row],[LPN Admin Hours]]</f>
        <v>0</v>
      </c>
      <c r="AA771" s="2">
        <v>193.57329670329676</v>
      </c>
      <c r="AB771" s="2">
        <v>0</v>
      </c>
      <c r="AC771" s="8">
        <f>Contract[[#This Row],[CNA Hours Contract]]/Contract[[#This Row],[CNA Hours]]</f>
        <v>0</v>
      </c>
      <c r="AD771" s="2">
        <v>0</v>
      </c>
      <c r="AE771" s="2">
        <v>0</v>
      </c>
      <c r="AF771" s="8" t="s">
        <v>2447</v>
      </c>
      <c r="AG771" s="2">
        <v>0</v>
      </c>
      <c r="AH771" s="2">
        <v>0</v>
      </c>
      <c r="AI771" s="8" t="s">
        <v>2447</v>
      </c>
      <c r="AJ771" t="s">
        <v>534</v>
      </c>
      <c r="AK771" s="6">
        <v>5</v>
      </c>
      <c r="AT771"/>
      <c r="AU771"/>
    </row>
    <row r="772" spans="1:47" x14ac:dyDescent="0.25">
      <c r="A772" t="s">
        <v>35</v>
      </c>
      <c r="B772" t="s">
        <v>1904</v>
      </c>
      <c r="C772" t="s">
        <v>2082</v>
      </c>
      <c r="D772" t="s">
        <v>2322</v>
      </c>
      <c r="E772" s="2">
        <v>51.263736263736263</v>
      </c>
      <c r="F772" s="2">
        <f>SUM(Contract[[#This Row],[RN Hours (excl. Admin, DON)]], Contract[[#This Row],[RN Admin Hours]], Contract[[#This Row],[RN DON Hours]], Contract[[#This Row],[LPN Hours (excl. Admin)]], Contract[[#This Row],[LPN Admin Hours]], Contract[[#This Row],[CNA Hours]], Contract[[#This Row],[NA TR Hours]], Contract[[#This Row],[Med Aide/Tech Hours]])</f>
        <v>158.68406593406598</v>
      </c>
      <c r="G7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72" s="8">
        <f>Contract[[#This Row],[Total Contract Hours]]/Contract[[#This Row],[Total Nurse Staff Hours]]</f>
        <v>0</v>
      </c>
      <c r="I772" s="2">
        <f>SUM(Contract[[#This Row],[RN Hours (excl. Admin, DON)]], Contract[[#This Row],[RN Admin Hours]], Contract[[#This Row],[RN DON Hours]])</f>
        <v>35.281648351648357</v>
      </c>
      <c r="J772" s="2">
        <f>SUM(Contract[[#This Row],[RN Hours Contract (excl. Admin, DON)]], Contract[[#This Row],[RN Admin Hours Contract]], Contract[[#This Row],[RN DON Hours Contract]])</f>
        <v>0</v>
      </c>
      <c r="K772" s="8">
        <f>Contract[[#This Row],[Total Contract RN Hours (w/ Admin, DON)]]/Contract[[#This Row],[Total RN Hours (w/ Admin, DON)]]</f>
        <v>0</v>
      </c>
      <c r="L772" s="2">
        <v>21.099890109890115</v>
      </c>
      <c r="M772" s="2">
        <v>0</v>
      </c>
      <c r="N772" s="8">
        <f>Contract[[#This Row],[RN Hours Contract (excl. Admin, DON)]]/Contract[[#This Row],[RN Hours (excl. Admin, DON)]]</f>
        <v>0</v>
      </c>
      <c r="O772" s="2">
        <v>10.143296703296704</v>
      </c>
      <c r="P772" s="2">
        <v>0</v>
      </c>
      <c r="Q772" s="8">
        <f>Contract[[#This Row],[RN Admin Hours Contract]]/Contract[[#This Row],[RN Admin Hours]]</f>
        <v>0</v>
      </c>
      <c r="R772" s="2">
        <v>4.0384615384615383</v>
      </c>
      <c r="S772" s="2">
        <v>0</v>
      </c>
      <c r="T772" s="8">
        <f>Contract[[#This Row],[RN DON Hours Contract]]/Contract[[#This Row],[RN DON Hours]]</f>
        <v>0</v>
      </c>
      <c r="U772" s="2">
        <v>38.296703296703292</v>
      </c>
      <c r="V772" s="2">
        <v>0</v>
      </c>
      <c r="W772" s="8">
        <f>Contract[[#This Row],[LPN Hours Contract (excl. Admin)]]/Contract[[#This Row],[LPN Hours (excl. Admin)]]</f>
        <v>0</v>
      </c>
      <c r="X772" s="2">
        <v>1.2732967032967031</v>
      </c>
      <c r="Y772" s="2">
        <v>0</v>
      </c>
      <c r="Z772" s="8">
        <f>Contract[[#This Row],[LPN Admin Hours Contract]]/Contract[[#This Row],[LPN Admin Hours]]</f>
        <v>0</v>
      </c>
      <c r="AA772" s="2">
        <v>61.953296703296736</v>
      </c>
      <c r="AB772" s="2">
        <v>0</v>
      </c>
      <c r="AC772" s="8">
        <f>Contract[[#This Row],[CNA Hours Contract]]/Contract[[#This Row],[CNA Hours]]</f>
        <v>0</v>
      </c>
      <c r="AD772" s="2">
        <v>0</v>
      </c>
      <c r="AE772" s="2">
        <v>0</v>
      </c>
      <c r="AF772" s="8" t="s">
        <v>2447</v>
      </c>
      <c r="AG772" s="2">
        <v>21.87912087912088</v>
      </c>
      <c r="AH772" s="2">
        <v>0</v>
      </c>
      <c r="AI772" s="8">
        <f>Contract[[#This Row],[Med Aide/Tech Hours Contract]]/Contract[[#This Row],[Med Aide/Tech Hours]]</f>
        <v>0</v>
      </c>
      <c r="AJ772" t="s">
        <v>971</v>
      </c>
      <c r="AK772" s="6">
        <v>5</v>
      </c>
      <c r="AT772"/>
      <c r="AU772"/>
    </row>
    <row r="773" spans="1:47" x14ac:dyDescent="0.25">
      <c r="A773" t="s">
        <v>35</v>
      </c>
      <c r="B773" t="s">
        <v>1698</v>
      </c>
      <c r="C773" t="s">
        <v>2082</v>
      </c>
      <c r="D773" t="s">
        <v>2322</v>
      </c>
      <c r="E773" s="2">
        <v>41.450549450549453</v>
      </c>
      <c r="F773" s="2">
        <f>SUM(Contract[[#This Row],[RN Hours (excl. Admin, DON)]], Contract[[#This Row],[RN Admin Hours]], Contract[[#This Row],[RN DON Hours]], Contract[[#This Row],[LPN Hours (excl. Admin)]], Contract[[#This Row],[LPN Admin Hours]], Contract[[#This Row],[CNA Hours]], Contract[[#This Row],[NA TR Hours]], Contract[[#This Row],[Med Aide/Tech Hours]])</f>
        <v>141.4510989010989</v>
      </c>
      <c r="G7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73" s="8">
        <f>Contract[[#This Row],[Total Contract Hours]]/Contract[[#This Row],[Total Nurse Staff Hours]]</f>
        <v>0</v>
      </c>
      <c r="I773" s="2">
        <f>SUM(Contract[[#This Row],[RN Hours (excl. Admin, DON)]], Contract[[#This Row],[RN Admin Hours]], Contract[[#This Row],[RN DON Hours]])</f>
        <v>37.745714285714286</v>
      </c>
      <c r="J773" s="2">
        <f>SUM(Contract[[#This Row],[RN Hours Contract (excl. Admin, DON)]], Contract[[#This Row],[RN Admin Hours Contract]], Contract[[#This Row],[RN DON Hours Contract]])</f>
        <v>0</v>
      </c>
      <c r="K773" s="8">
        <f>Contract[[#This Row],[Total Contract RN Hours (w/ Admin, DON)]]/Contract[[#This Row],[Total RN Hours (w/ Admin, DON)]]</f>
        <v>0</v>
      </c>
      <c r="L773" s="2">
        <v>25.496923076923078</v>
      </c>
      <c r="M773" s="2">
        <v>0</v>
      </c>
      <c r="N773" s="8">
        <f>Contract[[#This Row],[RN Hours Contract (excl. Admin, DON)]]/Contract[[#This Row],[RN Hours (excl. Admin, DON)]]</f>
        <v>0</v>
      </c>
      <c r="O773" s="2">
        <v>7.4685714285714297</v>
      </c>
      <c r="P773" s="2">
        <v>0</v>
      </c>
      <c r="Q773" s="8">
        <f>Contract[[#This Row],[RN Admin Hours Contract]]/Contract[[#This Row],[RN Admin Hours]]</f>
        <v>0</v>
      </c>
      <c r="R773" s="2">
        <v>4.7802197802197801</v>
      </c>
      <c r="S773" s="2">
        <v>0</v>
      </c>
      <c r="T773" s="8">
        <f>Contract[[#This Row],[RN DON Hours Contract]]/Contract[[#This Row],[RN DON Hours]]</f>
        <v>0</v>
      </c>
      <c r="U773" s="2">
        <v>35.221318681318657</v>
      </c>
      <c r="V773" s="2">
        <v>0</v>
      </c>
      <c r="W773" s="8">
        <f>Contract[[#This Row],[LPN Hours Contract (excl. Admin)]]/Contract[[#This Row],[LPN Hours (excl. Admin)]]</f>
        <v>0</v>
      </c>
      <c r="X773" s="2">
        <v>2.6153846153846154</v>
      </c>
      <c r="Y773" s="2">
        <v>0</v>
      </c>
      <c r="Z773" s="8">
        <f>Contract[[#This Row],[LPN Admin Hours Contract]]/Contract[[#This Row],[LPN Admin Hours]]</f>
        <v>0</v>
      </c>
      <c r="AA773" s="2">
        <v>64.46560439560443</v>
      </c>
      <c r="AB773" s="2">
        <v>0</v>
      </c>
      <c r="AC773" s="8">
        <f>Contract[[#This Row],[CNA Hours Contract]]/Contract[[#This Row],[CNA Hours]]</f>
        <v>0</v>
      </c>
      <c r="AD773" s="2">
        <v>1.4030769230769231</v>
      </c>
      <c r="AE773" s="2">
        <v>0</v>
      </c>
      <c r="AF773" s="8">
        <f>Contract[[#This Row],[NA TR Hours Contract]]/Contract[[#This Row],[NA TR Hours]]</f>
        <v>0</v>
      </c>
      <c r="AG773" s="2">
        <v>0</v>
      </c>
      <c r="AH773" s="2">
        <v>0</v>
      </c>
      <c r="AI773" s="8" t="s">
        <v>2447</v>
      </c>
      <c r="AJ773" t="s">
        <v>763</v>
      </c>
      <c r="AK773" s="6">
        <v>5</v>
      </c>
      <c r="AT773"/>
      <c r="AU773"/>
    </row>
    <row r="774" spans="1:47" x14ac:dyDescent="0.25">
      <c r="A774" t="s">
        <v>35</v>
      </c>
      <c r="B774" t="s">
        <v>1475</v>
      </c>
      <c r="C774" t="s">
        <v>1978</v>
      </c>
      <c r="D774" t="s">
        <v>2331</v>
      </c>
      <c r="E774" s="2">
        <v>187.94505494505495</v>
      </c>
      <c r="F774" s="2">
        <f>SUM(Contract[[#This Row],[RN Hours (excl. Admin, DON)]], Contract[[#This Row],[RN Admin Hours]], Contract[[#This Row],[RN DON Hours]], Contract[[#This Row],[LPN Hours (excl. Admin)]], Contract[[#This Row],[LPN Admin Hours]], Contract[[#This Row],[CNA Hours]], Contract[[#This Row],[NA TR Hours]], Contract[[#This Row],[Med Aide/Tech Hours]])</f>
        <v>763.47252747252753</v>
      </c>
      <c r="G7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11.76923076923077</v>
      </c>
      <c r="H774" s="8">
        <f>Contract[[#This Row],[Total Contract Hours]]/Contract[[#This Row],[Total Nurse Staff Hours]]</f>
        <v>1.5415395244400944E-2</v>
      </c>
      <c r="I774" s="2">
        <f>SUM(Contract[[#This Row],[RN Hours (excl. Admin, DON)]], Contract[[#This Row],[RN Admin Hours]], Contract[[#This Row],[RN DON Hours]])</f>
        <v>130.0934065934066</v>
      </c>
      <c r="J774" s="2">
        <f>SUM(Contract[[#This Row],[RN Hours Contract (excl. Admin, DON)]], Contract[[#This Row],[RN Admin Hours Contract]], Contract[[#This Row],[RN DON Hours Contract]])</f>
        <v>11.76923076923077</v>
      </c>
      <c r="K774" s="8">
        <f>Contract[[#This Row],[Total Contract RN Hours (w/ Admin, DON)]]/Contract[[#This Row],[Total RN Hours (w/ Admin, DON)]]</f>
        <v>9.0467542340668158E-2</v>
      </c>
      <c r="L774" s="2">
        <v>90.780219780219781</v>
      </c>
      <c r="M774" s="2">
        <v>0.92307692307692313</v>
      </c>
      <c r="N774" s="8">
        <f>Contract[[#This Row],[RN Hours Contract (excl. Admin, DON)]]/Contract[[#This Row],[RN Hours (excl. Admin, DON)]]</f>
        <v>1.0168260501149983E-2</v>
      </c>
      <c r="O774" s="2">
        <v>33.68681318681319</v>
      </c>
      <c r="P774" s="2">
        <v>10.846153846153847</v>
      </c>
      <c r="Q774" s="8">
        <f>Contract[[#This Row],[RN Admin Hours Contract]]/Contract[[#This Row],[RN Admin Hours]]</f>
        <v>0.3219703147936715</v>
      </c>
      <c r="R774" s="2">
        <v>5.6263736263736268</v>
      </c>
      <c r="S774" s="2">
        <v>0</v>
      </c>
      <c r="T774" s="8">
        <f>Contract[[#This Row],[RN DON Hours Contract]]/Contract[[#This Row],[RN DON Hours]]</f>
        <v>0</v>
      </c>
      <c r="U774" s="2">
        <v>259.02472527472526</v>
      </c>
      <c r="V774" s="2">
        <v>0</v>
      </c>
      <c r="W774" s="8">
        <f>Contract[[#This Row],[LPN Hours Contract (excl. Admin)]]/Contract[[#This Row],[LPN Hours (excl. Admin)]]</f>
        <v>0</v>
      </c>
      <c r="X774" s="2">
        <v>19.376373626373628</v>
      </c>
      <c r="Y774" s="2">
        <v>0</v>
      </c>
      <c r="Z774" s="8">
        <f>Contract[[#This Row],[LPN Admin Hours Contract]]/Contract[[#This Row],[LPN Admin Hours]]</f>
        <v>0</v>
      </c>
      <c r="AA774" s="2">
        <v>345.23901098901098</v>
      </c>
      <c r="AB774" s="2">
        <v>0</v>
      </c>
      <c r="AC774" s="8">
        <f>Contract[[#This Row],[CNA Hours Contract]]/Contract[[#This Row],[CNA Hours]]</f>
        <v>0</v>
      </c>
      <c r="AD774" s="2">
        <v>9.7390109890109891</v>
      </c>
      <c r="AE774" s="2">
        <v>0</v>
      </c>
      <c r="AF774" s="8">
        <f>Contract[[#This Row],[NA TR Hours Contract]]/Contract[[#This Row],[NA TR Hours]]</f>
        <v>0</v>
      </c>
      <c r="AG774" s="2">
        <v>0</v>
      </c>
      <c r="AH774" s="2">
        <v>0</v>
      </c>
      <c r="AI774" s="8" t="s">
        <v>2447</v>
      </c>
      <c r="AJ774" t="s">
        <v>535</v>
      </c>
      <c r="AK774" s="6">
        <v>5</v>
      </c>
      <c r="AT774"/>
      <c r="AU774"/>
    </row>
    <row r="775" spans="1:47" x14ac:dyDescent="0.25">
      <c r="A775" t="s">
        <v>35</v>
      </c>
      <c r="B775" t="s">
        <v>1256</v>
      </c>
      <c r="C775" t="s">
        <v>2148</v>
      </c>
      <c r="D775" t="s">
        <v>2329</v>
      </c>
      <c r="E775" s="2">
        <v>47.560439560439562</v>
      </c>
      <c r="F775" s="2">
        <f>SUM(Contract[[#This Row],[RN Hours (excl. Admin, DON)]], Contract[[#This Row],[RN Admin Hours]], Contract[[#This Row],[RN DON Hours]], Contract[[#This Row],[LPN Hours (excl. Admin)]], Contract[[#This Row],[LPN Admin Hours]], Contract[[#This Row],[CNA Hours]], Contract[[#This Row],[NA TR Hours]], Contract[[#This Row],[Med Aide/Tech Hours]])</f>
        <v>166.53527472527469</v>
      </c>
      <c r="G7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10.232747252747252</v>
      </c>
      <c r="H775" s="8">
        <f>Contract[[#This Row],[Total Contract Hours]]/Contract[[#This Row],[Total Nurse Staff Hours]]</f>
        <v>6.1444923723383699E-2</v>
      </c>
      <c r="I775" s="2">
        <f>SUM(Contract[[#This Row],[RN Hours (excl. Admin, DON)]], Contract[[#This Row],[RN Admin Hours]], Contract[[#This Row],[RN DON Hours]])</f>
        <v>44.397802197802193</v>
      </c>
      <c r="J775" s="2">
        <f>SUM(Contract[[#This Row],[RN Hours Contract (excl. Admin, DON)]], Contract[[#This Row],[RN Admin Hours Contract]], Contract[[#This Row],[RN DON Hours Contract]])</f>
        <v>0.82417582417582413</v>
      </c>
      <c r="K775" s="8">
        <f>Contract[[#This Row],[Total Contract RN Hours (w/ Admin, DON)]]/Contract[[#This Row],[Total RN Hours (w/ Admin, DON)]]</f>
        <v>1.8563437453591406E-2</v>
      </c>
      <c r="L775" s="2">
        <v>16.749450549450554</v>
      </c>
      <c r="M775" s="2">
        <v>0</v>
      </c>
      <c r="N775" s="8">
        <f>Contract[[#This Row],[RN Hours Contract (excl. Admin, DON)]]/Contract[[#This Row],[RN Hours (excl. Admin, DON)]]</f>
        <v>0</v>
      </c>
      <c r="O775" s="2">
        <v>22.604395604395599</v>
      </c>
      <c r="P775" s="2">
        <v>0.82417582417582413</v>
      </c>
      <c r="Q775" s="8">
        <f>Contract[[#This Row],[RN Admin Hours Contract]]/Contract[[#This Row],[RN Admin Hours]]</f>
        <v>3.6460865337870692E-2</v>
      </c>
      <c r="R775" s="2">
        <v>5.0439560439560438</v>
      </c>
      <c r="S775" s="2">
        <v>0</v>
      </c>
      <c r="T775" s="8">
        <f>Contract[[#This Row],[RN DON Hours Contract]]/Contract[[#This Row],[RN DON Hours]]</f>
        <v>0</v>
      </c>
      <c r="U775" s="2">
        <v>24.162417582417586</v>
      </c>
      <c r="V775" s="2">
        <v>3.1228571428571428</v>
      </c>
      <c r="W775" s="8">
        <f>Contract[[#This Row],[LPN Hours Contract (excl. Admin)]]/Contract[[#This Row],[LPN Hours (excl. Admin)]]</f>
        <v>0.12924439916681066</v>
      </c>
      <c r="X775" s="2">
        <v>0</v>
      </c>
      <c r="Y775" s="2">
        <v>0</v>
      </c>
      <c r="Z775" s="8" t="s">
        <v>2447</v>
      </c>
      <c r="AA775" s="2">
        <v>96.265164835164811</v>
      </c>
      <c r="AB775" s="2">
        <v>6.2857142857142856</v>
      </c>
      <c r="AC775" s="8">
        <f>Contract[[#This Row],[CNA Hours Contract]]/Contract[[#This Row],[CNA Hours]]</f>
        <v>6.5295834650855658E-2</v>
      </c>
      <c r="AD775" s="2">
        <v>1.7098901098901098</v>
      </c>
      <c r="AE775" s="2">
        <v>0</v>
      </c>
      <c r="AF775" s="8">
        <f>Contract[[#This Row],[NA TR Hours Contract]]/Contract[[#This Row],[NA TR Hours]]</f>
        <v>0</v>
      </c>
      <c r="AG775" s="2">
        <v>0</v>
      </c>
      <c r="AH775" s="2">
        <v>0</v>
      </c>
      <c r="AI775" s="8" t="s">
        <v>2447</v>
      </c>
      <c r="AJ775" t="s">
        <v>312</v>
      </c>
      <c r="AK775" s="6">
        <v>5</v>
      </c>
      <c r="AT775"/>
      <c r="AU775"/>
    </row>
    <row r="776" spans="1:47" x14ac:dyDescent="0.25">
      <c r="A776" t="s">
        <v>35</v>
      </c>
      <c r="B776" t="s">
        <v>1105</v>
      </c>
      <c r="C776" t="s">
        <v>2103</v>
      </c>
      <c r="D776" t="s">
        <v>2310</v>
      </c>
      <c r="E776" s="2">
        <v>62.285714285714285</v>
      </c>
      <c r="F776" s="2">
        <f>SUM(Contract[[#This Row],[RN Hours (excl. Admin, DON)]], Contract[[#This Row],[RN Admin Hours]], Contract[[#This Row],[RN DON Hours]], Contract[[#This Row],[LPN Hours (excl. Admin)]], Contract[[#This Row],[LPN Admin Hours]], Contract[[#This Row],[CNA Hours]], Contract[[#This Row],[NA TR Hours]], Contract[[#This Row],[Med Aide/Tech Hours]])</f>
        <v>225.09175824175821</v>
      </c>
      <c r="G7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0.43956043956043955</v>
      </c>
      <c r="H776" s="8">
        <f>Contract[[#This Row],[Total Contract Hours]]/Contract[[#This Row],[Total Nurse Staff Hours]]</f>
        <v>1.9528055713542952E-3</v>
      </c>
      <c r="I776" s="2">
        <f>SUM(Contract[[#This Row],[RN Hours (excl. Admin, DON)]], Contract[[#This Row],[RN Admin Hours]], Contract[[#This Row],[RN DON Hours]])</f>
        <v>41.591758241758235</v>
      </c>
      <c r="J776" s="2">
        <f>SUM(Contract[[#This Row],[RN Hours Contract (excl. Admin, DON)]], Contract[[#This Row],[RN Admin Hours Contract]], Contract[[#This Row],[RN DON Hours Contract]])</f>
        <v>0.43956043956043955</v>
      </c>
      <c r="K776" s="8">
        <f>Contract[[#This Row],[Total Contract RN Hours (w/ Admin, DON)]]/Contract[[#This Row],[Total RN Hours (w/ Admin, DON)]]</f>
        <v>1.0568450533046225E-2</v>
      </c>
      <c r="L776" s="2">
        <v>14.933516483516481</v>
      </c>
      <c r="M776" s="2">
        <v>0</v>
      </c>
      <c r="N776" s="8">
        <f>Contract[[#This Row],[RN Hours Contract (excl. Admin, DON)]]/Contract[[#This Row],[RN Hours (excl. Admin, DON)]]</f>
        <v>0</v>
      </c>
      <c r="O776" s="2">
        <v>21.38351648351648</v>
      </c>
      <c r="P776" s="2">
        <v>0.43956043956043955</v>
      </c>
      <c r="Q776" s="8">
        <f>Contract[[#This Row],[RN Admin Hours Contract]]/Contract[[#This Row],[RN Admin Hours]]</f>
        <v>2.0556040906521408E-2</v>
      </c>
      <c r="R776" s="2">
        <v>5.2747252747252746</v>
      </c>
      <c r="S776" s="2">
        <v>0</v>
      </c>
      <c r="T776" s="8">
        <f>Contract[[#This Row],[RN DON Hours Contract]]/Contract[[#This Row],[RN DON Hours]]</f>
        <v>0</v>
      </c>
      <c r="U776" s="2">
        <v>57.868681318681318</v>
      </c>
      <c r="V776" s="2">
        <v>0</v>
      </c>
      <c r="W776" s="8">
        <f>Contract[[#This Row],[LPN Hours Contract (excl. Admin)]]/Contract[[#This Row],[LPN Hours (excl. Admin)]]</f>
        <v>0</v>
      </c>
      <c r="X776" s="2">
        <v>0</v>
      </c>
      <c r="Y776" s="2">
        <v>0</v>
      </c>
      <c r="Z776" s="8" t="s">
        <v>2447</v>
      </c>
      <c r="AA776" s="2">
        <v>125.63131868131865</v>
      </c>
      <c r="AB776" s="2">
        <v>0</v>
      </c>
      <c r="AC776" s="8">
        <f>Contract[[#This Row],[CNA Hours Contract]]/Contract[[#This Row],[CNA Hours]]</f>
        <v>0</v>
      </c>
      <c r="AD776" s="2">
        <v>0</v>
      </c>
      <c r="AE776" s="2">
        <v>0</v>
      </c>
      <c r="AF776" s="8" t="s">
        <v>2447</v>
      </c>
      <c r="AG776" s="2">
        <v>0</v>
      </c>
      <c r="AH776" s="2">
        <v>0</v>
      </c>
      <c r="AI776" s="8" t="s">
        <v>2447</v>
      </c>
      <c r="AJ776" t="s">
        <v>159</v>
      </c>
      <c r="AK776" s="6">
        <v>5</v>
      </c>
      <c r="AT776"/>
      <c r="AU776"/>
    </row>
    <row r="777" spans="1:47" x14ac:dyDescent="0.25">
      <c r="A777" t="s">
        <v>35</v>
      </c>
      <c r="B777" t="s">
        <v>1093</v>
      </c>
      <c r="C777" t="s">
        <v>2100</v>
      </c>
      <c r="D777" t="s">
        <v>2290</v>
      </c>
      <c r="E777" s="2">
        <v>46.989010989010985</v>
      </c>
      <c r="F777" s="2">
        <f>SUM(Contract[[#This Row],[RN Hours (excl. Admin, DON)]], Contract[[#This Row],[RN Admin Hours]], Contract[[#This Row],[RN DON Hours]], Contract[[#This Row],[LPN Hours (excl. Admin)]], Contract[[#This Row],[LPN Admin Hours]], Contract[[#This Row],[CNA Hours]], Contract[[#This Row],[NA TR Hours]], Contract[[#This Row],[Med Aide/Tech Hours]])</f>
        <v>165.60329670329668</v>
      </c>
      <c r="G7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5.9532967032967026</v>
      </c>
      <c r="H777" s="8">
        <f>Contract[[#This Row],[Total Contract Hours]]/Contract[[#This Row],[Total Nurse Staff Hours]]</f>
        <v>3.5949143657224007E-2</v>
      </c>
      <c r="I777" s="2">
        <f>SUM(Contract[[#This Row],[RN Hours (excl. Admin, DON)]], Contract[[#This Row],[RN Admin Hours]], Contract[[#This Row],[RN DON Hours]])</f>
        <v>26.357142857142858</v>
      </c>
      <c r="J777" s="2">
        <f>SUM(Contract[[#This Row],[RN Hours Contract (excl. Admin, DON)]], Contract[[#This Row],[RN Admin Hours Contract]], Contract[[#This Row],[RN DON Hours Contract]])</f>
        <v>0.34065934065934067</v>
      </c>
      <c r="K777" s="8">
        <f>Contract[[#This Row],[Total Contract RN Hours (w/ Admin, DON)]]/Contract[[#This Row],[Total RN Hours (w/ Admin, DON)]]</f>
        <v>1.2924744632061705E-2</v>
      </c>
      <c r="L777" s="2">
        <v>7.1604395604395616</v>
      </c>
      <c r="M777" s="2">
        <v>0</v>
      </c>
      <c r="N777" s="8">
        <f>Contract[[#This Row],[RN Hours Contract (excl. Admin, DON)]]/Contract[[#This Row],[RN Hours (excl. Admin, DON)]]</f>
        <v>0</v>
      </c>
      <c r="O777" s="2">
        <v>16.207692307692305</v>
      </c>
      <c r="P777" s="2">
        <v>0.34065934065934067</v>
      </c>
      <c r="Q777" s="8">
        <f>Contract[[#This Row],[RN Admin Hours Contract]]/Contract[[#This Row],[RN Admin Hours]]</f>
        <v>2.1018374127059467E-2</v>
      </c>
      <c r="R777" s="2">
        <v>2.9890109890109891</v>
      </c>
      <c r="S777" s="2">
        <v>0</v>
      </c>
      <c r="T777" s="8">
        <f>Contract[[#This Row],[RN DON Hours Contract]]/Contract[[#This Row],[RN DON Hours]]</f>
        <v>0</v>
      </c>
      <c r="U777" s="2">
        <v>45.025824175824141</v>
      </c>
      <c r="V777" s="2">
        <v>4.9862637362637363</v>
      </c>
      <c r="W777" s="8">
        <f>Contract[[#This Row],[LPN Hours Contract (excl. Admin)]]/Contract[[#This Row],[LPN Hours (excl. Admin)]]</f>
        <v>0.11074230905341266</v>
      </c>
      <c r="X777" s="2">
        <v>0</v>
      </c>
      <c r="Y777" s="2">
        <v>0</v>
      </c>
      <c r="Z777" s="8" t="s">
        <v>2447</v>
      </c>
      <c r="AA777" s="2">
        <v>94.220329670329662</v>
      </c>
      <c r="AB777" s="2">
        <v>0.62637362637362637</v>
      </c>
      <c r="AC777" s="8">
        <f>Contract[[#This Row],[CNA Hours Contract]]/Contract[[#This Row],[CNA Hours]]</f>
        <v>6.6479668301444479E-3</v>
      </c>
      <c r="AD777" s="2">
        <v>0</v>
      </c>
      <c r="AE777" s="2">
        <v>0</v>
      </c>
      <c r="AF777" s="8" t="s">
        <v>2447</v>
      </c>
      <c r="AG777" s="2">
        <v>0</v>
      </c>
      <c r="AH777" s="2">
        <v>0</v>
      </c>
      <c r="AI777" s="8" t="s">
        <v>2447</v>
      </c>
      <c r="AJ777" t="s">
        <v>147</v>
      </c>
      <c r="AK777" s="6">
        <v>5</v>
      </c>
      <c r="AT777"/>
      <c r="AU777"/>
    </row>
    <row r="778" spans="1:47" x14ac:dyDescent="0.25">
      <c r="A778" t="s">
        <v>35</v>
      </c>
      <c r="B778" t="s">
        <v>1853</v>
      </c>
      <c r="C778" t="s">
        <v>2138</v>
      </c>
      <c r="D778" t="s">
        <v>2348</v>
      </c>
      <c r="E778" s="2">
        <v>54.230769230769234</v>
      </c>
      <c r="F778" s="2">
        <f>SUM(Contract[[#This Row],[RN Hours (excl. Admin, DON)]], Contract[[#This Row],[RN Admin Hours]], Contract[[#This Row],[RN DON Hours]], Contract[[#This Row],[LPN Hours (excl. Admin)]], Contract[[#This Row],[LPN Admin Hours]], Contract[[#This Row],[CNA Hours]], Contract[[#This Row],[NA TR Hours]], Contract[[#This Row],[Med Aide/Tech Hours]])</f>
        <v>233.55</v>
      </c>
      <c r="G7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5.7142857142857144</v>
      </c>
      <c r="H778" s="8">
        <f>Contract[[#This Row],[Total Contract Hours]]/Contract[[#This Row],[Total Nurse Staff Hours]]</f>
        <v>2.4467076490197876E-2</v>
      </c>
      <c r="I778" s="2">
        <f>SUM(Contract[[#This Row],[RN Hours (excl. Admin, DON)]], Contract[[#This Row],[RN Admin Hours]], Contract[[#This Row],[RN DON Hours]])</f>
        <v>39.682527472527468</v>
      </c>
      <c r="J778" s="2">
        <f>SUM(Contract[[#This Row],[RN Hours Contract (excl. Admin, DON)]], Contract[[#This Row],[RN Admin Hours Contract]], Contract[[#This Row],[RN DON Hours Contract]])</f>
        <v>5.7142857142857144</v>
      </c>
      <c r="K778" s="8">
        <f>Contract[[#This Row],[Total Contract RN Hours (w/ Admin, DON)]]/Contract[[#This Row],[Total RN Hours (w/ Admin, DON)]]</f>
        <v>0.14400004430770597</v>
      </c>
      <c r="L778" s="2">
        <v>25.946263736263731</v>
      </c>
      <c r="M778" s="2">
        <v>0</v>
      </c>
      <c r="N778" s="8">
        <f>Contract[[#This Row],[RN Hours Contract (excl. Admin, DON)]]/Contract[[#This Row],[RN Hours (excl. Admin, DON)]]</f>
        <v>0</v>
      </c>
      <c r="O778" s="2">
        <v>10.043956043956044</v>
      </c>
      <c r="P778" s="2">
        <v>5.7142857142857144</v>
      </c>
      <c r="Q778" s="8">
        <f>Contract[[#This Row],[RN Admin Hours Contract]]/Contract[[#This Row],[RN Admin Hours]]</f>
        <v>0.56892778993435456</v>
      </c>
      <c r="R778" s="2">
        <v>3.6923076923076925</v>
      </c>
      <c r="S778" s="2">
        <v>0</v>
      </c>
      <c r="T778" s="8">
        <f>Contract[[#This Row],[RN DON Hours Contract]]/Contract[[#This Row],[RN DON Hours]]</f>
        <v>0</v>
      </c>
      <c r="U778" s="2">
        <v>71.436153846153843</v>
      </c>
      <c r="V778" s="2">
        <v>0</v>
      </c>
      <c r="W778" s="8">
        <f>Contract[[#This Row],[LPN Hours Contract (excl. Admin)]]/Contract[[#This Row],[LPN Hours (excl. Admin)]]</f>
        <v>0</v>
      </c>
      <c r="X778" s="2">
        <v>2.1098901098901099</v>
      </c>
      <c r="Y778" s="2">
        <v>0</v>
      </c>
      <c r="Z778" s="8">
        <f>Contract[[#This Row],[LPN Admin Hours Contract]]/Contract[[#This Row],[LPN Admin Hours]]</f>
        <v>0</v>
      </c>
      <c r="AA778" s="2">
        <v>119.15384615384617</v>
      </c>
      <c r="AB778" s="2">
        <v>0</v>
      </c>
      <c r="AC778" s="8">
        <f>Contract[[#This Row],[CNA Hours Contract]]/Contract[[#This Row],[CNA Hours]]</f>
        <v>0</v>
      </c>
      <c r="AD778" s="2">
        <v>1.1675824175824177</v>
      </c>
      <c r="AE778" s="2">
        <v>0</v>
      </c>
      <c r="AF778" s="8">
        <f>Contract[[#This Row],[NA TR Hours Contract]]/Contract[[#This Row],[NA TR Hours]]</f>
        <v>0</v>
      </c>
      <c r="AG778" s="2">
        <v>0</v>
      </c>
      <c r="AH778" s="2">
        <v>0</v>
      </c>
      <c r="AI778" s="8" t="s">
        <v>2447</v>
      </c>
      <c r="AJ778" t="s">
        <v>920</v>
      </c>
      <c r="AK778" s="6">
        <v>5</v>
      </c>
      <c r="AT778"/>
      <c r="AU778"/>
    </row>
    <row r="779" spans="1:47" x14ac:dyDescent="0.25">
      <c r="A779" t="s">
        <v>35</v>
      </c>
      <c r="B779" t="s">
        <v>1615</v>
      </c>
      <c r="C779" t="s">
        <v>2110</v>
      </c>
      <c r="D779" t="s">
        <v>2329</v>
      </c>
      <c r="E779" s="2">
        <v>69.956043956043956</v>
      </c>
      <c r="F779" s="2">
        <f>SUM(Contract[[#This Row],[RN Hours (excl. Admin, DON)]], Contract[[#This Row],[RN Admin Hours]], Contract[[#This Row],[RN DON Hours]], Contract[[#This Row],[LPN Hours (excl. Admin)]], Contract[[#This Row],[LPN Admin Hours]], Contract[[#This Row],[CNA Hours]], Contract[[#This Row],[NA TR Hours]], Contract[[#This Row],[Med Aide/Tech Hours]])</f>
        <v>242.63186813186812</v>
      </c>
      <c r="G7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9.6895604395604398</v>
      </c>
      <c r="H779" s="8">
        <f>Contract[[#This Row],[Total Contract Hours]]/Contract[[#This Row],[Total Nurse Staff Hours]]</f>
        <v>3.9935234040625926E-2</v>
      </c>
      <c r="I779" s="2">
        <f>SUM(Contract[[#This Row],[RN Hours (excl. Admin, DON)]], Contract[[#This Row],[RN Admin Hours]], Contract[[#This Row],[RN DON Hours]])</f>
        <v>28.884615384615383</v>
      </c>
      <c r="J779" s="2">
        <f>SUM(Contract[[#This Row],[RN Hours Contract (excl. Admin, DON)]], Contract[[#This Row],[RN Admin Hours Contract]], Contract[[#This Row],[RN DON Hours Contract]])</f>
        <v>0</v>
      </c>
      <c r="K779" s="8">
        <f>Contract[[#This Row],[Total Contract RN Hours (w/ Admin, DON)]]/Contract[[#This Row],[Total RN Hours (w/ Admin, DON)]]</f>
        <v>0</v>
      </c>
      <c r="L779" s="2">
        <v>16.535714285714285</v>
      </c>
      <c r="M779" s="2">
        <v>0</v>
      </c>
      <c r="N779" s="8">
        <f>Contract[[#This Row],[RN Hours Contract (excl. Admin, DON)]]/Contract[[#This Row],[RN Hours (excl. Admin, DON)]]</f>
        <v>0</v>
      </c>
      <c r="O779" s="2">
        <v>7.5686813186813184</v>
      </c>
      <c r="P779" s="2">
        <v>0</v>
      </c>
      <c r="Q779" s="8">
        <f>Contract[[#This Row],[RN Admin Hours Contract]]/Contract[[#This Row],[RN Admin Hours]]</f>
        <v>0</v>
      </c>
      <c r="R779" s="2">
        <v>4.7802197802197801</v>
      </c>
      <c r="S779" s="2">
        <v>0</v>
      </c>
      <c r="T779" s="8">
        <f>Contract[[#This Row],[RN DON Hours Contract]]/Contract[[#This Row],[RN DON Hours]]</f>
        <v>0</v>
      </c>
      <c r="U779" s="2">
        <v>65.890109890109883</v>
      </c>
      <c r="V779" s="2">
        <v>0.56868131868131866</v>
      </c>
      <c r="W779" s="8">
        <f>Contract[[#This Row],[LPN Hours Contract (excl. Admin)]]/Contract[[#This Row],[LPN Hours (excl. Admin)]]</f>
        <v>8.6307538358905943E-3</v>
      </c>
      <c r="X779" s="2">
        <v>4.8159340659340657</v>
      </c>
      <c r="Y779" s="2">
        <v>0</v>
      </c>
      <c r="Z779" s="8">
        <f>Contract[[#This Row],[LPN Admin Hours Contract]]/Contract[[#This Row],[LPN Admin Hours]]</f>
        <v>0</v>
      </c>
      <c r="AA779" s="2">
        <v>143.04120879120879</v>
      </c>
      <c r="AB779" s="2">
        <v>9.1208791208791204</v>
      </c>
      <c r="AC779" s="8">
        <f>Contract[[#This Row],[CNA Hours Contract]]/Contract[[#This Row],[CNA Hours]]</f>
        <v>6.3763996389267677E-2</v>
      </c>
      <c r="AD779" s="2">
        <v>0</v>
      </c>
      <c r="AE779" s="2">
        <v>0</v>
      </c>
      <c r="AF779" s="8" t="s">
        <v>2447</v>
      </c>
      <c r="AG779" s="2">
        <v>0</v>
      </c>
      <c r="AH779" s="2">
        <v>0</v>
      </c>
      <c r="AI779" s="8" t="s">
        <v>2447</v>
      </c>
      <c r="AJ779" t="s">
        <v>678</v>
      </c>
      <c r="AK779" s="6">
        <v>5</v>
      </c>
      <c r="AT779"/>
      <c r="AU779"/>
    </row>
    <row r="780" spans="1:47" x14ac:dyDescent="0.25">
      <c r="A780" t="s">
        <v>35</v>
      </c>
      <c r="B780" t="s">
        <v>1355</v>
      </c>
      <c r="C780" t="s">
        <v>2003</v>
      </c>
      <c r="D780" t="s">
        <v>2281</v>
      </c>
      <c r="E780" s="2">
        <v>131.20879120879121</v>
      </c>
      <c r="F780" s="2">
        <f>SUM(Contract[[#This Row],[RN Hours (excl. Admin, DON)]], Contract[[#This Row],[RN Admin Hours]], Contract[[#This Row],[RN DON Hours]], Contract[[#This Row],[LPN Hours (excl. Admin)]], Contract[[#This Row],[LPN Admin Hours]], Contract[[#This Row],[CNA Hours]], Contract[[#This Row],[NA TR Hours]], Contract[[#This Row],[Med Aide/Tech Hours]])</f>
        <v>393.85076923076934</v>
      </c>
      <c r="G7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22.53846153846154</v>
      </c>
      <c r="H780" s="8">
        <f>Contract[[#This Row],[Total Contract Hours]]/Contract[[#This Row],[Total Nurse Staff Hours]]</f>
        <v>5.722589188407947E-2</v>
      </c>
      <c r="I780" s="2">
        <f>SUM(Contract[[#This Row],[RN Hours (excl. Admin, DON)]], Contract[[#This Row],[RN Admin Hours]], Contract[[#This Row],[RN DON Hours]])</f>
        <v>57.185934065934063</v>
      </c>
      <c r="J780" s="2">
        <f>SUM(Contract[[#This Row],[RN Hours Contract (excl. Admin, DON)]], Contract[[#This Row],[RN Admin Hours Contract]], Contract[[#This Row],[RN DON Hours Contract]])</f>
        <v>0.13186813186813187</v>
      </c>
      <c r="K780" s="8">
        <f>Contract[[#This Row],[Total Contract RN Hours (w/ Admin, DON)]]/Contract[[#This Row],[Total RN Hours (w/ Admin, DON)]]</f>
        <v>2.3059539731586959E-3</v>
      </c>
      <c r="L780" s="2">
        <v>31.820549450549446</v>
      </c>
      <c r="M780" s="2">
        <v>0.13186813186813187</v>
      </c>
      <c r="N780" s="8">
        <f>Contract[[#This Row],[RN Hours Contract (excl. Admin, DON)]]/Contract[[#This Row],[RN Hours (excl. Admin, DON)]]</f>
        <v>4.144118632302715E-3</v>
      </c>
      <c r="O780" s="2">
        <v>20.178571428571427</v>
      </c>
      <c r="P780" s="2">
        <v>0</v>
      </c>
      <c r="Q780" s="8">
        <f>Contract[[#This Row],[RN Admin Hours Contract]]/Contract[[#This Row],[RN Admin Hours]]</f>
        <v>0</v>
      </c>
      <c r="R780" s="2">
        <v>5.186813186813187</v>
      </c>
      <c r="S780" s="2">
        <v>0</v>
      </c>
      <c r="T780" s="8">
        <f>Contract[[#This Row],[RN DON Hours Contract]]/Contract[[#This Row],[RN DON Hours]]</f>
        <v>0</v>
      </c>
      <c r="U780" s="2">
        <v>105.23428571428575</v>
      </c>
      <c r="V780" s="2">
        <v>6.8571428571428568</v>
      </c>
      <c r="W780" s="8">
        <f>Contract[[#This Row],[LPN Hours Contract (excl. Admin)]]/Contract[[#This Row],[LPN Hours (excl. Admin)]]</f>
        <v>6.5160729800173733E-2</v>
      </c>
      <c r="X780" s="2">
        <v>7.4725274725274726</v>
      </c>
      <c r="Y780" s="2">
        <v>0</v>
      </c>
      <c r="Z780" s="8">
        <f>Contract[[#This Row],[LPN Admin Hours Contract]]/Contract[[#This Row],[LPN Admin Hours]]</f>
        <v>0</v>
      </c>
      <c r="AA780" s="2">
        <v>204.88384615384621</v>
      </c>
      <c r="AB780" s="2">
        <v>15.549450549450549</v>
      </c>
      <c r="AC780" s="8">
        <f>Contract[[#This Row],[CNA Hours Contract]]/Contract[[#This Row],[CNA Hours]]</f>
        <v>7.5893980132404129E-2</v>
      </c>
      <c r="AD780" s="2">
        <v>19.074175824175821</v>
      </c>
      <c r="AE780" s="2">
        <v>0</v>
      </c>
      <c r="AF780" s="8">
        <f>Contract[[#This Row],[NA TR Hours Contract]]/Contract[[#This Row],[NA TR Hours]]</f>
        <v>0</v>
      </c>
      <c r="AG780" s="2">
        <v>0</v>
      </c>
      <c r="AH780" s="2">
        <v>0</v>
      </c>
      <c r="AI780" s="8" t="s">
        <v>2447</v>
      </c>
      <c r="AJ780" t="s">
        <v>412</v>
      </c>
      <c r="AK780" s="6">
        <v>5</v>
      </c>
      <c r="AT780"/>
      <c r="AU780"/>
    </row>
    <row r="781" spans="1:47" x14ac:dyDescent="0.25">
      <c r="A781" t="s">
        <v>35</v>
      </c>
      <c r="B781" t="s">
        <v>1747</v>
      </c>
      <c r="C781" t="s">
        <v>1947</v>
      </c>
      <c r="D781" t="s">
        <v>2333</v>
      </c>
      <c r="E781" s="2">
        <v>25.516483516483518</v>
      </c>
      <c r="F781" s="2">
        <f>SUM(Contract[[#This Row],[RN Hours (excl. Admin, DON)]], Contract[[#This Row],[RN Admin Hours]], Contract[[#This Row],[RN DON Hours]], Contract[[#This Row],[LPN Hours (excl. Admin)]], Contract[[#This Row],[LPN Admin Hours]], Contract[[#This Row],[CNA Hours]], Contract[[#This Row],[NA TR Hours]], Contract[[#This Row],[Med Aide/Tech Hours]])</f>
        <v>89.858791208791203</v>
      </c>
      <c r="G7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47.376813186813187</v>
      </c>
      <c r="H781" s="8">
        <f>Contract[[#This Row],[Total Contract Hours]]/Contract[[#This Row],[Total Nurse Staff Hours]]</f>
        <v>0.52723626202283191</v>
      </c>
      <c r="I781" s="2">
        <f>SUM(Contract[[#This Row],[RN Hours (excl. Admin, DON)]], Contract[[#This Row],[RN Admin Hours]], Contract[[#This Row],[RN DON Hours]])</f>
        <v>14.188461538461539</v>
      </c>
      <c r="J781" s="2">
        <f>SUM(Contract[[#This Row],[RN Hours Contract (excl. Admin, DON)]], Contract[[#This Row],[RN Admin Hours Contract]], Contract[[#This Row],[RN DON Hours Contract]])</f>
        <v>4.7032967032967035</v>
      </c>
      <c r="K781" s="8">
        <f>Contract[[#This Row],[Total Contract RN Hours (w/ Admin, DON)]]/Contract[[#This Row],[Total RN Hours (w/ Admin, DON)]]</f>
        <v>0.3314874336831507</v>
      </c>
      <c r="L781" s="2">
        <v>9.3532967032967029</v>
      </c>
      <c r="M781" s="2">
        <v>4.7032967032967035</v>
      </c>
      <c r="N781" s="8">
        <f>Contract[[#This Row],[RN Hours Contract (excl. Admin, DON)]]/Contract[[#This Row],[RN Hours (excl. Admin, DON)]]</f>
        <v>0.50284908652998883</v>
      </c>
      <c r="O781" s="2">
        <v>0</v>
      </c>
      <c r="P781" s="2">
        <v>0</v>
      </c>
      <c r="Q781" s="8" t="s">
        <v>2447</v>
      </c>
      <c r="R781" s="2">
        <v>4.8351648351648349</v>
      </c>
      <c r="S781" s="2">
        <v>0</v>
      </c>
      <c r="T781" s="8">
        <f>Contract[[#This Row],[RN DON Hours Contract]]/Contract[[#This Row],[RN DON Hours]]</f>
        <v>0</v>
      </c>
      <c r="U781" s="2">
        <v>32.519780219780209</v>
      </c>
      <c r="V781" s="2">
        <v>14.255934065934069</v>
      </c>
      <c r="W781" s="8">
        <f>Contract[[#This Row],[LPN Hours Contract (excl. Admin)]]/Contract[[#This Row],[LPN Hours (excl. Admin)]]</f>
        <v>0.43837731896056525</v>
      </c>
      <c r="X781" s="2">
        <v>0</v>
      </c>
      <c r="Y781" s="2">
        <v>0</v>
      </c>
      <c r="Z781" s="8" t="s">
        <v>2447</v>
      </c>
      <c r="AA781" s="2">
        <v>43.150549450549455</v>
      </c>
      <c r="AB781" s="2">
        <v>28.417582417582416</v>
      </c>
      <c r="AC781" s="8">
        <f>Contract[[#This Row],[CNA Hours Contract]]/Contract[[#This Row],[CNA Hours]]</f>
        <v>0.65856826342730523</v>
      </c>
      <c r="AD781" s="2">
        <v>0</v>
      </c>
      <c r="AE781" s="2">
        <v>0</v>
      </c>
      <c r="AF781" s="8" t="s">
        <v>2447</v>
      </c>
      <c r="AG781" s="2">
        <v>0</v>
      </c>
      <c r="AH781" s="2">
        <v>0</v>
      </c>
      <c r="AI781" s="8" t="s">
        <v>2447</v>
      </c>
      <c r="AJ781" t="s">
        <v>813</v>
      </c>
      <c r="AK781" s="6">
        <v>5</v>
      </c>
      <c r="AT781"/>
      <c r="AU781"/>
    </row>
    <row r="782" spans="1:47" x14ac:dyDescent="0.25">
      <c r="A782" t="s">
        <v>35</v>
      </c>
      <c r="B782" t="s">
        <v>1369</v>
      </c>
      <c r="C782" t="s">
        <v>2068</v>
      </c>
      <c r="D782" t="s">
        <v>2307</v>
      </c>
      <c r="E782" s="2">
        <v>44.593406593406591</v>
      </c>
      <c r="F782" s="2">
        <f>SUM(Contract[[#This Row],[RN Hours (excl. Admin, DON)]], Contract[[#This Row],[RN Admin Hours]], Contract[[#This Row],[RN DON Hours]], Contract[[#This Row],[LPN Hours (excl. Admin)]], Contract[[#This Row],[LPN Admin Hours]], Contract[[#This Row],[CNA Hours]], Contract[[#This Row],[NA TR Hours]], Contract[[#This Row],[Med Aide/Tech Hours]])</f>
        <v>241.03054945054942</v>
      </c>
      <c r="G7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33.560439560439562</v>
      </c>
      <c r="H782" s="8">
        <f>Contract[[#This Row],[Total Contract Hours]]/Contract[[#This Row],[Total Nurse Staff Hours]]</f>
        <v>0.13923728604918992</v>
      </c>
      <c r="I782" s="2">
        <f>SUM(Contract[[#This Row],[RN Hours (excl. Admin, DON)]], Contract[[#This Row],[RN Admin Hours]], Contract[[#This Row],[RN DON Hours]])</f>
        <v>54.978131868131875</v>
      </c>
      <c r="J782" s="2">
        <f>SUM(Contract[[#This Row],[RN Hours Contract (excl. Admin, DON)]], Contract[[#This Row],[RN Admin Hours Contract]], Contract[[#This Row],[RN DON Hours Contract]])</f>
        <v>5.384615384615385</v>
      </c>
      <c r="K782" s="8">
        <f>Contract[[#This Row],[Total Contract RN Hours (w/ Admin, DON)]]/Contract[[#This Row],[Total RN Hours (w/ Admin, DON)]]</f>
        <v>9.7941039494224474E-2</v>
      </c>
      <c r="L782" s="2">
        <v>35.449780219780223</v>
      </c>
      <c r="M782" s="2">
        <v>0</v>
      </c>
      <c r="N782" s="8">
        <f>Contract[[#This Row],[RN Hours Contract (excl. Admin, DON)]]/Contract[[#This Row],[RN Hours (excl. Admin, DON)]]</f>
        <v>0</v>
      </c>
      <c r="O782" s="2">
        <v>14.341538461538462</v>
      </c>
      <c r="P782" s="2">
        <v>5.384615384615385</v>
      </c>
      <c r="Q782" s="8">
        <f>Contract[[#This Row],[RN Admin Hours Contract]]/Contract[[#This Row],[RN Admin Hours]]</f>
        <v>0.37545591074876639</v>
      </c>
      <c r="R782" s="2">
        <v>5.186813186813187</v>
      </c>
      <c r="S782" s="2">
        <v>0</v>
      </c>
      <c r="T782" s="8">
        <f>Contract[[#This Row],[RN DON Hours Contract]]/Contract[[#This Row],[RN DON Hours]]</f>
        <v>0</v>
      </c>
      <c r="U782" s="2">
        <v>59.035494505494519</v>
      </c>
      <c r="V782" s="2">
        <v>2.9670329670329672</v>
      </c>
      <c r="W782" s="8">
        <f>Contract[[#This Row],[LPN Hours Contract (excl. Admin)]]/Contract[[#This Row],[LPN Hours (excl. Admin)]]</f>
        <v>5.0258458777825955E-2</v>
      </c>
      <c r="X782" s="2">
        <v>3.6703296703296702</v>
      </c>
      <c r="Y782" s="2">
        <v>0</v>
      </c>
      <c r="Z782" s="8">
        <f>Contract[[#This Row],[LPN Admin Hours Contract]]/Contract[[#This Row],[LPN Admin Hours]]</f>
        <v>0</v>
      </c>
      <c r="AA782" s="2">
        <v>123.34659340659337</v>
      </c>
      <c r="AB782" s="2">
        <v>25.208791208791208</v>
      </c>
      <c r="AC782" s="8">
        <f>Contract[[#This Row],[CNA Hours Contract]]/Contract[[#This Row],[CNA Hours]]</f>
        <v>0.20437363134703077</v>
      </c>
      <c r="AD782" s="2">
        <v>0</v>
      </c>
      <c r="AE782" s="2">
        <v>0</v>
      </c>
      <c r="AF782" s="8" t="s">
        <v>2447</v>
      </c>
      <c r="AG782" s="2">
        <v>0</v>
      </c>
      <c r="AH782" s="2">
        <v>0</v>
      </c>
      <c r="AI782" s="8" t="s">
        <v>2447</v>
      </c>
      <c r="AJ782" t="s">
        <v>426</v>
      </c>
      <c r="AK782" s="6">
        <v>5</v>
      </c>
      <c r="AT782"/>
      <c r="AU782"/>
    </row>
    <row r="783" spans="1:47" x14ac:dyDescent="0.25">
      <c r="A783" t="s">
        <v>35</v>
      </c>
      <c r="B783" t="s">
        <v>1794</v>
      </c>
      <c r="C783" t="s">
        <v>1953</v>
      </c>
      <c r="D783" t="s">
        <v>2340</v>
      </c>
      <c r="E783" s="2">
        <v>43.032967032967036</v>
      </c>
      <c r="F783" s="2">
        <f>SUM(Contract[[#This Row],[RN Hours (excl. Admin, DON)]], Contract[[#This Row],[RN Admin Hours]], Contract[[#This Row],[RN DON Hours]], Contract[[#This Row],[LPN Hours (excl. Admin)]], Contract[[#This Row],[LPN Admin Hours]], Contract[[#This Row],[CNA Hours]], Contract[[#This Row],[NA TR Hours]], Contract[[#This Row],[Med Aide/Tech Hours]])</f>
        <v>244.77164835164837</v>
      </c>
      <c r="G7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1.5526373626373624</v>
      </c>
      <c r="H783" s="8">
        <f>Contract[[#This Row],[Total Contract Hours]]/Contract[[#This Row],[Total Nurse Staff Hours]]</f>
        <v>6.3432075287035853E-3</v>
      </c>
      <c r="I783" s="2">
        <f>SUM(Contract[[#This Row],[RN Hours (excl. Admin, DON)]], Contract[[#This Row],[RN Admin Hours]], Contract[[#This Row],[RN DON Hours]])</f>
        <v>46.572747252747256</v>
      </c>
      <c r="J783" s="2">
        <f>SUM(Contract[[#This Row],[RN Hours Contract (excl. Admin, DON)]], Contract[[#This Row],[RN Admin Hours Contract]], Contract[[#This Row],[RN DON Hours Contract]])</f>
        <v>0.30769230769230771</v>
      </c>
      <c r="K783" s="8">
        <f>Contract[[#This Row],[Total Contract RN Hours (w/ Admin, DON)]]/Contract[[#This Row],[Total RN Hours (w/ Admin, DON)]]</f>
        <v>6.6067029720725231E-3</v>
      </c>
      <c r="L783" s="2">
        <v>24.04527472527473</v>
      </c>
      <c r="M783" s="2">
        <v>0.30769230769230771</v>
      </c>
      <c r="N783" s="8">
        <f>Contract[[#This Row],[RN Hours Contract (excl. Admin, DON)]]/Contract[[#This Row],[RN Hours (excl. Admin, DON)]]</f>
        <v>1.2796373142240827E-2</v>
      </c>
      <c r="O783" s="2">
        <v>17.736263736263737</v>
      </c>
      <c r="P783" s="2">
        <v>0</v>
      </c>
      <c r="Q783" s="8">
        <f>Contract[[#This Row],[RN Admin Hours Contract]]/Contract[[#This Row],[RN Admin Hours]]</f>
        <v>0</v>
      </c>
      <c r="R783" s="2">
        <v>4.7912087912087911</v>
      </c>
      <c r="S783" s="2">
        <v>0</v>
      </c>
      <c r="T783" s="8">
        <f>Contract[[#This Row],[RN DON Hours Contract]]/Contract[[#This Row],[RN DON Hours]]</f>
        <v>0</v>
      </c>
      <c r="U783" s="2">
        <v>70.337362637362645</v>
      </c>
      <c r="V783" s="2">
        <v>1.1570329670329669</v>
      </c>
      <c r="W783" s="8">
        <f>Contract[[#This Row],[LPN Hours Contract (excl. Admin)]]/Contract[[#This Row],[LPN Hours (excl. Admin)]]</f>
        <v>1.6449763307138279E-2</v>
      </c>
      <c r="X783" s="2">
        <v>0</v>
      </c>
      <c r="Y783" s="2">
        <v>0</v>
      </c>
      <c r="Z783" s="8" t="s">
        <v>2447</v>
      </c>
      <c r="AA783" s="2">
        <v>100.72197802197803</v>
      </c>
      <c r="AB783" s="2">
        <v>8.7912087912087919E-2</v>
      </c>
      <c r="AC783" s="8">
        <f>Contract[[#This Row],[CNA Hours Contract]]/Contract[[#This Row],[CNA Hours]]</f>
        <v>8.728193154914518E-4</v>
      </c>
      <c r="AD783" s="2">
        <v>27.139560439560437</v>
      </c>
      <c r="AE783" s="2">
        <v>0</v>
      </c>
      <c r="AF783" s="8">
        <f>Contract[[#This Row],[NA TR Hours Contract]]/Contract[[#This Row],[NA TR Hours]]</f>
        <v>0</v>
      </c>
      <c r="AG783" s="2">
        <v>0</v>
      </c>
      <c r="AH783" s="2">
        <v>0</v>
      </c>
      <c r="AI783" s="8" t="s">
        <v>2447</v>
      </c>
      <c r="AJ783" t="s">
        <v>861</v>
      </c>
      <c r="AK783" s="6">
        <v>5</v>
      </c>
      <c r="AT783"/>
      <c r="AU783"/>
    </row>
    <row r="784" spans="1:47" x14ac:dyDescent="0.25">
      <c r="A784" t="s">
        <v>35</v>
      </c>
      <c r="B784" t="s">
        <v>1356</v>
      </c>
      <c r="C784" t="s">
        <v>1928</v>
      </c>
      <c r="D784" t="s">
        <v>2338</v>
      </c>
      <c r="E784" s="2">
        <v>75.582417582417577</v>
      </c>
      <c r="F784" s="2">
        <f>SUM(Contract[[#This Row],[RN Hours (excl. Admin, DON)]], Contract[[#This Row],[RN Admin Hours]], Contract[[#This Row],[RN DON Hours]], Contract[[#This Row],[LPN Hours (excl. Admin)]], Contract[[#This Row],[LPN Admin Hours]], Contract[[#This Row],[CNA Hours]], Contract[[#This Row],[NA TR Hours]], Contract[[#This Row],[Med Aide/Tech Hours]])</f>
        <v>259.00549450549448</v>
      </c>
      <c r="G7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5.0109890109890109</v>
      </c>
      <c r="H784" s="8">
        <f>Contract[[#This Row],[Total Contract Hours]]/Contract[[#This Row],[Total Nurse Staff Hours]]</f>
        <v>1.934703748488513E-2</v>
      </c>
      <c r="I784" s="2">
        <f>SUM(Contract[[#This Row],[RN Hours (excl. Admin, DON)]], Contract[[#This Row],[RN Admin Hours]], Contract[[#This Row],[RN DON Hours]])</f>
        <v>38.096153846153847</v>
      </c>
      <c r="J784" s="2">
        <f>SUM(Contract[[#This Row],[RN Hours Contract (excl. Admin, DON)]], Contract[[#This Row],[RN Admin Hours Contract]], Contract[[#This Row],[RN DON Hours Contract]])</f>
        <v>3.4505494505494507</v>
      </c>
      <c r="K784" s="8">
        <f>Contract[[#This Row],[Total Contract RN Hours (w/ Admin, DON)]]/Contract[[#This Row],[Total RN Hours (w/ Admin, DON)]]</f>
        <v>9.0574745799379824E-2</v>
      </c>
      <c r="L784" s="2">
        <v>17.697802197802197</v>
      </c>
      <c r="M784" s="2">
        <v>3.4505494505494507</v>
      </c>
      <c r="N784" s="8">
        <f>Contract[[#This Row],[RN Hours Contract (excl. Admin, DON)]]/Contract[[#This Row],[RN Hours (excl. Admin, DON)]]</f>
        <v>0.1949705060540205</v>
      </c>
      <c r="O784" s="2">
        <v>18.947802197802197</v>
      </c>
      <c r="P784" s="2">
        <v>0</v>
      </c>
      <c r="Q784" s="8">
        <f>Contract[[#This Row],[RN Admin Hours Contract]]/Contract[[#This Row],[RN Admin Hours]]</f>
        <v>0</v>
      </c>
      <c r="R784" s="2">
        <v>1.4505494505494505</v>
      </c>
      <c r="S784" s="2">
        <v>0</v>
      </c>
      <c r="T784" s="8">
        <f>Contract[[#This Row],[RN DON Hours Contract]]/Contract[[#This Row],[RN DON Hours]]</f>
        <v>0</v>
      </c>
      <c r="U784" s="2">
        <v>43.868131868131869</v>
      </c>
      <c r="V784" s="2">
        <v>0</v>
      </c>
      <c r="W784" s="8">
        <f>Contract[[#This Row],[LPN Hours Contract (excl. Admin)]]/Contract[[#This Row],[LPN Hours (excl. Admin)]]</f>
        <v>0</v>
      </c>
      <c r="X784" s="2">
        <v>6.4587912087912089</v>
      </c>
      <c r="Y784" s="2">
        <v>0</v>
      </c>
      <c r="Z784" s="8">
        <f>Contract[[#This Row],[LPN Admin Hours Contract]]/Contract[[#This Row],[LPN Admin Hours]]</f>
        <v>0</v>
      </c>
      <c r="AA784" s="2">
        <v>169.09615384615384</v>
      </c>
      <c r="AB784" s="2">
        <v>1.5604395604395604</v>
      </c>
      <c r="AC784" s="8">
        <f>Contract[[#This Row],[CNA Hours Contract]]/Contract[[#This Row],[CNA Hours]]</f>
        <v>9.2281197705967408E-3</v>
      </c>
      <c r="AD784" s="2">
        <v>1.4862637362637363</v>
      </c>
      <c r="AE784" s="2">
        <v>0</v>
      </c>
      <c r="AF784" s="8">
        <f>Contract[[#This Row],[NA TR Hours Contract]]/Contract[[#This Row],[NA TR Hours]]</f>
        <v>0</v>
      </c>
      <c r="AG784" s="2">
        <v>0</v>
      </c>
      <c r="AH784" s="2">
        <v>0</v>
      </c>
      <c r="AI784" s="8" t="s">
        <v>2447</v>
      </c>
      <c r="AJ784" t="s">
        <v>413</v>
      </c>
      <c r="AK784" s="6">
        <v>5</v>
      </c>
      <c r="AT784"/>
      <c r="AU784"/>
    </row>
    <row r="785" spans="1:47" x14ac:dyDescent="0.25">
      <c r="A785" t="s">
        <v>35</v>
      </c>
      <c r="B785" t="s">
        <v>1715</v>
      </c>
      <c r="C785" t="s">
        <v>2090</v>
      </c>
      <c r="D785" t="s">
        <v>2280</v>
      </c>
      <c r="E785" s="2">
        <v>45</v>
      </c>
      <c r="F785" s="2">
        <f>SUM(Contract[[#This Row],[RN Hours (excl. Admin, DON)]], Contract[[#This Row],[RN Admin Hours]], Contract[[#This Row],[RN DON Hours]], Contract[[#This Row],[LPN Hours (excl. Admin)]], Contract[[#This Row],[LPN Admin Hours]], Contract[[#This Row],[CNA Hours]], Contract[[#This Row],[NA TR Hours]], Contract[[#This Row],[Med Aide/Tech Hours]])</f>
        <v>141.02802197802202</v>
      </c>
      <c r="G7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6.0736263736263743</v>
      </c>
      <c r="H785" s="8">
        <f>Contract[[#This Row],[Total Contract Hours]]/Contract[[#This Row],[Total Nurse Staff Hours]]</f>
        <v>4.3066805365623691E-2</v>
      </c>
      <c r="I785" s="2">
        <f>SUM(Contract[[#This Row],[RN Hours (excl. Admin, DON)]], Contract[[#This Row],[RN Admin Hours]], Contract[[#This Row],[RN DON Hours]])</f>
        <v>23.621868131868126</v>
      </c>
      <c r="J785" s="2">
        <f>SUM(Contract[[#This Row],[RN Hours Contract (excl. Admin, DON)]], Contract[[#This Row],[RN Admin Hours Contract]], Contract[[#This Row],[RN DON Hours Contract]])</f>
        <v>0</v>
      </c>
      <c r="K785" s="8">
        <f>Contract[[#This Row],[Total Contract RN Hours (w/ Admin, DON)]]/Contract[[#This Row],[Total RN Hours (w/ Admin, DON)]]</f>
        <v>0</v>
      </c>
      <c r="L785" s="2">
        <v>16.238681318681316</v>
      </c>
      <c r="M785" s="2">
        <v>0</v>
      </c>
      <c r="N785" s="8">
        <f>Contract[[#This Row],[RN Hours Contract (excl. Admin, DON)]]/Contract[[#This Row],[RN Hours (excl. Admin, DON)]]</f>
        <v>0</v>
      </c>
      <c r="O785" s="2">
        <v>4.787692307692307</v>
      </c>
      <c r="P785" s="2">
        <v>0</v>
      </c>
      <c r="Q785" s="8">
        <f>Contract[[#This Row],[RN Admin Hours Contract]]/Contract[[#This Row],[RN Admin Hours]]</f>
        <v>0</v>
      </c>
      <c r="R785" s="2">
        <v>2.5954945054945053</v>
      </c>
      <c r="S785" s="2">
        <v>0</v>
      </c>
      <c r="T785" s="8">
        <f>Contract[[#This Row],[RN DON Hours Contract]]/Contract[[#This Row],[RN DON Hours]]</f>
        <v>0</v>
      </c>
      <c r="U785" s="2">
        <v>19.780329670329664</v>
      </c>
      <c r="V785" s="2">
        <v>6.0736263736263743</v>
      </c>
      <c r="W785" s="8">
        <f>Contract[[#This Row],[LPN Hours Contract (excl. Admin)]]/Contract[[#This Row],[LPN Hours (excl. Admin)]]</f>
        <v>0.3070538497008351</v>
      </c>
      <c r="X785" s="2">
        <v>0</v>
      </c>
      <c r="Y785" s="2">
        <v>0</v>
      </c>
      <c r="Z785" s="8" t="s">
        <v>2447</v>
      </c>
      <c r="AA785" s="2">
        <v>97.625824175824221</v>
      </c>
      <c r="AB785" s="2">
        <v>0</v>
      </c>
      <c r="AC785" s="8">
        <f>Contract[[#This Row],[CNA Hours Contract]]/Contract[[#This Row],[CNA Hours]]</f>
        <v>0</v>
      </c>
      <c r="AD785" s="2">
        <v>0</v>
      </c>
      <c r="AE785" s="2">
        <v>0</v>
      </c>
      <c r="AF785" s="8" t="s">
        <v>2447</v>
      </c>
      <c r="AG785" s="2">
        <v>0</v>
      </c>
      <c r="AH785" s="2">
        <v>0</v>
      </c>
      <c r="AI785" s="8" t="s">
        <v>2447</v>
      </c>
      <c r="AJ785" t="s">
        <v>781</v>
      </c>
      <c r="AK785" s="6">
        <v>5</v>
      </c>
      <c r="AT785"/>
      <c r="AU785"/>
    </row>
    <row r="786" spans="1:47" x14ac:dyDescent="0.25">
      <c r="A786" t="s">
        <v>35</v>
      </c>
      <c r="B786" t="s">
        <v>1833</v>
      </c>
      <c r="C786" t="s">
        <v>2008</v>
      </c>
      <c r="D786" t="s">
        <v>2281</v>
      </c>
      <c r="E786" s="2">
        <v>121.69230769230769</v>
      </c>
      <c r="F786" s="2">
        <f>SUM(Contract[[#This Row],[RN Hours (excl. Admin, DON)]], Contract[[#This Row],[RN Admin Hours]], Contract[[#This Row],[RN DON Hours]], Contract[[#This Row],[LPN Hours (excl. Admin)]], Contract[[#This Row],[LPN Admin Hours]], Contract[[#This Row],[CNA Hours]], Contract[[#This Row],[NA TR Hours]], Contract[[#This Row],[Med Aide/Tech Hours]])</f>
        <v>451.37725274725284</v>
      </c>
      <c r="G7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86" s="8">
        <f>Contract[[#This Row],[Total Contract Hours]]/Contract[[#This Row],[Total Nurse Staff Hours]]</f>
        <v>0</v>
      </c>
      <c r="I786" s="2">
        <f>SUM(Contract[[#This Row],[RN Hours (excl. Admin, DON)]], Contract[[#This Row],[RN Admin Hours]], Contract[[#This Row],[RN DON Hours]])</f>
        <v>102.38703296703299</v>
      </c>
      <c r="J786" s="2">
        <f>SUM(Contract[[#This Row],[RN Hours Contract (excl. Admin, DON)]], Contract[[#This Row],[RN Admin Hours Contract]], Contract[[#This Row],[RN DON Hours Contract]])</f>
        <v>0</v>
      </c>
      <c r="K786" s="8">
        <f>Contract[[#This Row],[Total Contract RN Hours (w/ Admin, DON)]]/Contract[[#This Row],[Total RN Hours (w/ Admin, DON)]]</f>
        <v>0</v>
      </c>
      <c r="L786" s="2">
        <v>61.894725274725289</v>
      </c>
      <c r="M786" s="2">
        <v>0</v>
      </c>
      <c r="N786" s="8">
        <f>Contract[[#This Row],[RN Hours Contract (excl. Admin, DON)]]/Contract[[#This Row],[RN Hours (excl. Admin, DON)]]</f>
        <v>0</v>
      </c>
      <c r="O786" s="2">
        <v>34.52043956043957</v>
      </c>
      <c r="P786" s="2">
        <v>0</v>
      </c>
      <c r="Q786" s="8">
        <f>Contract[[#This Row],[RN Admin Hours Contract]]/Contract[[#This Row],[RN Admin Hours]]</f>
        <v>0</v>
      </c>
      <c r="R786" s="2">
        <v>5.9718681318681304</v>
      </c>
      <c r="S786" s="2">
        <v>0</v>
      </c>
      <c r="T786" s="8">
        <f>Contract[[#This Row],[RN DON Hours Contract]]/Contract[[#This Row],[RN DON Hours]]</f>
        <v>0</v>
      </c>
      <c r="U786" s="2">
        <v>90.243516483516501</v>
      </c>
      <c r="V786" s="2">
        <v>0</v>
      </c>
      <c r="W786" s="8">
        <f>Contract[[#This Row],[LPN Hours Contract (excl. Admin)]]/Contract[[#This Row],[LPN Hours (excl. Admin)]]</f>
        <v>0</v>
      </c>
      <c r="X786" s="2">
        <v>10.762417582417585</v>
      </c>
      <c r="Y786" s="2">
        <v>0</v>
      </c>
      <c r="Z786" s="8">
        <f>Contract[[#This Row],[LPN Admin Hours Contract]]/Contract[[#This Row],[LPN Admin Hours]]</f>
        <v>0</v>
      </c>
      <c r="AA786" s="2">
        <v>244.21912087912091</v>
      </c>
      <c r="AB786" s="2">
        <v>0</v>
      </c>
      <c r="AC786" s="8">
        <f>Contract[[#This Row],[CNA Hours Contract]]/Contract[[#This Row],[CNA Hours]]</f>
        <v>0</v>
      </c>
      <c r="AD786" s="2">
        <v>3.7651648351648359</v>
      </c>
      <c r="AE786" s="2">
        <v>0</v>
      </c>
      <c r="AF786" s="8">
        <f>Contract[[#This Row],[NA TR Hours Contract]]/Contract[[#This Row],[NA TR Hours]]</f>
        <v>0</v>
      </c>
      <c r="AG786" s="2">
        <v>0</v>
      </c>
      <c r="AH786" s="2">
        <v>0</v>
      </c>
      <c r="AI786" s="8" t="s">
        <v>2447</v>
      </c>
      <c r="AJ786" t="s">
        <v>900</v>
      </c>
      <c r="AK786" s="6">
        <v>5</v>
      </c>
      <c r="AT786"/>
      <c r="AU786"/>
    </row>
    <row r="787" spans="1:47" x14ac:dyDescent="0.25">
      <c r="A787" t="s">
        <v>35</v>
      </c>
      <c r="B787" t="s">
        <v>1702</v>
      </c>
      <c r="C787" t="s">
        <v>2243</v>
      </c>
      <c r="D787" t="s">
        <v>2331</v>
      </c>
      <c r="E787" s="2">
        <v>72.362637362637358</v>
      </c>
      <c r="F787" s="2">
        <f>SUM(Contract[[#This Row],[RN Hours (excl. Admin, DON)]], Contract[[#This Row],[RN Admin Hours]], Contract[[#This Row],[RN DON Hours]], Contract[[#This Row],[LPN Hours (excl. Admin)]], Contract[[#This Row],[LPN Admin Hours]], Contract[[#This Row],[CNA Hours]], Contract[[#This Row],[NA TR Hours]], Contract[[#This Row],[Med Aide/Tech Hours]])</f>
        <v>154.41483516483518</v>
      </c>
      <c r="G7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1.3708791208791209</v>
      </c>
      <c r="H787" s="8">
        <f>Contract[[#This Row],[Total Contract Hours]]/Contract[[#This Row],[Total Nurse Staff Hours]]</f>
        <v>8.8778977707402989E-3</v>
      </c>
      <c r="I787" s="2">
        <f>SUM(Contract[[#This Row],[RN Hours (excl. Admin, DON)]], Contract[[#This Row],[RN Admin Hours]], Contract[[#This Row],[RN DON Hours]])</f>
        <v>10.228021978021978</v>
      </c>
      <c r="J787" s="2">
        <f>SUM(Contract[[#This Row],[RN Hours Contract (excl. Admin, DON)]], Contract[[#This Row],[RN Admin Hours Contract]], Contract[[#This Row],[RN DON Hours Contract]])</f>
        <v>0</v>
      </c>
      <c r="K787" s="8">
        <f>Contract[[#This Row],[Total Contract RN Hours (w/ Admin, DON)]]/Contract[[#This Row],[Total RN Hours (w/ Admin, DON)]]</f>
        <v>0</v>
      </c>
      <c r="L787" s="2">
        <v>2.2692307692307692</v>
      </c>
      <c r="M787" s="2">
        <v>0</v>
      </c>
      <c r="N787" s="8">
        <f>Contract[[#This Row],[RN Hours Contract (excl. Admin, DON)]]/Contract[[#This Row],[RN Hours (excl. Admin, DON)]]</f>
        <v>0</v>
      </c>
      <c r="O787" s="2">
        <v>3.7554945054945055</v>
      </c>
      <c r="P787" s="2">
        <v>0</v>
      </c>
      <c r="Q787" s="8">
        <f>Contract[[#This Row],[RN Admin Hours Contract]]/Contract[[#This Row],[RN Admin Hours]]</f>
        <v>0</v>
      </c>
      <c r="R787" s="2">
        <v>4.2032967032967035</v>
      </c>
      <c r="S787" s="2">
        <v>0</v>
      </c>
      <c r="T787" s="8">
        <f>Contract[[#This Row],[RN DON Hours Contract]]/Contract[[#This Row],[RN DON Hours]]</f>
        <v>0</v>
      </c>
      <c r="U787" s="2">
        <v>38.928571428571431</v>
      </c>
      <c r="V787" s="2">
        <v>0.46978021978021978</v>
      </c>
      <c r="W787" s="8">
        <f>Contract[[#This Row],[LPN Hours Contract (excl. Admin)]]/Contract[[#This Row],[LPN Hours (excl. Admin)]]</f>
        <v>1.206774876499647E-2</v>
      </c>
      <c r="X787" s="2">
        <v>3.7527472527472527</v>
      </c>
      <c r="Y787" s="2">
        <v>0</v>
      </c>
      <c r="Z787" s="8">
        <f>Contract[[#This Row],[LPN Admin Hours Contract]]/Contract[[#This Row],[LPN Admin Hours]]</f>
        <v>0</v>
      </c>
      <c r="AA787" s="2">
        <v>69.269230769230774</v>
      </c>
      <c r="AB787" s="2">
        <v>0.90109890109890112</v>
      </c>
      <c r="AC787" s="8">
        <f>Contract[[#This Row],[CNA Hours Contract]]/Contract[[#This Row],[CNA Hours]]</f>
        <v>1.3008645990322835E-2</v>
      </c>
      <c r="AD787" s="2">
        <v>32.236263736263737</v>
      </c>
      <c r="AE787" s="2">
        <v>0</v>
      </c>
      <c r="AF787" s="8">
        <f>Contract[[#This Row],[NA TR Hours Contract]]/Contract[[#This Row],[NA TR Hours]]</f>
        <v>0</v>
      </c>
      <c r="AG787" s="2">
        <v>0</v>
      </c>
      <c r="AH787" s="2">
        <v>0</v>
      </c>
      <c r="AI787" s="8" t="s">
        <v>2447</v>
      </c>
      <c r="AJ787" t="s">
        <v>767</v>
      </c>
      <c r="AK787" s="6">
        <v>5</v>
      </c>
      <c r="AT787"/>
      <c r="AU787"/>
    </row>
    <row r="788" spans="1:47" x14ac:dyDescent="0.25">
      <c r="A788" t="s">
        <v>35</v>
      </c>
      <c r="B788" t="s">
        <v>1046</v>
      </c>
      <c r="C788" t="s">
        <v>2083</v>
      </c>
      <c r="D788" t="s">
        <v>2331</v>
      </c>
      <c r="E788" s="2">
        <v>85.27472527472527</v>
      </c>
      <c r="F788" s="2">
        <f>SUM(Contract[[#This Row],[RN Hours (excl. Admin, DON)]], Contract[[#This Row],[RN Admin Hours]], Contract[[#This Row],[RN DON Hours]], Contract[[#This Row],[LPN Hours (excl. Admin)]], Contract[[#This Row],[LPN Admin Hours]], Contract[[#This Row],[CNA Hours]], Contract[[#This Row],[NA TR Hours]], Contract[[#This Row],[Med Aide/Tech Hours]])</f>
        <v>216.0714285714285</v>
      </c>
      <c r="G7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28.601098901098897</v>
      </c>
      <c r="H788" s="8">
        <f>Contract[[#This Row],[Total Contract Hours]]/Contract[[#This Row],[Total Nurse Staff Hours]]</f>
        <v>0.13236872218690404</v>
      </c>
      <c r="I788" s="2">
        <f>SUM(Contract[[#This Row],[RN Hours (excl. Admin, DON)]], Contract[[#This Row],[RN Admin Hours]], Contract[[#This Row],[RN DON Hours]])</f>
        <v>21.988131868131866</v>
      </c>
      <c r="J788" s="2">
        <f>SUM(Contract[[#This Row],[RN Hours Contract (excl. Admin, DON)]], Contract[[#This Row],[RN Admin Hours Contract]], Contract[[#This Row],[RN DON Hours Contract]])</f>
        <v>3.1868131868131866</v>
      </c>
      <c r="K788" s="8">
        <f>Contract[[#This Row],[Total Contract RN Hours (w/ Admin, DON)]]/Contract[[#This Row],[Total RN Hours (w/ Admin, DON)]]</f>
        <v>0.14493333066789277</v>
      </c>
      <c r="L788" s="2">
        <v>16.427692307692308</v>
      </c>
      <c r="M788" s="2">
        <v>3.1868131868131866</v>
      </c>
      <c r="N788" s="8">
        <f>Contract[[#This Row],[RN Hours Contract (excl. Admin, DON)]]/Contract[[#This Row],[RN Hours (excl. Admin, DON)]]</f>
        <v>0.19399031386294918</v>
      </c>
      <c r="O788" s="2">
        <v>5.5604395604395602</v>
      </c>
      <c r="P788" s="2">
        <v>0</v>
      </c>
      <c r="Q788" s="8">
        <f>Contract[[#This Row],[RN Admin Hours Contract]]/Contract[[#This Row],[RN Admin Hours]]</f>
        <v>0</v>
      </c>
      <c r="R788" s="2">
        <v>0</v>
      </c>
      <c r="S788" s="2">
        <v>0</v>
      </c>
      <c r="T788" s="8" t="s">
        <v>2447</v>
      </c>
      <c r="U788" s="2">
        <v>51.291538461538451</v>
      </c>
      <c r="V788" s="2">
        <v>11.227472527472525</v>
      </c>
      <c r="W788" s="8">
        <f>Contract[[#This Row],[LPN Hours Contract (excl. Admin)]]/Contract[[#This Row],[LPN Hours (excl. Admin)]]</f>
        <v>0.21889521867026029</v>
      </c>
      <c r="X788" s="2">
        <v>21.010989010989011</v>
      </c>
      <c r="Y788" s="2">
        <v>0</v>
      </c>
      <c r="Z788" s="8">
        <f>Contract[[#This Row],[LPN Admin Hours Contract]]/Contract[[#This Row],[LPN Admin Hours]]</f>
        <v>0</v>
      </c>
      <c r="AA788" s="2">
        <v>121.78076923076918</v>
      </c>
      <c r="AB788" s="2">
        <v>14.186813186813186</v>
      </c>
      <c r="AC788" s="8">
        <f>Contract[[#This Row],[CNA Hours Contract]]/Contract[[#This Row],[CNA Hours]]</f>
        <v>0.11649469186657707</v>
      </c>
      <c r="AD788" s="2">
        <v>0</v>
      </c>
      <c r="AE788" s="2">
        <v>0</v>
      </c>
      <c r="AF788" s="8" t="s">
        <v>2447</v>
      </c>
      <c r="AG788" s="2">
        <v>0</v>
      </c>
      <c r="AH788" s="2">
        <v>0</v>
      </c>
      <c r="AI788" s="8" t="s">
        <v>2447</v>
      </c>
      <c r="AJ788" t="s">
        <v>99</v>
      </c>
      <c r="AK788" s="6">
        <v>5</v>
      </c>
      <c r="AT788"/>
      <c r="AU788"/>
    </row>
    <row r="789" spans="1:47" x14ac:dyDescent="0.25">
      <c r="A789" t="s">
        <v>35</v>
      </c>
      <c r="B789" t="s">
        <v>1284</v>
      </c>
      <c r="C789" t="s">
        <v>1982</v>
      </c>
      <c r="D789" t="s">
        <v>2323</v>
      </c>
      <c r="E789" s="2">
        <v>73.406593406593402</v>
      </c>
      <c r="F789" s="2">
        <f>SUM(Contract[[#This Row],[RN Hours (excl. Admin, DON)]], Contract[[#This Row],[RN Admin Hours]], Contract[[#This Row],[RN DON Hours]], Contract[[#This Row],[LPN Hours (excl. Admin)]], Contract[[#This Row],[LPN Admin Hours]], Contract[[#This Row],[CNA Hours]], Contract[[#This Row],[NA TR Hours]], Contract[[#This Row],[Med Aide/Tech Hours]])</f>
        <v>263.44076923076921</v>
      </c>
      <c r="G7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17.785714285714285</v>
      </c>
      <c r="H789" s="8">
        <f>Contract[[#This Row],[Total Contract Hours]]/Contract[[#This Row],[Total Nurse Staff Hours]]</f>
        <v>6.7513142850468721E-2</v>
      </c>
      <c r="I789" s="2">
        <f>SUM(Contract[[#This Row],[RN Hours (excl. Admin, DON)]], Contract[[#This Row],[RN Admin Hours]], Contract[[#This Row],[RN DON Hours]])</f>
        <v>41.399340659340659</v>
      </c>
      <c r="J789" s="2">
        <f>SUM(Contract[[#This Row],[RN Hours Contract (excl. Admin, DON)]], Contract[[#This Row],[RN Admin Hours Contract]], Contract[[#This Row],[RN DON Hours Contract]])</f>
        <v>4.4835164835164836</v>
      </c>
      <c r="K789" s="8">
        <f>Contract[[#This Row],[Total Contract RN Hours (w/ Admin, DON)]]/Contract[[#This Row],[Total RN Hours (w/ Admin, DON)]]</f>
        <v>0.10829922438643712</v>
      </c>
      <c r="L789" s="2">
        <v>26.690549450549447</v>
      </c>
      <c r="M789" s="2">
        <v>4.4835164835164836</v>
      </c>
      <c r="N789" s="8">
        <f>Contract[[#This Row],[RN Hours Contract (excl. Admin, DON)]]/Contract[[#This Row],[RN Hours (excl. Admin, DON)]]</f>
        <v>0.16798142323084272</v>
      </c>
      <c r="O789" s="2">
        <v>10.126373626373626</v>
      </c>
      <c r="P789" s="2">
        <v>0</v>
      </c>
      <c r="Q789" s="8">
        <f>Contract[[#This Row],[RN Admin Hours Contract]]/Contract[[#This Row],[RN Admin Hours]]</f>
        <v>0</v>
      </c>
      <c r="R789" s="2">
        <v>4.5824175824175821</v>
      </c>
      <c r="S789" s="2">
        <v>0</v>
      </c>
      <c r="T789" s="8">
        <f>Contract[[#This Row],[RN DON Hours Contract]]/Contract[[#This Row],[RN DON Hours]]</f>
        <v>0</v>
      </c>
      <c r="U789" s="2">
        <v>42.156593406593409</v>
      </c>
      <c r="V789" s="2">
        <v>9.9175824175824179</v>
      </c>
      <c r="W789" s="8">
        <f>Contract[[#This Row],[LPN Hours Contract (excl. Admin)]]/Contract[[#This Row],[LPN Hours (excl. Admin)]]</f>
        <v>0.23525578364288041</v>
      </c>
      <c r="X789" s="2">
        <v>4.3516483516483513</v>
      </c>
      <c r="Y789" s="2">
        <v>0</v>
      </c>
      <c r="Z789" s="8">
        <f>Contract[[#This Row],[LPN Admin Hours Contract]]/Contract[[#This Row],[LPN Admin Hours]]</f>
        <v>0</v>
      </c>
      <c r="AA789" s="2">
        <v>137.17604395604397</v>
      </c>
      <c r="AB789" s="2">
        <v>3.3846153846153846</v>
      </c>
      <c r="AC789" s="8">
        <f>Contract[[#This Row],[CNA Hours Contract]]/Contract[[#This Row],[CNA Hours]]</f>
        <v>2.4673516504820144E-2</v>
      </c>
      <c r="AD789" s="2">
        <v>38.357142857142854</v>
      </c>
      <c r="AE789" s="2">
        <v>0</v>
      </c>
      <c r="AF789" s="8">
        <f>Contract[[#This Row],[NA TR Hours Contract]]/Contract[[#This Row],[NA TR Hours]]</f>
        <v>0</v>
      </c>
      <c r="AG789" s="2">
        <v>0</v>
      </c>
      <c r="AH789" s="2">
        <v>0</v>
      </c>
      <c r="AI789" s="8" t="s">
        <v>2447</v>
      </c>
      <c r="AJ789" t="s">
        <v>340</v>
      </c>
      <c r="AK789" s="6">
        <v>5</v>
      </c>
      <c r="AT789"/>
      <c r="AU789"/>
    </row>
    <row r="790" spans="1:47" x14ac:dyDescent="0.25">
      <c r="A790" t="s">
        <v>35</v>
      </c>
      <c r="B790" t="s">
        <v>1212</v>
      </c>
      <c r="C790" t="s">
        <v>1965</v>
      </c>
      <c r="D790" t="s">
        <v>2282</v>
      </c>
      <c r="E790" s="2">
        <v>112.13186813186813</v>
      </c>
      <c r="F790" s="2">
        <f>SUM(Contract[[#This Row],[RN Hours (excl. Admin, DON)]], Contract[[#This Row],[RN Admin Hours]], Contract[[#This Row],[RN DON Hours]], Contract[[#This Row],[LPN Hours (excl. Admin)]], Contract[[#This Row],[LPN Admin Hours]], Contract[[#This Row],[CNA Hours]], Contract[[#This Row],[NA TR Hours]], Contract[[#This Row],[Med Aide/Tech Hours]])</f>
        <v>347.65373626373628</v>
      </c>
      <c r="G7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13.03142857142857</v>
      </c>
      <c r="H790" s="8">
        <f>Contract[[#This Row],[Total Contract Hours]]/Contract[[#This Row],[Total Nurse Staff Hours]]</f>
        <v>3.7483930739472045E-2</v>
      </c>
      <c r="I790" s="2">
        <f>SUM(Contract[[#This Row],[RN Hours (excl. Admin, DON)]], Contract[[#This Row],[RN Admin Hours]], Contract[[#This Row],[RN DON Hours]])</f>
        <v>16.461538461538463</v>
      </c>
      <c r="J790" s="2">
        <f>SUM(Contract[[#This Row],[RN Hours Contract (excl. Admin, DON)]], Contract[[#This Row],[RN Admin Hours Contract]], Contract[[#This Row],[RN DON Hours Contract]])</f>
        <v>0.35164835164835168</v>
      </c>
      <c r="K790" s="8">
        <f>Contract[[#This Row],[Total Contract RN Hours (w/ Admin, DON)]]/Contract[[#This Row],[Total RN Hours (w/ Admin, DON)]]</f>
        <v>2.1361815754339118E-2</v>
      </c>
      <c r="L790" s="2">
        <v>12.576923076923077</v>
      </c>
      <c r="M790" s="2">
        <v>0.35164835164835168</v>
      </c>
      <c r="N790" s="8">
        <f>Contract[[#This Row],[RN Hours Contract (excl. Admin, DON)]]/Contract[[#This Row],[RN Hours (excl. Admin, DON)]]</f>
        <v>2.7959807776321541E-2</v>
      </c>
      <c r="O790" s="2">
        <v>1.2362637362637363</v>
      </c>
      <c r="P790" s="2">
        <v>0</v>
      </c>
      <c r="Q790" s="8">
        <f>Contract[[#This Row],[RN Admin Hours Contract]]/Contract[[#This Row],[RN Admin Hours]]</f>
        <v>0</v>
      </c>
      <c r="R790" s="2">
        <v>2.6483516483516483</v>
      </c>
      <c r="S790" s="2">
        <v>0</v>
      </c>
      <c r="T790" s="8">
        <f>Contract[[#This Row],[RN DON Hours Contract]]/Contract[[#This Row],[RN DON Hours]]</f>
        <v>0</v>
      </c>
      <c r="U790" s="2">
        <v>115.05065934065935</v>
      </c>
      <c r="V790" s="2">
        <v>7.0643956043956049</v>
      </c>
      <c r="W790" s="8">
        <f>Contract[[#This Row],[LPN Hours Contract (excl. Admin)]]/Contract[[#This Row],[LPN Hours (excl. Admin)]]</f>
        <v>6.1402478220296645E-2</v>
      </c>
      <c r="X790" s="2">
        <v>6.3461538461538458</v>
      </c>
      <c r="Y790" s="2">
        <v>0</v>
      </c>
      <c r="Z790" s="8">
        <f>Contract[[#This Row],[LPN Admin Hours Contract]]/Contract[[#This Row],[LPN Admin Hours]]</f>
        <v>0</v>
      </c>
      <c r="AA790" s="2">
        <v>209.79538461538462</v>
      </c>
      <c r="AB790" s="2">
        <v>5.615384615384615</v>
      </c>
      <c r="AC790" s="8">
        <f>Contract[[#This Row],[CNA Hours Contract]]/Contract[[#This Row],[CNA Hours]]</f>
        <v>2.6766006438507847E-2</v>
      </c>
      <c r="AD790" s="2">
        <v>0</v>
      </c>
      <c r="AE790" s="2">
        <v>0</v>
      </c>
      <c r="AF790" s="8" t="s">
        <v>2447</v>
      </c>
      <c r="AG790" s="2">
        <v>0</v>
      </c>
      <c r="AH790" s="2">
        <v>0</v>
      </c>
      <c r="AI790" s="8" t="s">
        <v>2447</v>
      </c>
      <c r="AJ790" t="s">
        <v>268</v>
      </c>
      <c r="AK790" s="6">
        <v>5</v>
      </c>
      <c r="AT790"/>
      <c r="AU790"/>
    </row>
    <row r="791" spans="1:47" x14ac:dyDescent="0.25">
      <c r="A791" t="s">
        <v>35</v>
      </c>
      <c r="B791" t="s">
        <v>1722</v>
      </c>
      <c r="C791" t="s">
        <v>2221</v>
      </c>
      <c r="D791" t="s">
        <v>2324</v>
      </c>
      <c r="E791" s="2">
        <v>33.791208791208788</v>
      </c>
      <c r="F791" s="2">
        <f>SUM(Contract[[#This Row],[RN Hours (excl. Admin, DON)]], Contract[[#This Row],[RN Admin Hours]], Contract[[#This Row],[RN DON Hours]], Contract[[#This Row],[LPN Hours (excl. Admin)]], Contract[[#This Row],[LPN Admin Hours]], Contract[[#This Row],[CNA Hours]], Contract[[#This Row],[NA TR Hours]], Contract[[#This Row],[Med Aide/Tech Hours]])</f>
        <v>127.20681318681319</v>
      </c>
      <c r="G7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91" s="8">
        <f>Contract[[#This Row],[Total Contract Hours]]/Contract[[#This Row],[Total Nurse Staff Hours]]</f>
        <v>0</v>
      </c>
      <c r="I791" s="2">
        <f>SUM(Contract[[#This Row],[RN Hours (excl. Admin, DON)]], Contract[[#This Row],[RN Admin Hours]], Contract[[#This Row],[RN DON Hours]])</f>
        <v>46.190439560439557</v>
      </c>
      <c r="J791" s="2">
        <f>SUM(Contract[[#This Row],[RN Hours Contract (excl. Admin, DON)]], Contract[[#This Row],[RN Admin Hours Contract]], Contract[[#This Row],[RN DON Hours Contract]])</f>
        <v>0</v>
      </c>
      <c r="K791" s="8">
        <f>Contract[[#This Row],[Total Contract RN Hours (w/ Admin, DON)]]/Contract[[#This Row],[Total RN Hours (w/ Admin, DON)]]</f>
        <v>0</v>
      </c>
      <c r="L791" s="2">
        <v>34.125054945054941</v>
      </c>
      <c r="M791" s="2">
        <v>0</v>
      </c>
      <c r="N791" s="8">
        <f>Contract[[#This Row],[RN Hours Contract (excl. Admin, DON)]]/Contract[[#This Row],[RN Hours (excl. Admin, DON)]]</f>
        <v>0</v>
      </c>
      <c r="O791" s="2">
        <v>6.3510989010989016</v>
      </c>
      <c r="P791" s="2">
        <v>0</v>
      </c>
      <c r="Q791" s="8">
        <f>Contract[[#This Row],[RN Admin Hours Contract]]/Contract[[#This Row],[RN Admin Hours]]</f>
        <v>0</v>
      </c>
      <c r="R791" s="2">
        <v>5.7142857142857144</v>
      </c>
      <c r="S791" s="2">
        <v>0</v>
      </c>
      <c r="T791" s="8">
        <f>Contract[[#This Row],[RN DON Hours Contract]]/Contract[[#This Row],[RN DON Hours]]</f>
        <v>0</v>
      </c>
      <c r="U791" s="2">
        <v>12.884835164835165</v>
      </c>
      <c r="V791" s="2">
        <v>0</v>
      </c>
      <c r="W791" s="8">
        <f>Contract[[#This Row],[LPN Hours Contract (excl. Admin)]]/Contract[[#This Row],[LPN Hours (excl. Admin)]]</f>
        <v>0</v>
      </c>
      <c r="X791" s="2">
        <v>0</v>
      </c>
      <c r="Y791" s="2">
        <v>0</v>
      </c>
      <c r="Z791" s="8" t="s">
        <v>2447</v>
      </c>
      <c r="AA791" s="2">
        <v>68.131538461538469</v>
      </c>
      <c r="AB791" s="2">
        <v>0</v>
      </c>
      <c r="AC791" s="8">
        <f>Contract[[#This Row],[CNA Hours Contract]]/Contract[[#This Row],[CNA Hours]]</f>
        <v>0</v>
      </c>
      <c r="AD791" s="2">
        <v>0</v>
      </c>
      <c r="AE791" s="2">
        <v>0</v>
      </c>
      <c r="AF791" s="8" t="s">
        <v>2447</v>
      </c>
      <c r="AG791" s="2">
        <v>0</v>
      </c>
      <c r="AH791" s="2">
        <v>0</v>
      </c>
      <c r="AI791" s="8" t="s">
        <v>2447</v>
      </c>
      <c r="AJ791" t="s">
        <v>788</v>
      </c>
      <c r="AK791" s="6">
        <v>5</v>
      </c>
      <c r="AT791"/>
      <c r="AU791"/>
    </row>
    <row r="792" spans="1:47" x14ac:dyDescent="0.25">
      <c r="A792" t="s">
        <v>35</v>
      </c>
      <c r="B792" t="s">
        <v>1753</v>
      </c>
      <c r="C792" t="s">
        <v>2254</v>
      </c>
      <c r="D792" t="s">
        <v>2355</v>
      </c>
      <c r="E792" s="2">
        <v>46.329670329670328</v>
      </c>
      <c r="F792" s="2">
        <f>SUM(Contract[[#This Row],[RN Hours (excl. Admin, DON)]], Contract[[#This Row],[RN Admin Hours]], Contract[[#This Row],[RN DON Hours]], Contract[[#This Row],[LPN Hours (excl. Admin)]], Contract[[#This Row],[LPN Admin Hours]], Contract[[#This Row],[CNA Hours]], Contract[[#This Row],[NA TR Hours]], Contract[[#This Row],[Med Aide/Tech Hours]])</f>
        <v>146.62747252747252</v>
      </c>
      <c r="G7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6.9395604395604398</v>
      </c>
      <c r="H792" s="8">
        <f>Contract[[#This Row],[Total Contract Hours]]/Contract[[#This Row],[Total Nurse Staff Hours]]</f>
        <v>4.732783236279426E-2</v>
      </c>
      <c r="I792" s="2">
        <f>SUM(Contract[[#This Row],[RN Hours (excl. Admin, DON)]], Contract[[#This Row],[RN Admin Hours]], Contract[[#This Row],[RN DON Hours]])</f>
        <v>24.695054945054945</v>
      </c>
      <c r="J792" s="2">
        <f>SUM(Contract[[#This Row],[RN Hours Contract (excl. Admin, DON)]], Contract[[#This Row],[RN Admin Hours Contract]], Contract[[#This Row],[RN DON Hours Contract]])</f>
        <v>0.13186813186813187</v>
      </c>
      <c r="K792" s="8">
        <f>Contract[[#This Row],[Total Contract RN Hours (w/ Admin, DON)]]/Contract[[#This Row],[Total RN Hours (w/ Admin, DON)]]</f>
        <v>5.3398598286794972E-3</v>
      </c>
      <c r="L792" s="2">
        <v>15.145604395604396</v>
      </c>
      <c r="M792" s="2">
        <v>0.13186813186813187</v>
      </c>
      <c r="N792" s="8">
        <f>Contract[[#This Row],[RN Hours Contract (excl. Admin, DON)]]/Contract[[#This Row],[RN Hours (excl. Admin, DON)]]</f>
        <v>8.7066932704516591E-3</v>
      </c>
      <c r="O792" s="2">
        <v>4.3626373626373622</v>
      </c>
      <c r="P792" s="2">
        <v>0</v>
      </c>
      <c r="Q792" s="8">
        <f>Contract[[#This Row],[RN Admin Hours Contract]]/Contract[[#This Row],[RN Admin Hours]]</f>
        <v>0</v>
      </c>
      <c r="R792" s="2">
        <v>5.186813186813187</v>
      </c>
      <c r="S792" s="2">
        <v>0</v>
      </c>
      <c r="T792" s="8">
        <f>Contract[[#This Row],[RN DON Hours Contract]]/Contract[[#This Row],[RN DON Hours]]</f>
        <v>0</v>
      </c>
      <c r="U792" s="2">
        <v>39.780219780219781</v>
      </c>
      <c r="V792" s="2">
        <v>1.3351648351648351</v>
      </c>
      <c r="W792" s="8">
        <f>Contract[[#This Row],[LPN Hours Contract (excl. Admin)]]/Contract[[#This Row],[LPN Hours (excl. Admin)]]</f>
        <v>3.3563535911602209E-2</v>
      </c>
      <c r="X792" s="2">
        <v>5.0659340659340657</v>
      </c>
      <c r="Y792" s="2">
        <v>0</v>
      </c>
      <c r="Z792" s="8">
        <f>Contract[[#This Row],[LPN Admin Hours Contract]]/Contract[[#This Row],[LPN Admin Hours]]</f>
        <v>0</v>
      </c>
      <c r="AA792" s="2">
        <v>77.086263736263732</v>
      </c>
      <c r="AB792" s="2">
        <v>5.4725274725274726</v>
      </c>
      <c r="AC792" s="8">
        <f>Contract[[#This Row],[CNA Hours Contract]]/Contract[[#This Row],[CNA Hours]]</f>
        <v>7.0992252150794397E-2</v>
      </c>
      <c r="AD792" s="2">
        <v>0</v>
      </c>
      <c r="AE792" s="2">
        <v>0</v>
      </c>
      <c r="AF792" s="8" t="s">
        <v>2447</v>
      </c>
      <c r="AG792" s="2">
        <v>0</v>
      </c>
      <c r="AH792" s="2">
        <v>0</v>
      </c>
      <c r="AI792" s="8" t="s">
        <v>2447</v>
      </c>
      <c r="AJ792" t="s">
        <v>819</v>
      </c>
      <c r="AK792" s="6">
        <v>5</v>
      </c>
      <c r="AT792"/>
      <c r="AU792"/>
    </row>
    <row r="793" spans="1:47" x14ac:dyDescent="0.25">
      <c r="A793" t="s">
        <v>35</v>
      </c>
      <c r="B793" t="s">
        <v>1222</v>
      </c>
      <c r="C793" t="s">
        <v>992</v>
      </c>
      <c r="D793" t="s">
        <v>2331</v>
      </c>
      <c r="E793" s="2">
        <v>80.241758241758248</v>
      </c>
      <c r="F793" s="2">
        <f>SUM(Contract[[#This Row],[RN Hours (excl. Admin, DON)]], Contract[[#This Row],[RN Admin Hours]], Contract[[#This Row],[RN DON Hours]], Contract[[#This Row],[LPN Hours (excl. Admin)]], Contract[[#This Row],[LPN Admin Hours]], Contract[[#This Row],[CNA Hours]], Contract[[#This Row],[NA TR Hours]], Contract[[#This Row],[Med Aide/Tech Hours]])</f>
        <v>246.97252747252753</v>
      </c>
      <c r="G7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50.812747252747258</v>
      </c>
      <c r="H793" s="8">
        <f>Contract[[#This Row],[Total Contract Hours]]/Contract[[#This Row],[Total Nurse Staff Hours]]</f>
        <v>0.2057425081759327</v>
      </c>
      <c r="I793" s="2">
        <f>SUM(Contract[[#This Row],[RN Hours (excl. Admin, DON)]], Contract[[#This Row],[RN Admin Hours]], Contract[[#This Row],[RN DON Hours]])</f>
        <v>26.890109890109891</v>
      </c>
      <c r="J793" s="2">
        <f>SUM(Contract[[#This Row],[RN Hours Contract (excl. Admin, DON)]], Contract[[#This Row],[RN Admin Hours Contract]], Contract[[#This Row],[RN DON Hours Contract]])</f>
        <v>0</v>
      </c>
      <c r="K793" s="8">
        <f>Contract[[#This Row],[Total Contract RN Hours (w/ Admin, DON)]]/Contract[[#This Row],[Total RN Hours (w/ Admin, DON)]]</f>
        <v>0</v>
      </c>
      <c r="L793" s="2">
        <v>9.6593406593406588</v>
      </c>
      <c r="M793" s="2">
        <v>0</v>
      </c>
      <c r="N793" s="8">
        <f>Contract[[#This Row],[RN Hours Contract (excl. Admin, DON)]]/Contract[[#This Row],[RN Hours (excl. Admin, DON)]]</f>
        <v>0</v>
      </c>
      <c r="O793" s="2">
        <v>11.516483516483516</v>
      </c>
      <c r="P793" s="2">
        <v>0</v>
      </c>
      <c r="Q793" s="8">
        <f>Contract[[#This Row],[RN Admin Hours Contract]]/Contract[[#This Row],[RN Admin Hours]]</f>
        <v>0</v>
      </c>
      <c r="R793" s="2">
        <v>5.7142857142857144</v>
      </c>
      <c r="S793" s="2">
        <v>0</v>
      </c>
      <c r="T793" s="8">
        <f>Contract[[#This Row],[RN DON Hours Contract]]/Contract[[#This Row],[RN DON Hours]]</f>
        <v>0</v>
      </c>
      <c r="U793" s="2">
        <v>75.505274725274745</v>
      </c>
      <c r="V793" s="2">
        <v>39.713846153846156</v>
      </c>
      <c r="W793" s="8">
        <f>Contract[[#This Row],[LPN Hours Contract (excl. Admin)]]/Contract[[#This Row],[LPN Hours (excl. Admin)]]</f>
        <v>0.52597446070283993</v>
      </c>
      <c r="X793" s="2">
        <v>11.197802197802197</v>
      </c>
      <c r="Y793" s="2">
        <v>0</v>
      </c>
      <c r="Z793" s="8">
        <f>Contract[[#This Row],[LPN Admin Hours Contract]]/Contract[[#This Row],[LPN Admin Hours]]</f>
        <v>0</v>
      </c>
      <c r="AA793" s="2">
        <v>132.59637362637366</v>
      </c>
      <c r="AB793" s="2">
        <v>11.098901098901099</v>
      </c>
      <c r="AC793" s="8">
        <f>Contract[[#This Row],[CNA Hours Contract]]/Contract[[#This Row],[CNA Hours]]</f>
        <v>8.3704409067590871E-2</v>
      </c>
      <c r="AD793" s="2">
        <v>0.78296703296703296</v>
      </c>
      <c r="AE793" s="2">
        <v>0</v>
      </c>
      <c r="AF793" s="8">
        <f>Contract[[#This Row],[NA TR Hours Contract]]/Contract[[#This Row],[NA TR Hours]]</f>
        <v>0</v>
      </c>
      <c r="AG793" s="2">
        <v>0</v>
      </c>
      <c r="AH793" s="2">
        <v>0</v>
      </c>
      <c r="AI793" s="8" t="s">
        <v>2447</v>
      </c>
      <c r="AJ793" t="s">
        <v>278</v>
      </c>
      <c r="AK793" s="6">
        <v>5</v>
      </c>
      <c r="AT793"/>
      <c r="AU793"/>
    </row>
    <row r="794" spans="1:47" x14ac:dyDescent="0.25">
      <c r="A794" t="s">
        <v>35</v>
      </c>
      <c r="B794" t="s">
        <v>1716</v>
      </c>
      <c r="C794" t="s">
        <v>1977</v>
      </c>
      <c r="D794" t="s">
        <v>2325</v>
      </c>
      <c r="E794" s="2">
        <v>41.252747252747255</v>
      </c>
      <c r="F794" s="2">
        <f>SUM(Contract[[#This Row],[RN Hours (excl. Admin, DON)]], Contract[[#This Row],[RN Admin Hours]], Contract[[#This Row],[RN DON Hours]], Contract[[#This Row],[LPN Hours (excl. Admin)]], Contract[[#This Row],[LPN Admin Hours]], Contract[[#This Row],[CNA Hours]], Contract[[#This Row],[NA TR Hours]], Contract[[#This Row],[Med Aide/Tech Hours]])</f>
        <v>205.25549450549448</v>
      </c>
      <c r="G7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26.01923076923077</v>
      </c>
      <c r="H794" s="8">
        <f>Contract[[#This Row],[Total Contract Hours]]/Contract[[#This Row],[Total Nurse Staff Hours]]</f>
        <v>0.12676508773573544</v>
      </c>
      <c r="I794" s="2">
        <f>SUM(Contract[[#This Row],[RN Hours (excl. Admin, DON)]], Contract[[#This Row],[RN Admin Hours]], Contract[[#This Row],[RN DON Hours]])</f>
        <v>15.634615384615383</v>
      </c>
      <c r="J794" s="2">
        <f>SUM(Contract[[#This Row],[RN Hours Contract (excl. Admin, DON)]], Contract[[#This Row],[RN Admin Hours Contract]], Contract[[#This Row],[RN DON Hours Contract]])</f>
        <v>5.6263736263736268</v>
      </c>
      <c r="K794" s="8">
        <f>Contract[[#This Row],[Total Contract RN Hours (w/ Admin, DON)]]/Contract[[#This Row],[Total RN Hours (w/ Admin, DON)]]</f>
        <v>0.35986645580741528</v>
      </c>
      <c r="L794" s="2">
        <v>6.6016483516483513</v>
      </c>
      <c r="M794" s="2">
        <v>0.50549450549450547</v>
      </c>
      <c r="N794" s="8">
        <f>Contract[[#This Row],[RN Hours Contract (excl. Admin, DON)]]/Contract[[#This Row],[RN Hours (excl. Admin, DON)]]</f>
        <v>7.6570952975447359E-2</v>
      </c>
      <c r="O794" s="2">
        <v>4.3516483516483513</v>
      </c>
      <c r="P794" s="2">
        <v>0.43956043956043955</v>
      </c>
      <c r="Q794" s="8">
        <f>Contract[[#This Row],[RN Admin Hours Contract]]/Contract[[#This Row],[RN Admin Hours]]</f>
        <v>0.10101010101010102</v>
      </c>
      <c r="R794" s="2">
        <v>4.6813186813186816</v>
      </c>
      <c r="S794" s="2">
        <v>4.6813186813186816</v>
      </c>
      <c r="T794" s="8">
        <f>Contract[[#This Row],[RN DON Hours Contract]]/Contract[[#This Row],[RN DON Hours]]</f>
        <v>1</v>
      </c>
      <c r="U794" s="2">
        <v>51.560439560439562</v>
      </c>
      <c r="V794" s="2">
        <v>11.381868131868131</v>
      </c>
      <c r="W794" s="8">
        <f>Contract[[#This Row],[LPN Hours Contract (excl. Admin)]]/Contract[[#This Row],[LPN Hours (excl. Admin)]]</f>
        <v>0.22074808184143221</v>
      </c>
      <c r="X794" s="2">
        <v>3.8681318681318682</v>
      </c>
      <c r="Y794" s="2">
        <v>0</v>
      </c>
      <c r="Z794" s="8">
        <f>Contract[[#This Row],[LPN Admin Hours Contract]]/Contract[[#This Row],[LPN Admin Hours]]</f>
        <v>0</v>
      </c>
      <c r="AA794" s="2">
        <v>134.19230769230768</v>
      </c>
      <c r="AB794" s="2">
        <v>9.0109890109890109</v>
      </c>
      <c r="AC794" s="8">
        <f>Contract[[#This Row],[CNA Hours Contract]]/Contract[[#This Row],[CNA Hours]]</f>
        <v>6.7149817794701722E-2</v>
      </c>
      <c r="AD794" s="2">
        <v>0</v>
      </c>
      <c r="AE794" s="2">
        <v>0</v>
      </c>
      <c r="AF794" s="8" t="s">
        <v>2447</v>
      </c>
      <c r="AG794" s="2">
        <v>0</v>
      </c>
      <c r="AH794" s="2">
        <v>0</v>
      </c>
      <c r="AI794" s="8" t="s">
        <v>2447</v>
      </c>
      <c r="AJ794" t="s">
        <v>782</v>
      </c>
      <c r="AK794" s="6">
        <v>5</v>
      </c>
      <c r="AT794"/>
      <c r="AU794"/>
    </row>
    <row r="795" spans="1:47" x14ac:dyDescent="0.25">
      <c r="A795" t="s">
        <v>35</v>
      </c>
      <c r="B795" t="s">
        <v>1593</v>
      </c>
      <c r="C795" t="s">
        <v>2186</v>
      </c>
      <c r="D795" t="s">
        <v>2299</v>
      </c>
      <c r="E795" s="2">
        <v>45.791208791208788</v>
      </c>
      <c r="F795" s="2">
        <f>SUM(Contract[[#This Row],[RN Hours (excl. Admin, DON)]], Contract[[#This Row],[RN Admin Hours]], Contract[[#This Row],[RN DON Hours]], Contract[[#This Row],[LPN Hours (excl. Admin)]], Contract[[#This Row],[LPN Admin Hours]], Contract[[#This Row],[CNA Hours]], Contract[[#This Row],[NA TR Hours]], Contract[[#This Row],[Med Aide/Tech Hours]])</f>
        <v>194.56846153846155</v>
      </c>
      <c r="G7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30.321428571428569</v>
      </c>
      <c r="H795" s="8">
        <f>Contract[[#This Row],[Total Contract Hours]]/Contract[[#This Row],[Total Nurse Staff Hours]]</f>
        <v>0.1558393808106189</v>
      </c>
      <c r="I795" s="2">
        <f>SUM(Contract[[#This Row],[RN Hours (excl. Admin, DON)]], Contract[[#This Row],[RN Admin Hours]], Contract[[#This Row],[RN DON Hours]])</f>
        <v>36.522307692307692</v>
      </c>
      <c r="J795" s="2">
        <f>SUM(Contract[[#This Row],[RN Hours Contract (excl. Admin, DON)]], Contract[[#This Row],[RN Admin Hours Contract]], Contract[[#This Row],[RN DON Hours Contract]])</f>
        <v>0.65934065934065933</v>
      </c>
      <c r="K795" s="8">
        <f>Contract[[#This Row],[Total Contract RN Hours (w/ Admin, DON)]]/Contract[[#This Row],[Total RN Hours (w/ Admin, DON)]]</f>
        <v>1.8053094149894842E-2</v>
      </c>
      <c r="L795" s="2">
        <v>30.983846153846152</v>
      </c>
      <c r="M795" s="2">
        <v>0.65934065934065933</v>
      </c>
      <c r="N795" s="8">
        <f>Contract[[#This Row],[RN Hours Contract (excl. Admin, DON)]]/Contract[[#This Row],[RN Hours (excl. Admin, DON)]]</f>
        <v>2.1280142435086701E-2</v>
      </c>
      <c r="O795" s="2">
        <v>3.6043956043956045</v>
      </c>
      <c r="P795" s="2">
        <v>0</v>
      </c>
      <c r="Q795" s="8">
        <f>Contract[[#This Row],[RN Admin Hours Contract]]/Contract[[#This Row],[RN Admin Hours]]</f>
        <v>0</v>
      </c>
      <c r="R795" s="2">
        <v>1.9340659340659341</v>
      </c>
      <c r="S795" s="2">
        <v>0</v>
      </c>
      <c r="T795" s="8">
        <f>Contract[[#This Row],[RN DON Hours Contract]]/Contract[[#This Row],[RN DON Hours]]</f>
        <v>0</v>
      </c>
      <c r="U795" s="2">
        <v>45.84274725274728</v>
      </c>
      <c r="V795" s="2">
        <v>4.3324175824175821</v>
      </c>
      <c r="W795" s="8">
        <f>Contract[[#This Row],[LPN Hours Contract (excl. Admin)]]/Contract[[#This Row],[LPN Hours (excl. Admin)]]</f>
        <v>9.4506063489856559E-2</v>
      </c>
      <c r="X795" s="2">
        <v>5.6263736263736268</v>
      </c>
      <c r="Y795" s="2">
        <v>0</v>
      </c>
      <c r="Z795" s="8">
        <f>Contract[[#This Row],[LPN Admin Hours Contract]]/Contract[[#This Row],[LPN Admin Hours]]</f>
        <v>0</v>
      </c>
      <c r="AA795" s="2">
        <v>106.57703296703296</v>
      </c>
      <c r="AB795" s="2">
        <v>25.329670329670328</v>
      </c>
      <c r="AC795" s="8">
        <f>Contract[[#This Row],[CNA Hours Contract]]/Contract[[#This Row],[CNA Hours]]</f>
        <v>0.23766537334085339</v>
      </c>
      <c r="AD795" s="2">
        <v>0</v>
      </c>
      <c r="AE795" s="2">
        <v>0</v>
      </c>
      <c r="AF795" s="8" t="s">
        <v>2447</v>
      </c>
      <c r="AG795" s="2">
        <v>0</v>
      </c>
      <c r="AH795" s="2">
        <v>0</v>
      </c>
      <c r="AI795" s="8" t="s">
        <v>2447</v>
      </c>
      <c r="AJ795" t="s">
        <v>655</v>
      </c>
      <c r="AK795" s="6">
        <v>5</v>
      </c>
      <c r="AT795"/>
      <c r="AU795"/>
    </row>
    <row r="796" spans="1:47" x14ac:dyDescent="0.25">
      <c r="A796" t="s">
        <v>35</v>
      </c>
      <c r="B796" t="s">
        <v>1380</v>
      </c>
      <c r="C796" t="s">
        <v>2186</v>
      </c>
      <c r="D796" t="s">
        <v>2299</v>
      </c>
      <c r="E796" s="2">
        <v>64.406593406593402</v>
      </c>
      <c r="F796" s="2">
        <f>SUM(Contract[[#This Row],[RN Hours (excl. Admin, DON)]], Contract[[#This Row],[RN Admin Hours]], Contract[[#This Row],[RN DON Hours]], Contract[[#This Row],[LPN Hours (excl. Admin)]], Contract[[#This Row],[LPN Admin Hours]], Contract[[#This Row],[CNA Hours]], Contract[[#This Row],[NA TR Hours]], Contract[[#This Row],[Med Aide/Tech Hours]])</f>
        <v>168.49296703296704</v>
      </c>
      <c r="G7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96" s="8">
        <f>Contract[[#This Row],[Total Contract Hours]]/Contract[[#This Row],[Total Nurse Staff Hours]]</f>
        <v>0</v>
      </c>
      <c r="I796" s="2">
        <f>SUM(Contract[[#This Row],[RN Hours (excl. Admin, DON)]], Contract[[#This Row],[RN Admin Hours]], Contract[[#This Row],[RN DON Hours]])</f>
        <v>33.354065934065929</v>
      </c>
      <c r="J796" s="2">
        <f>SUM(Contract[[#This Row],[RN Hours Contract (excl. Admin, DON)]], Contract[[#This Row],[RN Admin Hours Contract]], Contract[[#This Row],[RN DON Hours Contract]])</f>
        <v>0</v>
      </c>
      <c r="K796" s="8">
        <f>Contract[[#This Row],[Total Contract RN Hours (w/ Admin, DON)]]/Contract[[#This Row],[Total RN Hours (w/ Admin, DON)]]</f>
        <v>0</v>
      </c>
      <c r="L796" s="2">
        <v>11.925714285714285</v>
      </c>
      <c r="M796" s="2">
        <v>0</v>
      </c>
      <c r="N796" s="8">
        <f>Contract[[#This Row],[RN Hours Contract (excl. Admin, DON)]]/Contract[[#This Row],[RN Hours (excl. Admin, DON)]]</f>
        <v>0</v>
      </c>
      <c r="O796" s="2">
        <v>13.576593406593405</v>
      </c>
      <c r="P796" s="2">
        <v>0</v>
      </c>
      <c r="Q796" s="8">
        <f>Contract[[#This Row],[RN Admin Hours Contract]]/Contract[[#This Row],[RN Admin Hours]]</f>
        <v>0</v>
      </c>
      <c r="R796" s="2">
        <v>7.8517582417582403</v>
      </c>
      <c r="S796" s="2">
        <v>0</v>
      </c>
      <c r="T796" s="8">
        <f>Contract[[#This Row],[RN DON Hours Contract]]/Contract[[#This Row],[RN DON Hours]]</f>
        <v>0</v>
      </c>
      <c r="U796" s="2">
        <v>57.943736263736277</v>
      </c>
      <c r="V796" s="2">
        <v>0</v>
      </c>
      <c r="W796" s="8">
        <f>Contract[[#This Row],[LPN Hours Contract (excl. Admin)]]/Contract[[#This Row],[LPN Hours (excl. Admin)]]</f>
        <v>0</v>
      </c>
      <c r="X796" s="2">
        <v>0.35164835164835168</v>
      </c>
      <c r="Y796" s="2">
        <v>0</v>
      </c>
      <c r="Z796" s="8">
        <f>Contract[[#This Row],[LPN Admin Hours Contract]]/Contract[[#This Row],[LPN Admin Hours]]</f>
        <v>0</v>
      </c>
      <c r="AA796" s="2">
        <v>73.550000000000011</v>
      </c>
      <c r="AB796" s="2">
        <v>0</v>
      </c>
      <c r="AC796" s="8">
        <f>Contract[[#This Row],[CNA Hours Contract]]/Contract[[#This Row],[CNA Hours]]</f>
        <v>0</v>
      </c>
      <c r="AD796" s="2">
        <v>3.2935164835164841</v>
      </c>
      <c r="AE796" s="2">
        <v>0</v>
      </c>
      <c r="AF796" s="8">
        <f>Contract[[#This Row],[NA TR Hours Contract]]/Contract[[#This Row],[NA TR Hours]]</f>
        <v>0</v>
      </c>
      <c r="AG796" s="2">
        <v>0</v>
      </c>
      <c r="AH796" s="2">
        <v>0</v>
      </c>
      <c r="AI796" s="8" t="s">
        <v>2447</v>
      </c>
      <c r="AJ796" t="s">
        <v>437</v>
      </c>
      <c r="AK796" s="6">
        <v>5</v>
      </c>
      <c r="AT796"/>
      <c r="AU796"/>
    </row>
    <row r="797" spans="1:47" x14ac:dyDescent="0.25">
      <c r="A797" t="s">
        <v>35</v>
      </c>
      <c r="B797" t="s">
        <v>1544</v>
      </c>
      <c r="C797" t="s">
        <v>2164</v>
      </c>
      <c r="D797" t="s">
        <v>2281</v>
      </c>
      <c r="E797" s="2">
        <v>74.208791208791212</v>
      </c>
      <c r="F797" s="2">
        <f>SUM(Contract[[#This Row],[RN Hours (excl. Admin, DON)]], Contract[[#This Row],[RN Admin Hours]], Contract[[#This Row],[RN DON Hours]], Contract[[#This Row],[LPN Hours (excl. Admin)]], Contract[[#This Row],[LPN Admin Hours]], Contract[[#This Row],[CNA Hours]], Contract[[#This Row],[NA TR Hours]], Contract[[#This Row],[Med Aide/Tech Hours]])</f>
        <v>274.46263736263739</v>
      </c>
      <c r="G7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97" s="8">
        <f>Contract[[#This Row],[Total Contract Hours]]/Contract[[#This Row],[Total Nurse Staff Hours]]</f>
        <v>0</v>
      </c>
      <c r="I797" s="2">
        <f>SUM(Contract[[#This Row],[RN Hours (excl. Admin, DON)]], Contract[[#This Row],[RN Admin Hours]], Contract[[#This Row],[RN DON Hours]])</f>
        <v>69.013516483516469</v>
      </c>
      <c r="J797" s="2">
        <f>SUM(Contract[[#This Row],[RN Hours Contract (excl. Admin, DON)]], Contract[[#This Row],[RN Admin Hours Contract]], Contract[[#This Row],[RN DON Hours Contract]])</f>
        <v>0</v>
      </c>
      <c r="K797" s="8">
        <f>Contract[[#This Row],[Total Contract RN Hours (w/ Admin, DON)]]/Contract[[#This Row],[Total RN Hours (w/ Admin, DON)]]</f>
        <v>0</v>
      </c>
      <c r="L797" s="2">
        <v>33.842637362637355</v>
      </c>
      <c r="M797" s="2">
        <v>0</v>
      </c>
      <c r="N797" s="8">
        <f>Contract[[#This Row],[RN Hours Contract (excl. Admin, DON)]]/Contract[[#This Row],[RN Hours (excl. Admin, DON)]]</f>
        <v>0</v>
      </c>
      <c r="O797" s="2">
        <v>29.073736263736265</v>
      </c>
      <c r="P797" s="2">
        <v>0</v>
      </c>
      <c r="Q797" s="8">
        <f>Contract[[#This Row],[RN Admin Hours Contract]]/Contract[[#This Row],[RN Admin Hours]]</f>
        <v>0</v>
      </c>
      <c r="R797" s="2">
        <v>6.0971428571428561</v>
      </c>
      <c r="S797" s="2">
        <v>0</v>
      </c>
      <c r="T797" s="8">
        <f>Contract[[#This Row],[RN DON Hours Contract]]/Contract[[#This Row],[RN DON Hours]]</f>
        <v>0</v>
      </c>
      <c r="U797" s="2">
        <v>51.40527472527473</v>
      </c>
      <c r="V797" s="2">
        <v>0</v>
      </c>
      <c r="W797" s="8">
        <f>Contract[[#This Row],[LPN Hours Contract (excl. Admin)]]/Contract[[#This Row],[LPN Hours (excl. Admin)]]</f>
        <v>0</v>
      </c>
      <c r="X797" s="2">
        <v>2.0720879120879117</v>
      </c>
      <c r="Y797" s="2">
        <v>0</v>
      </c>
      <c r="Z797" s="8">
        <f>Contract[[#This Row],[LPN Admin Hours Contract]]/Contract[[#This Row],[LPN Admin Hours]]</f>
        <v>0</v>
      </c>
      <c r="AA797" s="2">
        <v>148.09241758241765</v>
      </c>
      <c r="AB797" s="2">
        <v>0</v>
      </c>
      <c r="AC797" s="8">
        <f>Contract[[#This Row],[CNA Hours Contract]]/Contract[[#This Row],[CNA Hours]]</f>
        <v>0</v>
      </c>
      <c r="AD797" s="2">
        <v>3.879340659340659</v>
      </c>
      <c r="AE797" s="2">
        <v>0</v>
      </c>
      <c r="AF797" s="8">
        <f>Contract[[#This Row],[NA TR Hours Contract]]/Contract[[#This Row],[NA TR Hours]]</f>
        <v>0</v>
      </c>
      <c r="AG797" s="2">
        <v>0</v>
      </c>
      <c r="AH797" s="2">
        <v>0</v>
      </c>
      <c r="AI797" s="8" t="s">
        <v>2447</v>
      </c>
      <c r="AJ797" t="s">
        <v>606</v>
      </c>
      <c r="AK797" s="6">
        <v>5</v>
      </c>
      <c r="AT797"/>
      <c r="AU797"/>
    </row>
    <row r="798" spans="1:47" x14ac:dyDescent="0.25">
      <c r="A798" t="s">
        <v>35</v>
      </c>
      <c r="B798" t="s">
        <v>1560</v>
      </c>
      <c r="C798" t="s">
        <v>2160</v>
      </c>
      <c r="D798" t="s">
        <v>2305</v>
      </c>
      <c r="E798" s="2">
        <v>99.868131868131869</v>
      </c>
      <c r="F798" s="2">
        <f>SUM(Contract[[#This Row],[RN Hours (excl. Admin, DON)]], Contract[[#This Row],[RN Admin Hours]], Contract[[#This Row],[RN DON Hours]], Contract[[#This Row],[LPN Hours (excl. Admin)]], Contract[[#This Row],[LPN Admin Hours]], Contract[[#This Row],[CNA Hours]], Contract[[#This Row],[NA TR Hours]], Contract[[#This Row],[Med Aide/Tech Hours]])</f>
        <v>301.09890109890114</v>
      </c>
      <c r="G7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798" s="8">
        <f>Contract[[#This Row],[Total Contract Hours]]/Contract[[#This Row],[Total Nurse Staff Hours]]</f>
        <v>0</v>
      </c>
      <c r="I798" s="2">
        <f>SUM(Contract[[#This Row],[RN Hours (excl. Admin, DON)]], Contract[[#This Row],[RN Admin Hours]], Contract[[#This Row],[RN DON Hours]])</f>
        <v>39.884615384615387</v>
      </c>
      <c r="J798" s="2">
        <f>SUM(Contract[[#This Row],[RN Hours Contract (excl. Admin, DON)]], Contract[[#This Row],[RN Admin Hours Contract]], Contract[[#This Row],[RN DON Hours Contract]])</f>
        <v>0</v>
      </c>
      <c r="K798" s="8">
        <f>Contract[[#This Row],[Total Contract RN Hours (w/ Admin, DON)]]/Contract[[#This Row],[Total RN Hours (w/ Admin, DON)]]</f>
        <v>0</v>
      </c>
      <c r="L798" s="2">
        <v>21.326923076923077</v>
      </c>
      <c r="M798" s="2">
        <v>0</v>
      </c>
      <c r="N798" s="8">
        <f>Contract[[#This Row],[RN Hours Contract (excl. Admin, DON)]]/Contract[[#This Row],[RN Hours (excl. Admin, DON)]]</f>
        <v>0</v>
      </c>
      <c r="O798" s="2">
        <v>14.030219780219781</v>
      </c>
      <c r="P798" s="2">
        <v>0</v>
      </c>
      <c r="Q798" s="8">
        <f>Contract[[#This Row],[RN Admin Hours Contract]]/Contract[[#This Row],[RN Admin Hours]]</f>
        <v>0</v>
      </c>
      <c r="R798" s="2">
        <v>4.5274725274725274</v>
      </c>
      <c r="S798" s="2">
        <v>0</v>
      </c>
      <c r="T798" s="8">
        <f>Contract[[#This Row],[RN DON Hours Contract]]/Contract[[#This Row],[RN DON Hours]]</f>
        <v>0</v>
      </c>
      <c r="U798" s="2">
        <v>82.884615384615387</v>
      </c>
      <c r="V798" s="2">
        <v>0</v>
      </c>
      <c r="W798" s="8">
        <f>Contract[[#This Row],[LPN Hours Contract (excl. Admin)]]/Contract[[#This Row],[LPN Hours (excl. Admin)]]</f>
        <v>0</v>
      </c>
      <c r="X798" s="2">
        <v>16.310439560439562</v>
      </c>
      <c r="Y798" s="2">
        <v>0</v>
      </c>
      <c r="Z798" s="8">
        <f>Contract[[#This Row],[LPN Admin Hours Contract]]/Contract[[#This Row],[LPN Admin Hours]]</f>
        <v>0</v>
      </c>
      <c r="AA798" s="2">
        <v>146.75549450549451</v>
      </c>
      <c r="AB798" s="2">
        <v>0</v>
      </c>
      <c r="AC798" s="8">
        <f>Contract[[#This Row],[CNA Hours Contract]]/Contract[[#This Row],[CNA Hours]]</f>
        <v>0</v>
      </c>
      <c r="AD798" s="2">
        <v>15.263736263736265</v>
      </c>
      <c r="AE798" s="2">
        <v>0</v>
      </c>
      <c r="AF798" s="8">
        <f>Contract[[#This Row],[NA TR Hours Contract]]/Contract[[#This Row],[NA TR Hours]]</f>
        <v>0</v>
      </c>
      <c r="AG798" s="2">
        <v>0</v>
      </c>
      <c r="AH798" s="2">
        <v>0</v>
      </c>
      <c r="AI798" s="8" t="s">
        <v>2447</v>
      </c>
      <c r="AJ798" t="s">
        <v>622</v>
      </c>
      <c r="AK798" s="6">
        <v>5</v>
      </c>
      <c r="AT798"/>
      <c r="AU798"/>
    </row>
    <row r="799" spans="1:47" x14ac:dyDescent="0.25">
      <c r="A799" t="s">
        <v>35</v>
      </c>
      <c r="B799" t="s">
        <v>1650</v>
      </c>
      <c r="C799" t="s">
        <v>2068</v>
      </c>
      <c r="D799" t="s">
        <v>2307</v>
      </c>
      <c r="E799" s="2">
        <v>66.681318681318686</v>
      </c>
      <c r="F799" s="2">
        <f>SUM(Contract[[#This Row],[RN Hours (excl. Admin, DON)]], Contract[[#This Row],[RN Admin Hours]], Contract[[#This Row],[RN DON Hours]], Contract[[#This Row],[LPN Hours (excl. Admin)]], Contract[[#This Row],[LPN Admin Hours]], Contract[[#This Row],[CNA Hours]], Contract[[#This Row],[NA TR Hours]], Contract[[#This Row],[Med Aide/Tech Hours]])</f>
        <v>234.47604395604395</v>
      </c>
      <c r="G7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10.343956043956045</v>
      </c>
      <c r="H799" s="8">
        <f>Contract[[#This Row],[Total Contract Hours]]/Contract[[#This Row],[Total Nurse Staff Hours]]</f>
        <v>4.4115193473219697E-2</v>
      </c>
      <c r="I799" s="2">
        <f>SUM(Contract[[#This Row],[RN Hours (excl. Admin, DON)]], Contract[[#This Row],[RN Admin Hours]], Contract[[#This Row],[RN DON Hours]])</f>
        <v>27.455494505494507</v>
      </c>
      <c r="J799" s="2">
        <f>SUM(Contract[[#This Row],[RN Hours Contract (excl. Admin, DON)]], Contract[[#This Row],[RN Admin Hours Contract]], Contract[[#This Row],[RN DON Hours Contract]])</f>
        <v>0.21978021978021978</v>
      </c>
      <c r="K799" s="8">
        <f>Contract[[#This Row],[Total Contract RN Hours (w/ Admin, DON)]]/Contract[[#This Row],[Total RN Hours (w/ Admin, DON)]]</f>
        <v>8.0049630771078066E-3</v>
      </c>
      <c r="L799" s="2">
        <v>18.186263736263736</v>
      </c>
      <c r="M799" s="2">
        <v>0.21978021978021978</v>
      </c>
      <c r="N799" s="8">
        <f>Contract[[#This Row],[RN Hours Contract (excl. Admin, DON)]]/Contract[[#This Row],[RN Hours (excl. Admin, DON)]]</f>
        <v>1.208495724946373E-2</v>
      </c>
      <c r="O799" s="2">
        <v>5.0494505494505493</v>
      </c>
      <c r="P799" s="2">
        <v>0</v>
      </c>
      <c r="Q799" s="8">
        <f>Contract[[#This Row],[RN Admin Hours Contract]]/Contract[[#This Row],[RN Admin Hours]]</f>
        <v>0</v>
      </c>
      <c r="R799" s="2">
        <v>4.2197802197802199</v>
      </c>
      <c r="S799" s="2">
        <v>0</v>
      </c>
      <c r="T799" s="8">
        <f>Contract[[#This Row],[RN DON Hours Contract]]/Contract[[#This Row],[RN DON Hours]]</f>
        <v>0</v>
      </c>
      <c r="U799" s="2">
        <v>53.805494505494501</v>
      </c>
      <c r="V799" s="2">
        <v>0.7615384615384615</v>
      </c>
      <c r="W799" s="8">
        <f>Contract[[#This Row],[LPN Hours Contract (excl. Admin)]]/Contract[[#This Row],[LPN Hours (excl. Admin)]]</f>
        <v>1.4153544513203848E-2</v>
      </c>
      <c r="X799" s="2">
        <v>10.972527472527473</v>
      </c>
      <c r="Y799" s="2">
        <v>0</v>
      </c>
      <c r="Z799" s="8">
        <f>Contract[[#This Row],[LPN Admin Hours Contract]]/Contract[[#This Row],[LPN Admin Hours]]</f>
        <v>0</v>
      </c>
      <c r="AA799" s="2">
        <v>138.69582417582419</v>
      </c>
      <c r="AB799" s="2">
        <v>9.3626373626373631</v>
      </c>
      <c r="AC799" s="8">
        <f>Contract[[#This Row],[CNA Hours Contract]]/Contract[[#This Row],[CNA Hours]]</f>
        <v>6.7504825168841293E-2</v>
      </c>
      <c r="AD799" s="2">
        <v>3.5467032967032965</v>
      </c>
      <c r="AE799" s="2">
        <v>0</v>
      </c>
      <c r="AF799" s="8">
        <f>Contract[[#This Row],[NA TR Hours Contract]]/Contract[[#This Row],[NA TR Hours]]</f>
        <v>0</v>
      </c>
      <c r="AG799" s="2">
        <v>0</v>
      </c>
      <c r="AH799" s="2">
        <v>0</v>
      </c>
      <c r="AI799" s="8" t="s">
        <v>2447</v>
      </c>
      <c r="AJ799" t="s">
        <v>713</v>
      </c>
      <c r="AK799" s="6">
        <v>5</v>
      </c>
      <c r="AT799"/>
      <c r="AU799"/>
    </row>
    <row r="800" spans="1:47" x14ac:dyDescent="0.25">
      <c r="A800" t="s">
        <v>35</v>
      </c>
      <c r="B800" t="s">
        <v>999</v>
      </c>
      <c r="C800" t="s">
        <v>2068</v>
      </c>
      <c r="D800" t="s">
        <v>2307</v>
      </c>
      <c r="E800" s="2">
        <v>122.48351648351648</v>
      </c>
      <c r="F800" s="2">
        <f>SUM(Contract[[#This Row],[RN Hours (excl. Admin, DON)]], Contract[[#This Row],[RN Admin Hours]], Contract[[#This Row],[RN DON Hours]], Contract[[#This Row],[LPN Hours (excl. Admin)]], Contract[[#This Row],[LPN Admin Hours]], Contract[[#This Row],[CNA Hours]], Contract[[#This Row],[NA TR Hours]], Contract[[#This Row],[Med Aide/Tech Hours]])</f>
        <v>242.20010989010987</v>
      </c>
      <c r="G8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800" s="8">
        <f>Contract[[#This Row],[Total Contract Hours]]/Contract[[#This Row],[Total Nurse Staff Hours]]</f>
        <v>2.1778376884793748E-3</v>
      </c>
      <c r="I800" s="2">
        <f>SUM(Contract[[#This Row],[RN Hours (excl. Admin, DON)]], Contract[[#This Row],[RN Admin Hours]], Contract[[#This Row],[RN DON Hours]])</f>
        <v>21.727912087912088</v>
      </c>
      <c r="J800" s="2">
        <f>SUM(Contract[[#This Row],[RN Hours Contract (excl. Admin, DON)]], Contract[[#This Row],[RN Admin Hours Contract]], Contract[[#This Row],[RN DON Hours Contract]])</f>
        <v>0</v>
      </c>
      <c r="K800" s="8">
        <f>Contract[[#This Row],[Total Contract RN Hours (w/ Admin, DON)]]/Contract[[#This Row],[Total RN Hours (w/ Admin, DON)]]</f>
        <v>0</v>
      </c>
      <c r="L800" s="2">
        <v>9.145494505494506</v>
      </c>
      <c r="M800" s="2">
        <v>0</v>
      </c>
      <c r="N800" s="8">
        <f>Contract[[#This Row],[RN Hours Contract (excl. Admin, DON)]]/Contract[[#This Row],[RN Hours (excl. Admin, DON)]]</f>
        <v>0</v>
      </c>
      <c r="O800" s="2">
        <v>6.3076923076923075</v>
      </c>
      <c r="P800" s="2">
        <v>0</v>
      </c>
      <c r="Q800" s="8">
        <f>Contract[[#This Row],[RN Admin Hours Contract]]/Contract[[#This Row],[RN Admin Hours]]</f>
        <v>0</v>
      </c>
      <c r="R800" s="2">
        <v>6.2747252747252746</v>
      </c>
      <c r="S800" s="2">
        <v>0</v>
      </c>
      <c r="T800" s="8">
        <f>Contract[[#This Row],[RN DON Hours Contract]]/Contract[[#This Row],[RN DON Hours]]</f>
        <v>0</v>
      </c>
      <c r="U800" s="2">
        <v>70.807802197802189</v>
      </c>
      <c r="V800" s="2">
        <v>0</v>
      </c>
      <c r="W800" s="8">
        <f>Contract[[#This Row],[LPN Hours Contract (excl. Admin)]]/Contract[[#This Row],[LPN Hours (excl. Admin)]]</f>
        <v>0</v>
      </c>
      <c r="X800" s="2">
        <v>0</v>
      </c>
      <c r="Y800" s="2">
        <v>0</v>
      </c>
      <c r="Z800" s="8" t="s">
        <v>2447</v>
      </c>
      <c r="AA800" s="2">
        <v>112.70582417582418</v>
      </c>
      <c r="AB800" s="2">
        <v>0.52747252747252749</v>
      </c>
      <c r="AC800" s="8">
        <f>Contract[[#This Row],[CNA Hours Contract]]/Contract[[#This Row],[CNA Hours]]</f>
        <v>4.6800822524455865E-3</v>
      </c>
      <c r="AD800" s="2">
        <v>36.958571428571425</v>
      </c>
      <c r="AE800" s="2">
        <v>0</v>
      </c>
      <c r="AF800" s="8">
        <f>Contract[[#This Row],[NA TR Hours Contract]]/Contract[[#This Row],[NA TR Hours]]</f>
        <v>0</v>
      </c>
      <c r="AG800" s="2">
        <v>0</v>
      </c>
      <c r="AH800" s="2">
        <v>0</v>
      </c>
      <c r="AI800" s="8" t="s">
        <v>2447</v>
      </c>
      <c r="AJ800" t="s">
        <v>52</v>
      </c>
      <c r="AK800" s="6">
        <v>5</v>
      </c>
      <c r="AT800"/>
      <c r="AU800"/>
    </row>
    <row r="801" spans="1:47" x14ac:dyDescent="0.25">
      <c r="A801" t="s">
        <v>35</v>
      </c>
      <c r="B801" t="s">
        <v>1300</v>
      </c>
      <c r="C801" t="s">
        <v>2161</v>
      </c>
      <c r="D801" t="s">
        <v>2333</v>
      </c>
      <c r="E801" s="2">
        <v>83.340659340659343</v>
      </c>
      <c r="F801" s="2">
        <f>SUM(Contract[[#This Row],[RN Hours (excl. Admin, DON)]], Contract[[#This Row],[RN Admin Hours]], Contract[[#This Row],[RN DON Hours]], Contract[[#This Row],[LPN Hours (excl. Admin)]], Contract[[#This Row],[LPN Admin Hours]], Contract[[#This Row],[CNA Hours]], Contract[[#This Row],[NA TR Hours]], Contract[[#This Row],[Med Aide/Tech Hours]])</f>
        <v>228.12428571428569</v>
      </c>
      <c r="G8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01" s="8">
        <f>Contract[[#This Row],[Total Contract Hours]]/Contract[[#This Row],[Total Nurse Staff Hours]]</f>
        <v>0</v>
      </c>
      <c r="I801" s="2">
        <f>SUM(Contract[[#This Row],[RN Hours (excl. Admin, DON)]], Contract[[#This Row],[RN Admin Hours]], Contract[[#This Row],[RN DON Hours]])</f>
        <v>19.986263736263737</v>
      </c>
      <c r="J801" s="2">
        <f>SUM(Contract[[#This Row],[RN Hours Contract (excl. Admin, DON)]], Contract[[#This Row],[RN Admin Hours Contract]], Contract[[#This Row],[RN DON Hours Contract]])</f>
        <v>0</v>
      </c>
      <c r="K801" s="8">
        <f>Contract[[#This Row],[Total Contract RN Hours (w/ Admin, DON)]]/Contract[[#This Row],[Total RN Hours (w/ Admin, DON)]]</f>
        <v>0</v>
      </c>
      <c r="L801" s="2">
        <v>10.909340659340659</v>
      </c>
      <c r="M801" s="2">
        <v>0</v>
      </c>
      <c r="N801" s="8">
        <f>Contract[[#This Row],[RN Hours Contract (excl. Admin, DON)]]/Contract[[#This Row],[RN Hours (excl. Admin, DON)]]</f>
        <v>0</v>
      </c>
      <c r="O801" s="2">
        <v>3.4505494505494507</v>
      </c>
      <c r="P801" s="2">
        <v>0</v>
      </c>
      <c r="Q801" s="8">
        <f>Contract[[#This Row],[RN Admin Hours Contract]]/Contract[[#This Row],[RN Admin Hours]]</f>
        <v>0</v>
      </c>
      <c r="R801" s="2">
        <v>5.6263736263736268</v>
      </c>
      <c r="S801" s="2">
        <v>0</v>
      </c>
      <c r="T801" s="8">
        <f>Contract[[#This Row],[RN DON Hours Contract]]/Contract[[#This Row],[RN DON Hours]]</f>
        <v>0</v>
      </c>
      <c r="U801" s="2">
        <v>68.659340659340657</v>
      </c>
      <c r="V801" s="2">
        <v>0</v>
      </c>
      <c r="W801" s="8">
        <f>Contract[[#This Row],[LPN Hours Contract (excl. Admin)]]/Contract[[#This Row],[LPN Hours (excl. Admin)]]</f>
        <v>0</v>
      </c>
      <c r="X801" s="2">
        <v>6.0137362637362637</v>
      </c>
      <c r="Y801" s="2">
        <v>0</v>
      </c>
      <c r="Z801" s="8">
        <f>Contract[[#This Row],[LPN Admin Hours Contract]]/Contract[[#This Row],[LPN Admin Hours]]</f>
        <v>0</v>
      </c>
      <c r="AA801" s="2">
        <v>133.46494505494505</v>
      </c>
      <c r="AB801" s="2">
        <v>0</v>
      </c>
      <c r="AC801" s="8">
        <f>Contract[[#This Row],[CNA Hours Contract]]/Contract[[#This Row],[CNA Hours]]</f>
        <v>0</v>
      </c>
      <c r="AD801" s="2">
        <v>0</v>
      </c>
      <c r="AE801" s="2">
        <v>0</v>
      </c>
      <c r="AF801" s="8" t="s">
        <v>2447</v>
      </c>
      <c r="AG801" s="2">
        <v>0</v>
      </c>
      <c r="AH801" s="2">
        <v>0</v>
      </c>
      <c r="AI801" s="8" t="s">
        <v>2447</v>
      </c>
      <c r="AJ801" t="s">
        <v>356</v>
      </c>
      <c r="AK801" s="6">
        <v>5</v>
      </c>
      <c r="AT801"/>
      <c r="AU801"/>
    </row>
    <row r="802" spans="1:47" x14ac:dyDescent="0.25">
      <c r="A802" t="s">
        <v>35</v>
      </c>
      <c r="B802" t="s">
        <v>1773</v>
      </c>
      <c r="C802" t="s">
        <v>1991</v>
      </c>
      <c r="D802" t="s">
        <v>2325</v>
      </c>
      <c r="E802" s="2">
        <v>54.604395604395606</v>
      </c>
      <c r="F802" s="2">
        <f>SUM(Contract[[#This Row],[RN Hours (excl. Admin, DON)]], Contract[[#This Row],[RN Admin Hours]], Contract[[#This Row],[RN DON Hours]], Contract[[#This Row],[LPN Hours (excl. Admin)]], Contract[[#This Row],[LPN Admin Hours]], Contract[[#This Row],[CNA Hours]], Contract[[#This Row],[NA TR Hours]], Contract[[#This Row],[Med Aide/Tech Hours]])</f>
        <v>176.31197802197801</v>
      </c>
      <c r="G8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0.8351648351648352</v>
      </c>
      <c r="H802" s="8">
        <f>Contract[[#This Row],[Total Contract Hours]]/Contract[[#This Row],[Total Nurse Staff Hours]]</f>
        <v>4.7368581790893892E-3</v>
      </c>
      <c r="I802" s="2">
        <f>SUM(Contract[[#This Row],[RN Hours (excl. Admin, DON)]], Contract[[#This Row],[RN Admin Hours]], Contract[[#This Row],[RN DON Hours]])</f>
        <v>25.915384615384614</v>
      </c>
      <c r="J802" s="2">
        <f>SUM(Contract[[#This Row],[RN Hours Contract (excl. Admin, DON)]], Contract[[#This Row],[RN Admin Hours Contract]], Contract[[#This Row],[RN DON Hours Contract]])</f>
        <v>0.8351648351648352</v>
      </c>
      <c r="K802" s="8">
        <f>Contract[[#This Row],[Total Contract RN Hours (w/ Admin, DON)]]/Contract[[#This Row],[Total RN Hours (w/ Admin, DON)]]</f>
        <v>3.2226603909595898E-2</v>
      </c>
      <c r="L802" s="2">
        <v>20.728571428571428</v>
      </c>
      <c r="M802" s="2">
        <v>0.8351648351648352</v>
      </c>
      <c r="N802" s="8">
        <f>Contract[[#This Row],[RN Hours Contract (excl. Admin, DON)]]/Contract[[#This Row],[RN Hours (excl. Admin, DON)]]</f>
        <v>4.0290515824630231E-2</v>
      </c>
      <c r="O802" s="2">
        <v>0</v>
      </c>
      <c r="P802" s="2">
        <v>0</v>
      </c>
      <c r="Q802" s="8" t="s">
        <v>2447</v>
      </c>
      <c r="R802" s="2">
        <v>5.186813186813187</v>
      </c>
      <c r="S802" s="2">
        <v>0</v>
      </c>
      <c r="T802" s="8">
        <f>Contract[[#This Row],[RN DON Hours Contract]]/Contract[[#This Row],[RN DON Hours]]</f>
        <v>0</v>
      </c>
      <c r="U802" s="2">
        <v>23.01109890109889</v>
      </c>
      <c r="V802" s="2">
        <v>0</v>
      </c>
      <c r="W802" s="8">
        <f>Contract[[#This Row],[LPN Hours Contract (excl. Admin)]]/Contract[[#This Row],[LPN Hours (excl. Admin)]]</f>
        <v>0</v>
      </c>
      <c r="X802" s="2">
        <v>0</v>
      </c>
      <c r="Y802" s="2">
        <v>0</v>
      </c>
      <c r="Z802" s="8" t="s">
        <v>2447</v>
      </c>
      <c r="AA802" s="2">
        <v>127.38549450549451</v>
      </c>
      <c r="AB802" s="2">
        <v>0</v>
      </c>
      <c r="AC802" s="8">
        <f>Contract[[#This Row],[CNA Hours Contract]]/Contract[[#This Row],[CNA Hours]]</f>
        <v>0</v>
      </c>
      <c r="AD802" s="2">
        <v>0</v>
      </c>
      <c r="AE802" s="2">
        <v>0</v>
      </c>
      <c r="AF802" s="8" t="s">
        <v>2447</v>
      </c>
      <c r="AG802" s="2">
        <v>0</v>
      </c>
      <c r="AH802" s="2">
        <v>0</v>
      </c>
      <c r="AI802" s="8" t="s">
        <v>2447</v>
      </c>
      <c r="AJ802" t="s">
        <v>839</v>
      </c>
      <c r="AK802" s="6">
        <v>5</v>
      </c>
      <c r="AT802"/>
      <c r="AU802"/>
    </row>
    <row r="803" spans="1:47" x14ac:dyDescent="0.25">
      <c r="A803" t="s">
        <v>35</v>
      </c>
      <c r="B803" t="s">
        <v>1626</v>
      </c>
      <c r="C803" t="s">
        <v>2233</v>
      </c>
      <c r="D803" t="s">
        <v>2331</v>
      </c>
      <c r="E803" s="2">
        <v>95.703296703296701</v>
      </c>
      <c r="F803" s="2">
        <f>SUM(Contract[[#This Row],[RN Hours (excl. Admin, DON)]], Contract[[#This Row],[RN Admin Hours]], Contract[[#This Row],[RN DON Hours]], Contract[[#This Row],[LPN Hours (excl. Admin)]], Contract[[#This Row],[LPN Admin Hours]], Contract[[#This Row],[CNA Hours]], Contract[[#This Row],[NA TR Hours]], Contract[[#This Row],[Med Aide/Tech Hours]])</f>
        <v>329.74725274725279</v>
      </c>
      <c r="G8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47.967032967032964</v>
      </c>
      <c r="H803" s="8">
        <f>Contract[[#This Row],[Total Contract Hours]]/Contract[[#This Row],[Total Nurse Staff Hours]]</f>
        <v>0.14546605791981868</v>
      </c>
      <c r="I803" s="2">
        <f>SUM(Contract[[#This Row],[RN Hours (excl. Admin, DON)]], Contract[[#This Row],[RN Admin Hours]], Contract[[#This Row],[RN DON Hours]])</f>
        <v>68.362637362637358</v>
      </c>
      <c r="J803" s="2">
        <f>SUM(Contract[[#This Row],[RN Hours Contract (excl. Admin, DON)]], Contract[[#This Row],[RN Admin Hours Contract]], Contract[[#This Row],[RN DON Hours Contract]])</f>
        <v>2.7142857142857144</v>
      </c>
      <c r="K803" s="8">
        <f>Contract[[#This Row],[Total Contract RN Hours (w/ Admin, DON)]]/Contract[[#This Row],[Total RN Hours (w/ Admin, DON)]]</f>
        <v>3.9704227616138892E-2</v>
      </c>
      <c r="L803" s="2">
        <v>27.162087912087912</v>
      </c>
      <c r="M803" s="2">
        <v>2.7142857142857144</v>
      </c>
      <c r="N803" s="8">
        <f>Contract[[#This Row],[RN Hours Contract (excl. Admin, DON)]]/Contract[[#This Row],[RN Hours (excl. Admin, DON)]]</f>
        <v>9.9929199959542844E-2</v>
      </c>
      <c r="O803" s="2">
        <v>35.925824175824175</v>
      </c>
      <c r="P803" s="2">
        <v>0</v>
      </c>
      <c r="Q803" s="8">
        <f>Contract[[#This Row],[RN Admin Hours Contract]]/Contract[[#This Row],[RN Admin Hours]]</f>
        <v>0</v>
      </c>
      <c r="R803" s="2">
        <v>5.2747252747252746</v>
      </c>
      <c r="S803" s="2">
        <v>0</v>
      </c>
      <c r="T803" s="8">
        <f>Contract[[#This Row],[RN DON Hours Contract]]/Contract[[#This Row],[RN DON Hours]]</f>
        <v>0</v>
      </c>
      <c r="U803" s="2">
        <v>79.431318681318686</v>
      </c>
      <c r="V803" s="2">
        <v>21.142857142857142</v>
      </c>
      <c r="W803" s="8">
        <f>Contract[[#This Row],[LPN Hours Contract (excl. Admin)]]/Contract[[#This Row],[LPN Hours (excl. Admin)]]</f>
        <v>0.26617784387645693</v>
      </c>
      <c r="X803" s="2">
        <v>0</v>
      </c>
      <c r="Y803" s="2">
        <v>0</v>
      </c>
      <c r="Z803" s="8" t="s">
        <v>2447</v>
      </c>
      <c r="AA803" s="2">
        <v>136.98626373626374</v>
      </c>
      <c r="AB803" s="2">
        <v>24.109890109890109</v>
      </c>
      <c r="AC803" s="8">
        <f>Contract[[#This Row],[CNA Hours Contract]]/Contract[[#This Row],[CNA Hours]]</f>
        <v>0.17600224615446322</v>
      </c>
      <c r="AD803" s="2">
        <v>44.967032967032964</v>
      </c>
      <c r="AE803" s="2">
        <v>0</v>
      </c>
      <c r="AF803" s="8">
        <f>Contract[[#This Row],[NA TR Hours Contract]]/Contract[[#This Row],[NA TR Hours]]</f>
        <v>0</v>
      </c>
      <c r="AG803" s="2">
        <v>0</v>
      </c>
      <c r="AH803" s="2">
        <v>0</v>
      </c>
      <c r="AI803" s="8" t="s">
        <v>2447</v>
      </c>
      <c r="AJ803" t="s">
        <v>689</v>
      </c>
      <c r="AK803" s="6">
        <v>5</v>
      </c>
      <c r="AT803"/>
      <c r="AU803"/>
    </row>
    <row r="804" spans="1:47" x14ac:dyDescent="0.25">
      <c r="A804" t="s">
        <v>35</v>
      </c>
      <c r="B804" t="s">
        <v>1743</v>
      </c>
      <c r="C804" t="s">
        <v>2251</v>
      </c>
      <c r="D804" t="s">
        <v>2331</v>
      </c>
      <c r="E804" s="2">
        <v>23.868131868131869</v>
      </c>
      <c r="F804" s="2">
        <f>SUM(Contract[[#This Row],[RN Hours (excl. Admin, DON)]], Contract[[#This Row],[RN Admin Hours]], Contract[[#This Row],[RN DON Hours]], Contract[[#This Row],[LPN Hours (excl. Admin)]], Contract[[#This Row],[LPN Admin Hours]], Contract[[#This Row],[CNA Hours]], Contract[[#This Row],[NA TR Hours]], Contract[[#This Row],[Med Aide/Tech Hours]])</f>
        <v>93.059890109890119</v>
      </c>
      <c r="G8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45.087142857142858</v>
      </c>
      <c r="H804" s="8">
        <f>Contract[[#This Row],[Total Contract Hours]]/Contract[[#This Row],[Total Nurse Staff Hours]]</f>
        <v>0.48449598214549294</v>
      </c>
      <c r="I804" s="2">
        <f>SUM(Contract[[#This Row],[RN Hours (excl. Admin, DON)]], Contract[[#This Row],[RN Admin Hours]], Contract[[#This Row],[RN DON Hours]])</f>
        <v>29.001428571428569</v>
      </c>
      <c r="J804" s="2">
        <f>SUM(Contract[[#This Row],[RN Hours Contract (excl. Admin, DON)]], Contract[[#This Row],[RN Admin Hours Contract]], Contract[[#This Row],[RN DON Hours Contract]])</f>
        <v>13.67032967032967</v>
      </c>
      <c r="K804" s="8">
        <f>Contract[[#This Row],[Total Contract RN Hours (w/ Admin, DON)]]/Contract[[#This Row],[Total RN Hours (w/ Admin, DON)]]</f>
        <v>0.47136745821539677</v>
      </c>
      <c r="L804" s="2">
        <v>21.858571428571423</v>
      </c>
      <c r="M804" s="2">
        <v>12.164835164835164</v>
      </c>
      <c r="N804" s="8">
        <f>Contract[[#This Row],[RN Hours Contract (excl. Admin, DON)]]/Contract[[#This Row],[RN Hours (excl. Admin, DON)]]</f>
        <v>0.55652471180868024</v>
      </c>
      <c r="O804" s="2">
        <v>1.5164835164835164</v>
      </c>
      <c r="P804" s="2">
        <v>1.5054945054945055</v>
      </c>
      <c r="Q804" s="8">
        <f>Contract[[#This Row],[RN Admin Hours Contract]]/Contract[[#This Row],[RN Admin Hours]]</f>
        <v>0.99275362318840588</v>
      </c>
      <c r="R804" s="2">
        <v>5.6263736263736268</v>
      </c>
      <c r="S804" s="2">
        <v>0</v>
      </c>
      <c r="T804" s="8">
        <f>Contract[[#This Row],[RN DON Hours Contract]]/Contract[[#This Row],[RN DON Hours]]</f>
        <v>0</v>
      </c>
      <c r="U804" s="2">
        <v>13.433406593406589</v>
      </c>
      <c r="V804" s="2">
        <v>10.284945054945055</v>
      </c>
      <c r="W804" s="8">
        <f>Contract[[#This Row],[LPN Hours Contract (excl. Admin)]]/Contract[[#This Row],[LPN Hours (excl. Admin)]]</f>
        <v>0.76562448872746336</v>
      </c>
      <c r="X804" s="2">
        <v>0.26373626373626374</v>
      </c>
      <c r="Y804" s="2">
        <v>0.26373626373626374</v>
      </c>
      <c r="Z804" s="8">
        <f>Contract[[#This Row],[LPN Admin Hours Contract]]/Contract[[#This Row],[LPN Admin Hours]]</f>
        <v>1</v>
      </c>
      <c r="AA804" s="2">
        <v>50.361318681318693</v>
      </c>
      <c r="AB804" s="2">
        <v>20.868131868131869</v>
      </c>
      <c r="AC804" s="8">
        <f>Contract[[#This Row],[CNA Hours Contract]]/Contract[[#This Row],[CNA Hours]]</f>
        <v>0.41436825751492501</v>
      </c>
      <c r="AD804" s="2">
        <v>0</v>
      </c>
      <c r="AE804" s="2">
        <v>0</v>
      </c>
      <c r="AF804" s="8" t="s">
        <v>2447</v>
      </c>
      <c r="AG804" s="2">
        <v>0</v>
      </c>
      <c r="AH804" s="2">
        <v>0</v>
      </c>
      <c r="AI804" s="8" t="s">
        <v>2447</v>
      </c>
      <c r="AJ804" t="s">
        <v>809</v>
      </c>
      <c r="AK804" s="6">
        <v>5</v>
      </c>
      <c r="AT804"/>
      <c r="AU804"/>
    </row>
    <row r="805" spans="1:47" x14ac:dyDescent="0.25">
      <c r="A805" t="s">
        <v>35</v>
      </c>
      <c r="B805" t="s">
        <v>1897</v>
      </c>
      <c r="C805" t="s">
        <v>1965</v>
      </c>
      <c r="D805" t="s">
        <v>2282</v>
      </c>
      <c r="E805" s="2">
        <v>94.07692307692308</v>
      </c>
      <c r="F805" s="2">
        <f>SUM(Contract[[#This Row],[RN Hours (excl. Admin, DON)]], Contract[[#This Row],[RN Admin Hours]], Contract[[#This Row],[RN DON Hours]], Contract[[#This Row],[LPN Hours (excl. Admin)]], Contract[[#This Row],[LPN Admin Hours]], Contract[[#This Row],[CNA Hours]], Contract[[#This Row],[NA TR Hours]], Contract[[#This Row],[Med Aide/Tech Hours]])</f>
        <v>297.73043956043955</v>
      </c>
      <c r="G8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11.647032967032969</v>
      </c>
      <c r="H805" s="8">
        <f>Contract[[#This Row],[Total Contract Hours]]/Contract[[#This Row],[Total Nurse Staff Hours]]</f>
        <v>3.9119389284576693E-2</v>
      </c>
      <c r="I805" s="2">
        <f>SUM(Contract[[#This Row],[RN Hours (excl. Admin, DON)]], Contract[[#This Row],[RN Admin Hours]], Contract[[#This Row],[RN DON Hours]])</f>
        <v>46.804945054945058</v>
      </c>
      <c r="J805" s="2">
        <f>SUM(Contract[[#This Row],[RN Hours Contract (excl. Admin, DON)]], Contract[[#This Row],[RN Admin Hours Contract]], Contract[[#This Row],[RN DON Hours Contract]])</f>
        <v>1.0219780219780219</v>
      </c>
      <c r="K805" s="8">
        <f>Contract[[#This Row],[Total Contract RN Hours (w/ Admin, DON)]]/Contract[[#This Row],[Total RN Hours (w/ Admin, DON)]]</f>
        <v>2.1834830075717553E-2</v>
      </c>
      <c r="L805" s="2">
        <v>41.354395604395606</v>
      </c>
      <c r="M805" s="2">
        <v>1.0219780219780219</v>
      </c>
      <c r="N805" s="8">
        <f>Contract[[#This Row],[RN Hours Contract (excl. Admin, DON)]]/Contract[[#This Row],[RN Hours (excl. Admin, DON)]]</f>
        <v>2.4712681857437052E-2</v>
      </c>
      <c r="O805" s="2">
        <v>0</v>
      </c>
      <c r="P805" s="2">
        <v>0</v>
      </c>
      <c r="Q805" s="8" t="s">
        <v>2447</v>
      </c>
      <c r="R805" s="2">
        <v>5.4505494505494507</v>
      </c>
      <c r="S805" s="2">
        <v>0</v>
      </c>
      <c r="T805" s="8">
        <f>Contract[[#This Row],[RN DON Hours Contract]]/Contract[[#This Row],[RN DON Hours]]</f>
        <v>0</v>
      </c>
      <c r="U805" s="2">
        <v>85.231868131868126</v>
      </c>
      <c r="V805" s="2">
        <v>5.9327472527472542</v>
      </c>
      <c r="W805" s="8">
        <f>Contract[[#This Row],[LPN Hours Contract (excl. Admin)]]/Contract[[#This Row],[LPN Hours (excl. Admin)]]</f>
        <v>6.9607147922280552E-2</v>
      </c>
      <c r="X805" s="2">
        <v>0</v>
      </c>
      <c r="Y805" s="2">
        <v>0</v>
      </c>
      <c r="Z805" s="8" t="s">
        <v>2447</v>
      </c>
      <c r="AA805" s="2">
        <v>165.69362637362633</v>
      </c>
      <c r="AB805" s="2">
        <v>4.6923076923076925</v>
      </c>
      <c r="AC805" s="8">
        <f>Contract[[#This Row],[CNA Hours Contract]]/Contract[[#This Row],[CNA Hours]]</f>
        <v>2.8319180375272257E-2</v>
      </c>
      <c r="AD805" s="2">
        <v>0</v>
      </c>
      <c r="AE805" s="2">
        <v>0</v>
      </c>
      <c r="AF805" s="8" t="s">
        <v>2447</v>
      </c>
      <c r="AG805" s="2">
        <v>0</v>
      </c>
      <c r="AH805" s="2">
        <v>0</v>
      </c>
      <c r="AI805" s="8" t="s">
        <v>2447</v>
      </c>
      <c r="AJ805" t="s">
        <v>964</v>
      </c>
      <c r="AK805" s="6">
        <v>5</v>
      </c>
      <c r="AT805"/>
      <c r="AU805"/>
    </row>
    <row r="806" spans="1:47" x14ac:dyDescent="0.25">
      <c r="A806" t="s">
        <v>35</v>
      </c>
      <c r="B806" t="s">
        <v>1244</v>
      </c>
      <c r="C806" t="s">
        <v>1922</v>
      </c>
      <c r="D806" t="s">
        <v>2291</v>
      </c>
      <c r="E806" s="2">
        <v>69.208791208791212</v>
      </c>
      <c r="F806" s="2">
        <f>SUM(Contract[[#This Row],[RN Hours (excl. Admin, DON)]], Contract[[#This Row],[RN Admin Hours]], Contract[[#This Row],[RN DON Hours]], Contract[[#This Row],[LPN Hours (excl. Admin)]], Contract[[#This Row],[LPN Admin Hours]], Contract[[#This Row],[CNA Hours]], Contract[[#This Row],[NA TR Hours]], Contract[[#This Row],[Med Aide/Tech Hours]])</f>
        <v>222.98285714285709</v>
      </c>
      <c r="G8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06" s="8">
        <f>Contract[[#This Row],[Total Contract Hours]]/Contract[[#This Row],[Total Nurse Staff Hours]]</f>
        <v>0</v>
      </c>
      <c r="I806" s="2">
        <f>SUM(Contract[[#This Row],[RN Hours (excl. Admin, DON)]], Contract[[#This Row],[RN Admin Hours]], Contract[[#This Row],[RN DON Hours]])</f>
        <v>33.414065934065931</v>
      </c>
      <c r="J806" s="2">
        <f>SUM(Contract[[#This Row],[RN Hours Contract (excl. Admin, DON)]], Contract[[#This Row],[RN Admin Hours Contract]], Contract[[#This Row],[RN DON Hours Contract]])</f>
        <v>0</v>
      </c>
      <c r="K806" s="8">
        <f>Contract[[#This Row],[Total Contract RN Hours (w/ Admin, DON)]]/Contract[[#This Row],[Total RN Hours (w/ Admin, DON)]]</f>
        <v>0</v>
      </c>
      <c r="L806" s="2">
        <v>25.622857142857136</v>
      </c>
      <c r="M806" s="2">
        <v>0</v>
      </c>
      <c r="N806" s="8">
        <f>Contract[[#This Row],[RN Hours Contract (excl. Admin, DON)]]/Contract[[#This Row],[RN Hours (excl. Admin, DON)]]</f>
        <v>0</v>
      </c>
      <c r="O806" s="2">
        <v>2.6043956043956045</v>
      </c>
      <c r="P806" s="2">
        <v>0</v>
      </c>
      <c r="Q806" s="8">
        <f>Contract[[#This Row],[RN Admin Hours Contract]]/Contract[[#This Row],[RN Admin Hours]]</f>
        <v>0</v>
      </c>
      <c r="R806" s="2">
        <v>5.186813186813187</v>
      </c>
      <c r="S806" s="2">
        <v>0</v>
      </c>
      <c r="T806" s="8">
        <f>Contract[[#This Row],[RN DON Hours Contract]]/Contract[[#This Row],[RN DON Hours]]</f>
        <v>0</v>
      </c>
      <c r="U806" s="2">
        <v>55.440549450549433</v>
      </c>
      <c r="V806" s="2">
        <v>0</v>
      </c>
      <c r="W806" s="8">
        <f>Contract[[#This Row],[LPN Hours Contract (excl. Admin)]]/Contract[[#This Row],[LPN Hours (excl. Admin)]]</f>
        <v>0</v>
      </c>
      <c r="X806" s="2">
        <v>1.098901098901099</v>
      </c>
      <c r="Y806" s="2">
        <v>0</v>
      </c>
      <c r="Z806" s="8">
        <f>Contract[[#This Row],[LPN Admin Hours Contract]]/Contract[[#This Row],[LPN Admin Hours]]</f>
        <v>0</v>
      </c>
      <c r="AA806" s="2">
        <v>133.02934065934065</v>
      </c>
      <c r="AB806" s="2">
        <v>0</v>
      </c>
      <c r="AC806" s="8">
        <f>Contract[[#This Row],[CNA Hours Contract]]/Contract[[#This Row],[CNA Hours]]</f>
        <v>0</v>
      </c>
      <c r="AD806" s="2">
        <v>0</v>
      </c>
      <c r="AE806" s="2">
        <v>0</v>
      </c>
      <c r="AF806" s="8" t="s">
        <v>2447</v>
      </c>
      <c r="AG806" s="2">
        <v>0</v>
      </c>
      <c r="AH806" s="2">
        <v>0</v>
      </c>
      <c r="AI806" s="8" t="s">
        <v>2447</v>
      </c>
      <c r="AJ806" t="s">
        <v>300</v>
      </c>
      <c r="AK806" s="6">
        <v>5</v>
      </c>
      <c r="AT806"/>
      <c r="AU806"/>
    </row>
    <row r="807" spans="1:47" x14ac:dyDescent="0.25">
      <c r="A807" t="s">
        <v>35</v>
      </c>
      <c r="B807" t="s">
        <v>1191</v>
      </c>
      <c r="C807" t="s">
        <v>2127</v>
      </c>
      <c r="D807" t="s">
        <v>2353</v>
      </c>
      <c r="E807" s="2">
        <v>107.5934065934066</v>
      </c>
      <c r="F807" s="2">
        <f>SUM(Contract[[#This Row],[RN Hours (excl. Admin, DON)]], Contract[[#This Row],[RN Admin Hours]], Contract[[#This Row],[RN DON Hours]], Contract[[#This Row],[LPN Hours (excl. Admin)]], Contract[[#This Row],[LPN Admin Hours]], Contract[[#This Row],[CNA Hours]], Contract[[#This Row],[NA TR Hours]], Contract[[#This Row],[Med Aide/Tech Hours]])</f>
        <v>332.96186813186819</v>
      </c>
      <c r="G8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07" s="8">
        <f>Contract[[#This Row],[Total Contract Hours]]/Contract[[#This Row],[Total Nurse Staff Hours]]</f>
        <v>0</v>
      </c>
      <c r="I807" s="2">
        <f>SUM(Contract[[#This Row],[RN Hours (excl. Admin, DON)]], Contract[[#This Row],[RN Admin Hours]], Contract[[#This Row],[RN DON Hours]])</f>
        <v>52.533186813186809</v>
      </c>
      <c r="J807" s="2">
        <f>SUM(Contract[[#This Row],[RN Hours Contract (excl. Admin, DON)]], Contract[[#This Row],[RN Admin Hours Contract]], Contract[[#This Row],[RN DON Hours Contract]])</f>
        <v>0</v>
      </c>
      <c r="K807" s="8">
        <f>Contract[[#This Row],[Total Contract RN Hours (w/ Admin, DON)]]/Contract[[#This Row],[Total RN Hours (w/ Admin, DON)]]</f>
        <v>0</v>
      </c>
      <c r="L807" s="2">
        <v>34.958571428571425</v>
      </c>
      <c r="M807" s="2">
        <v>0</v>
      </c>
      <c r="N807" s="8">
        <f>Contract[[#This Row],[RN Hours Contract (excl. Admin, DON)]]/Contract[[#This Row],[RN Hours (excl. Admin, DON)]]</f>
        <v>0</v>
      </c>
      <c r="O807" s="2">
        <v>11.948241758241755</v>
      </c>
      <c r="P807" s="2">
        <v>0</v>
      </c>
      <c r="Q807" s="8">
        <f>Contract[[#This Row],[RN Admin Hours Contract]]/Contract[[#This Row],[RN Admin Hours]]</f>
        <v>0</v>
      </c>
      <c r="R807" s="2">
        <v>5.6263736263736268</v>
      </c>
      <c r="S807" s="2">
        <v>0</v>
      </c>
      <c r="T807" s="8">
        <f>Contract[[#This Row],[RN DON Hours Contract]]/Contract[[#This Row],[RN DON Hours]]</f>
        <v>0</v>
      </c>
      <c r="U807" s="2">
        <v>109.68846153846158</v>
      </c>
      <c r="V807" s="2">
        <v>0</v>
      </c>
      <c r="W807" s="8">
        <f>Contract[[#This Row],[LPN Hours Contract (excl. Admin)]]/Contract[[#This Row],[LPN Hours (excl. Admin)]]</f>
        <v>0</v>
      </c>
      <c r="X807" s="2">
        <v>0</v>
      </c>
      <c r="Y807" s="2">
        <v>0</v>
      </c>
      <c r="Z807" s="8" t="s">
        <v>2447</v>
      </c>
      <c r="AA807" s="2">
        <v>170.7402197802198</v>
      </c>
      <c r="AB807" s="2">
        <v>0</v>
      </c>
      <c r="AC807" s="8">
        <f>Contract[[#This Row],[CNA Hours Contract]]/Contract[[#This Row],[CNA Hours]]</f>
        <v>0</v>
      </c>
      <c r="AD807" s="2">
        <v>0</v>
      </c>
      <c r="AE807" s="2">
        <v>0</v>
      </c>
      <c r="AF807" s="8" t="s">
        <v>2447</v>
      </c>
      <c r="AG807" s="2">
        <v>0</v>
      </c>
      <c r="AH807" s="2">
        <v>0</v>
      </c>
      <c r="AI807" s="8" t="s">
        <v>2447</v>
      </c>
      <c r="AJ807" t="s">
        <v>246</v>
      </c>
      <c r="AK807" s="6">
        <v>5</v>
      </c>
      <c r="AT807"/>
      <c r="AU807"/>
    </row>
    <row r="808" spans="1:47" x14ac:dyDescent="0.25">
      <c r="A808" t="s">
        <v>35</v>
      </c>
      <c r="B808" t="s">
        <v>1186</v>
      </c>
      <c r="C808" t="s">
        <v>1951</v>
      </c>
      <c r="D808" t="s">
        <v>2291</v>
      </c>
      <c r="E808" s="2">
        <v>85</v>
      </c>
      <c r="F808" s="2">
        <f>SUM(Contract[[#This Row],[RN Hours (excl. Admin, DON)]], Contract[[#This Row],[RN Admin Hours]], Contract[[#This Row],[RN DON Hours]], Contract[[#This Row],[LPN Hours (excl. Admin)]], Contract[[#This Row],[LPN Admin Hours]], Contract[[#This Row],[CNA Hours]], Contract[[#This Row],[NA TR Hours]], Contract[[#This Row],[Med Aide/Tech Hours]])</f>
        <v>273.20890109890104</v>
      </c>
      <c r="G8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2.5714285714285712</v>
      </c>
      <c r="H808" s="8">
        <f>Contract[[#This Row],[Total Contract Hours]]/Contract[[#This Row],[Total Nurse Staff Hours]]</f>
        <v>9.4119502003257183E-3</v>
      </c>
      <c r="I808" s="2">
        <f>SUM(Contract[[#This Row],[RN Hours (excl. Admin, DON)]], Contract[[#This Row],[RN Admin Hours]], Contract[[#This Row],[RN DON Hours]])</f>
        <v>32.991648351648351</v>
      </c>
      <c r="J808" s="2">
        <f>SUM(Contract[[#This Row],[RN Hours Contract (excl. Admin, DON)]], Contract[[#This Row],[RN Admin Hours Contract]], Contract[[#This Row],[RN DON Hours Contract]])</f>
        <v>0</v>
      </c>
      <c r="K808" s="8">
        <f>Contract[[#This Row],[Total Contract RN Hours (w/ Admin, DON)]]/Contract[[#This Row],[Total RN Hours (w/ Admin, DON)]]</f>
        <v>0</v>
      </c>
      <c r="L808" s="2">
        <v>20.796923076923076</v>
      </c>
      <c r="M808" s="2">
        <v>0</v>
      </c>
      <c r="N808" s="8">
        <f>Contract[[#This Row],[RN Hours Contract (excl. Admin, DON)]]/Contract[[#This Row],[RN Hours (excl. Admin, DON)]]</f>
        <v>0</v>
      </c>
      <c r="O808" s="2">
        <v>6.7441758241758256</v>
      </c>
      <c r="P808" s="2">
        <v>0</v>
      </c>
      <c r="Q808" s="8">
        <f>Contract[[#This Row],[RN Admin Hours Contract]]/Contract[[#This Row],[RN Admin Hours]]</f>
        <v>0</v>
      </c>
      <c r="R808" s="2">
        <v>5.4505494505494507</v>
      </c>
      <c r="S808" s="2">
        <v>0</v>
      </c>
      <c r="T808" s="8">
        <f>Contract[[#This Row],[RN DON Hours Contract]]/Contract[[#This Row],[RN DON Hours]]</f>
        <v>0</v>
      </c>
      <c r="U808" s="2">
        <v>88.390439560439532</v>
      </c>
      <c r="V808" s="2">
        <v>0.26373626373626374</v>
      </c>
      <c r="W808" s="8">
        <f>Contract[[#This Row],[LPN Hours Contract (excl. Admin)]]/Contract[[#This Row],[LPN Hours (excl. Admin)]]</f>
        <v>2.9837645909196594E-3</v>
      </c>
      <c r="X808" s="2">
        <v>8.7912087912087919E-2</v>
      </c>
      <c r="Y808" s="2">
        <v>0</v>
      </c>
      <c r="Z808" s="8">
        <f>Contract[[#This Row],[LPN Admin Hours Contract]]/Contract[[#This Row],[LPN Admin Hours]]</f>
        <v>0</v>
      </c>
      <c r="AA808" s="2">
        <v>128.62307692307689</v>
      </c>
      <c r="AB808" s="2">
        <v>2.3076923076923075</v>
      </c>
      <c r="AC808" s="8">
        <f>Contract[[#This Row],[CNA Hours Contract]]/Contract[[#This Row],[CNA Hours]]</f>
        <v>1.7941510675198852E-2</v>
      </c>
      <c r="AD808" s="2">
        <v>23.115824175824169</v>
      </c>
      <c r="AE808" s="2">
        <v>0</v>
      </c>
      <c r="AF808" s="8">
        <f>Contract[[#This Row],[NA TR Hours Contract]]/Contract[[#This Row],[NA TR Hours]]</f>
        <v>0</v>
      </c>
      <c r="AG808" s="2">
        <v>0</v>
      </c>
      <c r="AH808" s="2">
        <v>0</v>
      </c>
      <c r="AI808" s="8" t="s">
        <v>2447</v>
      </c>
      <c r="AJ808" t="s">
        <v>241</v>
      </c>
      <c r="AK808" s="6">
        <v>5</v>
      </c>
      <c r="AT808"/>
      <c r="AU808"/>
    </row>
    <row r="809" spans="1:47" x14ac:dyDescent="0.25">
      <c r="A809" t="s">
        <v>35</v>
      </c>
      <c r="B809" t="s">
        <v>1173</v>
      </c>
      <c r="C809" t="s">
        <v>1950</v>
      </c>
      <c r="D809" t="s">
        <v>2355</v>
      </c>
      <c r="E809" s="2">
        <v>118</v>
      </c>
      <c r="F809" s="2">
        <f>SUM(Contract[[#This Row],[RN Hours (excl. Admin, DON)]], Contract[[#This Row],[RN Admin Hours]], Contract[[#This Row],[RN DON Hours]], Contract[[#This Row],[LPN Hours (excl. Admin)]], Contract[[#This Row],[LPN Admin Hours]], Contract[[#This Row],[CNA Hours]], Contract[[#This Row],[NA TR Hours]], Contract[[#This Row],[Med Aide/Tech Hours]])</f>
        <v>338.41571428571433</v>
      </c>
      <c r="G8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09" s="8">
        <f>Contract[[#This Row],[Total Contract Hours]]/Contract[[#This Row],[Total Nurse Staff Hours]]</f>
        <v>0</v>
      </c>
      <c r="I809" s="2">
        <f>SUM(Contract[[#This Row],[RN Hours (excl. Admin, DON)]], Contract[[#This Row],[RN Admin Hours]], Contract[[#This Row],[RN DON Hours]])</f>
        <v>51.655054945054957</v>
      </c>
      <c r="J809" s="2">
        <f>SUM(Contract[[#This Row],[RN Hours Contract (excl. Admin, DON)]], Contract[[#This Row],[RN Admin Hours Contract]], Contract[[#This Row],[RN DON Hours Contract]])</f>
        <v>0</v>
      </c>
      <c r="K809" s="8">
        <f>Contract[[#This Row],[Total Contract RN Hours (w/ Admin, DON)]]/Contract[[#This Row],[Total RN Hours (w/ Admin, DON)]]</f>
        <v>0</v>
      </c>
      <c r="L809" s="2">
        <v>39.532857142857154</v>
      </c>
      <c r="M809" s="2">
        <v>0</v>
      </c>
      <c r="N809" s="8">
        <f>Contract[[#This Row],[RN Hours Contract (excl. Admin, DON)]]/Contract[[#This Row],[RN Hours (excl. Admin, DON)]]</f>
        <v>0</v>
      </c>
      <c r="O809" s="2">
        <v>6.4958241758241755</v>
      </c>
      <c r="P809" s="2">
        <v>0</v>
      </c>
      <c r="Q809" s="8">
        <f>Contract[[#This Row],[RN Admin Hours Contract]]/Contract[[#This Row],[RN Admin Hours]]</f>
        <v>0</v>
      </c>
      <c r="R809" s="2">
        <v>5.6263736263736268</v>
      </c>
      <c r="S809" s="2">
        <v>0</v>
      </c>
      <c r="T809" s="8">
        <f>Contract[[#This Row],[RN DON Hours Contract]]/Contract[[#This Row],[RN DON Hours]]</f>
        <v>0</v>
      </c>
      <c r="U809" s="2">
        <v>110.04000000000002</v>
      </c>
      <c r="V809" s="2">
        <v>0</v>
      </c>
      <c r="W809" s="8">
        <f>Contract[[#This Row],[LPN Hours Contract (excl. Admin)]]/Contract[[#This Row],[LPN Hours (excl. Admin)]]</f>
        <v>0</v>
      </c>
      <c r="X809" s="2">
        <v>0.26923076923076922</v>
      </c>
      <c r="Y809" s="2">
        <v>0</v>
      </c>
      <c r="Z809" s="8">
        <f>Contract[[#This Row],[LPN Admin Hours Contract]]/Contract[[#This Row],[LPN Admin Hours]]</f>
        <v>0</v>
      </c>
      <c r="AA809" s="2">
        <v>176.45142857142858</v>
      </c>
      <c r="AB809" s="2">
        <v>0</v>
      </c>
      <c r="AC809" s="8">
        <f>Contract[[#This Row],[CNA Hours Contract]]/Contract[[#This Row],[CNA Hours]]</f>
        <v>0</v>
      </c>
      <c r="AD809" s="2">
        <v>0</v>
      </c>
      <c r="AE809" s="2">
        <v>0</v>
      </c>
      <c r="AF809" s="8" t="s">
        <v>2447</v>
      </c>
      <c r="AG809" s="2">
        <v>0</v>
      </c>
      <c r="AH809" s="2">
        <v>0</v>
      </c>
      <c r="AI809" s="8" t="s">
        <v>2447</v>
      </c>
      <c r="AJ809" t="s">
        <v>228</v>
      </c>
      <c r="AK809" s="6">
        <v>5</v>
      </c>
      <c r="AT809"/>
      <c r="AU809"/>
    </row>
    <row r="810" spans="1:47" x14ac:dyDescent="0.25">
      <c r="A810" t="s">
        <v>35</v>
      </c>
      <c r="B810" t="s">
        <v>1130</v>
      </c>
      <c r="C810" t="s">
        <v>1965</v>
      </c>
      <c r="D810" t="s">
        <v>2282</v>
      </c>
      <c r="E810" s="2">
        <v>192.28571428571428</v>
      </c>
      <c r="F810" s="2">
        <f>SUM(Contract[[#This Row],[RN Hours (excl. Admin, DON)]], Contract[[#This Row],[RN Admin Hours]], Contract[[#This Row],[RN DON Hours]], Contract[[#This Row],[LPN Hours (excl. Admin)]], Contract[[#This Row],[LPN Admin Hours]], Contract[[#This Row],[CNA Hours]], Contract[[#This Row],[NA TR Hours]], Contract[[#This Row],[Med Aide/Tech Hours]])</f>
        <v>631.81252747252734</v>
      </c>
      <c r="G8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60.07692307692308</v>
      </c>
      <c r="H810" s="8">
        <f>Contract[[#This Row],[Total Contract Hours]]/Contract[[#This Row],[Total Nurse Staff Hours]]</f>
        <v>9.508662849287261E-2</v>
      </c>
      <c r="I810" s="2">
        <f>SUM(Contract[[#This Row],[RN Hours (excl. Admin, DON)]], Contract[[#This Row],[RN Admin Hours]], Contract[[#This Row],[RN DON Hours]])</f>
        <v>111.58978021978024</v>
      </c>
      <c r="J810" s="2">
        <f>SUM(Contract[[#This Row],[RN Hours Contract (excl. Admin, DON)]], Contract[[#This Row],[RN Admin Hours Contract]], Contract[[#This Row],[RN DON Hours Contract]])</f>
        <v>10.208791208791208</v>
      </c>
      <c r="K810" s="8">
        <f>Contract[[#This Row],[Total Contract RN Hours (w/ Admin, DON)]]/Contract[[#This Row],[Total RN Hours (w/ Admin, DON)]]</f>
        <v>9.1485001482076694E-2</v>
      </c>
      <c r="L810" s="2">
        <v>101.39197802197805</v>
      </c>
      <c r="M810" s="2">
        <v>10.208791208791208</v>
      </c>
      <c r="N810" s="8">
        <f>Contract[[#This Row],[RN Hours Contract (excl. Admin, DON)]]/Contract[[#This Row],[RN Hours (excl. Admin, DON)]]</f>
        <v>0.10068637980983385</v>
      </c>
      <c r="O810" s="2">
        <v>5.2747252747252746</v>
      </c>
      <c r="P810" s="2">
        <v>0</v>
      </c>
      <c r="Q810" s="8">
        <f>Contract[[#This Row],[RN Admin Hours Contract]]/Contract[[#This Row],[RN Admin Hours]]</f>
        <v>0</v>
      </c>
      <c r="R810" s="2">
        <v>4.9230769230769234</v>
      </c>
      <c r="S810" s="2">
        <v>0</v>
      </c>
      <c r="T810" s="8">
        <f>Contract[[#This Row],[RN DON Hours Contract]]/Contract[[#This Row],[RN DON Hours]]</f>
        <v>0</v>
      </c>
      <c r="U810" s="2">
        <v>205.08582417582411</v>
      </c>
      <c r="V810" s="2">
        <v>23.23076923076923</v>
      </c>
      <c r="W810" s="8">
        <f>Contract[[#This Row],[LPN Hours Contract (excl. Admin)]]/Contract[[#This Row],[LPN Hours (excl. Admin)]]</f>
        <v>0.11327340309417502</v>
      </c>
      <c r="X810" s="2">
        <v>9.2108791208791221</v>
      </c>
      <c r="Y810" s="2">
        <v>0</v>
      </c>
      <c r="Z810" s="8">
        <f>Contract[[#This Row],[LPN Admin Hours Contract]]/Contract[[#This Row],[LPN Admin Hours]]</f>
        <v>0</v>
      </c>
      <c r="AA810" s="2">
        <v>305.92604395604394</v>
      </c>
      <c r="AB810" s="2">
        <v>26.637362637362639</v>
      </c>
      <c r="AC810" s="8">
        <f>Contract[[#This Row],[CNA Hours Contract]]/Contract[[#This Row],[CNA Hours]]</f>
        <v>8.7071248635470694E-2</v>
      </c>
      <c r="AD810" s="2">
        <v>0</v>
      </c>
      <c r="AE810" s="2">
        <v>0</v>
      </c>
      <c r="AF810" s="8" t="s">
        <v>2447</v>
      </c>
      <c r="AG810" s="2">
        <v>0</v>
      </c>
      <c r="AH810" s="2">
        <v>0</v>
      </c>
      <c r="AI810" s="8" t="s">
        <v>2447</v>
      </c>
      <c r="AJ810" t="s">
        <v>185</v>
      </c>
      <c r="AK810" s="6">
        <v>5</v>
      </c>
      <c r="AT810"/>
      <c r="AU810"/>
    </row>
    <row r="811" spans="1:47" x14ac:dyDescent="0.25">
      <c r="A811" t="s">
        <v>35</v>
      </c>
      <c r="B811" t="s">
        <v>1592</v>
      </c>
      <c r="C811" t="s">
        <v>2212</v>
      </c>
      <c r="D811" t="s">
        <v>2328</v>
      </c>
      <c r="E811" s="2">
        <v>84.461538461538467</v>
      </c>
      <c r="F811" s="2">
        <f>SUM(Contract[[#This Row],[RN Hours (excl. Admin, DON)]], Contract[[#This Row],[RN Admin Hours]], Contract[[#This Row],[RN DON Hours]], Contract[[#This Row],[LPN Hours (excl. Admin)]], Contract[[#This Row],[LPN Admin Hours]], Contract[[#This Row],[CNA Hours]], Contract[[#This Row],[NA TR Hours]], Contract[[#This Row],[Med Aide/Tech Hours]])</f>
        <v>325.58791208791206</v>
      </c>
      <c r="G8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11" s="8">
        <f>Contract[[#This Row],[Total Contract Hours]]/Contract[[#This Row],[Total Nurse Staff Hours]]</f>
        <v>0</v>
      </c>
      <c r="I811" s="2">
        <f>SUM(Contract[[#This Row],[RN Hours (excl. Admin, DON)]], Contract[[#This Row],[RN Admin Hours]], Contract[[#This Row],[RN DON Hours]])</f>
        <v>46.574175824175825</v>
      </c>
      <c r="J811" s="2">
        <f>SUM(Contract[[#This Row],[RN Hours Contract (excl. Admin, DON)]], Contract[[#This Row],[RN Admin Hours Contract]], Contract[[#This Row],[RN DON Hours Contract]])</f>
        <v>0</v>
      </c>
      <c r="K811" s="8">
        <f>Contract[[#This Row],[Total Contract RN Hours (w/ Admin, DON)]]/Contract[[#This Row],[Total RN Hours (w/ Admin, DON)]]</f>
        <v>0</v>
      </c>
      <c r="L811" s="2">
        <v>0</v>
      </c>
      <c r="M811" s="2">
        <v>0</v>
      </c>
      <c r="N811" s="8" t="s">
        <v>2447</v>
      </c>
      <c r="O811" s="2">
        <v>41.39835164835165</v>
      </c>
      <c r="P811" s="2">
        <v>0</v>
      </c>
      <c r="Q811" s="8">
        <f>Contract[[#This Row],[RN Admin Hours Contract]]/Contract[[#This Row],[RN Admin Hours]]</f>
        <v>0</v>
      </c>
      <c r="R811" s="2">
        <v>5.1758241758241761</v>
      </c>
      <c r="S811" s="2">
        <v>0</v>
      </c>
      <c r="T811" s="8">
        <f>Contract[[#This Row],[RN DON Hours Contract]]/Contract[[#This Row],[RN DON Hours]]</f>
        <v>0</v>
      </c>
      <c r="U811" s="2">
        <v>96.675824175824175</v>
      </c>
      <c r="V811" s="2">
        <v>0</v>
      </c>
      <c r="W811" s="8">
        <f>Contract[[#This Row],[LPN Hours Contract (excl. Admin)]]/Contract[[#This Row],[LPN Hours (excl. Admin)]]</f>
        <v>0</v>
      </c>
      <c r="X811" s="2">
        <v>4.9505494505494507</v>
      </c>
      <c r="Y811" s="2">
        <v>0</v>
      </c>
      <c r="Z811" s="8">
        <f>Contract[[#This Row],[LPN Admin Hours Contract]]/Contract[[#This Row],[LPN Admin Hours]]</f>
        <v>0</v>
      </c>
      <c r="AA811" s="2">
        <v>172.07692307692307</v>
      </c>
      <c r="AB811" s="2">
        <v>0</v>
      </c>
      <c r="AC811" s="8">
        <f>Contract[[#This Row],[CNA Hours Contract]]/Contract[[#This Row],[CNA Hours]]</f>
        <v>0</v>
      </c>
      <c r="AD811" s="2">
        <v>5.3104395604395602</v>
      </c>
      <c r="AE811" s="2">
        <v>0</v>
      </c>
      <c r="AF811" s="8">
        <f>Contract[[#This Row],[NA TR Hours Contract]]/Contract[[#This Row],[NA TR Hours]]</f>
        <v>0</v>
      </c>
      <c r="AG811" s="2">
        <v>0</v>
      </c>
      <c r="AH811" s="2">
        <v>0</v>
      </c>
      <c r="AI811" s="8" t="s">
        <v>2447</v>
      </c>
      <c r="AJ811" t="s">
        <v>654</v>
      </c>
      <c r="AK811" s="6">
        <v>5</v>
      </c>
      <c r="AT811"/>
      <c r="AU811"/>
    </row>
    <row r="812" spans="1:47" x14ac:dyDescent="0.25">
      <c r="A812" t="s">
        <v>35</v>
      </c>
      <c r="B812" t="s">
        <v>1460</v>
      </c>
      <c r="C812" t="s">
        <v>1947</v>
      </c>
      <c r="D812" t="s">
        <v>2333</v>
      </c>
      <c r="E812" s="2">
        <v>32.098901098901102</v>
      </c>
      <c r="F812" s="2">
        <f>SUM(Contract[[#This Row],[RN Hours (excl. Admin, DON)]], Contract[[#This Row],[RN Admin Hours]], Contract[[#This Row],[RN DON Hours]], Contract[[#This Row],[LPN Hours (excl. Admin)]], Contract[[#This Row],[LPN Admin Hours]], Contract[[#This Row],[CNA Hours]], Contract[[#This Row],[NA TR Hours]], Contract[[#This Row],[Med Aide/Tech Hours]])</f>
        <v>155.46153846153842</v>
      </c>
      <c r="G8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12" s="8">
        <f>Contract[[#This Row],[Total Contract Hours]]/Contract[[#This Row],[Total Nurse Staff Hours]]</f>
        <v>0</v>
      </c>
      <c r="I812" s="2">
        <f>SUM(Contract[[#This Row],[RN Hours (excl. Admin, DON)]], Contract[[#This Row],[RN Admin Hours]], Contract[[#This Row],[RN DON Hours]])</f>
        <v>27.704395604395597</v>
      </c>
      <c r="J812" s="2">
        <f>SUM(Contract[[#This Row],[RN Hours Contract (excl. Admin, DON)]], Contract[[#This Row],[RN Admin Hours Contract]], Contract[[#This Row],[RN DON Hours Contract]])</f>
        <v>0</v>
      </c>
      <c r="K812" s="8">
        <f>Contract[[#This Row],[Total Contract RN Hours (w/ Admin, DON)]]/Contract[[#This Row],[Total RN Hours (w/ Admin, DON)]]</f>
        <v>0</v>
      </c>
      <c r="L812" s="2">
        <v>21.638461538461531</v>
      </c>
      <c r="M812" s="2">
        <v>0</v>
      </c>
      <c r="N812" s="8">
        <f>Contract[[#This Row],[RN Hours Contract (excl. Admin, DON)]]/Contract[[#This Row],[RN Hours (excl. Admin, DON)]]</f>
        <v>0</v>
      </c>
      <c r="O812" s="2">
        <v>0</v>
      </c>
      <c r="P812" s="2">
        <v>0</v>
      </c>
      <c r="Q812" s="8" t="s">
        <v>2447</v>
      </c>
      <c r="R812" s="2">
        <v>6.0659340659340657</v>
      </c>
      <c r="S812" s="2">
        <v>0</v>
      </c>
      <c r="T812" s="8">
        <f>Contract[[#This Row],[RN DON Hours Contract]]/Contract[[#This Row],[RN DON Hours]]</f>
        <v>0</v>
      </c>
      <c r="U812" s="2">
        <v>32.475054945054943</v>
      </c>
      <c r="V812" s="2">
        <v>0</v>
      </c>
      <c r="W812" s="8">
        <f>Contract[[#This Row],[LPN Hours Contract (excl. Admin)]]/Contract[[#This Row],[LPN Hours (excl. Admin)]]</f>
        <v>0</v>
      </c>
      <c r="X812" s="2">
        <v>5.2637362637362637</v>
      </c>
      <c r="Y812" s="2">
        <v>0</v>
      </c>
      <c r="Z812" s="8">
        <f>Contract[[#This Row],[LPN Admin Hours Contract]]/Contract[[#This Row],[LPN Admin Hours]]</f>
        <v>0</v>
      </c>
      <c r="AA812" s="2">
        <v>90.018351648351626</v>
      </c>
      <c r="AB812" s="2">
        <v>0</v>
      </c>
      <c r="AC812" s="8">
        <f>Contract[[#This Row],[CNA Hours Contract]]/Contract[[#This Row],[CNA Hours]]</f>
        <v>0</v>
      </c>
      <c r="AD812" s="2">
        <v>0</v>
      </c>
      <c r="AE812" s="2">
        <v>0</v>
      </c>
      <c r="AF812" s="8" t="s">
        <v>2447</v>
      </c>
      <c r="AG812" s="2">
        <v>0</v>
      </c>
      <c r="AH812" s="2">
        <v>0</v>
      </c>
      <c r="AI812" s="8" t="s">
        <v>2447</v>
      </c>
      <c r="AJ812" t="s">
        <v>519</v>
      </c>
      <c r="AK812" s="6">
        <v>5</v>
      </c>
      <c r="AT812"/>
      <c r="AU812"/>
    </row>
    <row r="813" spans="1:47" x14ac:dyDescent="0.25">
      <c r="A813" t="s">
        <v>35</v>
      </c>
      <c r="B813" t="s">
        <v>1176</v>
      </c>
      <c r="C813" t="s">
        <v>2125</v>
      </c>
      <c r="D813" t="s">
        <v>2292</v>
      </c>
      <c r="E813" s="2">
        <v>76.857142857142861</v>
      </c>
      <c r="F813" s="2">
        <f>SUM(Contract[[#This Row],[RN Hours (excl. Admin, DON)]], Contract[[#This Row],[RN Admin Hours]], Contract[[#This Row],[RN DON Hours]], Contract[[#This Row],[LPN Hours (excl. Admin)]], Contract[[#This Row],[LPN Admin Hours]], Contract[[#This Row],[CNA Hours]], Contract[[#This Row],[NA TR Hours]], Contract[[#This Row],[Med Aide/Tech Hours]])</f>
        <v>264.88263736263735</v>
      </c>
      <c r="G8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23.62087912087912</v>
      </c>
      <c r="H813" s="8">
        <f>Contract[[#This Row],[Total Contract Hours]]/Contract[[#This Row],[Total Nurse Staff Hours]]</f>
        <v>8.917488649337546E-2</v>
      </c>
      <c r="I813" s="2">
        <f>SUM(Contract[[#This Row],[RN Hours (excl. Admin, DON)]], Contract[[#This Row],[RN Admin Hours]], Contract[[#This Row],[RN DON Hours]])</f>
        <v>37.612637362637365</v>
      </c>
      <c r="J813" s="2">
        <f>SUM(Contract[[#This Row],[RN Hours Contract (excl. Admin, DON)]], Contract[[#This Row],[RN Admin Hours Contract]], Contract[[#This Row],[RN DON Hours Contract]])</f>
        <v>0</v>
      </c>
      <c r="K813" s="8">
        <f>Contract[[#This Row],[Total Contract RN Hours (w/ Admin, DON)]]/Contract[[#This Row],[Total RN Hours (w/ Admin, DON)]]</f>
        <v>0</v>
      </c>
      <c r="L813" s="2">
        <v>22.755494505494507</v>
      </c>
      <c r="M813" s="2">
        <v>0</v>
      </c>
      <c r="N813" s="8">
        <f>Contract[[#This Row],[RN Hours Contract (excl. Admin, DON)]]/Contract[[#This Row],[RN Hours (excl. Admin, DON)]]</f>
        <v>0</v>
      </c>
      <c r="O813" s="2">
        <v>9.4065934065934069</v>
      </c>
      <c r="P813" s="2">
        <v>0</v>
      </c>
      <c r="Q813" s="8">
        <f>Contract[[#This Row],[RN Admin Hours Contract]]/Contract[[#This Row],[RN Admin Hours]]</f>
        <v>0</v>
      </c>
      <c r="R813" s="2">
        <v>5.4505494505494507</v>
      </c>
      <c r="S813" s="2">
        <v>0</v>
      </c>
      <c r="T813" s="8">
        <f>Contract[[#This Row],[RN DON Hours Contract]]/Contract[[#This Row],[RN DON Hours]]</f>
        <v>0</v>
      </c>
      <c r="U813" s="2">
        <v>67.47527472527473</v>
      </c>
      <c r="V813" s="2">
        <v>2.1593406593406592</v>
      </c>
      <c r="W813" s="8">
        <f>Contract[[#This Row],[LPN Hours Contract (excl. Admin)]]/Contract[[#This Row],[LPN Hours (excl. Admin)]]</f>
        <v>3.2001954317820928E-2</v>
      </c>
      <c r="X813" s="2">
        <v>10.527472527472527</v>
      </c>
      <c r="Y813" s="2">
        <v>0</v>
      </c>
      <c r="Z813" s="8">
        <f>Contract[[#This Row],[LPN Admin Hours Contract]]/Contract[[#This Row],[LPN Admin Hours]]</f>
        <v>0</v>
      </c>
      <c r="AA813" s="2">
        <v>140.62989010989011</v>
      </c>
      <c r="AB813" s="2">
        <v>21.46153846153846</v>
      </c>
      <c r="AC813" s="8">
        <f>Contract[[#This Row],[CNA Hours Contract]]/Contract[[#This Row],[CNA Hours]]</f>
        <v>0.15261007773502575</v>
      </c>
      <c r="AD813" s="2">
        <v>8.6373626373626369</v>
      </c>
      <c r="AE813" s="2">
        <v>0</v>
      </c>
      <c r="AF813" s="8">
        <f>Contract[[#This Row],[NA TR Hours Contract]]/Contract[[#This Row],[NA TR Hours]]</f>
        <v>0</v>
      </c>
      <c r="AG813" s="2">
        <v>0</v>
      </c>
      <c r="AH813" s="2">
        <v>0</v>
      </c>
      <c r="AI813" s="8" t="s">
        <v>2447</v>
      </c>
      <c r="AJ813" t="s">
        <v>231</v>
      </c>
      <c r="AK813" s="6">
        <v>5</v>
      </c>
      <c r="AT813"/>
      <c r="AU813"/>
    </row>
    <row r="814" spans="1:47" x14ac:dyDescent="0.25">
      <c r="A814" t="s">
        <v>35</v>
      </c>
      <c r="B814" t="s">
        <v>1654</v>
      </c>
      <c r="C814" t="s">
        <v>2123</v>
      </c>
      <c r="D814" t="s">
        <v>2331</v>
      </c>
      <c r="E814" s="2">
        <v>42.428571428571431</v>
      </c>
      <c r="F814" s="2">
        <f>SUM(Contract[[#This Row],[RN Hours (excl. Admin, DON)]], Contract[[#This Row],[RN Admin Hours]], Contract[[#This Row],[RN DON Hours]], Contract[[#This Row],[LPN Hours (excl. Admin)]], Contract[[#This Row],[LPN Admin Hours]], Contract[[#This Row],[CNA Hours]], Contract[[#This Row],[NA TR Hours]], Contract[[#This Row],[Med Aide/Tech Hours]])</f>
        <v>127.28021978021978</v>
      </c>
      <c r="G8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50.859890109890117</v>
      </c>
      <c r="H814" s="8">
        <f>Contract[[#This Row],[Total Contract Hours]]/Contract[[#This Row],[Total Nurse Staff Hours]]</f>
        <v>0.39958989855385285</v>
      </c>
      <c r="I814" s="2">
        <f>SUM(Contract[[#This Row],[RN Hours (excl. Admin, DON)]], Contract[[#This Row],[RN Admin Hours]], Contract[[#This Row],[RN DON Hours]])</f>
        <v>22.552197802197803</v>
      </c>
      <c r="J814" s="2">
        <f>SUM(Contract[[#This Row],[RN Hours Contract (excl. Admin, DON)]], Contract[[#This Row],[RN Admin Hours Contract]], Contract[[#This Row],[RN DON Hours Contract]])</f>
        <v>15.791208791208792</v>
      </c>
      <c r="K814" s="8">
        <f>Contract[[#This Row],[Total Contract RN Hours (w/ Admin, DON)]]/Contract[[#This Row],[Total RN Hours (w/ Admin, DON)]]</f>
        <v>0.70020708977951029</v>
      </c>
      <c r="L814" s="2">
        <v>15.909340659340659</v>
      </c>
      <c r="M814" s="2">
        <v>15.791208791208792</v>
      </c>
      <c r="N814" s="8">
        <f>Contract[[#This Row],[RN Hours Contract (excl. Admin, DON)]]/Contract[[#This Row],[RN Hours (excl. Admin, DON)]]</f>
        <v>0.9925746848558108</v>
      </c>
      <c r="O814" s="2">
        <v>1.1153846153846154</v>
      </c>
      <c r="P814" s="2">
        <v>0</v>
      </c>
      <c r="Q814" s="8">
        <f>Contract[[#This Row],[RN Admin Hours Contract]]/Contract[[#This Row],[RN Admin Hours]]</f>
        <v>0</v>
      </c>
      <c r="R814" s="2">
        <v>5.5274725274725274</v>
      </c>
      <c r="S814" s="2">
        <v>0</v>
      </c>
      <c r="T814" s="8">
        <f>Contract[[#This Row],[RN DON Hours Contract]]/Contract[[#This Row],[RN DON Hours]]</f>
        <v>0</v>
      </c>
      <c r="U814" s="2">
        <v>28.510989010989011</v>
      </c>
      <c r="V814" s="2">
        <v>18.167582417582416</v>
      </c>
      <c r="W814" s="8">
        <f>Contract[[#This Row],[LPN Hours Contract (excl. Admin)]]/Contract[[#This Row],[LPN Hours (excl. Admin)]]</f>
        <v>0.63721333590287144</v>
      </c>
      <c r="X814" s="2">
        <v>4.7335164835164836</v>
      </c>
      <c r="Y814" s="2">
        <v>0</v>
      </c>
      <c r="Z814" s="8">
        <f>Contract[[#This Row],[LPN Admin Hours Contract]]/Contract[[#This Row],[LPN Admin Hours]]</f>
        <v>0</v>
      </c>
      <c r="AA814" s="2">
        <v>71.483516483516482</v>
      </c>
      <c r="AB814" s="2">
        <v>16.901098901098901</v>
      </c>
      <c r="AC814" s="8">
        <f>Contract[[#This Row],[CNA Hours Contract]]/Contract[[#This Row],[CNA Hours]]</f>
        <v>0.23643351268255189</v>
      </c>
      <c r="AD814" s="2">
        <v>0</v>
      </c>
      <c r="AE814" s="2">
        <v>0</v>
      </c>
      <c r="AF814" s="8" t="s">
        <v>2447</v>
      </c>
      <c r="AG814" s="2">
        <v>0</v>
      </c>
      <c r="AH814" s="2">
        <v>0</v>
      </c>
      <c r="AI814" s="8" t="s">
        <v>2447</v>
      </c>
      <c r="AJ814" t="s">
        <v>717</v>
      </c>
      <c r="AK814" s="6">
        <v>5</v>
      </c>
      <c r="AT814"/>
      <c r="AU814"/>
    </row>
    <row r="815" spans="1:47" x14ac:dyDescent="0.25">
      <c r="A815" t="s">
        <v>35</v>
      </c>
      <c r="B815" t="s">
        <v>1462</v>
      </c>
      <c r="C815" t="s">
        <v>1975</v>
      </c>
      <c r="D815" t="s">
        <v>2316</v>
      </c>
      <c r="E815" s="2">
        <v>54.626373626373628</v>
      </c>
      <c r="F815" s="2">
        <f>SUM(Contract[[#This Row],[RN Hours (excl. Admin, DON)]], Contract[[#This Row],[RN Admin Hours]], Contract[[#This Row],[RN DON Hours]], Contract[[#This Row],[LPN Hours (excl. Admin)]], Contract[[#This Row],[LPN Admin Hours]], Contract[[#This Row],[CNA Hours]], Contract[[#This Row],[NA TR Hours]], Contract[[#This Row],[Med Aide/Tech Hours]])</f>
        <v>160.63186813186815</v>
      </c>
      <c r="G8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15" s="8">
        <f>Contract[[#This Row],[Total Contract Hours]]/Contract[[#This Row],[Total Nurse Staff Hours]]</f>
        <v>0</v>
      </c>
      <c r="I815" s="2">
        <f>SUM(Contract[[#This Row],[RN Hours (excl. Admin, DON)]], Contract[[#This Row],[RN Admin Hours]], Contract[[#This Row],[RN DON Hours]])</f>
        <v>28.403846153846153</v>
      </c>
      <c r="J815" s="2">
        <f>SUM(Contract[[#This Row],[RN Hours Contract (excl. Admin, DON)]], Contract[[#This Row],[RN Admin Hours Contract]], Contract[[#This Row],[RN DON Hours Contract]])</f>
        <v>0</v>
      </c>
      <c r="K815" s="8">
        <f>Contract[[#This Row],[Total Contract RN Hours (w/ Admin, DON)]]/Contract[[#This Row],[Total RN Hours (w/ Admin, DON)]]</f>
        <v>0</v>
      </c>
      <c r="L815" s="2">
        <v>19.557692307692307</v>
      </c>
      <c r="M815" s="2">
        <v>0</v>
      </c>
      <c r="N815" s="8">
        <f>Contract[[#This Row],[RN Hours Contract (excl. Admin, DON)]]/Contract[[#This Row],[RN Hours (excl. Admin, DON)]]</f>
        <v>0</v>
      </c>
      <c r="O815" s="2">
        <v>4.2747252747252746</v>
      </c>
      <c r="P815" s="2">
        <v>0</v>
      </c>
      <c r="Q815" s="8">
        <f>Contract[[#This Row],[RN Admin Hours Contract]]/Contract[[#This Row],[RN Admin Hours]]</f>
        <v>0</v>
      </c>
      <c r="R815" s="2">
        <v>4.5714285714285712</v>
      </c>
      <c r="S815" s="2">
        <v>0</v>
      </c>
      <c r="T815" s="8">
        <f>Contract[[#This Row],[RN DON Hours Contract]]/Contract[[#This Row],[RN DON Hours]]</f>
        <v>0</v>
      </c>
      <c r="U815" s="2">
        <v>44.162197802197802</v>
      </c>
      <c r="V815" s="2">
        <v>0</v>
      </c>
      <c r="W815" s="8">
        <f>Contract[[#This Row],[LPN Hours Contract (excl. Admin)]]/Contract[[#This Row],[LPN Hours (excl. Admin)]]</f>
        <v>0</v>
      </c>
      <c r="X815" s="2">
        <v>7.7032967032967035</v>
      </c>
      <c r="Y815" s="2">
        <v>0</v>
      </c>
      <c r="Z815" s="8">
        <f>Contract[[#This Row],[LPN Admin Hours Contract]]/Contract[[#This Row],[LPN Admin Hours]]</f>
        <v>0</v>
      </c>
      <c r="AA815" s="2">
        <v>80.362527472527475</v>
      </c>
      <c r="AB815" s="2">
        <v>0</v>
      </c>
      <c r="AC815" s="8">
        <f>Contract[[#This Row],[CNA Hours Contract]]/Contract[[#This Row],[CNA Hours]]</f>
        <v>0</v>
      </c>
      <c r="AD815" s="2">
        <v>0</v>
      </c>
      <c r="AE815" s="2">
        <v>0</v>
      </c>
      <c r="AF815" s="8" t="s">
        <v>2447</v>
      </c>
      <c r="AG815" s="2">
        <v>0</v>
      </c>
      <c r="AH815" s="2">
        <v>0</v>
      </c>
      <c r="AI815" s="8" t="s">
        <v>2447</v>
      </c>
      <c r="AJ815" t="s">
        <v>521</v>
      </c>
      <c r="AK815" s="6">
        <v>5</v>
      </c>
      <c r="AT815"/>
      <c r="AU815"/>
    </row>
    <row r="816" spans="1:47" x14ac:dyDescent="0.25">
      <c r="A816" t="s">
        <v>35</v>
      </c>
      <c r="B816" t="s">
        <v>1550</v>
      </c>
      <c r="C816" t="s">
        <v>2161</v>
      </c>
      <c r="D816" t="s">
        <v>2333</v>
      </c>
      <c r="E816" s="2">
        <v>65.043956043956044</v>
      </c>
      <c r="F816" s="2">
        <f>SUM(Contract[[#This Row],[RN Hours (excl. Admin, DON)]], Contract[[#This Row],[RN Admin Hours]], Contract[[#This Row],[RN DON Hours]], Contract[[#This Row],[LPN Hours (excl. Admin)]], Contract[[#This Row],[LPN Admin Hours]], Contract[[#This Row],[CNA Hours]], Contract[[#This Row],[NA TR Hours]], Contract[[#This Row],[Med Aide/Tech Hours]])</f>
        <v>192.6098901098901</v>
      </c>
      <c r="G8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2.6153846153846154</v>
      </c>
      <c r="H816" s="8">
        <f>Contract[[#This Row],[Total Contract Hours]]/Contract[[#This Row],[Total Nurse Staff Hours]]</f>
        <v>1.3578662102410499E-2</v>
      </c>
      <c r="I816" s="2">
        <f>SUM(Contract[[#This Row],[RN Hours (excl. Admin, DON)]], Contract[[#This Row],[RN Admin Hours]], Contract[[#This Row],[RN DON Hours]])</f>
        <v>27.758241758241759</v>
      </c>
      <c r="J816" s="2">
        <f>SUM(Contract[[#This Row],[RN Hours Contract (excl. Admin, DON)]], Contract[[#This Row],[RN Admin Hours Contract]], Contract[[#This Row],[RN DON Hours Contract]])</f>
        <v>0.17582417582417584</v>
      </c>
      <c r="K816" s="8">
        <f>Contract[[#This Row],[Total Contract RN Hours (w/ Admin, DON)]]/Contract[[#This Row],[Total RN Hours (w/ Admin, DON)]]</f>
        <v>6.3341250989707052E-3</v>
      </c>
      <c r="L816" s="2">
        <v>22.508241758241759</v>
      </c>
      <c r="M816" s="2">
        <v>0.17582417582417584</v>
      </c>
      <c r="N816" s="8">
        <f>Contract[[#This Row],[RN Hours Contract (excl. Admin, DON)]]/Contract[[#This Row],[RN Hours (excl. Admin, DON)]]</f>
        <v>7.8115464420847065E-3</v>
      </c>
      <c r="O816" s="2">
        <v>1.9972527472527473</v>
      </c>
      <c r="P816" s="2">
        <v>0</v>
      </c>
      <c r="Q816" s="8">
        <f>Contract[[#This Row],[RN Admin Hours Contract]]/Contract[[#This Row],[RN Admin Hours]]</f>
        <v>0</v>
      </c>
      <c r="R816" s="2">
        <v>3.2527472527472527</v>
      </c>
      <c r="S816" s="2">
        <v>0</v>
      </c>
      <c r="T816" s="8">
        <f>Contract[[#This Row],[RN DON Hours Contract]]/Contract[[#This Row],[RN DON Hours]]</f>
        <v>0</v>
      </c>
      <c r="U816" s="2">
        <v>53.969780219780219</v>
      </c>
      <c r="V816" s="2">
        <v>2.3516483516483517</v>
      </c>
      <c r="W816" s="8">
        <f>Contract[[#This Row],[LPN Hours Contract (excl. Admin)]]/Contract[[#This Row],[LPN Hours (excl. Admin)]]</f>
        <v>4.3573428353270556E-2</v>
      </c>
      <c r="X816" s="2">
        <v>8.4917582417582409</v>
      </c>
      <c r="Y816" s="2">
        <v>0</v>
      </c>
      <c r="Z816" s="8">
        <f>Contract[[#This Row],[LPN Admin Hours Contract]]/Contract[[#This Row],[LPN Admin Hours]]</f>
        <v>0</v>
      </c>
      <c r="AA816" s="2">
        <v>102.39010989010988</v>
      </c>
      <c r="AB816" s="2">
        <v>8.7912087912087919E-2</v>
      </c>
      <c r="AC816" s="8">
        <f>Contract[[#This Row],[CNA Hours Contract]]/Contract[[#This Row],[CNA Hours]]</f>
        <v>8.5859940971290589E-4</v>
      </c>
      <c r="AD816" s="2">
        <v>0</v>
      </c>
      <c r="AE816" s="2">
        <v>0</v>
      </c>
      <c r="AF816" s="8" t="s">
        <v>2447</v>
      </c>
      <c r="AG816" s="2">
        <v>0</v>
      </c>
      <c r="AH816" s="2">
        <v>0</v>
      </c>
      <c r="AI816" s="8" t="s">
        <v>2447</v>
      </c>
      <c r="AJ816" t="s">
        <v>612</v>
      </c>
      <c r="AK816" s="6">
        <v>5</v>
      </c>
      <c r="AT816"/>
      <c r="AU816"/>
    </row>
    <row r="817" spans="1:47" x14ac:dyDescent="0.25">
      <c r="A817" t="s">
        <v>35</v>
      </c>
      <c r="B817" t="s">
        <v>1659</v>
      </c>
      <c r="C817" t="s">
        <v>1970</v>
      </c>
      <c r="D817" t="s">
        <v>2282</v>
      </c>
      <c r="E817" s="2">
        <v>47.725274725274723</v>
      </c>
      <c r="F817" s="2">
        <f>SUM(Contract[[#This Row],[RN Hours (excl. Admin, DON)]], Contract[[#This Row],[RN Admin Hours]], Contract[[#This Row],[RN DON Hours]], Contract[[#This Row],[LPN Hours (excl. Admin)]], Contract[[#This Row],[LPN Admin Hours]], Contract[[#This Row],[CNA Hours]], Contract[[#This Row],[NA TR Hours]], Contract[[#This Row],[Med Aide/Tech Hours]])</f>
        <v>220.44494505494515</v>
      </c>
      <c r="G8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38.822527472527469</v>
      </c>
      <c r="H817" s="8">
        <f>Contract[[#This Row],[Total Contract Hours]]/Contract[[#This Row],[Total Nurse Staff Hours]]</f>
        <v>0.1761098557413103</v>
      </c>
      <c r="I817" s="2">
        <f>SUM(Contract[[#This Row],[RN Hours (excl. Admin, DON)]], Contract[[#This Row],[RN Admin Hours]], Contract[[#This Row],[RN DON Hours]])</f>
        <v>17.997032967032965</v>
      </c>
      <c r="J817" s="2">
        <f>SUM(Contract[[#This Row],[RN Hours Contract (excl. Admin, DON)]], Contract[[#This Row],[RN Admin Hours Contract]], Contract[[#This Row],[RN DON Hours Contract]])</f>
        <v>5.3516483516483513</v>
      </c>
      <c r="K817" s="8">
        <f>Contract[[#This Row],[Total Contract RN Hours (w/ Admin, DON)]]/Contract[[#This Row],[Total RN Hours (w/ Admin, DON)]]</f>
        <v>0.29736281316212076</v>
      </c>
      <c r="L817" s="2">
        <v>16.238791208791206</v>
      </c>
      <c r="M817" s="2">
        <v>5.3516483516483513</v>
      </c>
      <c r="N817" s="8">
        <f>Contract[[#This Row],[RN Hours Contract (excl. Admin, DON)]]/Contract[[#This Row],[RN Hours (excl. Admin, DON)]]</f>
        <v>0.32955952711253073</v>
      </c>
      <c r="O817" s="2">
        <v>0</v>
      </c>
      <c r="P817" s="2">
        <v>0</v>
      </c>
      <c r="Q817" s="8" t="s">
        <v>2447</v>
      </c>
      <c r="R817" s="2">
        <v>1.7582417582417582</v>
      </c>
      <c r="S817" s="2">
        <v>0</v>
      </c>
      <c r="T817" s="8">
        <f>Contract[[#This Row],[RN DON Hours Contract]]/Contract[[#This Row],[RN DON Hours]]</f>
        <v>0</v>
      </c>
      <c r="U817" s="2">
        <v>70.579120879120907</v>
      </c>
      <c r="V817" s="2">
        <v>11.00934065934066</v>
      </c>
      <c r="W817" s="8">
        <f>Contract[[#This Row],[LPN Hours Contract (excl. Admin)]]/Contract[[#This Row],[LPN Hours (excl. Admin)]]</f>
        <v>0.15598580036433271</v>
      </c>
      <c r="X817" s="2">
        <v>4.1648351648351651</v>
      </c>
      <c r="Y817" s="2">
        <v>0</v>
      </c>
      <c r="Z817" s="8">
        <f>Contract[[#This Row],[LPN Admin Hours Contract]]/Contract[[#This Row],[LPN Admin Hours]]</f>
        <v>0</v>
      </c>
      <c r="AA817" s="2">
        <v>127.7039560439561</v>
      </c>
      <c r="AB817" s="2">
        <v>22.46153846153846</v>
      </c>
      <c r="AC817" s="8">
        <f>Contract[[#This Row],[CNA Hours Contract]]/Contract[[#This Row],[CNA Hours]]</f>
        <v>0.17588756963650468</v>
      </c>
      <c r="AD817" s="2">
        <v>0</v>
      </c>
      <c r="AE817" s="2">
        <v>0</v>
      </c>
      <c r="AF817" s="8" t="s">
        <v>2447</v>
      </c>
      <c r="AG817" s="2">
        <v>0</v>
      </c>
      <c r="AH817" s="2">
        <v>0</v>
      </c>
      <c r="AI817" s="8" t="s">
        <v>2447</v>
      </c>
      <c r="AJ817" t="s">
        <v>723</v>
      </c>
      <c r="AK817" s="6">
        <v>5</v>
      </c>
      <c r="AT817"/>
      <c r="AU817"/>
    </row>
    <row r="818" spans="1:47" x14ac:dyDescent="0.25">
      <c r="A818" t="s">
        <v>35</v>
      </c>
      <c r="B818" t="s">
        <v>1017</v>
      </c>
      <c r="C818" t="s">
        <v>2068</v>
      </c>
      <c r="D818" t="s">
        <v>2307</v>
      </c>
      <c r="E818" s="2">
        <v>84.890109890109883</v>
      </c>
      <c r="F818" s="2">
        <f>SUM(Contract[[#This Row],[RN Hours (excl. Admin, DON)]], Contract[[#This Row],[RN Admin Hours]], Contract[[#This Row],[RN DON Hours]], Contract[[#This Row],[LPN Hours (excl. Admin)]], Contract[[#This Row],[LPN Admin Hours]], Contract[[#This Row],[CNA Hours]], Contract[[#This Row],[NA TR Hours]], Contract[[#This Row],[Med Aide/Tech Hours]])</f>
        <v>233.81065934065936</v>
      </c>
      <c r="G8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39.686263736263733</v>
      </c>
      <c r="H818" s="8">
        <f>Contract[[#This Row],[Total Contract Hours]]/Contract[[#This Row],[Total Nurse Staff Hours]]</f>
        <v>0.16973675985593675</v>
      </c>
      <c r="I818" s="2">
        <f>SUM(Contract[[#This Row],[RN Hours (excl. Admin, DON)]], Contract[[#This Row],[RN Admin Hours]], Contract[[#This Row],[RN DON Hours]])</f>
        <v>55.550329670329695</v>
      </c>
      <c r="J818" s="2">
        <f>SUM(Contract[[#This Row],[RN Hours Contract (excl. Admin, DON)]], Contract[[#This Row],[RN Admin Hours Contract]], Contract[[#This Row],[RN DON Hours Contract]])</f>
        <v>3.3956043956043955</v>
      </c>
      <c r="K818" s="8">
        <f>Contract[[#This Row],[Total Contract RN Hours (w/ Admin, DON)]]/Contract[[#This Row],[Total RN Hours (w/ Admin, DON)]]</f>
        <v>6.1126629054337391E-2</v>
      </c>
      <c r="L818" s="2">
        <v>50.11076923076925</v>
      </c>
      <c r="M818" s="2">
        <v>3.3956043956043955</v>
      </c>
      <c r="N818" s="8">
        <f>Contract[[#This Row],[RN Hours Contract (excl. Admin, DON)]]/Contract[[#This Row],[RN Hours (excl. Admin, DON)]]</f>
        <v>6.7761969088261584E-2</v>
      </c>
      <c r="O818" s="2">
        <v>0.25274725274725274</v>
      </c>
      <c r="P818" s="2">
        <v>0</v>
      </c>
      <c r="Q818" s="8">
        <f>Contract[[#This Row],[RN Admin Hours Contract]]/Contract[[#This Row],[RN Admin Hours]]</f>
        <v>0</v>
      </c>
      <c r="R818" s="2">
        <v>5.186813186813187</v>
      </c>
      <c r="S818" s="2">
        <v>0</v>
      </c>
      <c r="T818" s="8">
        <f>Contract[[#This Row],[RN DON Hours Contract]]/Contract[[#This Row],[RN DON Hours]]</f>
        <v>0</v>
      </c>
      <c r="U818" s="2">
        <v>60.785164835164842</v>
      </c>
      <c r="V818" s="2">
        <v>13.697252747252742</v>
      </c>
      <c r="W818" s="8">
        <f>Contract[[#This Row],[LPN Hours Contract (excl. Admin)]]/Contract[[#This Row],[LPN Hours (excl. Admin)]]</f>
        <v>0.22533874481374674</v>
      </c>
      <c r="X818" s="2">
        <v>9.3241758241758248</v>
      </c>
      <c r="Y818" s="2">
        <v>0</v>
      </c>
      <c r="Z818" s="8">
        <f>Contract[[#This Row],[LPN Admin Hours Contract]]/Contract[[#This Row],[LPN Admin Hours]]</f>
        <v>0</v>
      </c>
      <c r="AA818" s="2">
        <v>108.15098901098901</v>
      </c>
      <c r="AB818" s="2">
        <v>22.593406593406595</v>
      </c>
      <c r="AC818" s="8">
        <f>Contract[[#This Row],[CNA Hours Contract]]/Contract[[#This Row],[CNA Hours]]</f>
        <v>0.20890614870947619</v>
      </c>
      <c r="AD818" s="2">
        <v>0</v>
      </c>
      <c r="AE818" s="2">
        <v>0</v>
      </c>
      <c r="AF818" s="8" t="s">
        <v>2447</v>
      </c>
      <c r="AG818" s="2">
        <v>0</v>
      </c>
      <c r="AH818" s="2">
        <v>0</v>
      </c>
      <c r="AI818" s="8" t="s">
        <v>2447</v>
      </c>
      <c r="AJ818" t="s">
        <v>70</v>
      </c>
      <c r="AK818" s="6">
        <v>5</v>
      </c>
      <c r="AT818"/>
      <c r="AU818"/>
    </row>
    <row r="819" spans="1:47" x14ac:dyDescent="0.25">
      <c r="A819" t="s">
        <v>35</v>
      </c>
      <c r="B819" t="s">
        <v>1879</v>
      </c>
      <c r="C819" t="s">
        <v>2110</v>
      </c>
      <c r="D819" t="s">
        <v>2329</v>
      </c>
      <c r="E819" s="2">
        <v>9.9340659340659343</v>
      </c>
      <c r="F819" s="2">
        <f>SUM(Contract[[#This Row],[RN Hours (excl. Admin, DON)]], Contract[[#This Row],[RN Admin Hours]], Contract[[#This Row],[RN DON Hours]], Contract[[#This Row],[LPN Hours (excl. Admin)]], Contract[[#This Row],[LPN Admin Hours]], Contract[[#This Row],[CNA Hours]], Contract[[#This Row],[NA TR Hours]], Contract[[#This Row],[Med Aide/Tech Hours]])</f>
        <v>66.041538461538465</v>
      </c>
      <c r="G8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8.7912087912087919E-2</v>
      </c>
      <c r="H819" s="8">
        <f>Contract[[#This Row],[Total Contract Hours]]/Contract[[#This Row],[Total Nurse Staff Hours]]</f>
        <v>1.3311635367684008E-3</v>
      </c>
      <c r="I819" s="2">
        <f>SUM(Contract[[#This Row],[RN Hours (excl. Admin, DON)]], Contract[[#This Row],[RN Admin Hours]], Contract[[#This Row],[RN DON Hours]])</f>
        <v>28.182527472527472</v>
      </c>
      <c r="J819" s="2">
        <f>SUM(Contract[[#This Row],[RN Hours Contract (excl. Admin, DON)]], Contract[[#This Row],[RN Admin Hours Contract]], Contract[[#This Row],[RN DON Hours Contract]])</f>
        <v>8.7912087912087919E-2</v>
      </c>
      <c r="K819" s="8">
        <f>Contract[[#This Row],[Total Contract RN Hours (w/ Admin, DON)]]/Contract[[#This Row],[Total RN Hours (w/ Admin, DON)]]</f>
        <v>3.1193826741687824E-3</v>
      </c>
      <c r="L819" s="2">
        <v>17.763296703296703</v>
      </c>
      <c r="M819" s="2">
        <v>8.7912087912087919E-2</v>
      </c>
      <c r="N819" s="8">
        <f>Contract[[#This Row],[RN Hours Contract (excl. Admin, DON)]]/Contract[[#This Row],[RN Hours (excl. Admin, DON)]]</f>
        <v>4.9490862749464884E-3</v>
      </c>
      <c r="O819" s="2">
        <v>5.1884615384615378</v>
      </c>
      <c r="P819" s="2">
        <v>0</v>
      </c>
      <c r="Q819" s="8">
        <f>Contract[[#This Row],[RN Admin Hours Contract]]/Contract[[#This Row],[RN Admin Hours]]</f>
        <v>0</v>
      </c>
      <c r="R819" s="2">
        <v>5.2307692307692308</v>
      </c>
      <c r="S819" s="2">
        <v>0</v>
      </c>
      <c r="T819" s="8">
        <f>Contract[[#This Row],[RN DON Hours Contract]]/Contract[[#This Row],[RN DON Hours]]</f>
        <v>0</v>
      </c>
      <c r="U819" s="2">
        <v>8.5027472527472536</v>
      </c>
      <c r="V819" s="2">
        <v>0</v>
      </c>
      <c r="W819" s="8">
        <f>Contract[[#This Row],[LPN Hours Contract (excl. Admin)]]/Contract[[#This Row],[LPN Hours (excl. Admin)]]</f>
        <v>0</v>
      </c>
      <c r="X819" s="2">
        <v>0</v>
      </c>
      <c r="Y819" s="2">
        <v>0</v>
      </c>
      <c r="Z819" s="8" t="s">
        <v>2447</v>
      </c>
      <c r="AA819" s="2">
        <v>29.356263736263738</v>
      </c>
      <c r="AB819" s="2">
        <v>0</v>
      </c>
      <c r="AC819" s="8">
        <f>Contract[[#This Row],[CNA Hours Contract]]/Contract[[#This Row],[CNA Hours]]</f>
        <v>0</v>
      </c>
      <c r="AD819" s="2">
        <v>0</v>
      </c>
      <c r="AE819" s="2">
        <v>0</v>
      </c>
      <c r="AF819" s="8" t="s">
        <v>2447</v>
      </c>
      <c r="AG819" s="2">
        <v>0</v>
      </c>
      <c r="AH819" s="2">
        <v>0</v>
      </c>
      <c r="AI819" s="8" t="s">
        <v>2447</v>
      </c>
      <c r="AJ819" t="s">
        <v>946</v>
      </c>
      <c r="AK819" s="6">
        <v>5</v>
      </c>
      <c r="AT819"/>
      <c r="AU819"/>
    </row>
    <row r="820" spans="1:47" x14ac:dyDescent="0.25">
      <c r="A820" t="s">
        <v>35</v>
      </c>
      <c r="B820" t="s">
        <v>1915</v>
      </c>
      <c r="C820" t="s">
        <v>2063</v>
      </c>
      <c r="D820" t="s">
        <v>2333</v>
      </c>
      <c r="E820" s="2">
        <v>60.835164835164832</v>
      </c>
      <c r="F820" s="2">
        <f>SUM(Contract[[#This Row],[RN Hours (excl. Admin, DON)]], Contract[[#This Row],[RN Admin Hours]], Contract[[#This Row],[RN DON Hours]], Contract[[#This Row],[LPN Hours (excl. Admin)]], Contract[[#This Row],[LPN Admin Hours]], Contract[[#This Row],[CNA Hours]], Contract[[#This Row],[NA TR Hours]], Contract[[#This Row],[Med Aide/Tech Hours]])</f>
        <v>209.8569230769231</v>
      </c>
      <c r="G8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20.658241758241758</v>
      </c>
      <c r="H820" s="8">
        <f>Contract[[#This Row],[Total Contract Hours]]/Contract[[#This Row],[Total Nurse Staff Hours]]</f>
        <v>9.8439648572706248E-2</v>
      </c>
      <c r="I820" s="2">
        <f>SUM(Contract[[#This Row],[RN Hours (excl. Admin, DON)]], Contract[[#This Row],[RN Admin Hours]], Contract[[#This Row],[RN DON Hours]])</f>
        <v>55.023186813186818</v>
      </c>
      <c r="J820" s="2">
        <f>SUM(Contract[[#This Row],[RN Hours Contract (excl. Admin, DON)]], Contract[[#This Row],[RN Admin Hours Contract]], Contract[[#This Row],[RN DON Hours Contract]])</f>
        <v>0.91208791208791207</v>
      </c>
      <c r="K820" s="8">
        <f>Contract[[#This Row],[Total Contract RN Hours (w/ Admin, DON)]]/Contract[[#This Row],[Total RN Hours (w/ Admin, DON)]]</f>
        <v>1.657642831893048E-2</v>
      </c>
      <c r="L820" s="2">
        <v>37.152307692307694</v>
      </c>
      <c r="M820" s="2">
        <v>0.91208791208791207</v>
      </c>
      <c r="N820" s="8">
        <f>Contract[[#This Row],[RN Hours Contract (excl. Admin, DON)]]/Contract[[#This Row],[RN Hours (excl. Admin, DON)]]</f>
        <v>2.4549966576551528E-2</v>
      </c>
      <c r="O820" s="2">
        <v>12.244505494505495</v>
      </c>
      <c r="P820" s="2">
        <v>0</v>
      </c>
      <c r="Q820" s="8">
        <f>Contract[[#This Row],[RN Admin Hours Contract]]/Contract[[#This Row],[RN Admin Hours]]</f>
        <v>0</v>
      </c>
      <c r="R820" s="2">
        <v>5.6263736263736268</v>
      </c>
      <c r="S820" s="2">
        <v>0</v>
      </c>
      <c r="T820" s="8">
        <f>Contract[[#This Row],[RN DON Hours Contract]]/Contract[[#This Row],[RN DON Hours]]</f>
        <v>0</v>
      </c>
      <c r="U820" s="2">
        <v>41.52637362637364</v>
      </c>
      <c r="V820" s="2">
        <v>5.6252747252747257</v>
      </c>
      <c r="W820" s="8">
        <f>Contract[[#This Row],[LPN Hours Contract (excl. Admin)]]/Contract[[#This Row],[LPN Hours (excl. Admin)]]</f>
        <v>0.13546270078594297</v>
      </c>
      <c r="X820" s="2">
        <v>0</v>
      </c>
      <c r="Y820" s="2">
        <v>0</v>
      </c>
      <c r="Z820" s="8" t="s">
        <v>2447</v>
      </c>
      <c r="AA820" s="2">
        <v>107.26615384615384</v>
      </c>
      <c r="AB820" s="2">
        <v>14.12087912087912</v>
      </c>
      <c r="AC820" s="8">
        <f>Contract[[#This Row],[CNA Hours Contract]]/Contract[[#This Row],[CNA Hours]]</f>
        <v>0.13164338064299339</v>
      </c>
      <c r="AD820" s="2">
        <v>6.0412087912087911</v>
      </c>
      <c r="AE820" s="2">
        <v>0</v>
      </c>
      <c r="AF820" s="8">
        <f>Contract[[#This Row],[NA TR Hours Contract]]/Contract[[#This Row],[NA TR Hours]]</f>
        <v>0</v>
      </c>
      <c r="AG820" s="2">
        <v>0</v>
      </c>
      <c r="AH820" s="2">
        <v>0</v>
      </c>
      <c r="AI820" s="8" t="s">
        <v>2447</v>
      </c>
      <c r="AJ820" t="s">
        <v>982</v>
      </c>
      <c r="AK820" s="6">
        <v>5</v>
      </c>
      <c r="AT820"/>
      <c r="AU820"/>
    </row>
    <row r="821" spans="1:47" x14ac:dyDescent="0.25">
      <c r="A821" t="s">
        <v>35</v>
      </c>
      <c r="B821" t="s">
        <v>1477</v>
      </c>
      <c r="C821" t="s">
        <v>2016</v>
      </c>
      <c r="D821" t="s">
        <v>2325</v>
      </c>
      <c r="E821" s="2">
        <v>76.527472527472526</v>
      </c>
      <c r="F821" s="2">
        <f>SUM(Contract[[#This Row],[RN Hours (excl. Admin, DON)]], Contract[[#This Row],[RN Admin Hours]], Contract[[#This Row],[RN DON Hours]], Contract[[#This Row],[LPN Hours (excl. Admin)]], Contract[[#This Row],[LPN Admin Hours]], Contract[[#This Row],[CNA Hours]], Contract[[#This Row],[NA TR Hours]], Contract[[#This Row],[Med Aide/Tech Hours]])</f>
        <v>219.18494505494505</v>
      </c>
      <c r="G8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23.194285714285716</v>
      </c>
      <c r="H821" s="8">
        <f>Contract[[#This Row],[Total Contract Hours]]/Contract[[#This Row],[Total Nurse Staff Hours]]</f>
        <v>0.10582061513609613</v>
      </c>
      <c r="I821" s="2">
        <f>SUM(Contract[[#This Row],[RN Hours (excl. Admin, DON)]], Contract[[#This Row],[RN Admin Hours]], Contract[[#This Row],[RN DON Hours]])</f>
        <v>18.550769230769227</v>
      </c>
      <c r="J821" s="2">
        <f>SUM(Contract[[#This Row],[RN Hours Contract (excl. Admin, DON)]], Contract[[#This Row],[RN Admin Hours Contract]], Contract[[#This Row],[RN DON Hours Contract]])</f>
        <v>0.27472527472527475</v>
      </c>
      <c r="K821" s="8">
        <f>Contract[[#This Row],[Total Contract RN Hours (w/ Admin, DON)]]/Contract[[#This Row],[Total RN Hours (w/ Admin, DON)]]</f>
        <v>1.4809373741203237E-2</v>
      </c>
      <c r="L821" s="2">
        <v>12.748571428571426</v>
      </c>
      <c r="M821" s="2">
        <v>0.27472527472527475</v>
      </c>
      <c r="N821" s="8">
        <f>Contract[[#This Row],[RN Hours Contract (excl. Admin, DON)]]/Contract[[#This Row],[RN Hours (excl. Admin, DON)]]</f>
        <v>2.1549494879840023E-2</v>
      </c>
      <c r="O821" s="2">
        <v>0.17582417582417584</v>
      </c>
      <c r="P821" s="2">
        <v>0</v>
      </c>
      <c r="Q821" s="8">
        <f>Contract[[#This Row],[RN Admin Hours Contract]]/Contract[[#This Row],[RN Admin Hours]]</f>
        <v>0</v>
      </c>
      <c r="R821" s="2">
        <v>5.6263736263736268</v>
      </c>
      <c r="S821" s="2">
        <v>0</v>
      </c>
      <c r="T821" s="8">
        <f>Contract[[#This Row],[RN DON Hours Contract]]/Contract[[#This Row],[RN DON Hours]]</f>
        <v>0</v>
      </c>
      <c r="U821" s="2">
        <v>66.008571428571429</v>
      </c>
      <c r="V821" s="2">
        <v>8.5459340659340661</v>
      </c>
      <c r="W821" s="8">
        <f>Contract[[#This Row],[LPN Hours Contract (excl. Admin)]]/Contract[[#This Row],[LPN Hours (excl. Admin)]]</f>
        <v>0.12946703558312442</v>
      </c>
      <c r="X821" s="2">
        <v>5.7142857142857144</v>
      </c>
      <c r="Y821" s="2">
        <v>0</v>
      </c>
      <c r="Z821" s="8">
        <f>Contract[[#This Row],[LPN Admin Hours Contract]]/Contract[[#This Row],[LPN Admin Hours]]</f>
        <v>0</v>
      </c>
      <c r="AA821" s="2">
        <v>128.91131868131868</v>
      </c>
      <c r="AB821" s="2">
        <v>14.373626373626374</v>
      </c>
      <c r="AC821" s="8">
        <f>Contract[[#This Row],[CNA Hours Contract]]/Contract[[#This Row],[CNA Hours]]</f>
        <v>0.11150011124437706</v>
      </c>
      <c r="AD821" s="2">
        <v>0</v>
      </c>
      <c r="AE821" s="2">
        <v>0</v>
      </c>
      <c r="AF821" s="8" t="s">
        <v>2447</v>
      </c>
      <c r="AG821" s="2">
        <v>0</v>
      </c>
      <c r="AH821" s="2">
        <v>0</v>
      </c>
      <c r="AI821" s="8" t="s">
        <v>2447</v>
      </c>
      <c r="AJ821" t="s">
        <v>537</v>
      </c>
      <c r="AK821" s="6">
        <v>5</v>
      </c>
      <c r="AT821"/>
      <c r="AU821"/>
    </row>
    <row r="822" spans="1:47" x14ac:dyDescent="0.25">
      <c r="A822" t="s">
        <v>35</v>
      </c>
      <c r="B822" t="s">
        <v>1423</v>
      </c>
      <c r="C822" t="s">
        <v>1981</v>
      </c>
      <c r="D822" t="s">
        <v>2342</v>
      </c>
      <c r="E822" s="2">
        <v>3.7802197802197801</v>
      </c>
      <c r="F822" s="2">
        <f>SUM(Contract[[#This Row],[RN Hours (excl. Admin, DON)]], Contract[[#This Row],[RN Admin Hours]], Contract[[#This Row],[RN DON Hours]], Contract[[#This Row],[LPN Hours (excl. Admin)]], Contract[[#This Row],[LPN Admin Hours]], Contract[[#This Row],[CNA Hours]], Contract[[#This Row],[NA TR Hours]], Contract[[#This Row],[Med Aide/Tech Hours]])</f>
        <v>36.67307692307692</v>
      </c>
      <c r="G8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22" s="8">
        <f>Contract[[#This Row],[Total Contract Hours]]/Contract[[#This Row],[Total Nurse Staff Hours]]</f>
        <v>0</v>
      </c>
      <c r="I822" s="2">
        <f>SUM(Contract[[#This Row],[RN Hours (excl. Admin, DON)]], Contract[[#This Row],[RN Admin Hours]], Contract[[#This Row],[RN DON Hours]])</f>
        <v>24.096153846153847</v>
      </c>
      <c r="J822" s="2">
        <f>SUM(Contract[[#This Row],[RN Hours Contract (excl. Admin, DON)]], Contract[[#This Row],[RN Admin Hours Contract]], Contract[[#This Row],[RN DON Hours Contract]])</f>
        <v>0</v>
      </c>
      <c r="K822" s="8">
        <f>Contract[[#This Row],[Total Contract RN Hours (w/ Admin, DON)]]/Contract[[#This Row],[Total RN Hours (w/ Admin, DON)]]</f>
        <v>0</v>
      </c>
      <c r="L822" s="2">
        <v>19.392857142857142</v>
      </c>
      <c r="M822" s="2">
        <v>0</v>
      </c>
      <c r="N822" s="8">
        <f>Contract[[#This Row],[RN Hours Contract (excl. Admin, DON)]]/Contract[[#This Row],[RN Hours (excl. Admin, DON)]]</f>
        <v>0</v>
      </c>
      <c r="O822" s="2">
        <v>0</v>
      </c>
      <c r="P822" s="2">
        <v>0</v>
      </c>
      <c r="Q822" s="8" t="s">
        <v>2447</v>
      </c>
      <c r="R822" s="2">
        <v>4.7032967032967035</v>
      </c>
      <c r="S822" s="2">
        <v>0</v>
      </c>
      <c r="T822" s="8">
        <f>Contract[[#This Row],[RN DON Hours Contract]]/Contract[[#This Row],[RN DON Hours]]</f>
        <v>0</v>
      </c>
      <c r="U822" s="2">
        <v>0</v>
      </c>
      <c r="V822" s="2">
        <v>0</v>
      </c>
      <c r="W822" s="8" t="s">
        <v>2447</v>
      </c>
      <c r="X822" s="2">
        <v>0</v>
      </c>
      <c r="Y822" s="2">
        <v>0</v>
      </c>
      <c r="Z822" s="8" t="s">
        <v>2447</v>
      </c>
      <c r="AA822" s="2">
        <v>12.576923076923077</v>
      </c>
      <c r="AB822" s="2">
        <v>0</v>
      </c>
      <c r="AC822" s="8">
        <f>Contract[[#This Row],[CNA Hours Contract]]/Contract[[#This Row],[CNA Hours]]</f>
        <v>0</v>
      </c>
      <c r="AD822" s="2">
        <v>0</v>
      </c>
      <c r="AE822" s="2">
        <v>0</v>
      </c>
      <c r="AF822" s="8" t="s">
        <v>2447</v>
      </c>
      <c r="AG822" s="2">
        <v>0</v>
      </c>
      <c r="AH822" s="2">
        <v>0</v>
      </c>
      <c r="AI822" s="8" t="s">
        <v>2447</v>
      </c>
      <c r="AJ822" t="s">
        <v>482</v>
      </c>
      <c r="AK822" s="6">
        <v>5</v>
      </c>
      <c r="AT822"/>
      <c r="AU822"/>
    </row>
    <row r="823" spans="1:47" x14ac:dyDescent="0.25">
      <c r="A823" t="s">
        <v>35</v>
      </c>
      <c r="B823" t="s">
        <v>1405</v>
      </c>
      <c r="C823" t="s">
        <v>2194</v>
      </c>
      <c r="D823" t="s">
        <v>2296</v>
      </c>
      <c r="E823" s="2">
        <v>84.978021978021971</v>
      </c>
      <c r="F823" s="2">
        <f>SUM(Contract[[#This Row],[RN Hours (excl. Admin, DON)]], Contract[[#This Row],[RN Admin Hours]], Contract[[#This Row],[RN DON Hours]], Contract[[#This Row],[LPN Hours (excl. Admin)]], Contract[[#This Row],[LPN Admin Hours]], Contract[[#This Row],[CNA Hours]], Contract[[#This Row],[NA TR Hours]], Contract[[#This Row],[Med Aide/Tech Hours]])</f>
        <v>307.34472527472531</v>
      </c>
      <c r="G8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40.112637362637365</v>
      </c>
      <c r="H823" s="8">
        <f>Contract[[#This Row],[Total Contract Hours]]/Contract[[#This Row],[Total Nurse Staff Hours]]</f>
        <v>0.13051350507734272</v>
      </c>
      <c r="I823" s="2">
        <f>SUM(Contract[[#This Row],[RN Hours (excl. Admin, DON)]], Contract[[#This Row],[RN Admin Hours]], Contract[[#This Row],[RN DON Hours]])</f>
        <v>43.228681318681318</v>
      </c>
      <c r="J823" s="2">
        <f>SUM(Contract[[#This Row],[RN Hours Contract (excl. Admin, DON)]], Contract[[#This Row],[RN Admin Hours Contract]], Contract[[#This Row],[RN DON Hours Contract]])</f>
        <v>0.26373626373626374</v>
      </c>
      <c r="K823" s="8">
        <f>Contract[[#This Row],[Total Contract RN Hours (w/ Admin, DON)]]/Contract[[#This Row],[Total RN Hours (w/ Admin, DON)]]</f>
        <v>6.1009555621649248E-3</v>
      </c>
      <c r="L823" s="2">
        <v>20.56</v>
      </c>
      <c r="M823" s="2">
        <v>0.26373626373626374</v>
      </c>
      <c r="N823" s="8">
        <f>Contract[[#This Row],[RN Hours Contract (excl. Admin, DON)]]/Contract[[#This Row],[RN Hours (excl. Admin, DON)]]</f>
        <v>1.2827639286783257E-2</v>
      </c>
      <c r="O823" s="2">
        <v>17.822527472527472</v>
      </c>
      <c r="P823" s="2">
        <v>0</v>
      </c>
      <c r="Q823" s="8">
        <f>Contract[[#This Row],[RN Admin Hours Contract]]/Contract[[#This Row],[RN Admin Hours]]</f>
        <v>0</v>
      </c>
      <c r="R823" s="2">
        <v>4.8461538461538458</v>
      </c>
      <c r="S823" s="2">
        <v>0</v>
      </c>
      <c r="T823" s="8">
        <f>Contract[[#This Row],[RN DON Hours Contract]]/Contract[[#This Row],[RN DON Hours]]</f>
        <v>0</v>
      </c>
      <c r="U823" s="2">
        <v>77.689230769230747</v>
      </c>
      <c r="V823" s="2">
        <v>7.8928571428571432</v>
      </c>
      <c r="W823" s="8">
        <f>Contract[[#This Row],[LPN Hours Contract (excl. Admin)]]/Contract[[#This Row],[LPN Hours (excl. Admin)]]</f>
        <v>0.10159525412604746</v>
      </c>
      <c r="X823" s="2">
        <v>0</v>
      </c>
      <c r="Y823" s="2">
        <v>0</v>
      </c>
      <c r="Z823" s="8" t="s">
        <v>2447</v>
      </c>
      <c r="AA823" s="2">
        <v>186.42681318681323</v>
      </c>
      <c r="AB823" s="2">
        <v>31.956043956043956</v>
      </c>
      <c r="AC823" s="8">
        <f>Contract[[#This Row],[CNA Hours Contract]]/Contract[[#This Row],[CNA Hours]]</f>
        <v>0.17141334666286268</v>
      </c>
      <c r="AD823" s="2">
        <v>0</v>
      </c>
      <c r="AE823" s="2">
        <v>0</v>
      </c>
      <c r="AF823" s="8" t="s">
        <v>2447</v>
      </c>
      <c r="AG823" s="2">
        <v>0</v>
      </c>
      <c r="AH823" s="2">
        <v>0</v>
      </c>
      <c r="AI823" s="8" t="s">
        <v>2447</v>
      </c>
      <c r="AJ823" t="s">
        <v>463</v>
      </c>
      <c r="AK823" s="6">
        <v>5</v>
      </c>
      <c r="AT823"/>
      <c r="AU823"/>
    </row>
    <row r="824" spans="1:47" x14ac:dyDescent="0.25">
      <c r="A824" t="s">
        <v>35</v>
      </c>
      <c r="B824" t="s">
        <v>1530</v>
      </c>
      <c r="C824" t="s">
        <v>2184</v>
      </c>
      <c r="D824" t="s">
        <v>2296</v>
      </c>
      <c r="E824" s="2">
        <v>76.35164835164835</v>
      </c>
      <c r="F824" s="2">
        <f>SUM(Contract[[#This Row],[RN Hours (excl. Admin, DON)]], Contract[[#This Row],[RN Admin Hours]], Contract[[#This Row],[RN DON Hours]], Contract[[#This Row],[LPN Hours (excl. Admin)]], Contract[[#This Row],[LPN Admin Hours]], Contract[[#This Row],[CNA Hours]], Contract[[#This Row],[NA TR Hours]], Contract[[#This Row],[Med Aide/Tech Hours]])</f>
        <v>267.05670329670329</v>
      </c>
      <c r="G8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57.125604395604398</v>
      </c>
      <c r="H824" s="8">
        <f>Contract[[#This Row],[Total Contract Hours]]/Contract[[#This Row],[Total Nurse Staff Hours]]</f>
        <v>0.21390814643636616</v>
      </c>
      <c r="I824" s="2">
        <f>SUM(Contract[[#This Row],[RN Hours (excl. Admin, DON)]], Contract[[#This Row],[RN Admin Hours]], Contract[[#This Row],[RN DON Hours]])</f>
        <v>36.087472527472528</v>
      </c>
      <c r="J824" s="2">
        <f>SUM(Contract[[#This Row],[RN Hours Contract (excl. Admin, DON)]], Contract[[#This Row],[RN Admin Hours Contract]], Contract[[#This Row],[RN DON Hours Contract]])</f>
        <v>5.802197802197802</v>
      </c>
      <c r="K824" s="8">
        <f>Contract[[#This Row],[Total Contract RN Hours (w/ Admin, DON)]]/Contract[[#This Row],[Total RN Hours (w/ Admin, DON)]]</f>
        <v>0.16078149551151658</v>
      </c>
      <c r="L824" s="2">
        <v>11.052637362637363</v>
      </c>
      <c r="M824" s="2">
        <v>5.802197802197802</v>
      </c>
      <c r="N824" s="8">
        <f>Contract[[#This Row],[RN Hours Contract (excl. Admin, DON)]]/Contract[[#This Row],[RN Hours (excl. Admin, DON)]]</f>
        <v>0.52496047882758823</v>
      </c>
      <c r="O824" s="2">
        <v>20.111758241758238</v>
      </c>
      <c r="P824" s="2">
        <v>0</v>
      </c>
      <c r="Q824" s="8">
        <f>Contract[[#This Row],[RN Admin Hours Contract]]/Contract[[#This Row],[RN Admin Hours]]</f>
        <v>0</v>
      </c>
      <c r="R824" s="2">
        <v>4.9230769230769234</v>
      </c>
      <c r="S824" s="2">
        <v>0</v>
      </c>
      <c r="T824" s="8">
        <f>Contract[[#This Row],[RN DON Hours Contract]]/Contract[[#This Row],[RN DON Hours]]</f>
        <v>0</v>
      </c>
      <c r="U824" s="2">
        <v>75.014615384615382</v>
      </c>
      <c r="V824" s="2">
        <v>20.004725274725274</v>
      </c>
      <c r="W824" s="8">
        <f>Contract[[#This Row],[LPN Hours Contract (excl. Admin)]]/Contract[[#This Row],[LPN Hours (excl. Admin)]]</f>
        <v>0.26667770236715777</v>
      </c>
      <c r="X824" s="2">
        <v>0</v>
      </c>
      <c r="Y824" s="2">
        <v>0</v>
      </c>
      <c r="Z824" s="8" t="s">
        <v>2447</v>
      </c>
      <c r="AA824" s="2">
        <v>155.95461538461538</v>
      </c>
      <c r="AB824" s="2">
        <v>31.318681318681318</v>
      </c>
      <c r="AC824" s="8">
        <f>Contract[[#This Row],[CNA Hours Contract]]/Contract[[#This Row],[CNA Hours]]</f>
        <v>0.200819201416022</v>
      </c>
      <c r="AD824" s="2">
        <v>0</v>
      </c>
      <c r="AE824" s="2">
        <v>0</v>
      </c>
      <c r="AF824" s="8" t="s">
        <v>2447</v>
      </c>
      <c r="AG824" s="2">
        <v>0</v>
      </c>
      <c r="AH824" s="2">
        <v>0</v>
      </c>
      <c r="AI824" s="8" t="s">
        <v>2447</v>
      </c>
      <c r="AJ824" t="s">
        <v>592</v>
      </c>
      <c r="AK824" s="6">
        <v>5</v>
      </c>
      <c r="AT824"/>
      <c r="AU824"/>
    </row>
    <row r="825" spans="1:47" x14ac:dyDescent="0.25">
      <c r="A825" t="s">
        <v>35</v>
      </c>
      <c r="B825" t="s">
        <v>1364</v>
      </c>
      <c r="C825" t="s">
        <v>2090</v>
      </c>
      <c r="D825" t="s">
        <v>2280</v>
      </c>
      <c r="E825" s="2">
        <v>18.164835164835164</v>
      </c>
      <c r="F825" s="2">
        <f>SUM(Contract[[#This Row],[RN Hours (excl. Admin, DON)]], Contract[[#This Row],[RN Admin Hours]], Contract[[#This Row],[RN DON Hours]], Contract[[#This Row],[LPN Hours (excl. Admin)]], Contract[[#This Row],[LPN Admin Hours]], Contract[[#This Row],[CNA Hours]], Contract[[#This Row],[NA TR Hours]], Contract[[#This Row],[Med Aide/Tech Hours]])</f>
        <v>116.04021978021977</v>
      </c>
      <c r="G8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10.076923076923077</v>
      </c>
      <c r="H825" s="8">
        <f>Contract[[#This Row],[Total Contract Hours]]/Contract[[#This Row],[Total Nurse Staff Hours]]</f>
        <v>8.6839917194303604E-2</v>
      </c>
      <c r="I825" s="2">
        <f>SUM(Contract[[#This Row],[RN Hours (excl. Admin, DON)]], Contract[[#This Row],[RN Admin Hours]], Contract[[#This Row],[RN DON Hours]])</f>
        <v>75.87813186813186</v>
      </c>
      <c r="J825" s="2">
        <f>SUM(Contract[[#This Row],[RN Hours Contract (excl. Admin, DON)]], Contract[[#This Row],[RN Admin Hours Contract]], Contract[[#This Row],[RN DON Hours Contract]])</f>
        <v>10.076923076923077</v>
      </c>
      <c r="K825" s="8">
        <f>Contract[[#This Row],[Total Contract RN Hours (w/ Admin, DON)]]/Contract[[#This Row],[Total RN Hours (w/ Admin, DON)]]</f>
        <v>0.13280404813386418</v>
      </c>
      <c r="L825" s="2">
        <v>39.411538461538463</v>
      </c>
      <c r="M825" s="2">
        <v>10.076923076923077</v>
      </c>
      <c r="N825" s="8">
        <f>Contract[[#This Row],[RN Hours Contract (excl. Admin, DON)]]/Contract[[#This Row],[RN Hours (excl. Admin, DON)]]</f>
        <v>0.25568459061188636</v>
      </c>
      <c r="O825" s="2">
        <v>31.458351648351648</v>
      </c>
      <c r="P825" s="2">
        <v>0</v>
      </c>
      <c r="Q825" s="8">
        <f>Contract[[#This Row],[RN Admin Hours Contract]]/Contract[[#This Row],[RN Admin Hours]]</f>
        <v>0</v>
      </c>
      <c r="R825" s="2">
        <v>5.0082417582417582</v>
      </c>
      <c r="S825" s="2">
        <v>0</v>
      </c>
      <c r="T825" s="8">
        <f>Contract[[#This Row],[RN DON Hours Contract]]/Contract[[#This Row],[RN DON Hours]]</f>
        <v>0</v>
      </c>
      <c r="U825" s="2">
        <v>5.3269230769230766</v>
      </c>
      <c r="V825" s="2">
        <v>0</v>
      </c>
      <c r="W825" s="8">
        <f>Contract[[#This Row],[LPN Hours Contract (excl. Admin)]]/Contract[[#This Row],[LPN Hours (excl. Admin)]]</f>
        <v>0</v>
      </c>
      <c r="X825" s="2">
        <v>0</v>
      </c>
      <c r="Y825" s="2">
        <v>0</v>
      </c>
      <c r="Z825" s="8" t="s">
        <v>2447</v>
      </c>
      <c r="AA825" s="2">
        <v>34.835164835164832</v>
      </c>
      <c r="AB825" s="2">
        <v>0</v>
      </c>
      <c r="AC825" s="8">
        <f>Contract[[#This Row],[CNA Hours Contract]]/Contract[[#This Row],[CNA Hours]]</f>
        <v>0</v>
      </c>
      <c r="AD825" s="2">
        <v>0</v>
      </c>
      <c r="AE825" s="2">
        <v>0</v>
      </c>
      <c r="AF825" s="8" t="s">
        <v>2447</v>
      </c>
      <c r="AG825" s="2">
        <v>0</v>
      </c>
      <c r="AH825" s="2">
        <v>0</v>
      </c>
      <c r="AI825" s="8" t="s">
        <v>2447</v>
      </c>
      <c r="AJ825" t="s">
        <v>421</v>
      </c>
      <c r="AK825" s="6">
        <v>5</v>
      </c>
      <c r="AT825"/>
      <c r="AU825"/>
    </row>
    <row r="826" spans="1:47" x14ac:dyDescent="0.25">
      <c r="A826" t="s">
        <v>35</v>
      </c>
      <c r="B826" t="s">
        <v>1811</v>
      </c>
      <c r="C826" t="s">
        <v>2068</v>
      </c>
      <c r="D826" t="s">
        <v>2307</v>
      </c>
      <c r="E826" s="2">
        <v>36.120879120879124</v>
      </c>
      <c r="F826" s="2">
        <f>SUM(Contract[[#This Row],[RN Hours (excl. Admin, DON)]], Contract[[#This Row],[RN Admin Hours]], Contract[[#This Row],[RN DON Hours]], Contract[[#This Row],[LPN Hours (excl. Admin)]], Contract[[#This Row],[LPN Admin Hours]], Contract[[#This Row],[CNA Hours]], Contract[[#This Row],[NA TR Hours]], Contract[[#This Row],[Med Aide/Tech Hours]])</f>
        <v>143.46109890109892</v>
      </c>
      <c r="G8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26" s="8">
        <f>Contract[[#This Row],[Total Contract Hours]]/Contract[[#This Row],[Total Nurse Staff Hours]]</f>
        <v>0</v>
      </c>
      <c r="I826" s="2">
        <f>SUM(Contract[[#This Row],[RN Hours (excl. Admin, DON)]], Contract[[#This Row],[RN Admin Hours]], Contract[[#This Row],[RN DON Hours]])</f>
        <v>36.509560439560438</v>
      </c>
      <c r="J826" s="2">
        <f>SUM(Contract[[#This Row],[RN Hours Contract (excl. Admin, DON)]], Contract[[#This Row],[RN Admin Hours Contract]], Contract[[#This Row],[RN DON Hours Contract]])</f>
        <v>0</v>
      </c>
      <c r="K826" s="8">
        <f>Contract[[#This Row],[Total Contract RN Hours (w/ Admin, DON)]]/Contract[[#This Row],[Total RN Hours (w/ Admin, DON)]]</f>
        <v>0</v>
      </c>
      <c r="L826" s="2">
        <v>20.830109890109888</v>
      </c>
      <c r="M826" s="2">
        <v>0</v>
      </c>
      <c r="N826" s="8">
        <f>Contract[[#This Row],[RN Hours Contract (excl. Admin, DON)]]/Contract[[#This Row],[RN Hours (excl. Admin, DON)]]</f>
        <v>0</v>
      </c>
      <c r="O826" s="2">
        <v>10.569560439560441</v>
      </c>
      <c r="P826" s="2">
        <v>0</v>
      </c>
      <c r="Q826" s="8">
        <f>Contract[[#This Row],[RN Admin Hours Contract]]/Contract[[#This Row],[RN Admin Hours]]</f>
        <v>0</v>
      </c>
      <c r="R826" s="2">
        <v>5.1098901098901095</v>
      </c>
      <c r="S826" s="2">
        <v>0</v>
      </c>
      <c r="T826" s="8">
        <f>Contract[[#This Row],[RN DON Hours Contract]]/Contract[[#This Row],[RN DON Hours]]</f>
        <v>0</v>
      </c>
      <c r="U826" s="2">
        <v>36.497362637362656</v>
      </c>
      <c r="V826" s="2">
        <v>0</v>
      </c>
      <c r="W826" s="8">
        <f>Contract[[#This Row],[LPN Hours Contract (excl. Admin)]]/Contract[[#This Row],[LPN Hours (excl. Admin)]]</f>
        <v>0</v>
      </c>
      <c r="X826" s="2">
        <v>5.6799999999999988</v>
      </c>
      <c r="Y826" s="2">
        <v>0</v>
      </c>
      <c r="Z826" s="8">
        <f>Contract[[#This Row],[LPN Admin Hours Contract]]/Contract[[#This Row],[LPN Admin Hours]]</f>
        <v>0</v>
      </c>
      <c r="AA826" s="2">
        <v>64.774175824175828</v>
      </c>
      <c r="AB826" s="2">
        <v>0</v>
      </c>
      <c r="AC826" s="8">
        <f>Contract[[#This Row],[CNA Hours Contract]]/Contract[[#This Row],[CNA Hours]]</f>
        <v>0</v>
      </c>
      <c r="AD826" s="2">
        <v>0</v>
      </c>
      <c r="AE826" s="2">
        <v>0</v>
      </c>
      <c r="AF826" s="8" t="s">
        <v>2447</v>
      </c>
      <c r="AG826" s="2">
        <v>0</v>
      </c>
      <c r="AH826" s="2">
        <v>0</v>
      </c>
      <c r="AI826" s="8" t="s">
        <v>2447</v>
      </c>
      <c r="AJ826" t="s">
        <v>878</v>
      </c>
      <c r="AK826" s="6">
        <v>5</v>
      </c>
      <c r="AT826"/>
      <c r="AU826"/>
    </row>
    <row r="827" spans="1:47" x14ac:dyDescent="0.25">
      <c r="A827" t="s">
        <v>35</v>
      </c>
      <c r="B827" t="s">
        <v>1070</v>
      </c>
      <c r="C827" t="s">
        <v>1925</v>
      </c>
      <c r="D827" t="s">
        <v>2321</v>
      </c>
      <c r="E827" s="2">
        <v>93.109890109890117</v>
      </c>
      <c r="F827" s="2">
        <f>SUM(Contract[[#This Row],[RN Hours (excl. Admin, DON)]], Contract[[#This Row],[RN Admin Hours]], Contract[[#This Row],[RN DON Hours]], Contract[[#This Row],[LPN Hours (excl. Admin)]], Contract[[#This Row],[LPN Admin Hours]], Contract[[#This Row],[CNA Hours]], Contract[[#This Row],[NA TR Hours]], Contract[[#This Row],[Med Aide/Tech Hours]])</f>
        <v>279.24109890109895</v>
      </c>
      <c r="G8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5.2857142857142856</v>
      </c>
      <c r="H827" s="8">
        <f>Contract[[#This Row],[Total Contract Hours]]/Contract[[#This Row],[Total Nurse Staff Hours]]</f>
        <v>1.8928855052194053E-2</v>
      </c>
      <c r="I827" s="2">
        <f>SUM(Contract[[#This Row],[RN Hours (excl. Admin, DON)]], Contract[[#This Row],[RN Admin Hours]], Contract[[#This Row],[RN DON Hours]])</f>
        <v>48.487362637362622</v>
      </c>
      <c r="J827" s="2">
        <f>SUM(Contract[[#This Row],[RN Hours Contract (excl. Admin, DON)]], Contract[[#This Row],[RN Admin Hours Contract]], Contract[[#This Row],[RN DON Hours Contract]])</f>
        <v>0.13186813186813187</v>
      </c>
      <c r="K827" s="8">
        <f>Contract[[#This Row],[Total Contract RN Hours (w/ Admin, DON)]]/Contract[[#This Row],[Total RN Hours (w/ Admin, DON)]]</f>
        <v>2.7196391945335263E-3</v>
      </c>
      <c r="L827" s="2">
        <v>24.20296703296702</v>
      </c>
      <c r="M827" s="2">
        <v>0.13186813186813187</v>
      </c>
      <c r="N827" s="8">
        <f>Contract[[#This Row],[RN Hours Contract (excl. Admin, DON)]]/Contract[[#This Row],[RN Hours (excl. Admin, DON)]]</f>
        <v>5.4484283554373071E-3</v>
      </c>
      <c r="O827" s="2">
        <v>18.740439560439558</v>
      </c>
      <c r="P827" s="2">
        <v>0</v>
      </c>
      <c r="Q827" s="8">
        <f>Contract[[#This Row],[RN Admin Hours Contract]]/Contract[[#This Row],[RN Admin Hours]]</f>
        <v>0</v>
      </c>
      <c r="R827" s="2">
        <v>5.5439560439560447</v>
      </c>
      <c r="S827" s="2">
        <v>0</v>
      </c>
      <c r="T827" s="8">
        <f>Contract[[#This Row],[RN DON Hours Contract]]/Contract[[#This Row],[RN DON Hours]]</f>
        <v>0</v>
      </c>
      <c r="U827" s="2">
        <v>78.3047252747253</v>
      </c>
      <c r="V827" s="2">
        <v>0.39560439560439559</v>
      </c>
      <c r="W827" s="8">
        <f>Contract[[#This Row],[LPN Hours Contract (excl. Admin)]]/Contract[[#This Row],[LPN Hours (excl. Admin)]]</f>
        <v>5.0521139588505298E-3</v>
      </c>
      <c r="X827" s="2">
        <v>6.0570329670329679</v>
      </c>
      <c r="Y827" s="2">
        <v>0</v>
      </c>
      <c r="Z827" s="8">
        <f>Contract[[#This Row],[LPN Admin Hours Contract]]/Contract[[#This Row],[LPN Admin Hours]]</f>
        <v>0</v>
      </c>
      <c r="AA827" s="2">
        <v>134.19670329670333</v>
      </c>
      <c r="AB827" s="2">
        <v>4.7582417582417582</v>
      </c>
      <c r="AC827" s="8">
        <f>Contract[[#This Row],[CNA Hours Contract]]/Contract[[#This Row],[CNA Hours]]</f>
        <v>3.5457217959531266E-2</v>
      </c>
      <c r="AD827" s="2">
        <v>12.195274725274725</v>
      </c>
      <c r="AE827" s="2">
        <v>0</v>
      </c>
      <c r="AF827" s="8">
        <f>Contract[[#This Row],[NA TR Hours Contract]]/Contract[[#This Row],[NA TR Hours]]</f>
        <v>0</v>
      </c>
      <c r="AG827" s="2">
        <v>0</v>
      </c>
      <c r="AH827" s="2">
        <v>0</v>
      </c>
      <c r="AI827" s="8" t="s">
        <v>2447</v>
      </c>
      <c r="AJ827" t="s">
        <v>123</v>
      </c>
      <c r="AK827" s="6">
        <v>5</v>
      </c>
      <c r="AT827"/>
      <c r="AU827"/>
    </row>
    <row r="828" spans="1:47" x14ac:dyDescent="0.25">
      <c r="A828" t="s">
        <v>35</v>
      </c>
      <c r="B828" t="s">
        <v>1820</v>
      </c>
      <c r="C828" t="s">
        <v>1962</v>
      </c>
      <c r="D828" t="s">
        <v>2282</v>
      </c>
      <c r="E828" s="2">
        <v>59.978021978021978</v>
      </c>
      <c r="F828" s="2">
        <f>SUM(Contract[[#This Row],[RN Hours (excl. Admin, DON)]], Contract[[#This Row],[RN Admin Hours]], Contract[[#This Row],[RN DON Hours]], Contract[[#This Row],[LPN Hours (excl. Admin)]], Contract[[#This Row],[LPN Admin Hours]], Contract[[#This Row],[CNA Hours]], Contract[[#This Row],[NA TR Hours]], Contract[[#This Row],[Med Aide/Tech Hours]])</f>
        <v>206.22527472527472</v>
      </c>
      <c r="G8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28" s="8">
        <f>Contract[[#This Row],[Total Contract Hours]]/Contract[[#This Row],[Total Nurse Staff Hours]]</f>
        <v>0</v>
      </c>
      <c r="I828" s="2">
        <f>SUM(Contract[[#This Row],[RN Hours (excl. Admin, DON)]], Contract[[#This Row],[RN Admin Hours]], Contract[[#This Row],[RN DON Hours]])</f>
        <v>35.39835164835165</v>
      </c>
      <c r="J828" s="2">
        <f>SUM(Contract[[#This Row],[RN Hours Contract (excl. Admin, DON)]], Contract[[#This Row],[RN Admin Hours Contract]], Contract[[#This Row],[RN DON Hours Contract]])</f>
        <v>0</v>
      </c>
      <c r="K828" s="8">
        <f>Contract[[#This Row],[Total Contract RN Hours (w/ Admin, DON)]]/Contract[[#This Row],[Total RN Hours (w/ Admin, DON)]]</f>
        <v>0</v>
      </c>
      <c r="L828" s="2">
        <v>23.832417582417584</v>
      </c>
      <c r="M828" s="2">
        <v>0</v>
      </c>
      <c r="N828" s="8">
        <f>Contract[[#This Row],[RN Hours Contract (excl. Admin, DON)]]/Contract[[#This Row],[RN Hours (excl. Admin, DON)]]</f>
        <v>0</v>
      </c>
      <c r="O828" s="2">
        <v>6.104395604395604</v>
      </c>
      <c r="P828" s="2">
        <v>0</v>
      </c>
      <c r="Q828" s="8">
        <f>Contract[[#This Row],[RN Admin Hours Contract]]/Contract[[#This Row],[RN Admin Hours]]</f>
        <v>0</v>
      </c>
      <c r="R828" s="2">
        <v>5.4615384615384617</v>
      </c>
      <c r="S828" s="2">
        <v>0</v>
      </c>
      <c r="T828" s="8">
        <f>Contract[[#This Row],[RN DON Hours Contract]]/Contract[[#This Row],[RN DON Hours]]</f>
        <v>0</v>
      </c>
      <c r="U828" s="2">
        <v>41.475274725274723</v>
      </c>
      <c r="V828" s="2">
        <v>0</v>
      </c>
      <c r="W828" s="8">
        <f>Contract[[#This Row],[LPN Hours Contract (excl. Admin)]]/Contract[[#This Row],[LPN Hours (excl. Admin)]]</f>
        <v>0</v>
      </c>
      <c r="X828" s="2">
        <v>5.197802197802198</v>
      </c>
      <c r="Y828" s="2">
        <v>0</v>
      </c>
      <c r="Z828" s="8">
        <f>Contract[[#This Row],[LPN Admin Hours Contract]]/Contract[[#This Row],[LPN Admin Hours]]</f>
        <v>0</v>
      </c>
      <c r="AA828" s="2">
        <v>115.87087912087912</v>
      </c>
      <c r="AB828" s="2">
        <v>0</v>
      </c>
      <c r="AC828" s="8">
        <f>Contract[[#This Row],[CNA Hours Contract]]/Contract[[#This Row],[CNA Hours]]</f>
        <v>0</v>
      </c>
      <c r="AD828" s="2">
        <v>8.2829670329670328</v>
      </c>
      <c r="AE828" s="2">
        <v>0</v>
      </c>
      <c r="AF828" s="8">
        <f>Contract[[#This Row],[NA TR Hours Contract]]/Contract[[#This Row],[NA TR Hours]]</f>
        <v>0</v>
      </c>
      <c r="AG828" s="2">
        <v>0</v>
      </c>
      <c r="AH828" s="2">
        <v>0</v>
      </c>
      <c r="AI828" s="8" t="s">
        <v>2447</v>
      </c>
      <c r="AJ828" t="s">
        <v>887</v>
      </c>
      <c r="AK828" s="6">
        <v>5</v>
      </c>
      <c r="AT828"/>
      <c r="AU828"/>
    </row>
    <row r="829" spans="1:47" x14ac:dyDescent="0.25">
      <c r="A829" t="s">
        <v>35</v>
      </c>
      <c r="B829" t="s">
        <v>1802</v>
      </c>
      <c r="C829" t="s">
        <v>2195</v>
      </c>
      <c r="D829" t="s">
        <v>2353</v>
      </c>
      <c r="E829" s="2">
        <v>105.30769230769231</v>
      </c>
      <c r="F829" s="2">
        <f>SUM(Contract[[#This Row],[RN Hours (excl. Admin, DON)]], Contract[[#This Row],[RN Admin Hours]], Contract[[#This Row],[RN DON Hours]], Contract[[#This Row],[LPN Hours (excl. Admin)]], Contract[[#This Row],[LPN Admin Hours]], Contract[[#This Row],[CNA Hours]], Contract[[#This Row],[NA TR Hours]], Contract[[#This Row],[Med Aide/Tech Hours]])</f>
        <v>348.93956043956041</v>
      </c>
      <c r="G8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29" s="8">
        <f>Contract[[#This Row],[Total Contract Hours]]/Contract[[#This Row],[Total Nurse Staff Hours]]</f>
        <v>0</v>
      </c>
      <c r="I829" s="2">
        <f>SUM(Contract[[#This Row],[RN Hours (excl. Admin, DON)]], Contract[[#This Row],[RN Admin Hours]], Contract[[#This Row],[RN DON Hours]])</f>
        <v>69.335164835164846</v>
      </c>
      <c r="J829" s="2">
        <f>SUM(Contract[[#This Row],[RN Hours Contract (excl. Admin, DON)]], Contract[[#This Row],[RN Admin Hours Contract]], Contract[[#This Row],[RN DON Hours Contract]])</f>
        <v>0</v>
      </c>
      <c r="K829" s="8">
        <f>Contract[[#This Row],[Total Contract RN Hours (w/ Admin, DON)]]/Contract[[#This Row],[Total RN Hours (w/ Admin, DON)]]</f>
        <v>0</v>
      </c>
      <c r="L829" s="2">
        <v>59.307692307692307</v>
      </c>
      <c r="M829" s="2">
        <v>0</v>
      </c>
      <c r="N829" s="8">
        <f>Contract[[#This Row],[RN Hours Contract (excl. Admin, DON)]]/Contract[[#This Row],[RN Hours (excl. Admin, DON)]]</f>
        <v>0</v>
      </c>
      <c r="O829" s="2">
        <v>4.9615384615384617</v>
      </c>
      <c r="P829" s="2">
        <v>0</v>
      </c>
      <c r="Q829" s="8">
        <f>Contract[[#This Row],[RN Admin Hours Contract]]/Contract[[#This Row],[RN Admin Hours]]</f>
        <v>0</v>
      </c>
      <c r="R829" s="2">
        <v>5.0659340659340657</v>
      </c>
      <c r="S829" s="2">
        <v>0</v>
      </c>
      <c r="T829" s="8">
        <f>Contract[[#This Row],[RN DON Hours Contract]]/Contract[[#This Row],[RN DON Hours]]</f>
        <v>0</v>
      </c>
      <c r="U829" s="2">
        <v>57.159340659340657</v>
      </c>
      <c r="V829" s="2">
        <v>0</v>
      </c>
      <c r="W829" s="8">
        <f>Contract[[#This Row],[LPN Hours Contract (excl. Admin)]]/Contract[[#This Row],[LPN Hours (excl. Admin)]]</f>
        <v>0</v>
      </c>
      <c r="X829" s="2">
        <v>20.060439560439562</v>
      </c>
      <c r="Y829" s="2">
        <v>0</v>
      </c>
      <c r="Z829" s="8">
        <f>Contract[[#This Row],[LPN Admin Hours Contract]]/Contract[[#This Row],[LPN Admin Hours]]</f>
        <v>0</v>
      </c>
      <c r="AA829" s="2">
        <v>202.38461538461539</v>
      </c>
      <c r="AB829" s="2">
        <v>0</v>
      </c>
      <c r="AC829" s="8">
        <f>Contract[[#This Row],[CNA Hours Contract]]/Contract[[#This Row],[CNA Hours]]</f>
        <v>0</v>
      </c>
      <c r="AD829" s="2">
        <v>0</v>
      </c>
      <c r="AE829" s="2">
        <v>0</v>
      </c>
      <c r="AF829" s="8" t="s">
        <v>2447</v>
      </c>
      <c r="AG829" s="2">
        <v>0</v>
      </c>
      <c r="AH829" s="2">
        <v>0</v>
      </c>
      <c r="AI829" s="8" t="s">
        <v>2447</v>
      </c>
      <c r="AJ829" t="s">
        <v>869</v>
      </c>
      <c r="AK829" s="6">
        <v>5</v>
      </c>
      <c r="AT829"/>
      <c r="AU829"/>
    </row>
    <row r="830" spans="1:47" x14ac:dyDescent="0.25">
      <c r="A830" t="s">
        <v>35</v>
      </c>
      <c r="B830" t="s">
        <v>1221</v>
      </c>
      <c r="C830" t="s">
        <v>1938</v>
      </c>
      <c r="D830" t="s">
        <v>2327</v>
      </c>
      <c r="E830" s="2">
        <v>57.868131868131869</v>
      </c>
      <c r="F830" s="2">
        <f>SUM(Contract[[#This Row],[RN Hours (excl. Admin, DON)]], Contract[[#This Row],[RN Admin Hours]], Contract[[#This Row],[RN DON Hours]], Contract[[#This Row],[LPN Hours (excl. Admin)]], Contract[[#This Row],[LPN Admin Hours]], Contract[[#This Row],[CNA Hours]], Contract[[#This Row],[NA TR Hours]], Contract[[#This Row],[Med Aide/Tech Hours]])</f>
        <v>189.15923076923076</v>
      </c>
      <c r="G8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19.216813186813187</v>
      </c>
      <c r="H830" s="8">
        <f>Contract[[#This Row],[Total Contract Hours]]/Contract[[#This Row],[Total Nurse Staff Hours]]</f>
        <v>0.10159067103765711</v>
      </c>
      <c r="I830" s="2">
        <f>SUM(Contract[[#This Row],[RN Hours (excl. Admin, DON)]], Contract[[#This Row],[RN Admin Hours]], Contract[[#This Row],[RN DON Hours]])</f>
        <v>35.015164835164832</v>
      </c>
      <c r="J830" s="2">
        <f>SUM(Contract[[#This Row],[RN Hours Contract (excl. Admin, DON)]], Contract[[#This Row],[RN Admin Hours Contract]], Contract[[#This Row],[RN DON Hours Contract]])</f>
        <v>0.67032967032967028</v>
      </c>
      <c r="K830" s="8">
        <f>Contract[[#This Row],[Total Contract RN Hours (w/ Admin, DON)]]/Contract[[#This Row],[Total RN Hours (w/ Admin, DON)]]</f>
        <v>1.9143981571563971E-2</v>
      </c>
      <c r="L830" s="2">
        <v>18.971208791208792</v>
      </c>
      <c r="M830" s="2">
        <v>0.67032967032967028</v>
      </c>
      <c r="N830" s="8">
        <f>Contract[[#This Row],[RN Hours Contract (excl. Admin, DON)]]/Contract[[#This Row],[RN Hours (excl. Admin, DON)]]</f>
        <v>3.5334051599300267E-2</v>
      </c>
      <c r="O830" s="2">
        <v>10.942307692307692</v>
      </c>
      <c r="P830" s="2">
        <v>0</v>
      </c>
      <c r="Q830" s="8">
        <f>Contract[[#This Row],[RN Admin Hours Contract]]/Contract[[#This Row],[RN Admin Hours]]</f>
        <v>0</v>
      </c>
      <c r="R830" s="2">
        <v>5.1016483516483513</v>
      </c>
      <c r="S830" s="2">
        <v>0</v>
      </c>
      <c r="T830" s="8">
        <f>Contract[[#This Row],[RN DON Hours Contract]]/Contract[[#This Row],[RN DON Hours]]</f>
        <v>0</v>
      </c>
      <c r="U830" s="2">
        <v>37.84593406593406</v>
      </c>
      <c r="V830" s="2">
        <v>3.381648351648352</v>
      </c>
      <c r="W830" s="8">
        <f>Contract[[#This Row],[LPN Hours Contract (excl. Admin)]]/Contract[[#This Row],[LPN Hours (excl. Admin)]]</f>
        <v>8.9353015987317028E-2</v>
      </c>
      <c r="X830" s="2">
        <v>9.3406593406593408E-2</v>
      </c>
      <c r="Y830" s="2">
        <v>9.8901098901098897E-2</v>
      </c>
      <c r="Z830" s="8">
        <f>Contract[[#This Row],[LPN Admin Hours Contract]]/Contract[[#This Row],[LPN Admin Hours]]</f>
        <v>1.0588235294117647</v>
      </c>
      <c r="AA830" s="2">
        <v>116.20472527472526</v>
      </c>
      <c r="AB830" s="2">
        <v>15.065934065934066</v>
      </c>
      <c r="AC830" s="8">
        <f>Contract[[#This Row],[CNA Hours Contract]]/Contract[[#This Row],[CNA Hours]]</f>
        <v>0.12964992628583696</v>
      </c>
      <c r="AD830" s="2">
        <v>0</v>
      </c>
      <c r="AE830" s="2">
        <v>0</v>
      </c>
      <c r="AF830" s="8" t="s">
        <v>2447</v>
      </c>
      <c r="AG830" s="2">
        <v>0</v>
      </c>
      <c r="AH830" s="2">
        <v>0</v>
      </c>
      <c r="AI830" s="8" t="s">
        <v>2447</v>
      </c>
      <c r="AJ830" t="s">
        <v>277</v>
      </c>
      <c r="AK830" s="6">
        <v>5</v>
      </c>
      <c r="AT830"/>
      <c r="AU830"/>
    </row>
    <row r="831" spans="1:47" x14ac:dyDescent="0.25">
      <c r="A831" t="s">
        <v>35</v>
      </c>
      <c r="B831" t="s">
        <v>1778</v>
      </c>
      <c r="C831" t="s">
        <v>2068</v>
      </c>
      <c r="D831" t="s">
        <v>2307</v>
      </c>
      <c r="E831" s="2">
        <v>40.142857142857146</v>
      </c>
      <c r="F831" s="2">
        <f>SUM(Contract[[#This Row],[RN Hours (excl. Admin, DON)]], Contract[[#This Row],[RN Admin Hours]], Contract[[#This Row],[RN DON Hours]], Contract[[#This Row],[LPN Hours (excl. Admin)]], Contract[[#This Row],[LPN Admin Hours]], Contract[[#This Row],[CNA Hours]], Contract[[#This Row],[NA TR Hours]], Contract[[#This Row],[Med Aide/Tech Hours]])</f>
        <v>186.81549450549454</v>
      </c>
      <c r="G8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1" s="8">
        <f>Contract[[#This Row],[Total Contract Hours]]/Contract[[#This Row],[Total Nurse Staff Hours]]</f>
        <v>0</v>
      </c>
      <c r="I831" s="2">
        <f>SUM(Contract[[#This Row],[RN Hours (excl. Admin, DON)]], Contract[[#This Row],[RN Admin Hours]], Contract[[#This Row],[RN DON Hours]])</f>
        <v>40.664835164835154</v>
      </c>
      <c r="J831" s="2">
        <f>SUM(Contract[[#This Row],[RN Hours Contract (excl. Admin, DON)]], Contract[[#This Row],[RN Admin Hours Contract]], Contract[[#This Row],[RN DON Hours Contract]])</f>
        <v>0</v>
      </c>
      <c r="K831" s="8">
        <f>Contract[[#This Row],[Total Contract RN Hours (w/ Admin, DON)]]/Contract[[#This Row],[Total RN Hours (w/ Admin, DON)]]</f>
        <v>0</v>
      </c>
      <c r="L831" s="2">
        <v>18.702197802197794</v>
      </c>
      <c r="M831" s="2">
        <v>0</v>
      </c>
      <c r="N831" s="8">
        <f>Contract[[#This Row],[RN Hours Contract (excl. Admin, DON)]]/Contract[[#This Row],[RN Hours (excl. Admin, DON)]]</f>
        <v>0</v>
      </c>
      <c r="O831" s="2">
        <v>14.841758241758239</v>
      </c>
      <c r="P831" s="2">
        <v>0</v>
      </c>
      <c r="Q831" s="8">
        <f>Contract[[#This Row],[RN Admin Hours Contract]]/Contract[[#This Row],[RN Admin Hours]]</f>
        <v>0</v>
      </c>
      <c r="R831" s="2">
        <v>7.1208791208791204</v>
      </c>
      <c r="S831" s="2">
        <v>0</v>
      </c>
      <c r="T831" s="8">
        <f>Contract[[#This Row],[RN DON Hours Contract]]/Contract[[#This Row],[RN DON Hours]]</f>
        <v>0</v>
      </c>
      <c r="U831" s="2">
        <v>44.868131868131876</v>
      </c>
      <c r="V831" s="2">
        <v>0</v>
      </c>
      <c r="W831" s="8">
        <f>Contract[[#This Row],[LPN Hours Contract (excl. Admin)]]/Contract[[#This Row],[LPN Hours (excl. Admin)]]</f>
        <v>0</v>
      </c>
      <c r="X831" s="2">
        <v>0</v>
      </c>
      <c r="Y831" s="2">
        <v>0</v>
      </c>
      <c r="Z831" s="8" t="s">
        <v>2447</v>
      </c>
      <c r="AA831" s="2">
        <v>101.28252747252752</v>
      </c>
      <c r="AB831" s="2">
        <v>0</v>
      </c>
      <c r="AC831" s="8">
        <f>Contract[[#This Row],[CNA Hours Contract]]/Contract[[#This Row],[CNA Hours]]</f>
        <v>0</v>
      </c>
      <c r="AD831" s="2">
        <v>0</v>
      </c>
      <c r="AE831" s="2">
        <v>0</v>
      </c>
      <c r="AF831" s="8" t="s">
        <v>2447</v>
      </c>
      <c r="AG831" s="2">
        <v>0</v>
      </c>
      <c r="AH831" s="2">
        <v>0</v>
      </c>
      <c r="AI831" s="8" t="s">
        <v>2447</v>
      </c>
      <c r="AJ831" t="s">
        <v>844</v>
      </c>
      <c r="AK831" s="6">
        <v>5</v>
      </c>
      <c r="AT831"/>
      <c r="AU831"/>
    </row>
    <row r="832" spans="1:47" x14ac:dyDescent="0.25">
      <c r="A832" t="s">
        <v>35</v>
      </c>
      <c r="B832" t="s">
        <v>1559</v>
      </c>
      <c r="C832" t="s">
        <v>2068</v>
      </c>
      <c r="D832" t="s">
        <v>2307</v>
      </c>
      <c r="E832" s="2">
        <v>100.8021978021978</v>
      </c>
      <c r="F832" s="2">
        <f>SUM(Contract[[#This Row],[RN Hours (excl. Admin, DON)]], Contract[[#This Row],[RN Admin Hours]], Contract[[#This Row],[RN DON Hours]], Contract[[#This Row],[LPN Hours (excl. Admin)]], Contract[[#This Row],[LPN Admin Hours]], Contract[[#This Row],[CNA Hours]], Contract[[#This Row],[NA TR Hours]], Contract[[#This Row],[Med Aide/Tech Hours]])</f>
        <v>398.66483516483527</v>
      </c>
      <c r="G8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2" s="8">
        <f>Contract[[#This Row],[Total Contract Hours]]/Contract[[#This Row],[Total Nurse Staff Hours]]</f>
        <v>0</v>
      </c>
      <c r="I832" s="2">
        <f>SUM(Contract[[#This Row],[RN Hours (excl. Admin, DON)]], Contract[[#This Row],[RN Admin Hours]], Contract[[#This Row],[RN DON Hours]])</f>
        <v>91.832967032967048</v>
      </c>
      <c r="J832" s="2">
        <f>SUM(Contract[[#This Row],[RN Hours Contract (excl. Admin, DON)]], Contract[[#This Row],[RN Admin Hours Contract]], Contract[[#This Row],[RN DON Hours Contract]])</f>
        <v>0</v>
      </c>
      <c r="K832" s="8">
        <f>Contract[[#This Row],[Total Contract RN Hours (w/ Admin, DON)]]/Contract[[#This Row],[Total RN Hours (w/ Admin, DON)]]</f>
        <v>0</v>
      </c>
      <c r="L832" s="2">
        <v>44.430769230769236</v>
      </c>
      <c r="M832" s="2">
        <v>0</v>
      </c>
      <c r="N832" s="8">
        <f>Contract[[#This Row],[RN Hours Contract (excl. Admin, DON)]]/Contract[[#This Row],[RN Hours (excl. Admin, DON)]]</f>
        <v>0</v>
      </c>
      <c r="O832" s="2">
        <v>42.91868131868133</v>
      </c>
      <c r="P832" s="2">
        <v>0</v>
      </c>
      <c r="Q832" s="8">
        <f>Contract[[#This Row],[RN Admin Hours Contract]]/Contract[[#This Row],[RN Admin Hours]]</f>
        <v>0</v>
      </c>
      <c r="R832" s="2">
        <v>4.4835164835164836</v>
      </c>
      <c r="S832" s="2">
        <v>0</v>
      </c>
      <c r="T832" s="8">
        <f>Contract[[#This Row],[RN DON Hours Contract]]/Contract[[#This Row],[RN DON Hours]]</f>
        <v>0</v>
      </c>
      <c r="U832" s="2">
        <v>109.80714285714288</v>
      </c>
      <c r="V832" s="2">
        <v>0</v>
      </c>
      <c r="W832" s="8">
        <f>Contract[[#This Row],[LPN Hours Contract (excl. Admin)]]/Contract[[#This Row],[LPN Hours (excl. Admin)]]</f>
        <v>0</v>
      </c>
      <c r="X832" s="2">
        <v>0</v>
      </c>
      <c r="Y832" s="2">
        <v>0</v>
      </c>
      <c r="Z832" s="8" t="s">
        <v>2447</v>
      </c>
      <c r="AA832" s="2">
        <v>197.02472527472531</v>
      </c>
      <c r="AB832" s="2">
        <v>0</v>
      </c>
      <c r="AC832" s="8">
        <f>Contract[[#This Row],[CNA Hours Contract]]/Contract[[#This Row],[CNA Hours]]</f>
        <v>0</v>
      </c>
      <c r="AD832" s="2">
        <v>0</v>
      </c>
      <c r="AE832" s="2">
        <v>0</v>
      </c>
      <c r="AF832" s="8" t="s">
        <v>2447</v>
      </c>
      <c r="AG832" s="2">
        <v>0</v>
      </c>
      <c r="AH832" s="2">
        <v>0</v>
      </c>
      <c r="AI832" s="8" t="s">
        <v>2447</v>
      </c>
      <c r="AJ832" t="s">
        <v>621</v>
      </c>
      <c r="AK832" s="6">
        <v>5</v>
      </c>
      <c r="AT832"/>
      <c r="AU832"/>
    </row>
    <row r="833" spans="1:47" x14ac:dyDescent="0.25">
      <c r="A833" t="s">
        <v>35</v>
      </c>
      <c r="B833" t="s">
        <v>1522</v>
      </c>
      <c r="C833" t="s">
        <v>1979</v>
      </c>
      <c r="D833" t="s">
        <v>2332</v>
      </c>
      <c r="E833" s="2">
        <v>30.747252747252748</v>
      </c>
      <c r="F833" s="2">
        <f>SUM(Contract[[#This Row],[RN Hours (excl. Admin, DON)]], Contract[[#This Row],[RN Admin Hours]], Contract[[#This Row],[RN DON Hours]], Contract[[#This Row],[LPN Hours (excl. Admin)]], Contract[[#This Row],[LPN Admin Hours]], Contract[[#This Row],[CNA Hours]], Contract[[#This Row],[NA TR Hours]], Contract[[#This Row],[Med Aide/Tech Hours]])</f>
        <v>107.26417582417585</v>
      </c>
      <c r="G8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3" s="8">
        <f>Contract[[#This Row],[Total Contract Hours]]/Contract[[#This Row],[Total Nurse Staff Hours]]</f>
        <v>0</v>
      </c>
      <c r="I833" s="2">
        <f>SUM(Contract[[#This Row],[RN Hours (excl. Admin, DON)]], Contract[[#This Row],[RN Admin Hours]], Contract[[#This Row],[RN DON Hours]])</f>
        <v>24.807692307692307</v>
      </c>
      <c r="J833" s="2">
        <f>SUM(Contract[[#This Row],[RN Hours Contract (excl. Admin, DON)]], Contract[[#This Row],[RN Admin Hours Contract]], Contract[[#This Row],[RN DON Hours Contract]])</f>
        <v>0</v>
      </c>
      <c r="K833" s="8">
        <f>Contract[[#This Row],[Total Contract RN Hours (w/ Admin, DON)]]/Contract[[#This Row],[Total RN Hours (w/ Admin, DON)]]</f>
        <v>0</v>
      </c>
      <c r="L833" s="2">
        <v>17.785714285714285</v>
      </c>
      <c r="M833" s="2">
        <v>0</v>
      </c>
      <c r="N833" s="8">
        <f>Contract[[#This Row],[RN Hours Contract (excl. Admin, DON)]]/Contract[[#This Row],[RN Hours (excl. Admin, DON)]]</f>
        <v>0</v>
      </c>
      <c r="O833" s="2">
        <v>0</v>
      </c>
      <c r="P833" s="2">
        <v>0</v>
      </c>
      <c r="Q833" s="8" t="s">
        <v>2447</v>
      </c>
      <c r="R833" s="2">
        <v>7.0219780219780219</v>
      </c>
      <c r="S833" s="2">
        <v>0</v>
      </c>
      <c r="T833" s="8">
        <f>Contract[[#This Row],[RN DON Hours Contract]]/Contract[[#This Row],[RN DON Hours]]</f>
        <v>0</v>
      </c>
      <c r="U833" s="2">
        <v>19.851208791208791</v>
      </c>
      <c r="V833" s="2">
        <v>0</v>
      </c>
      <c r="W833" s="8">
        <f>Contract[[#This Row],[LPN Hours Contract (excl. Admin)]]/Contract[[#This Row],[LPN Hours (excl. Admin)]]</f>
        <v>0</v>
      </c>
      <c r="X833" s="2">
        <v>3.5</v>
      </c>
      <c r="Y833" s="2">
        <v>0</v>
      </c>
      <c r="Z833" s="8">
        <f>Contract[[#This Row],[LPN Admin Hours Contract]]/Contract[[#This Row],[LPN Admin Hours]]</f>
        <v>0</v>
      </c>
      <c r="AA833" s="2">
        <v>59.105274725274747</v>
      </c>
      <c r="AB833" s="2">
        <v>0</v>
      </c>
      <c r="AC833" s="8">
        <f>Contract[[#This Row],[CNA Hours Contract]]/Contract[[#This Row],[CNA Hours]]</f>
        <v>0</v>
      </c>
      <c r="AD833" s="2">
        <v>0</v>
      </c>
      <c r="AE833" s="2">
        <v>0</v>
      </c>
      <c r="AF833" s="8" t="s">
        <v>2447</v>
      </c>
      <c r="AG833" s="2">
        <v>0</v>
      </c>
      <c r="AH833" s="2">
        <v>0</v>
      </c>
      <c r="AI833" s="8" t="s">
        <v>2447</v>
      </c>
      <c r="AJ833" t="s">
        <v>584</v>
      </c>
      <c r="AK833" s="6">
        <v>5</v>
      </c>
      <c r="AT833"/>
      <c r="AU833"/>
    </row>
    <row r="834" spans="1:47" x14ac:dyDescent="0.25">
      <c r="A834" t="s">
        <v>35</v>
      </c>
      <c r="B834" t="s">
        <v>1442</v>
      </c>
      <c r="C834" t="s">
        <v>1978</v>
      </c>
      <c r="D834" t="s">
        <v>2331</v>
      </c>
      <c r="E834" s="2">
        <v>128.53846153846155</v>
      </c>
      <c r="F834" s="2">
        <f>SUM(Contract[[#This Row],[RN Hours (excl. Admin, DON)]], Contract[[#This Row],[RN Admin Hours]], Contract[[#This Row],[RN DON Hours]], Contract[[#This Row],[LPN Hours (excl. Admin)]], Contract[[#This Row],[LPN Admin Hours]], Contract[[#This Row],[CNA Hours]], Contract[[#This Row],[NA TR Hours]], Contract[[#This Row],[Med Aide/Tech Hours]])</f>
        <v>281.73461538461532</v>
      </c>
      <c r="G83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23.547252747252749</v>
      </c>
      <c r="H834" s="8">
        <f>Contract[[#This Row],[Total Contract Hours]]/Contract[[#This Row],[Total Nurse Staff Hours]]</f>
        <v>8.3579551327431931E-2</v>
      </c>
      <c r="I834" s="2">
        <f>SUM(Contract[[#This Row],[RN Hours (excl. Admin, DON)]], Contract[[#This Row],[RN Admin Hours]], Contract[[#This Row],[RN DON Hours]])</f>
        <v>38.329120879120879</v>
      </c>
      <c r="J834" s="2">
        <f>SUM(Contract[[#This Row],[RN Hours Contract (excl. Admin, DON)]], Contract[[#This Row],[RN Admin Hours Contract]], Contract[[#This Row],[RN DON Hours Contract]])</f>
        <v>2.6923076923076925</v>
      </c>
      <c r="K834" s="8">
        <f>Contract[[#This Row],[Total Contract RN Hours (w/ Admin, DON)]]/Contract[[#This Row],[Total RN Hours (w/ Admin, DON)]]</f>
        <v>7.0241832595077339E-2</v>
      </c>
      <c r="L834" s="2">
        <v>20.312637362637364</v>
      </c>
      <c r="M834" s="2">
        <v>2.6923076923076925</v>
      </c>
      <c r="N834" s="8">
        <f>Contract[[#This Row],[RN Hours Contract (excl. Admin, DON)]]/Contract[[#This Row],[RN Hours (excl. Admin, DON)]]</f>
        <v>0.13254348237712679</v>
      </c>
      <c r="O834" s="2">
        <v>13.225274725274724</v>
      </c>
      <c r="P834" s="2">
        <v>0</v>
      </c>
      <c r="Q834" s="8">
        <f>Contract[[#This Row],[RN Admin Hours Contract]]/Contract[[#This Row],[RN Admin Hours]]</f>
        <v>0</v>
      </c>
      <c r="R834" s="2">
        <v>4.7912087912087911</v>
      </c>
      <c r="S834" s="2">
        <v>0</v>
      </c>
      <c r="T834" s="8">
        <f>Contract[[#This Row],[RN DON Hours Contract]]/Contract[[#This Row],[RN DON Hours]]</f>
        <v>0</v>
      </c>
      <c r="U834" s="2">
        <v>94.920879120879093</v>
      </c>
      <c r="V834" s="2">
        <v>2.2505494505494514</v>
      </c>
      <c r="W834" s="8">
        <f>Contract[[#This Row],[LPN Hours Contract (excl. Admin)]]/Contract[[#This Row],[LPN Hours (excl. Admin)]]</f>
        <v>2.3709740906249294E-2</v>
      </c>
      <c r="X834" s="2">
        <v>3.7802197802197801</v>
      </c>
      <c r="Y834" s="2">
        <v>0</v>
      </c>
      <c r="Z834" s="8">
        <f>Contract[[#This Row],[LPN Admin Hours Contract]]/Contract[[#This Row],[LPN Admin Hours]]</f>
        <v>0</v>
      </c>
      <c r="AA834" s="2">
        <v>127.19340659340656</v>
      </c>
      <c r="AB834" s="2">
        <v>18.53846153846154</v>
      </c>
      <c r="AC834" s="8">
        <f>Contract[[#This Row],[CNA Hours Contract]]/Contract[[#This Row],[CNA Hours]]</f>
        <v>0.14575017711195207</v>
      </c>
      <c r="AD834" s="2">
        <v>17.510989010989011</v>
      </c>
      <c r="AE834" s="2">
        <v>6.5934065934065936E-2</v>
      </c>
      <c r="AF834" s="8">
        <f>Contract[[#This Row],[NA TR Hours Contract]]/Contract[[#This Row],[NA TR Hours]]</f>
        <v>3.7652965171007216E-3</v>
      </c>
      <c r="AG834" s="2">
        <v>0</v>
      </c>
      <c r="AH834" s="2">
        <v>0</v>
      </c>
      <c r="AI834" s="8" t="s">
        <v>2447</v>
      </c>
      <c r="AJ834" t="s">
        <v>501</v>
      </c>
      <c r="AK834" s="6">
        <v>5</v>
      </c>
      <c r="AT834"/>
      <c r="AU834"/>
    </row>
    <row r="835" spans="1:47" x14ac:dyDescent="0.25">
      <c r="A835" t="s">
        <v>35</v>
      </c>
      <c r="B835" t="s">
        <v>1124</v>
      </c>
      <c r="C835" t="s">
        <v>1988</v>
      </c>
      <c r="D835" t="s">
        <v>2314</v>
      </c>
      <c r="E835" s="2">
        <v>39.846153846153847</v>
      </c>
      <c r="F835" s="2">
        <f>SUM(Contract[[#This Row],[RN Hours (excl. Admin, DON)]], Contract[[#This Row],[RN Admin Hours]], Contract[[#This Row],[RN DON Hours]], Contract[[#This Row],[LPN Hours (excl. Admin)]], Contract[[#This Row],[LPN Admin Hours]], Contract[[#This Row],[CNA Hours]], Contract[[#This Row],[NA TR Hours]], Contract[[#This Row],[Med Aide/Tech Hours]])</f>
        <v>123.58857142857144</v>
      </c>
      <c r="G83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18.945714285714281</v>
      </c>
      <c r="H835" s="8">
        <f>Contract[[#This Row],[Total Contract Hours]]/Contract[[#This Row],[Total Nurse Staff Hours]]</f>
        <v>0.15329665248751614</v>
      </c>
      <c r="I835" s="2">
        <f>SUM(Contract[[#This Row],[RN Hours (excl. Admin, DON)]], Contract[[#This Row],[RN Admin Hours]], Contract[[#This Row],[RN DON Hours]])</f>
        <v>19.133186813186814</v>
      </c>
      <c r="J835" s="2">
        <f>SUM(Contract[[#This Row],[RN Hours Contract (excl. Admin, DON)]], Contract[[#This Row],[RN Admin Hours Contract]], Contract[[#This Row],[RN DON Hours Contract]])</f>
        <v>0.13186813186813187</v>
      </c>
      <c r="K835" s="8">
        <f>Contract[[#This Row],[Total Contract RN Hours (w/ Admin, DON)]]/Contract[[#This Row],[Total RN Hours (w/ Admin, DON)]]</f>
        <v>6.8921154199595661E-3</v>
      </c>
      <c r="L835" s="2">
        <v>15.311758241758241</v>
      </c>
      <c r="M835" s="2">
        <v>0.13186813186813187</v>
      </c>
      <c r="N835" s="8">
        <f>Contract[[#This Row],[RN Hours Contract (excl. Admin, DON)]]/Contract[[#This Row],[RN Hours (excl. Admin, DON)]]</f>
        <v>8.6122135541887666E-3</v>
      </c>
      <c r="O835" s="2">
        <v>0</v>
      </c>
      <c r="P835" s="2">
        <v>0</v>
      </c>
      <c r="Q835" s="8" t="s">
        <v>2447</v>
      </c>
      <c r="R835" s="2">
        <v>3.8214285714285716</v>
      </c>
      <c r="S835" s="2">
        <v>0</v>
      </c>
      <c r="T835" s="8">
        <f>Contract[[#This Row],[RN DON Hours Contract]]/Contract[[#This Row],[RN DON Hours]]</f>
        <v>0</v>
      </c>
      <c r="U835" s="2">
        <v>36.764395604395609</v>
      </c>
      <c r="V835" s="2">
        <v>8.1545054945054929</v>
      </c>
      <c r="W835" s="8">
        <f>Contract[[#This Row],[LPN Hours Contract (excl. Admin)]]/Contract[[#This Row],[LPN Hours (excl. Admin)]]</f>
        <v>0.22180442138236939</v>
      </c>
      <c r="X835" s="2">
        <v>5.4835164835164836</v>
      </c>
      <c r="Y835" s="2">
        <v>0</v>
      </c>
      <c r="Z835" s="8">
        <f>Contract[[#This Row],[LPN Admin Hours Contract]]/Contract[[#This Row],[LPN Admin Hours]]</f>
        <v>0</v>
      </c>
      <c r="AA835" s="2">
        <v>62.20747252747254</v>
      </c>
      <c r="AB835" s="2">
        <v>10.659340659340659</v>
      </c>
      <c r="AC835" s="8">
        <f>Contract[[#This Row],[CNA Hours Contract]]/Contract[[#This Row],[CNA Hours]]</f>
        <v>0.17135145065784821</v>
      </c>
      <c r="AD835" s="2">
        <v>0</v>
      </c>
      <c r="AE835" s="2">
        <v>0</v>
      </c>
      <c r="AF835" s="8" t="s">
        <v>2447</v>
      </c>
      <c r="AG835" s="2">
        <v>0</v>
      </c>
      <c r="AH835" s="2">
        <v>0</v>
      </c>
      <c r="AI835" s="8" t="s">
        <v>2447</v>
      </c>
      <c r="AJ835" t="s">
        <v>178</v>
      </c>
      <c r="AK835" s="6">
        <v>5</v>
      </c>
      <c r="AT835"/>
      <c r="AU835"/>
    </row>
    <row r="836" spans="1:47" x14ac:dyDescent="0.25">
      <c r="A836" t="s">
        <v>35</v>
      </c>
      <c r="B836" t="s">
        <v>1757</v>
      </c>
      <c r="C836" t="s">
        <v>2016</v>
      </c>
      <c r="D836" t="s">
        <v>2325</v>
      </c>
      <c r="E836" s="2">
        <v>3.8791208791208791</v>
      </c>
      <c r="F836" s="2">
        <f>SUM(Contract[[#This Row],[RN Hours (excl. Admin, DON)]], Contract[[#This Row],[RN Admin Hours]], Contract[[#This Row],[RN DON Hours]], Contract[[#This Row],[LPN Hours (excl. Admin)]], Contract[[#This Row],[LPN Admin Hours]], Contract[[#This Row],[CNA Hours]], Contract[[#This Row],[NA TR Hours]], Contract[[#This Row],[Med Aide/Tech Hours]])</f>
        <v>20.638901098901094</v>
      </c>
      <c r="G83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6" s="8">
        <f>Contract[[#This Row],[Total Contract Hours]]/Contract[[#This Row],[Total Nurse Staff Hours]]</f>
        <v>0</v>
      </c>
      <c r="I836" s="2">
        <f>SUM(Contract[[#This Row],[RN Hours (excl. Admin, DON)]], Contract[[#This Row],[RN Admin Hours]], Contract[[#This Row],[RN DON Hours]])</f>
        <v>8.1041758241758242</v>
      </c>
      <c r="J836" s="2">
        <f>SUM(Contract[[#This Row],[RN Hours Contract (excl. Admin, DON)]], Contract[[#This Row],[RN Admin Hours Contract]], Contract[[#This Row],[RN DON Hours Contract]])</f>
        <v>0</v>
      </c>
      <c r="K836" s="8">
        <f>Contract[[#This Row],[Total Contract RN Hours (w/ Admin, DON)]]/Contract[[#This Row],[Total RN Hours (w/ Admin, DON)]]</f>
        <v>0</v>
      </c>
      <c r="L836" s="2">
        <v>6.5591208791208793</v>
      </c>
      <c r="M836" s="2">
        <v>0</v>
      </c>
      <c r="N836" s="8">
        <f>Contract[[#This Row],[RN Hours Contract (excl. Admin, DON)]]/Contract[[#This Row],[RN Hours (excl. Admin, DON)]]</f>
        <v>0</v>
      </c>
      <c r="O836" s="2">
        <v>0</v>
      </c>
      <c r="P836" s="2">
        <v>0</v>
      </c>
      <c r="Q836" s="8" t="s">
        <v>2447</v>
      </c>
      <c r="R836" s="2">
        <v>1.5450549450549447</v>
      </c>
      <c r="S836" s="2">
        <v>0</v>
      </c>
      <c r="T836" s="8">
        <f>Contract[[#This Row],[RN DON Hours Contract]]/Contract[[#This Row],[RN DON Hours]]</f>
        <v>0</v>
      </c>
      <c r="U836" s="2">
        <v>3.5973626373626377</v>
      </c>
      <c r="V836" s="2">
        <v>0</v>
      </c>
      <c r="W836" s="8">
        <f>Contract[[#This Row],[LPN Hours Contract (excl. Admin)]]/Contract[[#This Row],[LPN Hours (excl. Admin)]]</f>
        <v>0</v>
      </c>
      <c r="X836" s="2">
        <v>0</v>
      </c>
      <c r="Y836" s="2">
        <v>0</v>
      </c>
      <c r="Z836" s="8" t="s">
        <v>2447</v>
      </c>
      <c r="AA836" s="2">
        <v>8.937362637362634</v>
      </c>
      <c r="AB836" s="2">
        <v>0</v>
      </c>
      <c r="AC836" s="8">
        <f>Contract[[#This Row],[CNA Hours Contract]]/Contract[[#This Row],[CNA Hours]]</f>
        <v>0</v>
      </c>
      <c r="AD836" s="2">
        <v>0</v>
      </c>
      <c r="AE836" s="2">
        <v>0</v>
      </c>
      <c r="AF836" s="8" t="s">
        <v>2447</v>
      </c>
      <c r="AG836" s="2">
        <v>0</v>
      </c>
      <c r="AH836" s="2">
        <v>0</v>
      </c>
      <c r="AI836" s="8" t="s">
        <v>2447</v>
      </c>
      <c r="AJ836" t="s">
        <v>823</v>
      </c>
      <c r="AK836" s="6">
        <v>5</v>
      </c>
      <c r="AT836"/>
      <c r="AU836"/>
    </row>
    <row r="837" spans="1:47" x14ac:dyDescent="0.25">
      <c r="A837" t="s">
        <v>35</v>
      </c>
      <c r="B837" t="s">
        <v>1769</v>
      </c>
      <c r="C837" t="s">
        <v>2258</v>
      </c>
      <c r="D837" t="s">
        <v>2363</v>
      </c>
      <c r="E837" s="2">
        <v>48.890109890109891</v>
      </c>
      <c r="F837" s="2">
        <f>SUM(Contract[[#This Row],[RN Hours (excl. Admin, DON)]], Contract[[#This Row],[RN Admin Hours]], Contract[[#This Row],[RN DON Hours]], Contract[[#This Row],[LPN Hours (excl. Admin)]], Contract[[#This Row],[LPN Admin Hours]], Contract[[#This Row],[CNA Hours]], Contract[[#This Row],[NA TR Hours]], Contract[[#This Row],[Med Aide/Tech Hours]])</f>
        <v>175.69505494505495</v>
      </c>
      <c r="G83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7" s="8">
        <f>Contract[[#This Row],[Total Contract Hours]]/Contract[[#This Row],[Total Nurse Staff Hours]]</f>
        <v>0</v>
      </c>
      <c r="I837" s="2">
        <f>SUM(Contract[[#This Row],[RN Hours (excl. Admin, DON)]], Contract[[#This Row],[RN Admin Hours]], Contract[[#This Row],[RN DON Hours]])</f>
        <v>32.456043956043956</v>
      </c>
      <c r="J837" s="2">
        <f>SUM(Contract[[#This Row],[RN Hours Contract (excl. Admin, DON)]], Contract[[#This Row],[RN Admin Hours Contract]], Contract[[#This Row],[RN DON Hours Contract]])</f>
        <v>0</v>
      </c>
      <c r="K837" s="8">
        <f>Contract[[#This Row],[Total Contract RN Hours (w/ Admin, DON)]]/Contract[[#This Row],[Total RN Hours (w/ Admin, DON)]]</f>
        <v>0</v>
      </c>
      <c r="L837" s="2">
        <v>16.381868131868131</v>
      </c>
      <c r="M837" s="2">
        <v>0</v>
      </c>
      <c r="N837" s="8">
        <f>Contract[[#This Row],[RN Hours Contract (excl. Admin, DON)]]/Contract[[#This Row],[RN Hours (excl. Admin, DON)]]</f>
        <v>0</v>
      </c>
      <c r="O837" s="2">
        <v>11.046703296703297</v>
      </c>
      <c r="P837" s="2">
        <v>0</v>
      </c>
      <c r="Q837" s="8">
        <f>Contract[[#This Row],[RN Admin Hours Contract]]/Contract[[#This Row],[RN Admin Hours]]</f>
        <v>0</v>
      </c>
      <c r="R837" s="2">
        <v>5.0274725274725274</v>
      </c>
      <c r="S837" s="2">
        <v>0</v>
      </c>
      <c r="T837" s="8">
        <f>Contract[[#This Row],[RN DON Hours Contract]]/Contract[[#This Row],[RN DON Hours]]</f>
        <v>0</v>
      </c>
      <c r="U837" s="2">
        <v>47.560439560439562</v>
      </c>
      <c r="V837" s="2">
        <v>0</v>
      </c>
      <c r="W837" s="8">
        <f>Contract[[#This Row],[LPN Hours Contract (excl. Admin)]]/Contract[[#This Row],[LPN Hours (excl. Admin)]]</f>
        <v>0</v>
      </c>
      <c r="X837" s="2">
        <v>0</v>
      </c>
      <c r="Y837" s="2">
        <v>0</v>
      </c>
      <c r="Z837" s="8" t="s">
        <v>2447</v>
      </c>
      <c r="AA837" s="2">
        <v>91.967032967032964</v>
      </c>
      <c r="AB837" s="2">
        <v>0</v>
      </c>
      <c r="AC837" s="8">
        <f>Contract[[#This Row],[CNA Hours Contract]]/Contract[[#This Row],[CNA Hours]]</f>
        <v>0</v>
      </c>
      <c r="AD837" s="2">
        <v>3.7115384615384617</v>
      </c>
      <c r="AE837" s="2">
        <v>0</v>
      </c>
      <c r="AF837" s="8">
        <f>Contract[[#This Row],[NA TR Hours Contract]]/Contract[[#This Row],[NA TR Hours]]</f>
        <v>0</v>
      </c>
      <c r="AG837" s="2">
        <v>0</v>
      </c>
      <c r="AH837" s="2">
        <v>0</v>
      </c>
      <c r="AI837" s="8" t="s">
        <v>2447</v>
      </c>
      <c r="AJ837" t="s">
        <v>835</v>
      </c>
      <c r="AK837" s="6">
        <v>5</v>
      </c>
      <c r="AT837"/>
      <c r="AU837"/>
    </row>
    <row r="838" spans="1:47" x14ac:dyDescent="0.25">
      <c r="A838" t="s">
        <v>35</v>
      </c>
      <c r="B838" t="s">
        <v>1450</v>
      </c>
      <c r="C838" t="s">
        <v>1937</v>
      </c>
      <c r="D838" t="s">
        <v>2337</v>
      </c>
      <c r="E838" s="2">
        <v>56.285714285714285</v>
      </c>
      <c r="F838" s="2">
        <f>SUM(Contract[[#This Row],[RN Hours (excl. Admin, DON)]], Contract[[#This Row],[RN Admin Hours]], Contract[[#This Row],[RN DON Hours]], Contract[[#This Row],[LPN Hours (excl. Admin)]], Contract[[#This Row],[LPN Admin Hours]], Contract[[#This Row],[CNA Hours]], Contract[[#This Row],[NA TR Hours]], Contract[[#This Row],[Med Aide/Tech Hours]])</f>
        <v>183.55604395604402</v>
      </c>
      <c r="G83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38" s="8">
        <f>Contract[[#This Row],[Total Contract Hours]]/Contract[[#This Row],[Total Nurse Staff Hours]]</f>
        <v>0</v>
      </c>
      <c r="I838" s="2">
        <f>SUM(Contract[[#This Row],[RN Hours (excl. Admin, DON)]], Contract[[#This Row],[RN Admin Hours]], Contract[[#This Row],[RN DON Hours]])</f>
        <v>42.271538461538469</v>
      </c>
      <c r="J838" s="2">
        <f>SUM(Contract[[#This Row],[RN Hours Contract (excl. Admin, DON)]], Contract[[#This Row],[RN Admin Hours Contract]], Contract[[#This Row],[RN DON Hours Contract]])</f>
        <v>0</v>
      </c>
      <c r="K838" s="8">
        <f>Contract[[#This Row],[Total Contract RN Hours (w/ Admin, DON)]]/Contract[[#This Row],[Total RN Hours (w/ Admin, DON)]]</f>
        <v>0</v>
      </c>
      <c r="L838" s="2">
        <v>22.48791208791209</v>
      </c>
      <c r="M838" s="2">
        <v>0</v>
      </c>
      <c r="N838" s="8">
        <f>Contract[[#This Row],[RN Hours Contract (excl. Admin, DON)]]/Contract[[#This Row],[RN Hours (excl. Admin, DON)]]</f>
        <v>0</v>
      </c>
      <c r="O838" s="2">
        <v>14.591318681318686</v>
      </c>
      <c r="P838" s="2">
        <v>0</v>
      </c>
      <c r="Q838" s="8">
        <f>Contract[[#This Row],[RN Admin Hours Contract]]/Contract[[#This Row],[RN Admin Hours]]</f>
        <v>0</v>
      </c>
      <c r="R838" s="2">
        <v>5.1923076923076925</v>
      </c>
      <c r="S838" s="2">
        <v>0</v>
      </c>
      <c r="T838" s="8">
        <f>Contract[[#This Row],[RN DON Hours Contract]]/Contract[[#This Row],[RN DON Hours]]</f>
        <v>0</v>
      </c>
      <c r="U838" s="2">
        <v>46.971098901098912</v>
      </c>
      <c r="V838" s="2">
        <v>0</v>
      </c>
      <c r="W838" s="8">
        <f>Contract[[#This Row],[LPN Hours Contract (excl. Admin)]]/Contract[[#This Row],[LPN Hours (excl. Admin)]]</f>
        <v>0</v>
      </c>
      <c r="X838" s="2">
        <v>4.2494505494505495</v>
      </c>
      <c r="Y838" s="2">
        <v>0</v>
      </c>
      <c r="Z838" s="8">
        <f>Contract[[#This Row],[LPN Admin Hours Contract]]/Contract[[#This Row],[LPN Admin Hours]]</f>
        <v>0</v>
      </c>
      <c r="AA838" s="2">
        <v>84.206813186813235</v>
      </c>
      <c r="AB838" s="2">
        <v>0</v>
      </c>
      <c r="AC838" s="8">
        <f>Contract[[#This Row],[CNA Hours Contract]]/Contract[[#This Row],[CNA Hours]]</f>
        <v>0</v>
      </c>
      <c r="AD838" s="2">
        <v>0</v>
      </c>
      <c r="AE838" s="2">
        <v>0</v>
      </c>
      <c r="AF838" s="8" t="s">
        <v>2447</v>
      </c>
      <c r="AG838" s="2">
        <v>5.8571428571428568</v>
      </c>
      <c r="AH838" s="2">
        <v>0</v>
      </c>
      <c r="AI838" s="8">
        <f>Contract[[#This Row],[Med Aide/Tech Hours Contract]]/Contract[[#This Row],[Med Aide/Tech Hours]]</f>
        <v>0</v>
      </c>
      <c r="AJ838" t="s">
        <v>509</v>
      </c>
      <c r="AK838" s="6">
        <v>5</v>
      </c>
      <c r="AT838"/>
      <c r="AU838"/>
    </row>
    <row r="839" spans="1:47" x14ac:dyDescent="0.25">
      <c r="A839" t="s">
        <v>35</v>
      </c>
      <c r="B839" t="s">
        <v>1055</v>
      </c>
      <c r="C839" t="s">
        <v>2086</v>
      </c>
      <c r="D839" t="s">
        <v>2343</v>
      </c>
      <c r="E839" s="2">
        <v>47.46153846153846</v>
      </c>
      <c r="F839" s="2">
        <f>SUM(Contract[[#This Row],[RN Hours (excl. Admin, DON)]], Contract[[#This Row],[RN Admin Hours]], Contract[[#This Row],[RN DON Hours]], Contract[[#This Row],[LPN Hours (excl. Admin)]], Contract[[#This Row],[LPN Admin Hours]], Contract[[#This Row],[CNA Hours]], Contract[[#This Row],[NA TR Hours]], Contract[[#This Row],[Med Aide/Tech Hours]])</f>
        <v>200.45054945054949</v>
      </c>
      <c r="G83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0.43956043956043955</v>
      </c>
      <c r="H839" s="8">
        <f>Contract[[#This Row],[Total Contract Hours]]/Contract[[#This Row],[Total Nurse Staff Hours]]</f>
        <v>2.1928622334301843E-3</v>
      </c>
      <c r="I839" s="2">
        <f>SUM(Contract[[#This Row],[RN Hours (excl. Admin, DON)]], Contract[[#This Row],[RN Admin Hours]], Contract[[#This Row],[RN DON Hours]])</f>
        <v>44.376373626373628</v>
      </c>
      <c r="J839" s="2">
        <f>SUM(Contract[[#This Row],[RN Hours Contract (excl. Admin, DON)]], Contract[[#This Row],[RN Admin Hours Contract]], Contract[[#This Row],[RN DON Hours Contract]])</f>
        <v>0.43956043956043955</v>
      </c>
      <c r="K839" s="8">
        <f>Contract[[#This Row],[Total Contract RN Hours (w/ Admin, DON)]]/Contract[[#This Row],[Total RN Hours (w/ Admin, DON)]]</f>
        <v>9.9052807528013376E-3</v>
      </c>
      <c r="L839" s="2">
        <v>26.531318681318684</v>
      </c>
      <c r="M839" s="2">
        <v>0</v>
      </c>
      <c r="N839" s="8">
        <f>Contract[[#This Row],[RN Hours Contract (excl. Admin, DON)]]/Contract[[#This Row],[RN Hours (excl. Admin, DON)]]</f>
        <v>0</v>
      </c>
      <c r="O839" s="2">
        <v>12.438461538461537</v>
      </c>
      <c r="P839" s="2">
        <v>0.43956043956043955</v>
      </c>
      <c r="Q839" s="8">
        <f>Contract[[#This Row],[RN Admin Hours Contract]]/Contract[[#This Row],[RN Admin Hours]]</f>
        <v>3.5338810849014933E-2</v>
      </c>
      <c r="R839" s="2">
        <v>5.4065934065934069</v>
      </c>
      <c r="S839" s="2">
        <v>0</v>
      </c>
      <c r="T839" s="8">
        <f>Contract[[#This Row],[RN DON Hours Contract]]/Contract[[#This Row],[RN DON Hours]]</f>
        <v>0</v>
      </c>
      <c r="U839" s="2">
        <v>43.591758241758235</v>
      </c>
      <c r="V839" s="2">
        <v>0</v>
      </c>
      <c r="W839" s="8">
        <f>Contract[[#This Row],[LPN Hours Contract (excl. Admin)]]/Contract[[#This Row],[LPN Hours (excl. Admin)]]</f>
        <v>0</v>
      </c>
      <c r="X839" s="2">
        <v>0</v>
      </c>
      <c r="Y839" s="2">
        <v>0</v>
      </c>
      <c r="Z839" s="8" t="s">
        <v>2447</v>
      </c>
      <c r="AA839" s="2">
        <v>112.48241758241763</v>
      </c>
      <c r="AB839" s="2">
        <v>0</v>
      </c>
      <c r="AC839" s="8">
        <f>Contract[[#This Row],[CNA Hours Contract]]/Contract[[#This Row],[CNA Hours]]</f>
        <v>0</v>
      </c>
      <c r="AD839" s="2">
        <v>0</v>
      </c>
      <c r="AE839" s="2">
        <v>0</v>
      </c>
      <c r="AF839" s="8" t="s">
        <v>2447</v>
      </c>
      <c r="AG839" s="2">
        <v>0</v>
      </c>
      <c r="AH839" s="2">
        <v>0</v>
      </c>
      <c r="AI839" s="8" t="s">
        <v>2447</v>
      </c>
      <c r="AJ839" t="s">
        <v>108</v>
      </c>
      <c r="AK839" s="6">
        <v>5</v>
      </c>
      <c r="AT839"/>
      <c r="AU839"/>
    </row>
    <row r="840" spans="1:47" x14ac:dyDescent="0.25">
      <c r="A840" t="s">
        <v>35</v>
      </c>
      <c r="B840" t="s">
        <v>1057</v>
      </c>
      <c r="C840" t="s">
        <v>2086</v>
      </c>
      <c r="D840" t="s">
        <v>2343</v>
      </c>
      <c r="E840" s="2">
        <v>52.945054945054942</v>
      </c>
      <c r="F840" s="2">
        <f>SUM(Contract[[#This Row],[RN Hours (excl. Admin, DON)]], Contract[[#This Row],[RN Admin Hours]], Contract[[#This Row],[RN DON Hours]], Contract[[#This Row],[LPN Hours (excl. Admin)]], Contract[[#This Row],[LPN Admin Hours]], Contract[[#This Row],[CNA Hours]], Contract[[#This Row],[NA TR Hours]], Contract[[#This Row],[Med Aide/Tech Hours]])</f>
        <v>202.8631868131867</v>
      </c>
      <c r="G84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0" s="8">
        <f>Contract[[#This Row],[Total Contract Hours]]/Contract[[#This Row],[Total Nurse Staff Hours]]</f>
        <v>0</v>
      </c>
      <c r="I840" s="2">
        <f>SUM(Contract[[#This Row],[RN Hours (excl. Admin, DON)]], Contract[[#This Row],[RN Admin Hours]], Contract[[#This Row],[RN DON Hours]])</f>
        <v>26.240549450549452</v>
      </c>
      <c r="J840" s="2">
        <f>SUM(Contract[[#This Row],[RN Hours Contract (excl. Admin, DON)]], Contract[[#This Row],[RN Admin Hours Contract]], Contract[[#This Row],[RN DON Hours Contract]])</f>
        <v>0</v>
      </c>
      <c r="K840" s="8">
        <f>Contract[[#This Row],[Total Contract RN Hours (w/ Admin, DON)]]/Contract[[#This Row],[Total RN Hours (w/ Admin, DON)]]</f>
        <v>0</v>
      </c>
      <c r="L840" s="2">
        <v>7.8612087912087913</v>
      </c>
      <c r="M840" s="2">
        <v>0</v>
      </c>
      <c r="N840" s="8">
        <f>Contract[[#This Row],[RN Hours Contract (excl. Admin, DON)]]/Contract[[#This Row],[RN Hours (excl. Admin, DON)]]</f>
        <v>0</v>
      </c>
      <c r="O840" s="2">
        <v>12.840879120879121</v>
      </c>
      <c r="P840" s="2">
        <v>0</v>
      </c>
      <c r="Q840" s="8">
        <f>Contract[[#This Row],[RN Admin Hours Contract]]/Contract[[#This Row],[RN Admin Hours]]</f>
        <v>0</v>
      </c>
      <c r="R840" s="2">
        <v>5.5384615384615383</v>
      </c>
      <c r="S840" s="2">
        <v>0</v>
      </c>
      <c r="T840" s="8">
        <f>Contract[[#This Row],[RN DON Hours Contract]]/Contract[[#This Row],[RN DON Hours]]</f>
        <v>0</v>
      </c>
      <c r="U840" s="2">
        <v>50.02571428571428</v>
      </c>
      <c r="V840" s="2">
        <v>0</v>
      </c>
      <c r="W840" s="8">
        <f>Contract[[#This Row],[LPN Hours Contract (excl. Admin)]]/Contract[[#This Row],[LPN Hours (excl. Admin)]]</f>
        <v>0</v>
      </c>
      <c r="X840" s="2">
        <v>1.4564835164835168</v>
      </c>
      <c r="Y840" s="2">
        <v>0</v>
      </c>
      <c r="Z840" s="8">
        <f>Contract[[#This Row],[LPN Admin Hours Contract]]/Contract[[#This Row],[LPN Admin Hours]]</f>
        <v>0</v>
      </c>
      <c r="AA840" s="2">
        <v>125.14043956043946</v>
      </c>
      <c r="AB840" s="2">
        <v>0</v>
      </c>
      <c r="AC840" s="8">
        <f>Contract[[#This Row],[CNA Hours Contract]]/Contract[[#This Row],[CNA Hours]]</f>
        <v>0</v>
      </c>
      <c r="AD840" s="2">
        <v>0</v>
      </c>
      <c r="AE840" s="2">
        <v>0</v>
      </c>
      <c r="AF840" s="8" t="s">
        <v>2447</v>
      </c>
      <c r="AG840" s="2">
        <v>0</v>
      </c>
      <c r="AH840" s="2">
        <v>0</v>
      </c>
      <c r="AI840" s="8" t="s">
        <v>2447</v>
      </c>
      <c r="AJ840" t="s">
        <v>110</v>
      </c>
      <c r="AK840" s="6">
        <v>5</v>
      </c>
      <c r="AT840"/>
      <c r="AU840"/>
    </row>
    <row r="841" spans="1:47" x14ac:dyDescent="0.25">
      <c r="A841" t="s">
        <v>35</v>
      </c>
      <c r="B841" t="s">
        <v>1600</v>
      </c>
      <c r="C841" t="s">
        <v>2143</v>
      </c>
      <c r="D841" t="s">
        <v>2358</v>
      </c>
      <c r="E841" s="2">
        <v>46.824175824175825</v>
      </c>
      <c r="F841" s="2">
        <f>SUM(Contract[[#This Row],[RN Hours (excl. Admin, DON)]], Contract[[#This Row],[RN Admin Hours]], Contract[[#This Row],[RN DON Hours]], Contract[[#This Row],[LPN Hours (excl. Admin)]], Contract[[#This Row],[LPN Admin Hours]], Contract[[#This Row],[CNA Hours]], Contract[[#This Row],[NA TR Hours]], Contract[[#This Row],[Med Aide/Tech Hours]])</f>
        <v>178.48769230769233</v>
      </c>
      <c r="G84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1" s="8">
        <f>Contract[[#This Row],[Total Contract Hours]]/Contract[[#This Row],[Total Nurse Staff Hours]]</f>
        <v>0</v>
      </c>
      <c r="I841" s="2">
        <f>SUM(Contract[[#This Row],[RN Hours (excl. Admin, DON)]], Contract[[#This Row],[RN Admin Hours]], Contract[[#This Row],[RN DON Hours]])</f>
        <v>34.828901098901106</v>
      </c>
      <c r="J841" s="2">
        <f>SUM(Contract[[#This Row],[RN Hours Contract (excl. Admin, DON)]], Contract[[#This Row],[RN Admin Hours Contract]], Contract[[#This Row],[RN DON Hours Contract]])</f>
        <v>0</v>
      </c>
      <c r="K841" s="8">
        <f>Contract[[#This Row],[Total Contract RN Hours (w/ Admin, DON)]]/Contract[[#This Row],[Total RN Hours (w/ Admin, DON)]]</f>
        <v>0</v>
      </c>
      <c r="L841" s="2">
        <v>23.779560439560449</v>
      </c>
      <c r="M841" s="2">
        <v>0</v>
      </c>
      <c r="N841" s="8">
        <f>Contract[[#This Row],[RN Hours Contract (excl. Admin, DON)]]/Contract[[#This Row],[RN Hours (excl. Admin, DON)]]</f>
        <v>0</v>
      </c>
      <c r="O841" s="2">
        <v>5.335054945054944</v>
      </c>
      <c r="P841" s="2">
        <v>0</v>
      </c>
      <c r="Q841" s="8">
        <f>Contract[[#This Row],[RN Admin Hours Contract]]/Contract[[#This Row],[RN Admin Hours]]</f>
        <v>0</v>
      </c>
      <c r="R841" s="2">
        <v>5.7142857142857144</v>
      </c>
      <c r="S841" s="2">
        <v>0</v>
      </c>
      <c r="T841" s="8">
        <f>Contract[[#This Row],[RN DON Hours Contract]]/Contract[[#This Row],[RN DON Hours]]</f>
        <v>0</v>
      </c>
      <c r="U841" s="2">
        <v>39.096703296703296</v>
      </c>
      <c r="V841" s="2">
        <v>0</v>
      </c>
      <c r="W841" s="8">
        <f>Contract[[#This Row],[LPN Hours Contract (excl. Admin)]]/Contract[[#This Row],[LPN Hours (excl. Admin)]]</f>
        <v>0</v>
      </c>
      <c r="X841" s="2">
        <v>0</v>
      </c>
      <c r="Y841" s="2">
        <v>0</v>
      </c>
      <c r="Z841" s="8" t="s">
        <v>2447</v>
      </c>
      <c r="AA841" s="2">
        <v>104.56208791208793</v>
      </c>
      <c r="AB841" s="2">
        <v>0</v>
      </c>
      <c r="AC841" s="8">
        <f>Contract[[#This Row],[CNA Hours Contract]]/Contract[[#This Row],[CNA Hours]]</f>
        <v>0</v>
      </c>
      <c r="AD841" s="2">
        <v>0</v>
      </c>
      <c r="AE841" s="2">
        <v>0</v>
      </c>
      <c r="AF841" s="8" t="s">
        <v>2447</v>
      </c>
      <c r="AG841" s="2">
        <v>0</v>
      </c>
      <c r="AH841" s="2">
        <v>0</v>
      </c>
      <c r="AI841" s="8" t="s">
        <v>2447</v>
      </c>
      <c r="AJ841" t="s">
        <v>663</v>
      </c>
      <c r="AK841" s="6">
        <v>5</v>
      </c>
      <c r="AT841"/>
      <c r="AU841"/>
    </row>
    <row r="842" spans="1:47" x14ac:dyDescent="0.25">
      <c r="A842" t="s">
        <v>35</v>
      </c>
      <c r="B842" t="s">
        <v>1728</v>
      </c>
      <c r="C842" t="s">
        <v>2246</v>
      </c>
      <c r="D842" t="s">
        <v>2294</v>
      </c>
      <c r="E842" s="2">
        <v>47.219780219780219</v>
      </c>
      <c r="F842" s="2">
        <f>SUM(Contract[[#This Row],[RN Hours (excl. Admin, DON)]], Contract[[#This Row],[RN Admin Hours]], Contract[[#This Row],[RN DON Hours]], Contract[[#This Row],[LPN Hours (excl. Admin)]], Contract[[#This Row],[LPN Admin Hours]], Contract[[#This Row],[CNA Hours]], Contract[[#This Row],[NA TR Hours]], Contract[[#This Row],[Med Aide/Tech Hours]])</f>
        <v>162.57208791208791</v>
      </c>
      <c r="G84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2" s="8">
        <f>Contract[[#This Row],[Total Contract Hours]]/Contract[[#This Row],[Total Nurse Staff Hours]]</f>
        <v>0</v>
      </c>
      <c r="I842" s="2">
        <f>SUM(Contract[[#This Row],[RN Hours (excl. Admin, DON)]], Contract[[#This Row],[RN Admin Hours]], Contract[[#This Row],[RN DON Hours]])</f>
        <v>26.849780219780222</v>
      </c>
      <c r="J842" s="2">
        <f>SUM(Contract[[#This Row],[RN Hours Contract (excl. Admin, DON)]], Contract[[#This Row],[RN Admin Hours Contract]], Contract[[#This Row],[RN DON Hours Contract]])</f>
        <v>0</v>
      </c>
      <c r="K842" s="8">
        <f>Contract[[#This Row],[Total Contract RN Hours (w/ Admin, DON)]]/Contract[[#This Row],[Total RN Hours (w/ Admin, DON)]]</f>
        <v>0</v>
      </c>
      <c r="L842" s="2">
        <v>13.08736263736264</v>
      </c>
      <c r="M842" s="2">
        <v>0</v>
      </c>
      <c r="N842" s="8">
        <f>Contract[[#This Row],[RN Hours Contract (excl. Admin, DON)]]/Contract[[#This Row],[RN Hours (excl. Admin, DON)]]</f>
        <v>0</v>
      </c>
      <c r="O842" s="2">
        <v>10.333846153846155</v>
      </c>
      <c r="P842" s="2">
        <v>0</v>
      </c>
      <c r="Q842" s="8">
        <f>Contract[[#This Row],[RN Admin Hours Contract]]/Contract[[#This Row],[RN Admin Hours]]</f>
        <v>0</v>
      </c>
      <c r="R842" s="2">
        <v>3.4285714285714284</v>
      </c>
      <c r="S842" s="2">
        <v>0</v>
      </c>
      <c r="T842" s="8">
        <f>Contract[[#This Row],[RN DON Hours Contract]]/Contract[[#This Row],[RN DON Hours]]</f>
        <v>0</v>
      </c>
      <c r="U842" s="2">
        <v>39.221758241758238</v>
      </c>
      <c r="V842" s="2">
        <v>0</v>
      </c>
      <c r="W842" s="8">
        <f>Contract[[#This Row],[LPN Hours Contract (excl. Admin)]]/Contract[[#This Row],[LPN Hours (excl. Admin)]]</f>
        <v>0</v>
      </c>
      <c r="X842" s="2">
        <v>0</v>
      </c>
      <c r="Y842" s="2">
        <v>0</v>
      </c>
      <c r="Z842" s="8" t="s">
        <v>2447</v>
      </c>
      <c r="AA842" s="2">
        <v>96.500549450549428</v>
      </c>
      <c r="AB842" s="2">
        <v>0</v>
      </c>
      <c r="AC842" s="8">
        <f>Contract[[#This Row],[CNA Hours Contract]]/Contract[[#This Row],[CNA Hours]]</f>
        <v>0</v>
      </c>
      <c r="AD842" s="2">
        <v>0</v>
      </c>
      <c r="AE842" s="2">
        <v>0</v>
      </c>
      <c r="AF842" s="8" t="s">
        <v>2447</v>
      </c>
      <c r="AG842" s="2">
        <v>0</v>
      </c>
      <c r="AH842" s="2">
        <v>0</v>
      </c>
      <c r="AI842" s="8" t="s">
        <v>2447</v>
      </c>
      <c r="AJ842" t="s">
        <v>794</v>
      </c>
      <c r="AK842" s="6">
        <v>5</v>
      </c>
      <c r="AT842"/>
      <c r="AU842"/>
    </row>
    <row r="843" spans="1:47" x14ac:dyDescent="0.25">
      <c r="A843" t="s">
        <v>35</v>
      </c>
      <c r="B843" t="s">
        <v>1885</v>
      </c>
      <c r="C843" t="s">
        <v>2050</v>
      </c>
      <c r="D843" t="s">
        <v>2317</v>
      </c>
      <c r="E843" s="2">
        <v>46.35164835164835</v>
      </c>
      <c r="F843" s="2">
        <f>SUM(Contract[[#This Row],[RN Hours (excl. Admin, DON)]], Contract[[#This Row],[RN Admin Hours]], Contract[[#This Row],[RN DON Hours]], Contract[[#This Row],[LPN Hours (excl. Admin)]], Contract[[#This Row],[LPN Admin Hours]], Contract[[#This Row],[CNA Hours]], Contract[[#This Row],[NA TR Hours]], Contract[[#This Row],[Med Aide/Tech Hours]])</f>
        <v>182.60054945054941</v>
      </c>
      <c r="G84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3" s="8">
        <f>Contract[[#This Row],[Total Contract Hours]]/Contract[[#This Row],[Total Nurse Staff Hours]]</f>
        <v>0</v>
      </c>
      <c r="I843" s="2">
        <f>SUM(Contract[[#This Row],[RN Hours (excl. Admin, DON)]], Contract[[#This Row],[RN Admin Hours]], Contract[[#This Row],[RN DON Hours]])</f>
        <v>30.991428571428571</v>
      </c>
      <c r="J843" s="2">
        <f>SUM(Contract[[#This Row],[RN Hours Contract (excl. Admin, DON)]], Contract[[#This Row],[RN Admin Hours Contract]], Contract[[#This Row],[RN DON Hours Contract]])</f>
        <v>0</v>
      </c>
      <c r="K843" s="8">
        <f>Contract[[#This Row],[Total Contract RN Hours (w/ Admin, DON)]]/Contract[[#This Row],[Total RN Hours (w/ Admin, DON)]]</f>
        <v>0</v>
      </c>
      <c r="L843" s="2">
        <v>11.913736263736261</v>
      </c>
      <c r="M843" s="2">
        <v>0</v>
      </c>
      <c r="N843" s="8">
        <f>Contract[[#This Row],[RN Hours Contract (excl. Admin, DON)]]/Contract[[#This Row],[RN Hours (excl. Admin, DON)]]</f>
        <v>0</v>
      </c>
      <c r="O843" s="2">
        <v>13.363406593406594</v>
      </c>
      <c r="P843" s="2">
        <v>0</v>
      </c>
      <c r="Q843" s="8">
        <f>Contract[[#This Row],[RN Admin Hours Contract]]/Contract[[#This Row],[RN Admin Hours]]</f>
        <v>0</v>
      </c>
      <c r="R843" s="2">
        <v>5.7142857142857144</v>
      </c>
      <c r="S843" s="2">
        <v>0</v>
      </c>
      <c r="T843" s="8">
        <f>Contract[[#This Row],[RN DON Hours Contract]]/Contract[[#This Row],[RN DON Hours]]</f>
        <v>0</v>
      </c>
      <c r="U843" s="2">
        <v>39.074065934065921</v>
      </c>
      <c r="V843" s="2">
        <v>0</v>
      </c>
      <c r="W843" s="8">
        <f>Contract[[#This Row],[LPN Hours Contract (excl. Admin)]]/Contract[[#This Row],[LPN Hours (excl. Admin)]]</f>
        <v>0</v>
      </c>
      <c r="X843" s="2">
        <v>0</v>
      </c>
      <c r="Y843" s="2">
        <v>0</v>
      </c>
      <c r="Z843" s="8" t="s">
        <v>2447</v>
      </c>
      <c r="AA843" s="2">
        <v>112.53505494505492</v>
      </c>
      <c r="AB843" s="2">
        <v>0</v>
      </c>
      <c r="AC843" s="8">
        <f>Contract[[#This Row],[CNA Hours Contract]]/Contract[[#This Row],[CNA Hours]]</f>
        <v>0</v>
      </c>
      <c r="AD843" s="2">
        <v>0</v>
      </c>
      <c r="AE843" s="2">
        <v>0</v>
      </c>
      <c r="AF843" s="8" t="s">
        <v>2447</v>
      </c>
      <c r="AG843" s="2">
        <v>0</v>
      </c>
      <c r="AH843" s="2">
        <v>0</v>
      </c>
      <c r="AI843" s="8" t="s">
        <v>2447</v>
      </c>
      <c r="AJ843" t="s">
        <v>952</v>
      </c>
      <c r="AK843" s="6">
        <v>5</v>
      </c>
      <c r="AT843"/>
      <c r="AU843"/>
    </row>
    <row r="844" spans="1:47" x14ac:dyDescent="0.25">
      <c r="A844" t="s">
        <v>35</v>
      </c>
      <c r="B844" t="s">
        <v>1676</v>
      </c>
      <c r="C844" t="s">
        <v>2116</v>
      </c>
      <c r="D844" t="s">
        <v>2322</v>
      </c>
      <c r="E844" s="2">
        <v>78.043956043956044</v>
      </c>
      <c r="F844" s="2">
        <f>SUM(Contract[[#This Row],[RN Hours (excl. Admin, DON)]], Contract[[#This Row],[RN Admin Hours]], Contract[[#This Row],[RN DON Hours]], Contract[[#This Row],[LPN Hours (excl. Admin)]], Contract[[#This Row],[LPN Admin Hours]], Contract[[#This Row],[CNA Hours]], Contract[[#This Row],[NA TR Hours]], Contract[[#This Row],[Med Aide/Tech Hours]])</f>
        <v>302.62197802197801</v>
      </c>
      <c r="G84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4" s="8">
        <f>Contract[[#This Row],[Total Contract Hours]]/Contract[[#This Row],[Total Nurse Staff Hours]]</f>
        <v>0</v>
      </c>
      <c r="I844" s="2">
        <f>SUM(Contract[[#This Row],[RN Hours (excl. Admin, DON)]], Contract[[#This Row],[RN Admin Hours]], Contract[[#This Row],[RN DON Hours]])</f>
        <v>61.514285714285727</v>
      </c>
      <c r="J844" s="2">
        <f>SUM(Contract[[#This Row],[RN Hours Contract (excl. Admin, DON)]], Contract[[#This Row],[RN Admin Hours Contract]], Contract[[#This Row],[RN DON Hours Contract]])</f>
        <v>0</v>
      </c>
      <c r="K844" s="8">
        <f>Contract[[#This Row],[Total Contract RN Hours (w/ Admin, DON)]]/Contract[[#This Row],[Total RN Hours (w/ Admin, DON)]]</f>
        <v>0</v>
      </c>
      <c r="L844" s="2">
        <v>36.303736263736269</v>
      </c>
      <c r="M844" s="2">
        <v>0</v>
      </c>
      <c r="N844" s="8">
        <f>Contract[[#This Row],[RN Hours Contract (excl. Admin, DON)]]/Contract[[#This Row],[RN Hours (excl. Admin, DON)]]</f>
        <v>0</v>
      </c>
      <c r="O844" s="2">
        <v>19.496263736263739</v>
      </c>
      <c r="P844" s="2">
        <v>0</v>
      </c>
      <c r="Q844" s="8">
        <f>Contract[[#This Row],[RN Admin Hours Contract]]/Contract[[#This Row],[RN Admin Hours]]</f>
        <v>0</v>
      </c>
      <c r="R844" s="2">
        <v>5.7142857142857144</v>
      </c>
      <c r="S844" s="2">
        <v>0</v>
      </c>
      <c r="T844" s="8">
        <f>Contract[[#This Row],[RN DON Hours Contract]]/Contract[[#This Row],[RN DON Hours]]</f>
        <v>0</v>
      </c>
      <c r="U844" s="2">
        <v>60.05285714285715</v>
      </c>
      <c r="V844" s="2">
        <v>0</v>
      </c>
      <c r="W844" s="8">
        <f>Contract[[#This Row],[LPN Hours Contract (excl. Admin)]]/Contract[[#This Row],[LPN Hours (excl. Admin)]]</f>
        <v>0</v>
      </c>
      <c r="X844" s="2">
        <v>0</v>
      </c>
      <c r="Y844" s="2">
        <v>0</v>
      </c>
      <c r="Z844" s="8" t="s">
        <v>2447</v>
      </c>
      <c r="AA844" s="2">
        <v>181.05483516483514</v>
      </c>
      <c r="AB844" s="2">
        <v>0</v>
      </c>
      <c r="AC844" s="8">
        <f>Contract[[#This Row],[CNA Hours Contract]]/Contract[[#This Row],[CNA Hours]]</f>
        <v>0</v>
      </c>
      <c r="AD844" s="2">
        <v>0</v>
      </c>
      <c r="AE844" s="2">
        <v>0</v>
      </c>
      <c r="AF844" s="8" t="s">
        <v>2447</v>
      </c>
      <c r="AG844" s="2">
        <v>0</v>
      </c>
      <c r="AH844" s="2">
        <v>0</v>
      </c>
      <c r="AI844" s="8" t="s">
        <v>2447</v>
      </c>
      <c r="AJ844" t="s">
        <v>740</v>
      </c>
      <c r="AK844" s="6">
        <v>5</v>
      </c>
      <c r="AT844"/>
      <c r="AU844"/>
    </row>
    <row r="845" spans="1:47" x14ac:dyDescent="0.25">
      <c r="A845" t="s">
        <v>35</v>
      </c>
      <c r="B845" t="s">
        <v>1332</v>
      </c>
      <c r="C845" t="s">
        <v>2170</v>
      </c>
      <c r="D845" t="s">
        <v>2350</v>
      </c>
      <c r="E845" s="2">
        <v>34.406593406593409</v>
      </c>
      <c r="F845" s="2">
        <f>SUM(Contract[[#This Row],[RN Hours (excl. Admin, DON)]], Contract[[#This Row],[RN Admin Hours]], Contract[[#This Row],[RN DON Hours]], Contract[[#This Row],[LPN Hours (excl. Admin)]], Contract[[#This Row],[LPN Admin Hours]], Contract[[#This Row],[CNA Hours]], Contract[[#This Row],[NA TR Hours]], Contract[[#This Row],[Med Aide/Tech Hours]])</f>
        <v>144.24593406593408</v>
      </c>
      <c r="G84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5" s="8">
        <f>Contract[[#This Row],[Total Contract Hours]]/Contract[[#This Row],[Total Nurse Staff Hours]]</f>
        <v>0</v>
      </c>
      <c r="I845" s="2">
        <f>SUM(Contract[[#This Row],[RN Hours (excl. Admin, DON)]], Contract[[#This Row],[RN Admin Hours]], Contract[[#This Row],[RN DON Hours]])</f>
        <v>22.610109890109893</v>
      </c>
      <c r="J845" s="2">
        <f>SUM(Contract[[#This Row],[RN Hours Contract (excl. Admin, DON)]], Contract[[#This Row],[RN Admin Hours Contract]], Contract[[#This Row],[RN DON Hours Contract]])</f>
        <v>0</v>
      </c>
      <c r="K845" s="8">
        <f>Contract[[#This Row],[Total Contract RN Hours (w/ Admin, DON)]]/Contract[[#This Row],[Total RN Hours (w/ Admin, DON)]]</f>
        <v>0</v>
      </c>
      <c r="L845" s="2">
        <v>11.196813186813189</v>
      </c>
      <c r="M845" s="2">
        <v>0</v>
      </c>
      <c r="N845" s="8">
        <f>Contract[[#This Row],[RN Hours Contract (excl. Admin, DON)]]/Contract[[#This Row],[RN Hours (excl. Admin, DON)]]</f>
        <v>0</v>
      </c>
      <c r="O845" s="2">
        <v>6.6660439560439553</v>
      </c>
      <c r="P845" s="2">
        <v>0</v>
      </c>
      <c r="Q845" s="8">
        <f>Contract[[#This Row],[RN Admin Hours Contract]]/Contract[[#This Row],[RN Admin Hours]]</f>
        <v>0</v>
      </c>
      <c r="R845" s="2">
        <v>4.7472527472527473</v>
      </c>
      <c r="S845" s="2">
        <v>0</v>
      </c>
      <c r="T845" s="8">
        <f>Contract[[#This Row],[RN DON Hours Contract]]/Contract[[#This Row],[RN DON Hours]]</f>
        <v>0</v>
      </c>
      <c r="U845" s="2">
        <v>40.12076923076922</v>
      </c>
      <c r="V845" s="2">
        <v>0</v>
      </c>
      <c r="W845" s="8">
        <f>Contract[[#This Row],[LPN Hours Contract (excl. Admin)]]/Contract[[#This Row],[LPN Hours (excl. Admin)]]</f>
        <v>0</v>
      </c>
      <c r="X845" s="2">
        <v>0</v>
      </c>
      <c r="Y845" s="2">
        <v>0</v>
      </c>
      <c r="Z845" s="8" t="s">
        <v>2447</v>
      </c>
      <c r="AA845" s="2">
        <v>81.51505494505497</v>
      </c>
      <c r="AB845" s="2">
        <v>0</v>
      </c>
      <c r="AC845" s="8">
        <f>Contract[[#This Row],[CNA Hours Contract]]/Contract[[#This Row],[CNA Hours]]</f>
        <v>0</v>
      </c>
      <c r="AD845" s="2">
        <v>0</v>
      </c>
      <c r="AE845" s="2">
        <v>0</v>
      </c>
      <c r="AF845" s="8" t="s">
        <v>2447</v>
      </c>
      <c r="AG845" s="2">
        <v>0</v>
      </c>
      <c r="AH845" s="2">
        <v>0</v>
      </c>
      <c r="AI845" s="8" t="s">
        <v>2447</v>
      </c>
      <c r="AJ845" t="s">
        <v>389</v>
      </c>
      <c r="AK845" s="6">
        <v>5</v>
      </c>
      <c r="AT845"/>
      <c r="AU845"/>
    </row>
    <row r="846" spans="1:47" x14ac:dyDescent="0.25">
      <c r="A846" t="s">
        <v>35</v>
      </c>
      <c r="B846" t="s">
        <v>1908</v>
      </c>
      <c r="C846" t="s">
        <v>2277</v>
      </c>
      <c r="D846" t="s">
        <v>2308</v>
      </c>
      <c r="E846" s="2">
        <v>22.923076923076923</v>
      </c>
      <c r="F846" s="2">
        <f>SUM(Contract[[#This Row],[RN Hours (excl. Admin, DON)]], Contract[[#This Row],[RN Admin Hours]], Contract[[#This Row],[RN DON Hours]], Contract[[#This Row],[LPN Hours (excl. Admin)]], Contract[[#This Row],[LPN Admin Hours]], Contract[[#This Row],[CNA Hours]], Contract[[#This Row],[NA TR Hours]], Contract[[#This Row],[Med Aide/Tech Hours]])</f>
        <v>92.349780219780257</v>
      </c>
      <c r="G84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6" s="8">
        <f>Contract[[#This Row],[Total Contract Hours]]/Contract[[#This Row],[Total Nurse Staff Hours]]</f>
        <v>0</v>
      </c>
      <c r="I846" s="2">
        <f>SUM(Contract[[#This Row],[RN Hours (excl. Admin, DON)]], Contract[[#This Row],[RN Admin Hours]], Contract[[#This Row],[RN DON Hours]])</f>
        <v>22.397362637362644</v>
      </c>
      <c r="J846" s="2">
        <f>SUM(Contract[[#This Row],[RN Hours Contract (excl. Admin, DON)]], Contract[[#This Row],[RN Admin Hours Contract]], Contract[[#This Row],[RN DON Hours Contract]])</f>
        <v>0</v>
      </c>
      <c r="K846" s="8">
        <f>Contract[[#This Row],[Total Contract RN Hours (w/ Admin, DON)]]/Contract[[#This Row],[Total RN Hours (w/ Admin, DON)]]</f>
        <v>0</v>
      </c>
      <c r="L846" s="2">
        <v>10.867912087912092</v>
      </c>
      <c r="M846" s="2">
        <v>0</v>
      </c>
      <c r="N846" s="8">
        <f>Contract[[#This Row],[RN Hours Contract (excl. Admin, DON)]]/Contract[[#This Row],[RN Hours (excl. Admin, DON)]]</f>
        <v>0</v>
      </c>
      <c r="O846" s="2">
        <v>5.8151648351648362</v>
      </c>
      <c r="P846" s="2">
        <v>0</v>
      </c>
      <c r="Q846" s="8">
        <f>Contract[[#This Row],[RN Admin Hours Contract]]/Contract[[#This Row],[RN Admin Hours]]</f>
        <v>0</v>
      </c>
      <c r="R846" s="2">
        <v>5.7142857142857144</v>
      </c>
      <c r="S846" s="2">
        <v>0</v>
      </c>
      <c r="T846" s="8">
        <f>Contract[[#This Row],[RN DON Hours Contract]]/Contract[[#This Row],[RN DON Hours]]</f>
        <v>0</v>
      </c>
      <c r="U846" s="2">
        <v>13.094505494505498</v>
      </c>
      <c r="V846" s="2">
        <v>0</v>
      </c>
      <c r="W846" s="8">
        <f>Contract[[#This Row],[LPN Hours Contract (excl. Admin)]]/Contract[[#This Row],[LPN Hours (excl. Admin)]]</f>
        <v>0</v>
      </c>
      <c r="X846" s="2">
        <v>0</v>
      </c>
      <c r="Y846" s="2">
        <v>0</v>
      </c>
      <c r="Z846" s="8" t="s">
        <v>2447</v>
      </c>
      <c r="AA846" s="2">
        <v>56.857912087912105</v>
      </c>
      <c r="AB846" s="2">
        <v>0</v>
      </c>
      <c r="AC846" s="8">
        <f>Contract[[#This Row],[CNA Hours Contract]]/Contract[[#This Row],[CNA Hours]]</f>
        <v>0</v>
      </c>
      <c r="AD846" s="2">
        <v>0</v>
      </c>
      <c r="AE846" s="2">
        <v>0</v>
      </c>
      <c r="AF846" s="8" t="s">
        <v>2447</v>
      </c>
      <c r="AG846" s="2">
        <v>0</v>
      </c>
      <c r="AH846" s="2">
        <v>0</v>
      </c>
      <c r="AI846" s="8" t="s">
        <v>2447</v>
      </c>
      <c r="AJ846" t="s">
        <v>975</v>
      </c>
      <c r="AK846" s="6">
        <v>5</v>
      </c>
      <c r="AT846"/>
      <c r="AU846"/>
    </row>
    <row r="847" spans="1:47" x14ac:dyDescent="0.25">
      <c r="A847" t="s">
        <v>35</v>
      </c>
      <c r="B847" t="s">
        <v>1051</v>
      </c>
      <c r="C847" t="s">
        <v>2026</v>
      </c>
      <c r="D847" t="s">
        <v>2342</v>
      </c>
      <c r="E847" s="2">
        <v>37.307692307692307</v>
      </c>
      <c r="F847" s="2">
        <f>SUM(Contract[[#This Row],[RN Hours (excl. Admin, DON)]], Contract[[#This Row],[RN Admin Hours]], Contract[[#This Row],[RN DON Hours]], Contract[[#This Row],[LPN Hours (excl. Admin)]], Contract[[#This Row],[LPN Admin Hours]], Contract[[#This Row],[CNA Hours]], Contract[[#This Row],[NA TR Hours]], Contract[[#This Row],[Med Aide/Tech Hours]])</f>
        <v>120.4817582417582</v>
      </c>
      <c r="G84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7" s="8">
        <f>Contract[[#This Row],[Total Contract Hours]]/Contract[[#This Row],[Total Nurse Staff Hours]]</f>
        <v>0</v>
      </c>
      <c r="I847" s="2">
        <f>SUM(Contract[[#This Row],[RN Hours (excl. Admin, DON)]], Contract[[#This Row],[RN Admin Hours]], Contract[[#This Row],[RN DON Hours]])</f>
        <v>34.061648351648344</v>
      </c>
      <c r="J847" s="2">
        <f>SUM(Contract[[#This Row],[RN Hours Contract (excl. Admin, DON)]], Contract[[#This Row],[RN Admin Hours Contract]], Contract[[#This Row],[RN DON Hours Contract]])</f>
        <v>0</v>
      </c>
      <c r="K847" s="8">
        <f>Contract[[#This Row],[Total Contract RN Hours (w/ Admin, DON)]]/Contract[[#This Row],[Total RN Hours (w/ Admin, DON)]]</f>
        <v>0</v>
      </c>
      <c r="L847" s="2">
        <v>18.178351648351647</v>
      </c>
      <c r="M847" s="2">
        <v>0</v>
      </c>
      <c r="N847" s="8">
        <f>Contract[[#This Row],[RN Hours Contract (excl. Admin, DON)]]/Contract[[#This Row],[RN Hours (excl. Admin, DON)]]</f>
        <v>0</v>
      </c>
      <c r="O847" s="2">
        <v>10.169010989010983</v>
      </c>
      <c r="P847" s="2">
        <v>0</v>
      </c>
      <c r="Q847" s="8">
        <f>Contract[[#This Row],[RN Admin Hours Contract]]/Contract[[#This Row],[RN Admin Hours]]</f>
        <v>0</v>
      </c>
      <c r="R847" s="2">
        <v>5.7142857142857144</v>
      </c>
      <c r="S847" s="2">
        <v>0</v>
      </c>
      <c r="T847" s="8">
        <f>Contract[[#This Row],[RN DON Hours Contract]]/Contract[[#This Row],[RN DON Hours]]</f>
        <v>0</v>
      </c>
      <c r="U847" s="2">
        <v>23.143846153846159</v>
      </c>
      <c r="V847" s="2">
        <v>0</v>
      </c>
      <c r="W847" s="8">
        <f>Contract[[#This Row],[LPN Hours Contract (excl. Admin)]]/Contract[[#This Row],[LPN Hours (excl. Admin)]]</f>
        <v>0</v>
      </c>
      <c r="X847" s="2">
        <v>0</v>
      </c>
      <c r="Y847" s="2">
        <v>0</v>
      </c>
      <c r="Z847" s="8" t="s">
        <v>2447</v>
      </c>
      <c r="AA847" s="2">
        <v>63.276263736263708</v>
      </c>
      <c r="AB847" s="2">
        <v>0</v>
      </c>
      <c r="AC847" s="8">
        <f>Contract[[#This Row],[CNA Hours Contract]]/Contract[[#This Row],[CNA Hours]]</f>
        <v>0</v>
      </c>
      <c r="AD847" s="2">
        <v>0</v>
      </c>
      <c r="AE847" s="2">
        <v>0</v>
      </c>
      <c r="AF847" s="8" t="s">
        <v>2447</v>
      </c>
      <c r="AG847" s="2">
        <v>0</v>
      </c>
      <c r="AH847" s="2">
        <v>0</v>
      </c>
      <c r="AI847" s="8" t="s">
        <v>2447</v>
      </c>
      <c r="AJ847" t="s">
        <v>104</v>
      </c>
      <c r="AK847" s="6">
        <v>5</v>
      </c>
      <c r="AT847"/>
      <c r="AU847"/>
    </row>
    <row r="848" spans="1:47" x14ac:dyDescent="0.25">
      <c r="A848" t="s">
        <v>35</v>
      </c>
      <c r="B848" t="s">
        <v>1170</v>
      </c>
      <c r="C848" t="s">
        <v>1988</v>
      </c>
      <c r="D848" t="s">
        <v>2314</v>
      </c>
      <c r="E848" s="2">
        <v>55.615384615384613</v>
      </c>
      <c r="F848" s="2">
        <f>SUM(Contract[[#This Row],[RN Hours (excl. Admin, DON)]], Contract[[#This Row],[RN Admin Hours]], Contract[[#This Row],[RN DON Hours]], Contract[[#This Row],[LPN Hours (excl. Admin)]], Contract[[#This Row],[LPN Admin Hours]], Contract[[#This Row],[CNA Hours]], Contract[[#This Row],[NA TR Hours]], Contract[[#This Row],[Med Aide/Tech Hours]])</f>
        <v>173.89912087912089</v>
      </c>
      <c r="G84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27.823846153846155</v>
      </c>
      <c r="H848" s="8">
        <f>Contract[[#This Row],[Total Contract Hours]]/Contract[[#This Row],[Total Nurse Staff Hours]]</f>
        <v>0.15999992416975359</v>
      </c>
      <c r="I848" s="2">
        <f>SUM(Contract[[#This Row],[RN Hours (excl. Admin, DON)]], Contract[[#This Row],[RN Admin Hours]], Contract[[#This Row],[RN DON Hours]])</f>
        <v>22.313296703296693</v>
      </c>
      <c r="J848" s="2">
        <f>SUM(Contract[[#This Row],[RN Hours Contract (excl. Admin, DON)]], Contract[[#This Row],[RN Admin Hours Contract]], Contract[[#This Row],[RN DON Hours Contract]])</f>
        <v>2.1318681318681318</v>
      </c>
      <c r="K848" s="8">
        <f>Contract[[#This Row],[Total Contract RN Hours (w/ Admin, DON)]]/Contract[[#This Row],[Total RN Hours (w/ Admin, DON)]]</f>
        <v>9.5542499175084131E-2</v>
      </c>
      <c r="L848" s="2">
        <v>14.97923076923076</v>
      </c>
      <c r="M848" s="2">
        <v>1.3626373626373627</v>
      </c>
      <c r="N848" s="8">
        <f>Contract[[#This Row],[RN Hours Contract (excl. Admin, DON)]]/Contract[[#This Row],[RN Hours (excl. Admin, DON)]]</f>
        <v>9.0968447153934803E-2</v>
      </c>
      <c r="O848" s="2">
        <v>0.85604395604395611</v>
      </c>
      <c r="P848" s="2">
        <v>0</v>
      </c>
      <c r="Q848" s="8">
        <f>Contract[[#This Row],[RN Admin Hours Contract]]/Contract[[#This Row],[RN Admin Hours]]</f>
        <v>0</v>
      </c>
      <c r="R848" s="2">
        <v>6.4780219780219781</v>
      </c>
      <c r="S848" s="2">
        <v>0.76923076923076927</v>
      </c>
      <c r="T848" s="8">
        <f>Contract[[#This Row],[RN DON Hours Contract]]/Contract[[#This Row],[RN DON Hours]]</f>
        <v>0.11874469889737066</v>
      </c>
      <c r="U848" s="2">
        <v>51.392197802197828</v>
      </c>
      <c r="V848" s="2">
        <v>7.7579120879120884</v>
      </c>
      <c r="W848" s="8">
        <f>Contract[[#This Row],[LPN Hours Contract (excl. Admin)]]/Contract[[#This Row],[LPN Hours (excl. Admin)]]</f>
        <v>0.15095505581939356</v>
      </c>
      <c r="X848" s="2">
        <v>0</v>
      </c>
      <c r="Y848" s="2">
        <v>0</v>
      </c>
      <c r="Z848" s="8" t="s">
        <v>2447</v>
      </c>
      <c r="AA848" s="2">
        <v>100.19362637362636</v>
      </c>
      <c r="AB848" s="2">
        <v>17.934065934065934</v>
      </c>
      <c r="AC848" s="8">
        <f>Contract[[#This Row],[CNA Hours Contract]]/Contract[[#This Row],[CNA Hours]]</f>
        <v>0.17899407959533303</v>
      </c>
      <c r="AD848" s="2">
        <v>0</v>
      </c>
      <c r="AE848" s="2">
        <v>0</v>
      </c>
      <c r="AF848" s="8" t="s">
        <v>2447</v>
      </c>
      <c r="AG848" s="2">
        <v>0</v>
      </c>
      <c r="AH848" s="2">
        <v>0</v>
      </c>
      <c r="AI848" s="8" t="s">
        <v>2447</v>
      </c>
      <c r="AJ848" t="s">
        <v>225</v>
      </c>
      <c r="AK848" s="6">
        <v>5</v>
      </c>
      <c r="AT848"/>
      <c r="AU848"/>
    </row>
    <row r="849" spans="1:47" x14ac:dyDescent="0.25">
      <c r="A849" t="s">
        <v>35</v>
      </c>
      <c r="B849" t="s">
        <v>1798</v>
      </c>
      <c r="C849" t="s">
        <v>1946</v>
      </c>
      <c r="D849" t="s">
        <v>2355</v>
      </c>
      <c r="E849" s="2">
        <v>84.142857142857139</v>
      </c>
      <c r="F849" s="2">
        <f>SUM(Contract[[#This Row],[RN Hours (excl. Admin, DON)]], Contract[[#This Row],[RN Admin Hours]], Contract[[#This Row],[RN DON Hours]], Contract[[#This Row],[LPN Hours (excl. Admin)]], Contract[[#This Row],[LPN Admin Hours]], Contract[[#This Row],[CNA Hours]], Contract[[#This Row],[NA TR Hours]], Contract[[#This Row],[Med Aide/Tech Hours]])</f>
        <v>293.37747252747249</v>
      </c>
      <c r="G84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49" s="8">
        <f>Contract[[#This Row],[Total Contract Hours]]/Contract[[#This Row],[Total Nurse Staff Hours]]</f>
        <v>0</v>
      </c>
      <c r="I849" s="2">
        <f>SUM(Contract[[#This Row],[RN Hours (excl. Admin, DON)]], Contract[[#This Row],[RN Admin Hours]], Contract[[#This Row],[RN DON Hours]])</f>
        <v>32.008241758241759</v>
      </c>
      <c r="J849" s="2">
        <f>SUM(Contract[[#This Row],[RN Hours Contract (excl. Admin, DON)]], Contract[[#This Row],[RN Admin Hours Contract]], Contract[[#This Row],[RN DON Hours Contract]])</f>
        <v>0</v>
      </c>
      <c r="K849" s="8">
        <f>Contract[[#This Row],[Total Contract RN Hours (w/ Admin, DON)]]/Contract[[#This Row],[Total RN Hours (w/ Admin, DON)]]</f>
        <v>0</v>
      </c>
      <c r="L849" s="2">
        <v>25.332417582417584</v>
      </c>
      <c r="M849" s="2">
        <v>0</v>
      </c>
      <c r="N849" s="8">
        <f>Contract[[#This Row],[RN Hours Contract (excl. Admin, DON)]]/Contract[[#This Row],[RN Hours (excl. Admin, DON)]]</f>
        <v>0</v>
      </c>
      <c r="O849" s="2">
        <v>1.8406593406593406</v>
      </c>
      <c r="P849" s="2">
        <v>0</v>
      </c>
      <c r="Q849" s="8">
        <f>Contract[[#This Row],[RN Admin Hours Contract]]/Contract[[#This Row],[RN Admin Hours]]</f>
        <v>0</v>
      </c>
      <c r="R849" s="2">
        <v>4.8351648351648349</v>
      </c>
      <c r="S849" s="2">
        <v>0</v>
      </c>
      <c r="T849" s="8">
        <f>Contract[[#This Row],[RN DON Hours Contract]]/Contract[[#This Row],[RN DON Hours]]</f>
        <v>0</v>
      </c>
      <c r="U849" s="2">
        <v>50.046703296703299</v>
      </c>
      <c r="V849" s="2">
        <v>0</v>
      </c>
      <c r="W849" s="8">
        <f>Contract[[#This Row],[LPN Hours Contract (excl. Admin)]]/Contract[[#This Row],[LPN Hours (excl. Admin)]]</f>
        <v>0</v>
      </c>
      <c r="X849" s="2">
        <v>20.431318681318682</v>
      </c>
      <c r="Y849" s="2">
        <v>0</v>
      </c>
      <c r="Z849" s="8">
        <f>Contract[[#This Row],[LPN Admin Hours Contract]]/Contract[[#This Row],[LPN Admin Hours]]</f>
        <v>0</v>
      </c>
      <c r="AA849" s="2">
        <v>184.33626373626373</v>
      </c>
      <c r="AB849" s="2">
        <v>0</v>
      </c>
      <c r="AC849" s="8">
        <f>Contract[[#This Row],[CNA Hours Contract]]/Contract[[#This Row],[CNA Hours]]</f>
        <v>0</v>
      </c>
      <c r="AD849" s="2">
        <v>6.5549450549450547</v>
      </c>
      <c r="AE849" s="2">
        <v>0</v>
      </c>
      <c r="AF849" s="8">
        <f>Contract[[#This Row],[NA TR Hours Contract]]/Contract[[#This Row],[NA TR Hours]]</f>
        <v>0</v>
      </c>
      <c r="AG849" s="2">
        <v>0</v>
      </c>
      <c r="AH849" s="2">
        <v>0</v>
      </c>
      <c r="AI849" s="8" t="s">
        <v>2447</v>
      </c>
      <c r="AJ849" t="s">
        <v>865</v>
      </c>
      <c r="AK849" s="6">
        <v>5</v>
      </c>
      <c r="AT849"/>
      <c r="AU849"/>
    </row>
    <row r="850" spans="1:47" x14ac:dyDescent="0.25">
      <c r="A850" t="s">
        <v>35</v>
      </c>
      <c r="B850" t="s">
        <v>1797</v>
      </c>
      <c r="C850" t="s">
        <v>2068</v>
      </c>
      <c r="D850" t="s">
        <v>2307</v>
      </c>
      <c r="E850" s="2">
        <v>68.362637362637358</v>
      </c>
      <c r="F850" s="2">
        <f>SUM(Contract[[#This Row],[RN Hours (excl. Admin, DON)]], Contract[[#This Row],[RN Admin Hours]], Contract[[#This Row],[RN DON Hours]], Contract[[#This Row],[LPN Hours (excl. Admin)]], Contract[[#This Row],[LPN Admin Hours]], Contract[[#This Row],[CNA Hours]], Contract[[#This Row],[NA TR Hours]], Contract[[#This Row],[Med Aide/Tech Hours]])</f>
        <v>202.77747252747253</v>
      </c>
      <c r="G85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0" s="8">
        <f>Contract[[#This Row],[Total Contract Hours]]/Contract[[#This Row],[Total Nurse Staff Hours]]</f>
        <v>0</v>
      </c>
      <c r="I850" s="2">
        <f>SUM(Contract[[#This Row],[RN Hours (excl. Admin, DON)]], Contract[[#This Row],[RN Admin Hours]], Contract[[#This Row],[RN DON Hours]])</f>
        <v>32.892857142857146</v>
      </c>
      <c r="J850" s="2">
        <f>SUM(Contract[[#This Row],[RN Hours Contract (excl. Admin, DON)]], Contract[[#This Row],[RN Admin Hours Contract]], Contract[[#This Row],[RN DON Hours Contract]])</f>
        <v>0</v>
      </c>
      <c r="K850" s="8">
        <f>Contract[[#This Row],[Total Contract RN Hours (w/ Admin, DON)]]/Contract[[#This Row],[Total RN Hours (w/ Admin, DON)]]</f>
        <v>0</v>
      </c>
      <c r="L850" s="2">
        <v>26.291208791208792</v>
      </c>
      <c r="M850" s="2">
        <v>0</v>
      </c>
      <c r="N850" s="8">
        <f>Contract[[#This Row],[RN Hours Contract (excl. Admin, DON)]]/Contract[[#This Row],[RN Hours (excl. Admin, DON)]]</f>
        <v>0</v>
      </c>
      <c r="O850" s="2">
        <v>5.0659340659340657</v>
      </c>
      <c r="P850" s="2">
        <v>0</v>
      </c>
      <c r="Q850" s="8">
        <f>Contract[[#This Row],[RN Admin Hours Contract]]/Contract[[#This Row],[RN Admin Hours]]</f>
        <v>0</v>
      </c>
      <c r="R850" s="2">
        <v>1.5357142857142858</v>
      </c>
      <c r="S850" s="2">
        <v>0</v>
      </c>
      <c r="T850" s="8">
        <f>Contract[[#This Row],[RN DON Hours Contract]]/Contract[[#This Row],[RN DON Hours]]</f>
        <v>0</v>
      </c>
      <c r="U850" s="2">
        <v>66.835164835164832</v>
      </c>
      <c r="V850" s="2">
        <v>0</v>
      </c>
      <c r="W850" s="8">
        <f>Contract[[#This Row],[LPN Hours Contract (excl. Admin)]]/Contract[[#This Row],[LPN Hours (excl. Admin)]]</f>
        <v>0</v>
      </c>
      <c r="X850" s="2">
        <v>9.4945054945054945</v>
      </c>
      <c r="Y850" s="2">
        <v>0</v>
      </c>
      <c r="Z850" s="8">
        <f>Contract[[#This Row],[LPN Admin Hours Contract]]/Contract[[#This Row],[LPN Admin Hours]]</f>
        <v>0</v>
      </c>
      <c r="AA850" s="2">
        <v>93.554945054945051</v>
      </c>
      <c r="AB850" s="2">
        <v>0</v>
      </c>
      <c r="AC850" s="8">
        <f>Contract[[#This Row],[CNA Hours Contract]]/Contract[[#This Row],[CNA Hours]]</f>
        <v>0</v>
      </c>
      <c r="AD850" s="2">
        <v>0</v>
      </c>
      <c r="AE850" s="2">
        <v>0</v>
      </c>
      <c r="AF850" s="8" t="s">
        <v>2447</v>
      </c>
      <c r="AG850" s="2">
        <v>0</v>
      </c>
      <c r="AH850" s="2">
        <v>0</v>
      </c>
      <c r="AI850" s="8" t="s">
        <v>2447</v>
      </c>
      <c r="AJ850" t="s">
        <v>864</v>
      </c>
      <c r="AK850" s="6">
        <v>5</v>
      </c>
      <c r="AT850"/>
      <c r="AU850"/>
    </row>
    <row r="851" spans="1:47" x14ac:dyDescent="0.25">
      <c r="A851" t="s">
        <v>35</v>
      </c>
      <c r="B851" t="s">
        <v>1488</v>
      </c>
      <c r="C851" t="s">
        <v>2006</v>
      </c>
      <c r="D851" t="s">
        <v>2332</v>
      </c>
      <c r="E851" s="2">
        <v>62.857142857142854</v>
      </c>
      <c r="F851" s="2">
        <f>SUM(Contract[[#This Row],[RN Hours (excl. Admin, DON)]], Contract[[#This Row],[RN Admin Hours]], Contract[[#This Row],[RN DON Hours]], Contract[[#This Row],[LPN Hours (excl. Admin)]], Contract[[#This Row],[LPN Admin Hours]], Contract[[#This Row],[CNA Hours]], Contract[[#This Row],[NA TR Hours]], Contract[[#This Row],[Med Aide/Tech Hours]])</f>
        <v>194.2323076923077</v>
      </c>
      <c r="G85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0.34835164835164834</v>
      </c>
      <c r="H851" s="8">
        <f>Contract[[#This Row],[Total Contract Hours]]/Contract[[#This Row],[Total Nurse Staff Hours]]</f>
        <v>1.7934794293001355E-3</v>
      </c>
      <c r="I851" s="2">
        <f>SUM(Contract[[#This Row],[RN Hours (excl. Admin, DON)]], Contract[[#This Row],[RN Admin Hours]], Contract[[#This Row],[RN DON Hours]])</f>
        <v>25.997802197802198</v>
      </c>
      <c r="J851" s="2">
        <f>SUM(Contract[[#This Row],[RN Hours Contract (excl. Admin, DON)]], Contract[[#This Row],[RN Admin Hours Contract]], Contract[[#This Row],[RN DON Hours Contract]])</f>
        <v>0</v>
      </c>
      <c r="K851" s="8">
        <f>Contract[[#This Row],[Total Contract RN Hours (w/ Admin, DON)]]/Contract[[#This Row],[Total RN Hours (w/ Admin, DON)]]</f>
        <v>0</v>
      </c>
      <c r="L851" s="2">
        <v>18.651318681318681</v>
      </c>
      <c r="M851" s="2">
        <v>0</v>
      </c>
      <c r="N851" s="8">
        <f>Contract[[#This Row],[RN Hours Contract (excl. Admin, DON)]]/Contract[[#This Row],[RN Hours (excl. Admin, DON)]]</f>
        <v>0</v>
      </c>
      <c r="O851" s="2">
        <v>5.7640659340659335</v>
      </c>
      <c r="P851" s="2">
        <v>0</v>
      </c>
      <c r="Q851" s="8">
        <f>Contract[[#This Row],[RN Admin Hours Contract]]/Contract[[#This Row],[RN Admin Hours]]</f>
        <v>0</v>
      </c>
      <c r="R851" s="2">
        <v>1.5824175824175823</v>
      </c>
      <c r="S851" s="2">
        <v>0</v>
      </c>
      <c r="T851" s="8">
        <f>Contract[[#This Row],[RN DON Hours Contract]]/Contract[[#This Row],[RN DON Hours]]</f>
        <v>0</v>
      </c>
      <c r="U851" s="2">
        <v>48.036043956043962</v>
      </c>
      <c r="V851" s="2">
        <v>0.34835164835164834</v>
      </c>
      <c r="W851" s="8">
        <f>Contract[[#This Row],[LPN Hours Contract (excl. Admin)]]/Contract[[#This Row],[LPN Hours (excl. Admin)]]</f>
        <v>7.2518804560677864E-3</v>
      </c>
      <c r="X851" s="2">
        <v>0</v>
      </c>
      <c r="Y851" s="2">
        <v>0</v>
      </c>
      <c r="Z851" s="8" t="s">
        <v>2447</v>
      </c>
      <c r="AA851" s="2">
        <v>116.79813186813186</v>
      </c>
      <c r="AB851" s="2">
        <v>0</v>
      </c>
      <c r="AC851" s="8">
        <f>Contract[[#This Row],[CNA Hours Contract]]/Contract[[#This Row],[CNA Hours]]</f>
        <v>0</v>
      </c>
      <c r="AD851" s="2">
        <v>3.4003296703296706</v>
      </c>
      <c r="AE851" s="2">
        <v>0</v>
      </c>
      <c r="AF851" s="8">
        <f>Contract[[#This Row],[NA TR Hours Contract]]/Contract[[#This Row],[NA TR Hours]]</f>
        <v>0</v>
      </c>
      <c r="AG851" s="2">
        <v>0</v>
      </c>
      <c r="AH851" s="2">
        <v>0</v>
      </c>
      <c r="AI851" s="8" t="s">
        <v>2447</v>
      </c>
      <c r="AJ851" t="s">
        <v>548</v>
      </c>
      <c r="AK851" s="6">
        <v>5</v>
      </c>
      <c r="AT851"/>
      <c r="AU851"/>
    </row>
    <row r="852" spans="1:47" x14ac:dyDescent="0.25">
      <c r="A852" t="s">
        <v>35</v>
      </c>
      <c r="B852" t="s">
        <v>1411</v>
      </c>
      <c r="C852" t="s">
        <v>1959</v>
      </c>
      <c r="D852" t="s">
        <v>2318</v>
      </c>
      <c r="E852" s="2">
        <v>74.384615384615387</v>
      </c>
      <c r="F852" s="2">
        <f>SUM(Contract[[#This Row],[RN Hours (excl. Admin, DON)]], Contract[[#This Row],[RN Admin Hours]], Contract[[#This Row],[RN DON Hours]], Contract[[#This Row],[LPN Hours (excl. Admin)]], Contract[[#This Row],[LPN Admin Hours]], Contract[[#This Row],[CNA Hours]], Contract[[#This Row],[NA TR Hours]], Contract[[#This Row],[Med Aide/Tech Hours]])</f>
        <v>261.07538461538462</v>
      </c>
      <c r="G85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2" s="8">
        <f>Contract[[#This Row],[Total Contract Hours]]/Contract[[#This Row],[Total Nurse Staff Hours]]</f>
        <v>0</v>
      </c>
      <c r="I852" s="2">
        <f>SUM(Contract[[#This Row],[RN Hours (excl. Admin, DON)]], Contract[[#This Row],[RN Admin Hours]], Contract[[#This Row],[RN DON Hours]])</f>
        <v>42.344065934065945</v>
      </c>
      <c r="J852" s="2">
        <f>SUM(Contract[[#This Row],[RN Hours Contract (excl. Admin, DON)]], Contract[[#This Row],[RN Admin Hours Contract]], Contract[[#This Row],[RN DON Hours Contract]])</f>
        <v>0</v>
      </c>
      <c r="K852" s="8">
        <f>Contract[[#This Row],[Total Contract RN Hours (w/ Admin, DON)]]/Contract[[#This Row],[Total RN Hours (w/ Admin, DON)]]</f>
        <v>0</v>
      </c>
      <c r="L852" s="2">
        <v>25.846373626373637</v>
      </c>
      <c r="M852" s="2">
        <v>0</v>
      </c>
      <c r="N852" s="8">
        <f>Contract[[#This Row],[RN Hours Contract (excl. Admin, DON)]]/Contract[[#This Row],[RN Hours (excl. Admin, DON)]]</f>
        <v>0</v>
      </c>
      <c r="O852" s="2">
        <v>10.911758241758243</v>
      </c>
      <c r="P852" s="2">
        <v>0</v>
      </c>
      <c r="Q852" s="8">
        <f>Contract[[#This Row],[RN Admin Hours Contract]]/Contract[[#This Row],[RN Admin Hours]]</f>
        <v>0</v>
      </c>
      <c r="R852" s="2">
        <v>5.5859340659340644</v>
      </c>
      <c r="S852" s="2">
        <v>0</v>
      </c>
      <c r="T852" s="8">
        <f>Contract[[#This Row],[RN DON Hours Contract]]/Contract[[#This Row],[RN DON Hours]]</f>
        <v>0</v>
      </c>
      <c r="U852" s="2">
        <v>55.74120879120877</v>
      </c>
      <c r="V852" s="2">
        <v>0</v>
      </c>
      <c r="W852" s="8">
        <f>Contract[[#This Row],[LPN Hours Contract (excl. Admin)]]/Contract[[#This Row],[LPN Hours (excl. Admin)]]</f>
        <v>0</v>
      </c>
      <c r="X852" s="2">
        <v>6.2463736263736243</v>
      </c>
      <c r="Y852" s="2">
        <v>0</v>
      </c>
      <c r="Z852" s="8">
        <f>Contract[[#This Row],[LPN Admin Hours Contract]]/Contract[[#This Row],[LPN Admin Hours]]</f>
        <v>0</v>
      </c>
      <c r="AA852" s="2">
        <v>151.74637362637364</v>
      </c>
      <c r="AB852" s="2">
        <v>0</v>
      </c>
      <c r="AC852" s="8">
        <f>Contract[[#This Row],[CNA Hours Contract]]/Contract[[#This Row],[CNA Hours]]</f>
        <v>0</v>
      </c>
      <c r="AD852" s="2">
        <v>4.9973626373626372</v>
      </c>
      <c r="AE852" s="2">
        <v>0</v>
      </c>
      <c r="AF852" s="8">
        <f>Contract[[#This Row],[NA TR Hours Contract]]/Contract[[#This Row],[NA TR Hours]]</f>
        <v>0</v>
      </c>
      <c r="AG852" s="2">
        <v>0</v>
      </c>
      <c r="AH852" s="2">
        <v>0</v>
      </c>
      <c r="AI852" s="8" t="s">
        <v>2447</v>
      </c>
      <c r="AJ852" t="s">
        <v>470</v>
      </c>
      <c r="AK852" s="6">
        <v>5</v>
      </c>
      <c r="AT852"/>
      <c r="AU852"/>
    </row>
    <row r="853" spans="1:47" x14ac:dyDescent="0.25">
      <c r="A853" t="s">
        <v>35</v>
      </c>
      <c r="B853" t="s">
        <v>1439</v>
      </c>
      <c r="C853" t="s">
        <v>1949</v>
      </c>
      <c r="D853" t="s">
        <v>2298</v>
      </c>
      <c r="E853" s="2">
        <v>68.549450549450555</v>
      </c>
      <c r="F853" s="2">
        <f>SUM(Contract[[#This Row],[RN Hours (excl. Admin, DON)]], Contract[[#This Row],[RN Admin Hours]], Contract[[#This Row],[RN DON Hours]], Contract[[#This Row],[LPN Hours (excl. Admin)]], Contract[[#This Row],[LPN Admin Hours]], Contract[[#This Row],[CNA Hours]], Contract[[#This Row],[NA TR Hours]], Contract[[#This Row],[Med Aide/Tech Hours]])</f>
        <v>217.78835164835164</v>
      </c>
      <c r="G85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3" s="8">
        <f>Contract[[#This Row],[Total Contract Hours]]/Contract[[#This Row],[Total Nurse Staff Hours]]</f>
        <v>0</v>
      </c>
      <c r="I853" s="2">
        <f>SUM(Contract[[#This Row],[RN Hours (excl. Admin, DON)]], Contract[[#This Row],[RN Admin Hours]], Contract[[#This Row],[RN DON Hours]])</f>
        <v>29.104065934065936</v>
      </c>
      <c r="J853" s="2">
        <f>SUM(Contract[[#This Row],[RN Hours Contract (excl. Admin, DON)]], Contract[[#This Row],[RN Admin Hours Contract]], Contract[[#This Row],[RN DON Hours Contract]])</f>
        <v>0</v>
      </c>
      <c r="K853" s="8">
        <f>Contract[[#This Row],[Total Contract RN Hours (w/ Admin, DON)]]/Contract[[#This Row],[Total RN Hours (w/ Admin, DON)]]</f>
        <v>0</v>
      </c>
      <c r="L853" s="2">
        <v>18.430989010989013</v>
      </c>
      <c r="M853" s="2">
        <v>0</v>
      </c>
      <c r="N853" s="8">
        <f>Contract[[#This Row],[RN Hours Contract (excl. Admin, DON)]]/Contract[[#This Row],[RN Hours (excl. Admin, DON)]]</f>
        <v>0</v>
      </c>
      <c r="O853" s="2">
        <v>5.7251648351648354</v>
      </c>
      <c r="P853" s="2">
        <v>0</v>
      </c>
      <c r="Q853" s="8">
        <f>Contract[[#This Row],[RN Admin Hours Contract]]/Contract[[#This Row],[RN Admin Hours]]</f>
        <v>0</v>
      </c>
      <c r="R853" s="2">
        <v>4.9479120879120879</v>
      </c>
      <c r="S853" s="2">
        <v>0</v>
      </c>
      <c r="T853" s="8">
        <f>Contract[[#This Row],[RN DON Hours Contract]]/Contract[[#This Row],[RN DON Hours]]</f>
        <v>0</v>
      </c>
      <c r="U853" s="2">
        <v>66.621538461538449</v>
      </c>
      <c r="V853" s="2">
        <v>0</v>
      </c>
      <c r="W853" s="8">
        <f>Contract[[#This Row],[LPN Hours Contract (excl. Admin)]]/Contract[[#This Row],[LPN Hours (excl. Admin)]]</f>
        <v>0</v>
      </c>
      <c r="X853" s="2">
        <v>5.3024175824175828</v>
      </c>
      <c r="Y853" s="2">
        <v>0</v>
      </c>
      <c r="Z853" s="8">
        <f>Contract[[#This Row],[LPN Admin Hours Contract]]/Contract[[#This Row],[LPN Admin Hours]]</f>
        <v>0</v>
      </c>
      <c r="AA853" s="2">
        <v>113.89241758241759</v>
      </c>
      <c r="AB853" s="2">
        <v>0</v>
      </c>
      <c r="AC853" s="8">
        <f>Contract[[#This Row],[CNA Hours Contract]]/Contract[[#This Row],[CNA Hours]]</f>
        <v>0</v>
      </c>
      <c r="AD853" s="2">
        <v>2.8679120879120874</v>
      </c>
      <c r="AE853" s="2">
        <v>0</v>
      </c>
      <c r="AF853" s="8">
        <f>Contract[[#This Row],[NA TR Hours Contract]]/Contract[[#This Row],[NA TR Hours]]</f>
        <v>0</v>
      </c>
      <c r="AG853" s="2">
        <v>0</v>
      </c>
      <c r="AH853" s="2">
        <v>0</v>
      </c>
      <c r="AI853" s="8" t="s">
        <v>2447</v>
      </c>
      <c r="AJ853" t="s">
        <v>498</v>
      </c>
      <c r="AK853" s="6">
        <v>5</v>
      </c>
      <c r="AT853"/>
      <c r="AU853"/>
    </row>
    <row r="854" spans="1:47" x14ac:dyDescent="0.25">
      <c r="A854" t="s">
        <v>35</v>
      </c>
      <c r="B854" t="s">
        <v>993</v>
      </c>
      <c r="C854" t="s">
        <v>2223</v>
      </c>
      <c r="D854" t="s">
        <v>2331</v>
      </c>
      <c r="E854" s="2">
        <v>93.72527472527473</v>
      </c>
      <c r="F854" s="2">
        <f>SUM(Contract[[#This Row],[RN Hours (excl. Admin, DON)]], Contract[[#This Row],[RN Admin Hours]], Contract[[#This Row],[RN DON Hours]], Contract[[#This Row],[LPN Hours (excl. Admin)]], Contract[[#This Row],[LPN Admin Hours]], Contract[[#This Row],[CNA Hours]], Contract[[#This Row],[NA TR Hours]], Contract[[#This Row],[Med Aide/Tech Hours]])</f>
        <v>433.12516483516481</v>
      </c>
      <c r="G85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28.370879120879124</v>
      </c>
      <c r="H854" s="8">
        <f>Contract[[#This Row],[Total Contract Hours]]/Contract[[#This Row],[Total Nurse Staff Hours]]</f>
        <v>6.5502726288545893E-2</v>
      </c>
      <c r="I854" s="2">
        <f>SUM(Contract[[#This Row],[RN Hours (excl. Admin, DON)]], Contract[[#This Row],[RN Admin Hours]], Contract[[#This Row],[RN DON Hours]])</f>
        <v>110.18681318681318</v>
      </c>
      <c r="J854" s="2">
        <f>SUM(Contract[[#This Row],[RN Hours Contract (excl. Admin, DON)]], Contract[[#This Row],[RN Admin Hours Contract]], Contract[[#This Row],[RN DON Hours Contract]])</f>
        <v>14.505494505494505</v>
      </c>
      <c r="K854" s="8">
        <f>Contract[[#This Row],[Total Contract RN Hours (w/ Admin, DON)]]/Contract[[#This Row],[Total RN Hours (w/ Admin, DON)]]</f>
        <v>0.13164455968884015</v>
      </c>
      <c r="L854" s="2">
        <v>76.733516483516482</v>
      </c>
      <c r="M854" s="2">
        <v>14.505494505494505</v>
      </c>
      <c r="N854" s="8">
        <f>Contract[[#This Row],[RN Hours Contract (excl. Admin, DON)]]/Contract[[#This Row],[RN Hours (excl. Admin, DON)]]</f>
        <v>0.18903727041638324</v>
      </c>
      <c r="O854" s="2">
        <v>28.266483516483518</v>
      </c>
      <c r="P854" s="2">
        <v>0</v>
      </c>
      <c r="Q854" s="8">
        <f>Contract[[#This Row],[RN Admin Hours Contract]]/Contract[[#This Row],[RN Admin Hours]]</f>
        <v>0</v>
      </c>
      <c r="R854" s="2">
        <v>5.186813186813187</v>
      </c>
      <c r="S854" s="2">
        <v>0</v>
      </c>
      <c r="T854" s="8">
        <f>Contract[[#This Row],[RN DON Hours Contract]]/Contract[[#This Row],[RN DON Hours]]</f>
        <v>0</v>
      </c>
      <c r="U854" s="2">
        <v>130.68956043956044</v>
      </c>
      <c r="V854" s="2">
        <v>5.3489010989010985</v>
      </c>
      <c r="W854" s="8">
        <f>Contract[[#This Row],[LPN Hours Contract (excl. Admin)]]/Contract[[#This Row],[LPN Hours (excl. Admin)]]</f>
        <v>4.092829665132118E-2</v>
      </c>
      <c r="X854" s="2">
        <v>6.6373626373626378</v>
      </c>
      <c r="Y854" s="2">
        <v>0</v>
      </c>
      <c r="Z854" s="8">
        <f>Contract[[#This Row],[LPN Admin Hours Contract]]/Contract[[#This Row],[LPN Admin Hours]]</f>
        <v>0</v>
      </c>
      <c r="AA854" s="2">
        <v>185.61142857142858</v>
      </c>
      <c r="AB854" s="2">
        <v>8.5164835164835164</v>
      </c>
      <c r="AC854" s="8">
        <f>Contract[[#This Row],[CNA Hours Contract]]/Contract[[#This Row],[CNA Hours]]</f>
        <v>4.588340051057864E-2</v>
      </c>
      <c r="AD854" s="2">
        <v>0</v>
      </c>
      <c r="AE854" s="2">
        <v>0</v>
      </c>
      <c r="AF854" s="8" t="s">
        <v>2447</v>
      </c>
      <c r="AG854" s="2">
        <v>0</v>
      </c>
      <c r="AH854" s="2">
        <v>0</v>
      </c>
      <c r="AI854" s="8" t="s">
        <v>2447</v>
      </c>
      <c r="AJ854" t="s">
        <v>856</v>
      </c>
      <c r="AK854" s="6">
        <v>5</v>
      </c>
      <c r="AT854"/>
      <c r="AU854"/>
    </row>
    <row r="855" spans="1:47" x14ac:dyDescent="0.25">
      <c r="A855" t="s">
        <v>35</v>
      </c>
      <c r="B855" t="s">
        <v>1858</v>
      </c>
      <c r="C855" t="s">
        <v>2090</v>
      </c>
      <c r="D855" t="s">
        <v>2280</v>
      </c>
      <c r="E855" s="2">
        <v>43.175824175824175</v>
      </c>
      <c r="F855" s="2">
        <f>SUM(Contract[[#This Row],[RN Hours (excl. Admin, DON)]], Contract[[#This Row],[RN Admin Hours]], Contract[[#This Row],[RN DON Hours]], Contract[[#This Row],[LPN Hours (excl. Admin)]], Contract[[#This Row],[LPN Admin Hours]], Contract[[#This Row],[CNA Hours]], Contract[[#This Row],[NA TR Hours]], Contract[[#This Row],[Med Aide/Tech Hours]])</f>
        <v>154.79945054945057</v>
      </c>
      <c r="G85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5" s="8">
        <f>Contract[[#This Row],[Total Contract Hours]]/Contract[[#This Row],[Total Nurse Staff Hours]]</f>
        <v>0</v>
      </c>
      <c r="I855" s="2">
        <f>SUM(Contract[[#This Row],[RN Hours (excl. Admin, DON)]], Contract[[#This Row],[RN Admin Hours]], Contract[[#This Row],[RN DON Hours]])</f>
        <v>20.719780219780219</v>
      </c>
      <c r="J855" s="2">
        <f>SUM(Contract[[#This Row],[RN Hours Contract (excl. Admin, DON)]], Contract[[#This Row],[RN Admin Hours Contract]], Contract[[#This Row],[RN DON Hours Contract]])</f>
        <v>0</v>
      </c>
      <c r="K855" s="8">
        <f>Contract[[#This Row],[Total Contract RN Hours (w/ Admin, DON)]]/Contract[[#This Row],[Total RN Hours (w/ Admin, DON)]]</f>
        <v>0</v>
      </c>
      <c r="L855" s="2">
        <v>9.5576923076923084</v>
      </c>
      <c r="M855" s="2">
        <v>0</v>
      </c>
      <c r="N855" s="8">
        <f>Contract[[#This Row],[RN Hours Contract (excl. Admin, DON)]]/Contract[[#This Row],[RN Hours (excl. Admin, DON)]]</f>
        <v>0</v>
      </c>
      <c r="O855" s="2">
        <v>6</v>
      </c>
      <c r="P855" s="2">
        <v>0</v>
      </c>
      <c r="Q855" s="8">
        <f>Contract[[#This Row],[RN Admin Hours Contract]]/Contract[[#This Row],[RN Admin Hours]]</f>
        <v>0</v>
      </c>
      <c r="R855" s="2">
        <v>5.1620879120879124</v>
      </c>
      <c r="S855" s="2">
        <v>0</v>
      </c>
      <c r="T855" s="8">
        <f>Contract[[#This Row],[RN DON Hours Contract]]/Contract[[#This Row],[RN DON Hours]]</f>
        <v>0</v>
      </c>
      <c r="U855" s="2">
        <v>48.302197802197803</v>
      </c>
      <c r="V855" s="2">
        <v>0</v>
      </c>
      <c r="W855" s="8">
        <f>Contract[[#This Row],[LPN Hours Contract (excl. Admin)]]/Contract[[#This Row],[LPN Hours (excl. Admin)]]</f>
        <v>0</v>
      </c>
      <c r="X855" s="2">
        <v>0</v>
      </c>
      <c r="Y855" s="2">
        <v>0</v>
      </c>
      <c r="Z855" s="8" t="s">
        <v>2447</v>
      </c>
      <c r="AA855" s="2">
        <v>72.109890109890117</v>
      </c>
      <c r="AB855" s="2">
        <v>0</v>
      </c>
      <c r="AC855" s="8">
        <f>Contract[[#This Row],[CNA Hours Contract]]/Contract[[#This Row],[CNA Hours]]</f>
        <v>0</v>
      </c>
      <c r="AD855" s="2">
        <v>13.667582417582418</v>
      </c>
      <c r="AE855" s="2">
        <v>0</v>
      </c>
      <c r="AF855" s="8">
        <f>Contract[[#This Row],[NA TR Hours Contract]]/Contract[[#This Row],[NA TR Hours]]</f>
        <v>0</v>
      </c>
      <c r="AG855" s="2">
        <v>0</v>
      </c>
      <c r="AH855" s="2">
        <v>0</v>
      </c>
      <c r="AI855" s="8" t="s">
        <v>2447</v>
      </c>
      <c r="AJ855" t="s">
        <v>925</v>
      </c>
      <c r="AK855" s="6">
        <v>5</v>
      </c>
      <c r="AT855"/>
      <c r="AU855"/>
    </row>
    <row r="856" spans="1:47" x14ac:dyDescent="0.25">
      <c r="A856" t="s">
        <v>35</v>
      </c>
      <c r="B856" t="s">
        <v>1446</v>
      </c>
      <c r="C856" t="s">
        <v>2063</v>
      </c>
      <c r="D856" t="s">
        <v>2333</v>
      </c>
      <c r="E856" s="2">
        <v>67.15384615384616</v>
      </c>
      <c r="F856" s="2">
        <f>SUM(Contract[[#This Row],[RN Hours (excl. Admin, DON)]], Contract[[#This Row],[RN Admin Hours]], Contract[[#This Row],[RN DON Hours]], Contract[[#This Row],[LPN Hours (excl. Admin)]], Contract[[#This Row],[LPN Admin Hours]], Contract[[#This Row],[CNA Hours]], Contract[[#This Row],[NA TR Hours]], Contract[[#This Row],[Med Aide/Tech Hours]])</f>
        <v>282.277912087912</v>
      </c>
      <c r="G85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6" s="8">
        <f>Contract[[#This Row],[Total Contract Hours]]/Contract[[#This Row],[Total Nurse Staff Hours]]</f>
        <v>0</v>
      </c>
      <c r="I856" s="2">
        <f>SUM(Contract[[#This Row],[RN Hours (excl. Admin, DON)]], Contract[[#This Row],[RN Admin Hours]], Contract[[#This Row],[RN DON Hours]])</f>
        <v>46.335164835164839</v>
      </c>
      <c r="J856" s="2">
        <f>SUM(Contract[[#This Row],[RN Hours Contract (excl. Admin, DON)]], Contract[[#This Row],[RN Admin Hours Contract]], Contract[[#This Row],[RN DON Hours Contract]])</f>
        <v>0</v>
      </c>
      <c r="K856" s="8">
        <f>Contract[[#This Row],[Total Contract RN Hours (w/ Admin, DON)]]/Contract[[#This Row],[Total RN Hours (w/ Admin, DON)]]</f>
        <v>0</v>
      </c>
      <c r="L856" s="2">
        <v>31.170329670329672</v>
      </c>
      <c r="M856" s="2">
        <v>0</v>
      </c>
      <c r="N856" s="8">
        <f>Contract[[#This Row],[RN Hours Contract (excl. Admin, DON)]]/Contract[[#This Row],[RN Hours (excl. Admin, DON)]]</f>
        <v>0</v>
      </c>
      <c r="O856" s="2">
        <v>4.8626373626373622</v>
      </c>
      <c r="P856" s="2">
        <v>0</v>
      </c>
      <c r="Q856" s="8">
        <f>Contract[[#This Row],[RN Admin Hours Contract]]/Contract[[#This Row],[RN Admin Hours]]</f>
        <v>0</v>
      </c>
      <c r="R856" s="2">
        <v>10.302197802197803</v>
      </c>
      <c r="S856" s="2">
        <v>0</v>
      </c>
      <c r="T856" s="8">
        <f>Contract[[#This Row],[RN DON Hours Contract]]/Contract[[#This Row],[RN DON Hours]]</f>
        <v>0</v>
      </c>
      <c r="U856" s="2">
        <v>48.857142857142854</v>
      </c>
      <c r="V856" s="2">
        <v>0</v>
      </c>
      <c r="W856" s="8">
        <f>Contract[[#This Row],[LPN Hours Contract (excl. Admin)]]/Contract[[#This Row],[LPN Hours (excl. Admin)]]</f>
        <v>0</v>
      </c>
      <c r="X856" s="2">
        <v>13.483516483516484</v>
      </c>
      <c r="Y856" s="2">
        <v>0</v>
      </c>
      <c r="Z856" s="8">
        <f>Contract[[#This Row],[LPN Admin Hours Contract]]/Contract[[#This Row],[LPN Admin Hours]]</f>
        <v>0</v>
      </c>
      <c r="AA856" s="2">
        <v>173.60208791208785</v>
      </c>
      <c r="AB856" s="2">
        <v>0</v>
      </c>
      <c r="AC856" s="8">
        <f>Contract[[#This Row],[CNA Hours Contract]]/Contract[[#This Row],[CNA Hours]]</f>
        <v>0</v>
      </c>
      <c r="AD856" s="2">
        <v>0</v>
      </c>
      <c r="AE856" s="2">
        <v>0</v>
      </c>
      <c r="AF856" s="8" t="s">
        <v>2447</v>
      </c>
      <c r="AG856" s="2">
        <v>0</v>
      </c>
      <c r="AH856" s="2">
        <v>0</v>
      </c>
      <c r="AI856" s="8" t="s">
        <v>2447</v>
      </c>
      <c r="AJ856" t="s">
        <v>505</v>
      </c>
      <c r="AK856" s="6">
        <v>5</v>
      </c>
      <c r="AT856"/>
      <c r="AU856"/>
    </row>
    <row r="857" spans="1:47" x14ac:dyDescent="0.25">
      <c r="A857" t="s">
        <v>35</v>
      </c>
      <c r="B857" t="s">
        <v>1210</v>
      </c>
      <c r="C857" t="s">
        <v>2008</v>
      </c>
      <c r="D857" t="s">
        <v>2296</v>
      </c>
      <c r="E857" s="2">
        <v>86.527472527472526</v>
      </c>
      <c r="F857" s="2">
        <f>SUM(Contract[[#This Row],[RN Hours (excl. Admin, DON)]], Contract[[#This Row],[RN Admin Hours]], Contract[[#This Row],[RN DON Hours]], Contract[[#This Row],[LPN Hours (excl. Admin)]], Contract[[#This Row],[LPN Admin Hours]], Contract[[#This Row],[CNA Hours]], Contract[[#This Row],[NA TR Hours]], Contract[[#This Row],[Med Aide/Tech Hours]])</f>
        <v>288.3478021978022</v>
      </c>
      <c r="G85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30.263736263736263</v>
      </c>
      <c r="H857" s="8">
        <f>Contract[[#This Row],[Total Contract Hours]]/Contract[[#This Row],[Total Nurse Staff Hours]]</f>
        <v>0.10495566823490404</v>
      </c>
      <c r="I857" s="2">
        <f>SUM(Contract[[#This Row],[RN Hours (excl. Admin, DON)]], Contract[[#This Row],[RN Admin Hours]], Contract[[#This Row],[RN DON Hours]])</f>
        <v>53.498901098901108</v>
      </c>
      <c r="J857" s="2">
        <f>SUM(Contract[[#This Row],[RN Hours Contract (excl. Admin, DON)]], Contract[[#This Row],[RN Admin Hours Contract]], Contract[[#This Row],[RN DON Hours Contract]])</f>
        <v>8.0989010989010985</v>
      </c>
      <c r="K857" s="8">
        <f>Contract[[#This Row],[Total Contract RN Hours (w/ Admin, DON)]]/Contract[[#This Row],[Total RN Hours (w/ Admin, DON)]]</f>
        <v>0.15138443841919313</v>
      </c>
      <c r="L857" s="2">
        <v>38.394505494505502</v>
      </c>
      <c r="M857" s="2">
        <v>5.7252747252747254</v>
      </c>
      <c r="N857" s="8">
        <f>Contract[[#This Row],[RN Hours Contract (excl. Admin, DON)]]/Contract[[#This Row],[RN Hours (excl. Admin, DON)]]</f>
        <v>0.14911703254243105</v>
      </c>
      <c r="O857" s="2">
        <v>9.6538461538461515</v>
      </c>
      <c r="P857" s="2">
        <v>2.3736263736263736</v>
      </c>
      <c r="Q857" s="8">
        <f>Contract[[#This Row],[RN Admin Hours Contract]]/Contract[[#This Row],[RN Admin Hours]]</f>
        <v>0.24587364826408656</v>
      </c>
      <c r="R857" s="2">
        <v>5.4505494505494507</v>
      </c>
      <c r="S857" s="2">
        <v>0</v>
      </c>
      <c r="T857" s="8">
        <f>Contract[[#This Row],[RN DON Hours Contract]]/Contract[[#This Row],[RN DON Hours]]</f>
        <v>0</v>
      </c>
      <c r="U857" s="2">
        <v>60.261538461538457</v>
      </c>
      <c r="V857" s="2">
        <v>22.164835164835164</v>
      </c>
      <c r="W857" s="8">
        <f>Contract[[#This Row],[LPN Hours Contract (excl. Admin)]]/Contract[[#This Row],[LPN Hours (excl. Admin)]]</f>
        <v>0.36781064225537036</v>
      </c>
      <c r="X857" s="2">
        <v>0</v>
      </c>
      <c r="Y857" s="2">
        <v>0</v>
      </c>
      <c r="Z857" s="8" t="s">
        <v>2447</v>
      </c>
      <c r="AA857" s="2">
        <v>174.58736263736262</v>
      </c>
      <c r="AB857" s="2">
        <v>0</v>
      </c>
      <c r="AC857" s="8">
        <f>Contract[[#This Row],[CNA Hours Contract]]/Contract[[#This Row],[CNA Hours]]</f>
        <v>0</v>
      </c>
      <c r="AD857" s="2">
        <v>0</v>
      </c>
      <c r="AE857" s="2">
        <v>0</v>
      </c>
      <c r="AF857" s="8" t="s">
        <v>2447</v>
      </c>
      <c r="AG857" s="2">
        <v>0</v>
      </c>
      <c r="AH857" s="2">
        <v>0</v>
      </c>
      <c r="AI857" s="8" t="s">
        <v>2447</v>
      </c>
      <c r="AJ857" t="s">
        <v>266</v>
      </c>
      <c r="AK857" s="6">
        <v>5</v>
      </c>
      <c r="AT857"/>
      <c r="AU857"/>
    </row>
    <row r="858" spans="1:47" x14ac:dyDescent="0.25">
      <c r="A858" t="s">
        <v>35</v>
      </c>
      <c r="B858" t="s">
        <v>1214</v>
      </c>
      <c r="C858" t="s">
        <v>1924</v>
      </c>
      <c r="D858" t="s">
        <v>2332</v>
      </c>
      <c r="E858" s="2">
        <v>34.890109890109891</v>
      </c>
      <c r="F858" s="2">
        <f>SUM(Contract[[#This Row],[RN Hours (excl. Admin, DON)]], Contract[[#This Row],[RN Admin Hours]], Contract[[#This Row],[RN DON Hours]], Contract[[#This Row],[LPN Hours (excl. Admin)]], Contract[[#This Row],[LPN Admin Hours]], Contract[[#This Row],[CNA Hours]], Contract[[#This Row],[NA TR Hours]], Contract[[#This Row],[Med Aide/Tech Hours]])</f>
        <v>146.12406593406598</v>
      </c>
      <c r="G85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8" s="8">
        <f>Contract[[#This Row],[Total Contract Hours]]/Contract[[#This Row],[Total Nurse Staff Hours]]</f>
        <v>0</v>
      </c>
      <c r="I858" s="2">
        <f>SUM(Contract[[#This Row],[RN Hours (excl. Admin, DON)]], Contract[[#This Row],[RN Admin Hours]], Contract[[#This Row],[RN DON Hours]])</f>
        <v>26.532637362637367</v>
      </c>
      <c r="J858" s="2">
        <f>SUM(Contract[[#This Row],[RN Hours Contract (excl. Admin, DON)]], Contract[[#This Row],[RN Admin Hours Contract]], Contract[[#This Row],[RN DON Hours Contract]])</f>
        <v>0</v>
      </c>
      <c r="K858" s="8">
        <f>Contract[[#This Row],[Total Contract RN Hours (w/ Admin, DON)]]/Contract[[#This Row],[Total RN Hours (w/ Admin, DON)]]</f>
        <v>0</v>
      </c>
      <c r="L858" s="2">
        <v>10.586153846153847</v>
      </c>
      <c r="M858" s="2">
        <v>0</v>
      </c>
      <c r="N858" s="8">
        <f>Contract[[#This Row],[RN Hours Contract (excl. Admin, DON)]]/Contract[[#This Row],[RN Hours (excl. Admin, DON)]]</f>
        <v>0</v>
      </c>
      <c r="O858" s="2">
        <v>11.204725274725279</v>
      </c>
      <c r="P858" s="2">
        <v>0</v>
      </c>
      <c r="Q858" s="8">
        <f>Contract[[#This Row],[RN Admin Hours Contract]]/Contract[[#This Row],[RN Admin Hours]]</f>
        <v>0</v>
      </c>
      <c r="R858" s="2">
        <v>4.7417582417582418</v>
      </c>
      <c r="S858" s="2">
        <v>0</v>
      </c>
      <c r="T858" s="8">
        <f>Contract[[#This Row],[RN DON Hours Contract]]/Contract[[#This Row],[RN DON Hours]]</f>
        <v>0</v>
      </c>
      <c r="U858" s="2">
        <v>43.192417582417576</v>
      </c>
      <c r="V858" s="2">
        <v>0</v>
      </c>
      <c r="W858" s="8">
        <f>Contract[[#This Row],[LPN Hours Contract (excl. Admin)]]/Contract[[#This Row],[LPN Hours (excl. Admin)]]</f>
        <v>0</v>
      </c>
      <c r="X858" s="2">
        <v>3.932747252747252</v>
      </c>
      <c r="Y858" s="2">
        <v>0</v>
      </c>
      <c r="Z858" s="8">
        <f>Contract[[#This Row],[LPN Admin Hours Contract]]/Contract[[#This Row],[LPN Admin Hours]]</f>
        <v>0</v>
      </c>
      <c r="AA858" s="2">
        <v>72.466263736263784</v>
      </c>
      <c r="AB858" s="2">
        <v>0</v>
      </c>
      <c r="AC858" s="8">
        <f>Contract[[#This Row],[CNA Hours Contract]]/Contract[[#This Row],[CNA Hours]]</f>
        <v>0</v>
      </c>
      <c r="AD858" s="2">
        <v>0</v>
      </c>
      <c r="AE858" s="2">
        <v>0</v>
      </c>
      <c r="AF858" s="8" t="s">
        <v>2447</v>
      </c>
      <c r="AG858" s="2">
        <v>0</v>
      </c>
      <c r="AH858" s="2">
        <v>0</v>
      </c>
      <c r="AI858" s="8" t="s">
        <v>2447</v>
      </c>
      <c r="AJ858" t="s">
        <v>270</v>
      </c>
      <c r="AK858" s="6">
        <v>5</v>
      </c>
      <c r="AT858"/>
      <c r="AU858"/>
    </row>
    <row r="859" spans="1:47" x14ac:dyDescent="0.25">
      <c r="A859" t="s">
        <v>35</v>
      </c>
      <c r="B859" t="s">
        <v>1807</v>
      </c>
      <c r="C859" t="s">
        <v>1997</v>
      </c>
      <c r="D859" t="s">
        <v>2360</v>
      </c>
      <c r="E859" s="2">
        <v>24.065934065934066</v>
      </c>
      <c r="F859" s="2">
        <f>SUM(Contract[[#This Row],[RN Hours (excl. Admin, DON)]], Contract[[#This Row],[RN Admin Hours]], Contract[[#This Row],[RN DON Hours]], Contract[[#This Row],[LPN Hours (excl. Admin)]], Contract[[#This Row],[LPN Admin Hours]], Contract[[#This Row],[CNA Hours]], Contract[[#This Row],[NA TR Hours]], Contract[[#This Row],[Med Aide/Tech Hours]])</f>
        <v>80.406593406593402</v>
      </c>
      <c r="G85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59" s="8">
        <f>Contract[[#This Row],[Total Contract Hours]]/Contract[[#This Row],[Total Nurse Staff Hours]]</f>
        <v>0</v>
      </c>
      <c r="I859" s="2">
        <f>SUM(Contract[[#This Row],[RN Hours (excl. Admin, DON)]], Contract[[#This Row],[RN Admin Hours]], Contract[[#This Row],[RN DON Hours]])</f>
        <v>19.604395604395606</v>
      </c>
      <c r="J859" s="2">
        <f>SUM(Contract[[#This Row],[RN Hours Contract (excl. Admin, DON)]], Contract[[#This Row],[RN Admin Hours Contract]], Contract[[#This Row],[RN DON Hours Contract]])</f>
        <v>0</v>
      </c>
      <c r="K859" s="8">
        <f>Contract[[#This Row],[Total Contract RN Hours (w/ Admin, DON)]]/Contract[[#This Row],[Total RN Hours (w/ Admin, DON)]]</f>
        <v>0</v>
      </c>
      <c r="L859" s="2">
        <v>15.571428571428571</v>
      </c>
      <c r="M859" s="2">
        <v>0</v>
      </c>
      <c r="N859" s="8">
        <f>Contract[[#This Row],[RN Hours Contract (excl. Admin, DON)]]/Contract[[#This Row],[RN Hours (excl. Admin, DON)]]</f>
        <v>0</v>
      </c>
      <c r="O859" s="2">
        <v>0</v>
      </c>
      <c r="P859" s="2">
        <v>0</v>
      </c>
      <c r="Q859" s="8" t="s">
        <v>2447</v>
      </c>
      <c r="R859" s="2">
        <v>4.0329670329670328</v>
      </c>
      <c r="S859" s="2">
        <v>0</v>
      </c>
      <c r="T859" s="8">
        <f>Contract[[#This Row],[RN DON Hours Contract]]/Contract[[#This Row],[RN DON Hours]]</f>
        <v>0</v>
      </c>
      <c r="U859" s="2">
        <v>16.335164835164836</v>
      </c>
      <c r="V859" s="2">
        <v>0</v>
      </c>
      <c r="W859" s="8">
        <f>Contract[[#This Row],[LPN Hours Contract (excl. Admin)]]/Contract[[#This Row],[LPN Hours (excl. Admin)]]</f>
        <v>0</v>
      </c>
      <c r="X859" s="2">
        <v>2.901098901098901</v>
      </c>
      <c r="Y859" s="2">
        <v>0</v>
      </c>
      <c r="Z859" s="8">
        <f>Contract[[#This Row],[LPN Admin Hours Contract]]/Contract[[#This Row],[LPN Admin Hours]]</f>
        <v>0</v>
      </c>
      <c r="AA859" s="2">
        <v>41.565934065934066</v>
      </c>
      <c r="AB859" s="2">
        <v>0</v>
      </c>
      <c r="AC859" s="8">
        <f>Contract[[#This Row],[CNA Hours Contract]]/Contract[[#This Row],[CNA Hours]]</f>
        <v>0</v>
      </c>
      <c r="AD859" s="2">
        <v>0</v>
      </c>
      <c r="AE859" s="2">
        <v>0</v>
      </c>
      <c r="AF859" s="8" t="s">
        <v>2447</v>
      </c>
      <c r="AG859" s="2">
        <v>0</v>
      </c>
      <c r="AH859" s="2">
        <v>0</v>
      </c>
      <c r="AI859" s="8" t="s">
        <v>2447</v>
      </c>
      <c r="AJ859" t="s">
        <v>874</v>
      </c>
      <c r="AK859" s="6">
        <v>5</v>
      </c>
      <c r="AT859"/>
      <c r="AU859"/>
    </row>
    <row r="860" spans="1:47" x14ac:dyDescent="0.25">
      <c r="A860" t="s">
        <v>35</v>
      </c>
      <c r="B860" t="s">
        <v>1589</v>
      </c>
      <c r="C860" t="s">
        <v>2005</v>
      </c>
      <c r="D860" t="s">
        <v>2328</v>
      </c>
      <c r="E860" s="2">
        <v>71.032967032967036</v>
      </c>
      <c r="F860" s="2">
        <f>SUM(Contract[[#This Row],[RN Hours (excl. Admin, DON)]], Contract[[#This Row],[RN Admin Hours]], Contract[[#This Row],[RN DON Hours]], Contract[[#This Row],[LPN Hours (excl. Admin)]], Contract[[#This Row],[LPN Admin Hours]], Contract[[#This Row],[CNA Hours]], Contract[[#This Row],[NA TR Hours]], Contract[[#This Row],[Med Aide/Tech Hours]])</f>
        <v>205.85879120879116</v>
      </c>
      <c r="G86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60" s="8">
        <f>Contract[[#This Row],[Total Contract Hours]]/Contract[[#This Row],[Total Nurse Staff Hours]]</f>
        <v>0</v>
      </c>
      <c r="I860" s="2">
        <f>SUM(Contract[[#This Row],[RN Hours (excl. Admin, DON)]], Contract[[#This Row],[RN Admin Hours]], Contract[[#This Row],[RN DON Hours]])</f>
        <v>27.229560439560434</v>
      </c>
      <c r="J860" s="2">
        <f>SUM(Contract[[#This Row],[RN Hours Contract (excl. Admin, DON)]], Contract[[#This Row],[RN Admin Hours Contract]], Contract[[#This Row],[RN DON Hours Contract]])</f>
        <v>0</v>
      </c>
      <c r="K860" s="8">
        <f>Contract[[#This Row],[Total Contract RN Hours (w/ Admin, DON)]]/Contract[[#This Row],[Total RN Hours (w/ Admin, DON)]]</f>
        <v>0</v>
      </c>
      <c r="L860" s="2">
        <v>21.597692307692302</v>
      </c>
      <c r="M860" s="2">
        <v>0</v>
      </c>
      <c r="N860" s="8">
        <f>Contract[[#This Row],[RN Hours Contract (excl. Admin, DON)]]/Contract[[#This Row],[RN Hours (excl. Admin, DON)]]</f>
        <v>0</v>
      </c>
      <c r="O860" s="2">
        <v>0</v>
      </c>
      <c r="P860" s="2">
        <v>0</v>
      </c>
      <c r="Q860" s="8" t="s">
        <v>2447</v>
      </c>
      <c r="R860" s="2">
        <v>5.6318681318681323</v>
      </c>
      <c r="S860" s="2">
        <v>0</v>
      </c>
      <c r="T860" s="8">
        <f>Contract[[#This Row],[RN DON Hours Contract]]/Contract[[#This Row],[RN DON Hours]]</f>
        <v>0</v>
      </c>
      <c r="U860" s="2">
        <v>40.82120879120879</v>
      </c>
      <c r="V860" s="2">
        <v>0</v>
      </c>
      <c r="W860" s="8">
        <f>Contract[[#This Row],[LPN Hours Contract (excl. Admin)]]/Contract[[#This Row],[LPN Hours (excl. Admin)]]</f>
        <v>0</v>
      </c>
      <c r="X860" s="2">
        <v>4.9020879120879108</v>
      </c>
      <c r="Y860" s="2">
        <v>0</v>
      </c>
      <c r="Z860" s="8">
        <f>Contract[[#This Row],[LPN Admin Hours Contract]]/Contract[[#This Row],[LPN Admin Hours]]</f>
        <v>0</v>
      </c>
      <c r="AA860" s="2">
        <v>132.90593406593402</v>
      </c>
      <c r="AB860" s="2">
        <v>0</v>
      </c>
      <c r="AC860" s="8">
        <f>Contract[[#This Row],[CNA Hours Contract]]/Contract[[#This Row],[CNA Hours]]</f>
        <v>0</v>
      </c>
      <c r="AD860" s="2">
        <v>0</v>
      </c>
      <c r="AE860" s="2">
        <v>0</v>
      </c>
      <c r="AF860" s="8" t="s">
        <v>2447</v>
      </c>
      <c r="AG860" s="2">
        <v>0</v>
      </c>
      <c r="AH860" s="2">
        <v>0</v>
      </c>
      <c r="AI860" s="8" t="s">
        <v>2447</v>
      </c>
      <c r="AJ860" t="s">
        <v>651</v>
      </c>
      <c r="AK860" s="6">
        <v>5</v>
      </c>
      <c r="AT860"/>
      <c r="AU860"/>
    </row>
    <row r="861" spans="1:47" x14ac:dyDescent="0.25">
      <c r="A861" t="s">
        <v>35</v>
      </c>
      <c r="B861" t="s">
        <v>1436</v>
      </c>
      <c r="C861" t="s">
        <v>2196</v>
      </c>
      <c r="D861" t="s">
        <v>2346</v>
      </c>
      <c r="E861" s="2">
        <v>120.20879120879121</v>
      </c>
      <c r="F861" s="2">
        <f>SUM(Contract[[#This Row],[RN Hours (excl. Admin, DON)]], Contract[[#This Row],[RN Admin Hours]], Contract[[#This Row],[RN DON Hours]], Contract[[#This Row],[LPN Hours (excl. Admin)]], Contract[[#This Row],[LPN Admin Hours]], Contract[[#This Row],[CNA Hours]], Contract[[#This Row],[NA TR Hours]], Contract[[#This Row],[Med Aide/Tech Hours]])</f>
        <v>358.15857142857146</v>
      </c>
      <c r="G86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61" s="8">
        <f>Contract[[#This Row],[Total Contract Hours]]/Contract[[#This Row],[Total Nurse Staff Hours]]</f>
        <v>0</v>
      </c>
      <c r="I861" s="2">
        <f>SUM(Contract[[#This Row],[RN Hours (excl. Admin, DON)]], Contract[[#This Row],[RN Admin Hours]], Contract[[#This Row],[RN DON Hours]])</f>
        <v>51.333626373626366</v>
      </c>
      <c r="J861" s="2">
        <f>SUM(Contract[[#This Row],[RN Hours Contract (excl. Admin, DON)]], Contract[[#This Row],[RN Admin Hours Contract]], Contract[[#This Row],[RN DON Hours Contract]])</f>
        <v>0</v>
      </c>
      <c r="K861" s="8">
        <f>Contract[[#This Row],[Total Contract RN Hours (w/ Admin, DON)]]/Contract[[#This Row],[Total RN Hours (w/ Admin, DON)]]</f>
        <v>0</v>
      </c>
      <c r="L861" s="2">
        <v>40.952087912087904</v>
      </c>
      <c r="M861" s="2">
        <v>0</v>
      </c>
      <c r="N861" s="8">
        <f>Contract[[#This Row],[RN Hours Contract (excl. Admin, DON)]]/Contract[[#This Row],[RN Hours (excl. Admin, DON)]]</f>
        <v>0</v>
      </c>
      <c r="O861" s="2">
        <v>4.9309890109890109</v>
      </c>
      <c r="P861" s="2">
        <v>0</v>
      </c>
      <c r="Q861" s="8">
        <f>Contract[[#This Row],[RN Admin Hours Contract]]/Contract[[#This Row],[RN Admin Hours]]</f>
        <v>0</v>
      </c>
      <c r="R861" s="2">
        <v>5.4505494505494507</v>
      </c>
      <c r="S861" s="2">
        <v>0</v>
      </c>
      <c r="T861" s="8">
        <f>Contract[[#This Row],[RN DON Hours Contract]]/Contract[[#This Row],[RN DON Hours]]</f>
        <v>0</v>
      </c>
      <c r="U861" s="2">
        <v>114.37076923076923</v>
      </c>
      <c r="V861" s="2">
        <v>0</v>
      </c>
      <c r="W861" s="8">
        <f>Contract[[#This Row],[LPN Hours Contract (excl. Admin)]]/Contract[[#This Row],[LPN Hours (excl. Admin)]]</f>
        <v>0</v>
      </c>
      <c r="X861" s="2">
        <v>21.200989010989012</v>
      </c>
      <c r="Y861" s="2">
        <v>0</v>
      </c>
      <c r="Z861" s="8">
        <f>Contract[[#This Row],[LPN Admin Hours Contract]]/Contract[[#This Row],[LPN Admin Hours]]</f>
        <v>0</v>
      </c>
      <c r="AA861" s="2">
        <v>160.96296703296704</v>
      </c>
      <c r="AB861" s="2">
        <v>0</v>
      </c>
      <c r="AC861" s="8">
        <f>Contract[[#This Row],[CNA Hours Contract]]/Contract[[#This Row],[CNA Hours]]</f>
        <v>0</v>
      </c>
      <c r="AD861" s="2">
        <v>10.290219780219781</v>
      </c>
      <c r="AE861" s="2">
        <v>0</v>
      </c>
      <c r="AF861" s="8">
        <f>Contract[[#This Row],[NA TR Hours Contract]]/Contract[[#This Row],[NA TR Hours]]</f>
        <v>0</v>
      </c>
      <c r="AG861" s="2">
        <v>0</v>
      </c>
      <c r="AH861" s="2">
        <v>0</v>
      </c>
      <c r="AI861" s="8" t="s">
        <v>2447</v>
      </c>
      <c r="AJ861" t="s">
        <v>495</v>
      </c>
      <c r="AK861" s="6">
        <v>5</v>
      </c>
      <c r="AT861"/>
      <c r="AU861"/>
    </row>
    <row r="862" spans="1:47" x14ac:dyDescent="0.25">
      <c r="A862" t="s">
        <v>35</v>
      </c>
      <c r="B862" t="s">
        <v>1391</v>
      </c>
      <c r="C862" t="s">
        <v>2191</v>
      </c>
      <c r="D862" t="s">
        <v>2338</v>
      </c>
      <c r="E862" s="2">
        <v>43.329670329670328</v>
      </c>
      <c r="F862" s="2">
        <f>SUM(Contract[[#This Row],[RN Hours (excl. Admin, DON)]], Contract[[#This Row],[RN Admin Hours]], Contract[[#This Row],[RN DON Hours]], Contract[[#This Row],[LPN Hours (excl. Admin)]], Contract[[#This Row],[LPN Admin Hours]], Contract[[#This Row],[CNA Hours]], Contract[[#This Row],[NA TR Hours]], Contract[[#This Row],[Med Aide/Tech Hours]])</f>
        <v>126.40087912087917</v>
      </c>
      <c r="G86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62" s="8">
        <f>Contract[[#This Row],[Total Contract Hours]]/Contract[[#This Row],[Total Nurse Staff Hours]]</f>
        <v>0</v>
      </c>
      <c r="I862" s="2">
        <f>SUM(Contract[[#This Row],[RN Hours (excl. Admin, DON)]], Contract[[#This Row],[RN Admin Hours]], Contract[[#This Row],[RN DON Hours]])</f>
        <v>30.571648351648356</v>
      </c>
      <c r="J862" s="2">
        <f>SUM(Contract[[#This Row],[RN Hours Contract (excl. Admin, DON)]], Contract[[#This Row],[RN Admin Hours Contract]], Contract[[#This Row],[RN DON Hours Contract]])</f>
        <v>0</v>
      </c>
      <c r="K862" s="8">
        <f>Contract[[#This Row],[Total Contract RN Hours (w/ Admin, DON)]]/Contract[[#This Row],[Total RN Hours (w/ Admin, DON)]]</f>
        <v>0</v>
      </c>
      <c r="L862" s="2">
        <v>26.439780219780225</v>
      </c>
      <c r="M862" s="2">
        <v>0</v>
      </c>
      <c r="N862" s="8">
        <f>Contract[[#This Row],[RN Hours Contract (excl. Admin, DON)]]/Contract[[#This Row],[RN Hours (excl. Admin, DON)]]</f>
        <v>0</v>
      </c>
      <c r="O862" s="2">
        <v>0</v>
      </c>
      <c r="P862" s="2">
        <v>0</v>
      </c>
      <c r="Q862" s="8" t="s">
        <v>2447</v>
      </c>
      <c r="R862" s="2">
        <v>4.1318681318681323</v>
      </c>
      <c r="S862" s="2">
        <v>0</v>
      </c>
      <c r="T862" s="8">
        <f>Contract[[#This Row],[RN DON Hours Contract]]/Contract[[#This Row],[RN DON Hours]]</f>
        <v>0</v>
      </c>
      <c r="U862" s="2">
        <v>21.851318681318688</v>
      </c>
      <c r="V862" s="2">
        <v>0</v>
      </c>
      <c r="W862" s="8">
        <f>Contract[[#This Row],[LPN Hours Contract (excl. Admin)]]/Contract[[#This Row],[LPN Hours (excl. Admin)]]</f>
        <v>0</v>
      </c>
      <c r="X862" s="2">
        <v>11.456703296703294</v>
      </c>
      <c r="Y862" s="2">
        <v>0</v>
      </c>
      <c r="Z862" s="8">
        <f>Contract[[#This Row],[LPN Admin Hours Contract]]/Contract[[#This Row],[LPN Admin Hours]]</f>
        <v>0</v>
      </c>
      <c r="AA862" s="2">
        <v>60.608131868131892</v>
      </c>
      <c r="AB862" s="2">
        <v>0</v>
      </c>
      <c r="AC862" s="8">
        <f>Contract[[#This Row],[CNA Hours Contract]]/Contract[[#This Row],[CNA Hours]]</f>
        <v>0</v>
      </c>
      <c r="AD862" s="2">
        <v>1.9130769230769229</v>
      </c>
      <c r="AE862" s="2">
        <v>0</v>
      </c>
      <c r="AF862" s="8">
        <f>Contract[[#This Row],[NA TR Hours Contract]]/Contract[[#This Row],[NA TR Hours]]</f>
        <v>0</v>
      </c>
      <c r="AG862" s="2">
        <v>0</v>
      </c>
      <c r="AH862" s="2">
        <v>0</v>
      </c>
      <c r="AI862" s="8" t="s">
        <v>2447</v>
      </c>
      <c r="AJ862" t="s">
        <v>449</v>
      </c>
      <c r="AK862" s="6">
        <v>5</v>
      </c>
      <c r="AT862"/>
      <c r="AU862"/>
    </row>
    <row r="863" spans="1:47" x14ac:dyDescent="0.25">
      <c r="A863" t="s">
        <v>35</v>
      </c>
      <c r="B863" t="s">
        <v>1602</v>
      </c>
      <c r="C863" t="s">
        <v>2020</v>
      </c>
      <c r="D863" t="s">
        <v>2363</v>
      </c>
      <c r="E863" s="2">
        <v>49.362637362637365</v>
      </c>
      <c r="F863" s="2">
        <f>SUM(Contract[[#This Row],[RN Hours (excl. Admin, DON)]], Contract[[#This Row],[RN Admin Hours]], Contract[[#This Row],[RN DON Hours]], Contract[[#This Row],[LPN Hours (excl. Admin)]], Contract[[#This Row],[LPN Admin Hours]], Contract[[#This Row],[CNA Hours]], Contract[[#This Row],[NA TR Hours]], Contract[[#This Row],[Med Aide/Tech Hours]])</f>
        <v>162.89021978021981</v>
      </c>
      <c r="G86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63" s="8">
        <f>Contract[[#This Row],[Total Contract Hours]]/Contract[[#This Row],[Total Nurse Staff Hours]]</f>
        <v>0</v>
      </c>
      <c r="I863" s="2">
        <f>SUM(Contract[[#This Row],[RN Hours (excl. Admin, DON)]], Contract[[#This Row],[RN Admin Hours]], Contract[[#This Row],[RN DON Hours]])</f>
        <v>20.321758241758239</v>
      </c>
      <c r="J863" s="2">
        <f>SUM(Contract[[#This Row],[RN Hours Contract (excl. Admin, DON)]], Contract[[#This Row],[RN Admin Hours Contract]], Contract[[#This Row],[RN DON Hours Contract]])</f>
        <v>0</v>
      </c>
      <c r="K863" s="8">
        <f>Contract[[#This Row],[Total Contract RN Hours (w/ Admin, DON)]]/Contract[[#This Row],[Total RN Hours (w/ Admin, DON)]]</f>
        <v>0</v>
      </c>
      <c r="L863" s="2">
        <v>15.173406593406591</v>
      </c>
      <c r="M863" s="2">
        <v>0</v>
      </c>
      <c r="N863" s="8">
        <f>Contract[[#This Row],[RN Hours Contract (excl. Admin, DON)]]/Contract[[#This Row],[RN Hours (excl. Admin, DON)]]</f>
        <v>0</v>
      </c>
      <c r="O863" s="2">
        <v>0</v>
      </c>
      <c r="P863" s="2">
        <v>0</v>
      </c>
      <c r="Q863" s="8" t="s">
        <v>2447</v>
      </c>
      <c r="R863" s="2">
        <v>5.1483516483516487</v>
      </c>
      <c r="S863" s="2">
        <v>0</v>
      </c>
      <c r="T863" s="8">
        <f>Contract[[#This Row],[RN DON Hours Contract]]/Contract[[#This Row],[RN DON Hours]]</f>
        <v>0</v>
      </c>
      <c r="U863" s="2">
        <v>41.856263736263735</v>
      </c>
      <c r="V863" s="2">
        <v>0</v>
      </c>
      <c r="W863" s="8">
        <f>Contract[[#This Row],[LPN Hours Contract (excl. Admin)]]/Contract[[#This Row],[LPN Hours (excl. Admin)]]</f>
        <v>0</v>
      </c>
      <c r="X863" s="2">
        <v>6.0684615384615386</v>
      </c>
      <c r="Y863" s="2">
        <v>0</v>
      </c>
      <c r="Z863" s="8">
        <f>Contract[[#This Row],[LPN Admin Hours Contract]]/Contract[[#This Row],[LPN Admin Hours]]</f>
        <v>0</v>
      </c>
      <c r="AA863" s="2">
        <v>88.978901098901133</v>
      </c>
      <c r="AB863" s="2">
        <v>0</v>
      </c>
      <c r="AC863" s="8">
        <f>Contract[[#This Row],[CNA Hours Contract]]/Contract[[#This Row],[CNA Hours]]</f>
        <v>0</v>
      </c>
      <c r="AD863" s="2">
        <v>5.664835164835166</v>
      </c>
      <c r="AE863" s="2">
        <v>0</v>
      </c>
      <c r="AF863" s="8">
        <f>Contract[[#This Row],[NA TR Hours Contract]]/Contract[[#This Row],[NA TR Hours]]</f>
        <v>0</v>
      </c>
      <c r="AG863" s="2">
        <v>0</v>
      </c>
      <c r="AH863" s="2">
        <v>0</v>
      </c>
      <c r="AI863" s="8" t="s">
        <v>2447</v>
      </c>
      <c r="AJ863" t="s">
        <v>665</v>
      </c>
      <c r="AK863" s="6">
        <v>5</v>
      </c>
      <c r="AT863"/>
      <c r="AU863"/>
    </row>
    <row r="864" spans="1:47" x14ac:dyDescent="0.25">
      <c r="A864" t="s">
        <v>35</v>
      </c>
      <c r="B864" t="s">
        <v>1711</v>
      </c>
      <c r="C864" t="s">
        <v>2089</v>
      </c>
      <c r="D864" t="s">
        <v>2335</v>
      </c>
      <c r="E864" s="2">
        <v>50.934065934065934</v>
      </c>
      <c r="F864" s="2">
        <f>SUM(Contract[[#This Row],[RN Hours (excl. Admin, DON)]], Contract[[#This Row],[RN Admin Hours]], Contract[[#This Row],[RN DON Hours]], Contract[[#This Row],[LPN Hours (excl. Admin)]], Contract[[#This Row],[LPN Admin Hours]], Contract[[#This Row],[CNA Hours]], Contract[[#This Row],[NA TR Hours]], Contract[[#This Row],[Med Aide/Tech Hours]])</f>
        <v>165.19043956043953</v>
      </c>
      <c r="G86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24.434065934065934</v>
      </c>
      <c r="H864" s="8">
        <f>Contract[[#This Row],[Total Contract Hours]]/Contract[[#This Row],[Total Nurse Staff Hours]]</f>
        <v>0.14791452822017614</v>
      </c>
      <c r="I864" s="2">
        <f>SUM(Contract[[#This Row],[RN Hours (excl. Admin, DON)]], Contract[[#This Row],[RN Admin Hours]], Contract[[#This Row],[RN DON Hours]])</f>
        <v>28.181318681318682</v>
      </c>
      <c r="J864" s="2">
        <f>SUM(Contract[[#This Row],[RN Hours Contract (excl. Admin, DON)]], Contract[[#This Row],[RN Admin Hours Contract]], Contract[[#This Row],[RN DON Hours Contract]])</f>
        <v>0.36263736263736263</v>
      </c>
      <c r="K864" s="8">
        <f>Contract[[#This Row],[Total Contract RN Hours (w/ Admin, DON)]]/Contract[[#This Row],[Total RN Hours (w/ Admin, DON)]]</f>
        <v>1.286800545915383E-2</v>
      </c>
      <c r="L864" s="2">
        <v>17.543956043956044</v>
      </c>
      <c r="M864" s="2">
        <v>0.36263736263736263</v>
      </c>
      <c r="N864" s="8">
        <f>Contract[[#This Row],[RN Hours Contract (excl. Admin, DON)]]/Contract[[#This Row],[RN Hours (excl. Admin, DON)]]</f>
        <v>2.0670216097713748E-2</v>
      </c>
      <c r="O864" s="2">
        <v>4.9230769230769234</v>
      </c>
      <c r="P864" s="2">
        <v>0</v>
      </c>
      <c r="Q864" s="8">
        <f>Contract[[#This Row],[RN Admin Hours Contract]]/Contract[[#This Row],[RN Admin Hours]]</f>
        <v>0</v>
      </c>
      <c r="R864" s="2">
        <v>5.7142857142857144</v>
      </c>
      <c r="S864" s="2">
        <v>0</v>
      </c>
      <c r="T864" s="8">
        <f>Contract[[#This Row],[RN DON Hours Contract]]/Contract[[#This Row],[RN DON Hours]]</f>
        <v>0</v>
      </c>
      <c r="U864" s="2">
        <v>30.950549450549449</v>
      </c>
      <c r="V864" s="2">
        <v>7.1923076923076925</v>
      </c>
      <c r="W864" s="8">
        <f>Contract[[#This Row],[LPN Hours Contract (excl. Admin)]]/Contract[[#This Row],[LPN Hours (excl. Admin)]]</f>
        <v>0.23238061423752887</v>
      </c>
      <c r="X864" s="2">
        <v>5.7609890109890109</v>
      </c>
      <c r="Y864" s="2">
        <v>0</v>
      </c>
      <c r="Z864" s="8">
        <f>Contract[[#This Row],[LPN Admin Hours Contract]]/Contract[[#This Row],[LPN Admin Hours]]</f>
        <v>0</v>
      </c>
      <c r="AA864" s="2">
        <v>97.410219780219776</v>
      </c>
      <c r="AB864" s="2">
        <v>16.87912087912088</v>
      </c>
      <c r="AC864" s="8">
        <f>Contract[[#This Row],[CNA Hours Contract]]/Contract[[#This Row],[CNA Hours]]</f>
        <v>0.17327874751955311</v>
      </c>
      <c r="AD864" s="2">
        <v>2.8873626373626373</v>
      </c>
      <c r="AE864" s="2">
        <v>0</v>
      </c>
      <c r="AF864" s="8">
        <f>Contract[[#This Row],[NA TR Hours Contract]]/Contract[[#This Row],[NA TR Hours]]</f>
        <v>0</v>
      </c>
      <c r="AG864" s="2">
        <v>0</v>
      </c>
      <c r="AH864" s="2">
        <v>0</v>
      </c>
      <c r="AI864" s="8" t="s">
        <v>2447</v>
      </c>
      <c r="AJ864" t="s">
        <v>777</v>
      </c>
      <c r="AK864" s="6">
        <v>5</v>
      </c>
      <c r="AT864"/>
      <c r="AU864"/>
    </row>
    <row r="865" spans="1:47" x14ac:dyDescent="0.25">
      <c r="A865" t="s">
        <v>35</v>
      </c>
      <c r="B865" t="s">
        <v>1434</v>
      </c>
      <c r="C865" t="s">
        <v>2101</v>
      </c>
      <c r="D865" t="s">
        <v>2281</v>
      </c>
      <c r="E865" s="2">
        <v>94.549450549450555</v>
      </c>
      <c r="F865" s="2">
        <f>SUM(Contract[[#This Row],[RN Hours (excl. Admin, DON)]], Contract[[#This Row],[RN Admin Hours]], Contract[[#This Row],[RN DON Hours]], Contract[[#This Row],[LPN Hours (excl. Admin)]], Contract[[#This Row],[LPN Admin Hours]], Contract[[#This Row],[CNA Hours]], Contract[[#This Row],[NA TR Hours]], Contract[[#This Row],[Med Aide/Tech Hours]])</f>
        <v>272.30494505494505</v>
      </c>
      <c r="G86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7.2829670329670337</v>
      </c>
      <c r="H865" s="8">
        <f>Contract[[#This Row],[Total Contract Hours]]/Contract[[#This Row],[Total Nurse Staff Hours]]</f>
        <v>2.6745628991414364E-2</v>
      </c>
      <c r="I865" s="2">
        <f>SUM(Contract[[#This Row],[RN Hours (excl. Admin, DON)]], Contract[[#This Row],[RN Admin Hours]], Contract[[#This Row],[RN DON Hours]])</f>
        <v>30.662087912087912</v>
      </c>
      <c r="J865" s="2">
        <f>SUM(Contract[[#This Row],[RN Hours Contract (excl. Admin, DON)]], Contract[[#This Row],[RN Admin Hours Contract]], Contract[[#This Row],[RN DON Hours Contract]])</f>
        <v>4.4285714285714288</v>
      </c>
      <c r="K865" s="8">
        <f>Contract[[#This Row],[Total Contract RN Hours (w/ Admin, DON)]]/Contract[[#This Row],[Total RN Hours (w/ Admin, DON)]]</f>
        <v>0.14443150255353462</v>
      </c>
      <c r="L865" s="2">
        <v>21.859890109890109</v>
      </c>
      <c r="M865" s="2">
        <v>0</v>
      </c>
      <c r="N865" s="8">
        <f>Contract[[#This Row],[RN Hours Contract (excl. Admin, DON)]]/Contract[[#This Row],[RN Hours (excl. Admin, DON)]]</f>
        <v>0</v>
      </c>
      <c r="O865" s="2">
        <v>4.4285714285714288</v>
      </c>
      <c r="P865" s="2">
        <v>4.4285714285714288</v>
      </c>
      <c r="Q865" s="8">
        <f>Contract[[#This Row],[RN Admin Hours Contract]]/Contract[[#This Row],[RN Admin Hours]]</f>
        <v>1</v>
      </c>
      <c r="R865" s="2">
        <v>4.3736263736263732</v>
      </c>
      <c r="S865" s="2">
        <v>0</v>
      </c>
      <c r="T865" s="8">
        <f>Contract[[#This Row],[RN DON Hours Contract]]/Contract[[#This Row],[RN DON Hours]]</f>
        <v>0</v>
      </c>
      <c r="U865" s="2">
        <v>61.997252747252745</v>
      </c>
      <c r="V865" s="2">
        <v>0.64560439560439564</v>
      </c>
      <c r="W865" s="8">
        <f>Contract[[#This Row],[LPN Hours Contract (excl. Admin)]]/Contract[[#This Row],[LPN Hours (excl. Admin)]]</f>
        <v>1.0413435547480835E-2</v>
      </c>
      <c r="X865" s="2">
        <v>5.4835164835164836</v>
      </c>
      <c r="Y865" s="2">
        <v>0</v>
      </c>
      <c r="Z865" s="8">
        <f>Contract[[#This Row],[LPN Admin Hours Contract]]/Contract[[#This Row],[LPN Admin Hours]]</f>
        <v>0</v>
      </c>
      <c r="AA865" s="2">
        <v>174.16208791208791</v>
      </c>
      <c r="AB865" s="2">
        <v>2.2087912087912089</v>
      </c>
      <c r="AC865" s="8">
        <f>Contract[[#This Row],[CNA Hours Contract]]/Contract[[#This Row],[CNA Hours]]</f>
        <v>1.2682388200962222E-2</v>
      </c>
      <c r="AD865" s="2">
        <v>0</v>
      </c>
      <c r="AE865" s="2">
        <v>0</v>
      </c>
      <c r="AF865" s="8" t="s">
        <v>2447</v>
      </c>
      <c r="AG865" s="2">
        <v>0</v>
      </c>
      <c r="AH865" s="2">
        <v>0</v>
      </c>
      <c r="AI865" s="8" t="s">
        <v>2447</v>
      </c>
      <c r="AJ865" t="s">
        <v>493</v>
      </c>
      <c r="AK865" s="6">
        <v>5</v>
      </c>
      <c r="AT865"/>
      <c r="AU865"/>
    </row>
    <row r="866" spans="1:47" x14ac:dyDescent="0.25">
      <c r="A866" t="s">
        <v>35</v>
      </c>
      <c r="B866" t="s">
        <v>1737</v>
      </c>
      <c r="C866" t="s">
        <v>1942</v>
      </c>
      <c r="D866" t="s">
        <v>2305</v>
      </c>
      <c r="E866" s="2">
        <v>47.989010989010985</v>
      </c>
      <c r="F866" s="2">
        <f>SUM(Contract[[#This Row],[RN Hours (excl. Admin, DON)]], Contract[[#This Row],[RN Admin Hours]], Contract[[#This Row],[RN DON Hours]], Contract[[#This Row],[LPN Hours (excl. Admin)]], Contract[[#This Row],[LPN Admin Hours]], Contract[[#This Row],[CNA Hours]], Contract[[#This Row],[NA TR Hours]], Contract[[#This Row],[Med Aide/Tech Hours]])</f>
        <v>181.78725274725275</v>
      </c>
      <c r="G86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17.178571428571427</v>
      </c>
      <c r="H866" s="8">
        <f>Contract[[#This Row],[Total Contract Hours]]/Contract[[#This Row],[Total Nurse Staff Hours]]</f>
        <v>9.4498217938611961E-2</v>
      </c>
      <c r="I866" s="2">
        <f>SUM(Contract[[#This Row],[RN Hours (excl. Admin, DON)]], Contract[[#This Row],[RN Admin Hours]], Contract[[#This Row],[RN DON Hours]])</f>
        <v>53.030769230769238</v>
      </c>
      <c r="J866" s="2">
        <f>SUM(Contract[[#This Row],[RN Hours Contract (excl. Admin, DON)]], Contract[[#This Row],[RN Admin Hours Contract]], Contract[[#This Row],[RN DON Hours Contract]])</f>
        <v>0</v>
      </c>
      <c r="K866" s="8">
        <f>Contract[[#This Row],[Total Contract RN Hours (w/ Admin, DON)]]/Contract[[#This Row],[Total RN Hours (w/ Admin, DON)]]</f>
        <v>0</v>
      </c>
      <c r="L866" s="2">
        <v>28.820439560439564</v>
      </c>
      <c r="M866" s="2">
        <v>0</v>
      </c>
      <c r="N866" s="8">
        <f>Contract[[#This Row],[RN Hours Contract (excl. Admin, DON)]]/Contract[[#This Row],[RN Hours (excl. Admin, DON)]]</f>
        <v>0</v>
      </c>
      <c r="O866" s="2">
        <v>18.794175824175827</v>
      </c>
      <c r="P866" s="2">
        <v>0</v>
      </c>
      <c r="Q866" s="8">
        <f>Contract[[#This Row],[RN Admin Hours Contract]]/Contract[[#This Row],[RN Admin Hours]]</f>
        <v>0</v>
      </c>
      <c r="R866" s="2">
        <v>5.4161538461538461</v>
      </c>
      <c r="S866" s="2">
        <v>0</v>
      </c>
      <c r="T866" s="8">
        <f>Contract[[#This Row],[RN DON Hours Contract]]/Contract[[#This Row],[RN DON Hours]]</f>
        <v>0</v>
      </c>
      <c r="U866" s="2">
        <v>26.962747252747253</v>
      </c>
      <c r="V866" s="2">
        <v>3.0247252747252746</v>
      </c>
      <c r="W866" s="8">
        <f>Contract[[#This Row],[LPN Hours Contract (excl. Admin)]]/Contract[[#This Row],[LPN Hours (excl. Admin)]]</f>
        <v>0.11218164255933094</v>
      </c>
      <c r="X866" s="2">
        <v>6.2386813186813193</v>
      </c>
      <c r="Y866" s="2">
        <v>0</v>
      </c>
      <c r="Z866" s="8">
        <f>Contract[[#This Row],[LPN Admin Hours Contract]]/Contract[[#This Row],[LPN Admin Hours]]</f>
        <v>0</v>
      </c>
      <c r="AA866" s="2">
        <v>95.555054945054948</v>
      </c>
      <c r="AB866" s="2">
        <v>14.153846153846153</v>
      </c>
      <c r="AC866" s="8">
        <f>Contract[[#This Row],[CNA Hours Contract]]/Contract[[#This Row],[CNA Hours]]</f>
        <v>0.14812242180159643</v>
      </c>
      <c r="AD866" s="2">
        <v>0</v>
      </c>
      <c r="AE866" s="2">
        <v>0</v>
      </c>
      <c r="AF866" s="8" t="s">
        <v>2447</v>
      </c>
      <c r="AG866" s="2">
        <v>0</v>
      </c>
      <c r="AH866" s="2">
        <v>0</v>
      </c>
      <c r="AI866" s="8" t="s">
        <v>2447</v>
      </c>
      <c r="AJ866" t="s">
        <v>803</v>
      </c>
      <c r="AK866" s="6">
        <v>5</v>
      </c>
      <c r="AT866"/>
      <c r="AU866"/>
    </row>
    <row r="867" spans="1:47" x14ac:dyDescent="0.25">
      <c r="A867" t="s">
        <v>35</v>
      </c>
      <c r="B867" t="s">
        <v>1348</v>
      </c>
      <c r="C867" t="s">
        <v>2176</v>
      </c>
      <c r="D867" t="s">
        <v>2331</v>
      </c>
      <c r="E867" s="2">
        <v>53.725274725274723</v>
      </c>
      <c r="F867" s="2">
        <f>SUM(Contract[[#This Row],[RN Hours (excl. Admin, DON)]], Contract[[#This Row],[RN Admin Hours]], Contract[[#This Row],[RN DON Hours]], Contract[[#This Row],[LPN Hours (excl. Admin)]], Contract[[#This Row],[LPN Admin Hours]], Contract[[#This Row],[CNA Hours]], Contract[[#This Row],[NA TR Hours]], Contract[[#This Row],[Med Aide/Tech Hours]])</f>
        <v>164.65406593406593</v>
      </c>
      <c r="G86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18.932417582417582</v>
      </c>
      <c r="H867" s="8">
        <f>Contract[[#This Row],[Total Contract Hours]]/Contract[[#This Row],[Total Nurse Staff Hours]]</f>
        <v>0.11498299465012227</v>
      </c>
      <c r="I867" s="2">
        <f>SUM(Contract[[#This Row],[RN Hours (excl. Admin, DON)]], Contract[[#This Row],[RN Admin Hours]], Contract[[#This Row],[RN DON Hours]])</f>
        <v>33.369999999999997</v>
      </c>
      <c r="J867" s="2">
        <f>SUM(Contract[[#This Row],[RN Hours Contract (excl. Admin, DON)]], Contract[[#This Row],[RN Admin Hours Contract]], Contract[[#This Row],[RN DON Hours Contract]])</f>
        <v>1.2637362637362637</v>
      </c>
      <c r="K867" s="8">
        <f>Contract[[#This Row],[Total Contract RN Hours (w/ Admin, DON)]]/Contract[[#This Row],[Total RN Hours (w/ Admin, DON)]]</f>
        <v>3.7870430438605447E-2</v>
      </c>
      <c r="L867" s="2">
        <v>27.026593406593406</v>
      </c>
      <c r="M867" s="2">
        <v>1.0879120879120878</v>
      </c>
      <c r="N867" s="8">
        <f>Contract[[#This Row],[RN Hours Contract (excl. Admin, DON)]]/Contract[[#This Row],[RN Hours (excl. Admin, DON)]]</f>
        <v>4.0253393076416386E-2</v>
      </c>
      <c r="O867" s="2">
        <v>4.145604395604396</v>
      </c>
      <c r="P867" s="2">
        <v>0</v>
      </c>
      <c r="Q867" s="8">
        <f>Contract[[#This Row],[RN Admin Hours Contract]]/Contract[[#This Row],[RN Admin Hours]]</f>
        <v>0</v>
      </c>
      <c r="R867" s="2">
        <v>2.197802197802198</v>
      </c>
      <c r="S867" s="2">
        <v>0.17582417582417584</v>
      </c>
      <c r="T867" s="8">
        <f>Contract[[#This Row],[RN DON Hours Contract]]/Contract[[#This Row],[RN DON Hours]]</f>
        <v>0.08</v>
      </c>
      <c r="U867" s="2">
        <v>31.201648351648359</v>
      </c>
      <c r="V867" s="2">
        <v>6.5587912087912095</v>
      </c>
      <c r="W867" s="8">
        <f>Contract[[#This Row],[LPN Hours Contract (excl. Admin)]]/Contract[[#This Row],[LPN Hours (excl. Admin)]]</f>
        <v>0.21020656136087482</v>
      </c>
      <c r="X867" s="2">
        <v>1.4945054945054945</v>
      </c>
      <c r="Y867" s="2">
        <v>0</v>
      </c>
      <c r="Z867" s="8">
        <f>Contract[[#This Row],[LPN Admin Hours Contract]]/Contract[[#This Row],[LPN Admin Hours]]</f>
        <v>0</v>
      </c>
      <c r="AA867" s="2">
        <v>98.587912087912088</v>
      </c>
      <c r="AB867" s="2">
        <v>11.109890109890109</v>
      </c>
      <c r="AC867" s="8">
        <f>Contract[[#This Row],[CNA Hours Contract]]/Contract[[#This Row],[CNA Hours]]</f>
        <v>0.11269018558769436</v>
      </c>
      <c r="AD867" s="2">
        <v>0</v>
      </c>
      <c r="AE867" s="2">
        <v>0</v>
      </c>
      <c r="AF867" s="8" t="s">
        <v>2447</v>
      </c>
      <c r="AG867" s="2">
        <v>0</v>
      </c>
      <c r="AH867" s="2">
        <v>0</v>
      </c>
      <c r="AI867" s="8" t="s">
        <v>2447</v>
      </c>
      <c r="AJ867" t="s">
        <v>405</v>
      </c>
      <c r="AK867" s="6">
        <v>5</v>
      </c>
      <c r="AT867"/>
      <c r="AU867"/>
    </row>
    <row r="868" spans="1:47" x14ac:dyDescent="0.25">
      <c r="A868" t="s">
        <v>35</v>
      </c>
      <c r="B868" t="s">
        <v>1053</v>
      </c>
      <c r="C868" t="s">
        <v>2085</v>
      </c>
      <c r="D868" t="s">
        <v>2342</v>
      </c>
      <c r="E868" s="2">
        <v>66.010989010989007</v>
      </c>
      <c r="F868" s="2">
        <f>SUM(Contract[[#This Row],[RN Hours (excl. Admin, DON)]], Contract[[#This Row],[RN Admin Hours]], Contract[[#This Row],[RN DON Hours]], Contract[[#This Row],[LPN Hours (excl. Admin)]], Contract[[#This Row],[LPN Admin Hours]], Contract[[#This Row],[CNA Hours]], Contract[[#This Row],[NA TR Hours]], Contract[[#This Row],[Med Aide/Tech Hours]])</f>
        <v>243.13648351648362</v>
      </c>
      <c r="G86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34.048571428571435</v>
      </c>
      <c r="H868" s="8">
        <f>Contract[[#This Row],[Total Contract Hours]]/Contract[[#This Row],[Total Nurse Staff Hours]]</f>
        <v>0.14003892355489744</v>
      </c>
      <c r="I868" s="2">
        <f>SUM(Contract[[#This Row],[RN Hours (excl. Admin, DON)]], Contract[[#This Row],[RN Admin Hours]], Contract[[#This Row],[RN DON Hours]])</f>
        <v>51.895604395604408</v>
      </c>
      <c r="J868" s="2">
        <f>SUM(Contract[[#This Row],[RN Hours Contract (excl. Admin, DON)]], Contract[[#This Row],[RN Admin Hours Contract]], Contract[[#This Row],[RN DON Hours Contract]])</f>
        <v>1.1208791208791209</v>
      </c>
      <c r="K868" s="8">
        <f>Contract[[#This Row],[Total Contract RN Hours (w/ Admin, DON)]]/Contract[[#This Row],[Total RN Hours (w/ Admin, DON)]]</f>
        <v>2.1598729486500788E-2</v>
      </c>
      <c r="L868" s="2">
        <v>29.145054945054952</v>
      </c>
      <c r="M868" s="2">
        <v>0</v>
      </c>
      <c r="N868" s="8">
        <f>Contract[[#This Row],[RN Hours Contract (excl. Admin, DON)]]/Contract[[#This Row],[RN Hours (excl. Admin, DON)]]</f>
        <v>0</v>
      </c>
      <c r="O868" s="2">
        <v>17.036263736263741</v>
      </c>
      <c r="P868" s="2">
        <v>1.1208791208791209</v>
      </c>
      <c r="Q868" s="8">
        <f>Contract[[#This Row],[RN Admin Hours Contract]]/Contract[[#This Row],[RN Admin Hours]]</f>
        <v>6.5793717345029978E-2</v>
      </c>
      <c r="R868" s="2">
        <v>5.7142857142857144</v>
      </c>
      <c r="S868" s="2">
        <v>0</v>
      </c>
      <c r="T868" s="8">
        <f>Contract[[#This Row],[RN DON Hours Contract]]/Contract[[#This Row],[RN DON Hours]]</f>
        <v>0</v>
      </c>
      <c r="U868" s="2">
        <v>43.717802197802193</v>
      </c>
      <c r="V868" s="2">
        <v>15.290329670329671</v>
      </c>
      <c r="W868" s="8">
        <f>Contract[[#This Row],[LPN Hours Contract (excl. Admin)]]/Contract[[#This Row],[LPN Hours (excl. Admin)]]</f>
        <v>0.34975064851495108</v>
      </c>
      <c r="X868" s="2">
        <v>0</v>
      </c>
      <c r="Y868" s="2">
        <v>0</v>
      </c>
      <c r="Z868" s="8" t="s">
        <v>2447</v>
      </c>
      <c r="AA868" s="2">
        <v>139.28681318681328</v>
      </c>
      <c r="AB868" s="2">
        <v>17.637362637362639</v>
      </c>
      <c r="AC868" s="8">
        <f>Contract[[#This Row],[CNA Hours Contract]]/Contract[[#This Row],[CNA Hours]]</f>
        <v>0.1266262199114799</v>
      </c>
      <c r="AD868" s="2">
        <v>8.2362637362637354</v>
      </c>
      <c r="AE868" s="2">
        <v>0</v>
      </c>
      <c r="AF868" s="8">
        <f>Contract[[#This Row],[NA TR Hours Contract]]/Contract[[#This Row],[NA TR Hours]]</f>
        <v>0</v>
      </c>
      <c r="AG868" s="2">
        <v>0</v>
      </c>
      <c r="AH868" s="2">
        <v>0</v>
      </c>
      <c r="AI868" s="8" t="s">
        <v>2447</v>
      </c>
      <c r="AJ868" t="s">
        <v>106</v>
      </c>
      <c r="AK868" s="6">
        <v>5</v>
      </c>
      <c r="AT868"/>
      <c r="AU868"/>
    </row>
    <row r="869" spans="1:47" x14ac:dyDescent="0.25">
      <c r="A869" t="s">
        <v>35</v>
      </c>
      <c r="B869" t="s">
        <v>1234</v>
      </c>
      <c r="C869" t="s">
        <v>1932</v>
      </c>
      <c r="D869" t="s">
        <v>2346</v>
      </c>
      <c r="E869" s="2">
        <v>67.021978021978029</v>
      </c>
      <c r="F869" s="2">
        <f>SUM(Contract[[#This Row],[RN Hours (excl. Admin, DON)]], Contract[[#This Row],[RN Admin Hours]], Contract[[#This Row],[RN DON Hours]], Contract[[#This Row],[LPN Hours (excl. Admin)]], Contract[[#This Row],[LPN Admin Hours]], Contract[[#This Row],[CNA Hours]], Contract[[#This Row],[NA TR Hours]], Contract[[#This Row],[Med Aide/Tech Hours]])</f>
        <v>142.93868131868132</v>
      </c>
      <c r="G86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21.415384615384617</v>
      </c>
      <c r="H869" s="8">
        <f>Contract[[#This Row],[Total Contract Hours]]/Contract[[#This Row],[Total Nurse Staff Hours]]</f>
        <v>0.14982217841816442</v>
      </c>
      <c r="I869" s="2">
        <f>SUM(Contract[[#This Row],[RN Hours (excl. Admin, DON)]], Contract[[#This Row],[RN Admin Hours]], Contract[[#This Row],[RN DON Hours]])</f>
        <v>13.42989010989011</v>
      </c>
      <c r="J869" s="2">
        <f>SUM(Contract[[#This Row],[RN Hours Contract (excl. Admin, DON)]], Contract[[#This Row],[RN Admin Hours Contract]], Contract[[#This Row],[RN DON Hours Contract]])</f>
        <v>0.13186813186813187</v>
      </c>
      <c r="K869" s="8">
        <f>Contract[[#This Row],[Total Contract RN Hours (w/ Admin, DON)]]/Contract[[#This Row],[Total RN Hours (w/ Admin, DON)]]</f>
        <v>9.8190030438909445E-3</v>
      </c>
      <c r="L869" s="2">
        <v>10.704615384615385</v>
      </c>
      <c r="M869" s="2">
        <v>0.13186813186813187</v>
      </c>
      <c r="N869" s="8">
        <f>Contract[[#This Row],[RN Hours Contract (excl. Admin, DON)]]/Contract[[#This Row],[RN Hours (excl. Admin, DON)]]</f>
        <v>1.2318810824128444E-2</v>
      </c>
      <c r="O869" s="2">
        <v>0</v>
      </c>
      <c r="P869" s="2">
        <v>0</v>
      </c>
      <c r="Q869" s="8" t="s">
        <v>2447</v>
      </c>
      <c r="R869" s="2">
        <v>2.7252747252747254</v>
      </c>
      <c r="S869" s="2">
        <v>0</v>
      </c>
      <c r="T869" s="8">
        <f>Contract[[#This Row],[RN DON Hours Contract]]/Contract[[#This Row],[RN DON Hours]]</f>
        <v>0</v>
      </c>
      <c r="U869" s="2">
        <v>43.870329670329674</v>
      </c>
      <c r="V869" s="2">
        <v>7.2615384615384624</v>
      </c>
      <c r="W869" s="8">
        <f>Contract[[#This Row],[LPN Hours Contract (excl. Admin)]]/Contract[[#This Row],[LPN Hours (excl. Admin)]]</f>
        <v>0.16552276940033064</v>
      </c>
      <c r="X869" s="2">
        <v>0</v>
      </c>
      <c r="Y869" s="2">
        <v>0</v>
      </c>
      <c r="Z869" s="8" t="s">
        <v>2447</v>
      </c>
      <c r="AA869" s="2">
        <v>85.638461538461527</v>
      </c>
      <c r="AB869" s="2">
        <v>14.021978021978022</v>
      </c>
      <c r="AC869" s="8">
        <f>Contract[[#This Row],[CNA Hours Contract]]/Contract[[#This Row],[CNA Hours]]</f>
        <v>0.16373458572326804</v>
      </c>
      <c r="AD869" s="2">
        <v>0</v>
      </c>
      <c r="AE869" s="2">
        <v>0</v>
      </c>
      <c r="AF869" s="8" t="s">
        <v>2447</v>
      </c>
      <c r="AG869" s="2">
        <v>0</v>
      </c>
      <c r="AH869" s="2">
        <v>0</v>
      </c>
      <c r="AI869" s="8" t="s">
        <v>2447</v>
      </c>
      <c r="AJ869" t="s">
        <v>290</v>
      </c>
      <c r="AK869" s="6">
        <v>5</v>
      </c>
      <c r="AT869"/>
      <c r="AU869"/>
    </row>
    <row r="870" spans="1:47" x14ac:dyDescent="0.25">
      <c r="A870" t="s">
        <v>35</v>
      </c>
      <c r="B870" t="s">
        <v>1409</v>
      </c>
      <c r="C870" t="s">
        <v>1932</v>
      </c>
      <c r="D870" t="s">
        <v>2346</v>
      </c>
      <c r="E870" s="2">
        <v>48.824175824175825</v>
      </c>
      <c r="F870" s="2">
        <f>SUM(Contract[[#This Row],[RN Hours (excl. Admin, DON)]], Contract[[#This Row],[RN Admin Hours]], Contract[[#This Row],[RN DON Hours]], Contract[[#This Row],[LPN Hours (excl. Admin)]], Contract[[#This Row],[LPN Admin Hours]], Contract[[#This Row],[CNA Hours]], Contract[[#This Row],[NA TR Hours]], Contract[[#This Row],[Med Aide/Tech Hours]])</f>
        <v>175.07659340659342</v>
      </c>
      <c r="G87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51.401098901098905</v>
      </c>
      <c r="H870" s="8">
        <f>Contract[[#This Row],[Total Contract Hours]]/Contract[[#This Row],[Total Nurse Staff Hours]]</f>
        <v>0.29359206676889299</v>
      </c>
      <c r="I870" s="2">
        <f>SUM(Contract[[#This Row],[RN Hours (excl. Admin, DON)]], Contract[[#This Row],[RN Admin Hours]], Contract[[#This Row],[RN DON Hours]])</f>
        <v>30.295494505494503</v>
      </c>
      <c r="J870" s="2">
        <f>SUM(Contract[[#This Row],[RN Hours Contract (excl. Admin, DON)]], Contract[[#This Row],[RN Admin Hours Contract]], Contract[[#This Row],[RN DON Hours Contract]])</f>
        <v>4.1428571428571432</v>
      </c>
      <c r="K870" s="8">
        <f>Contract[[#This Row],[Total Contract RN Hours (w/ Admin, DON)]]/Contract[[#This Row],[Total RN Hours (w/ Admin, DON)]]</f>
        <v>0.1367482924599821</v>
      </c>
      <c r="L870" s="2">
        <v>22.998791208791207</v>
      </c>
      <c r="M870" s="2">
        <v>4.1428571428571432</v>
      </c>
      <c r="N870" s="8">
        <f>Contract[[#This Row],[RN Hours Contract (excl. Admin, DON)]]/Contract[[#This Row],[RN Hours (excl. Admin, DON)]]</f>
        <v>0.18013369073386565</v>
      </c>
      <c r="O870" s="2">
        <v>2.1098901098901099</v>
      </c>
      <c r="P870" s="2">
        <v>0</v>
      </c>
      <c r="Q870" s="8">
        <f>Contract[[#This Row],[RN Admin Hours Contract]]/Contract[[#This Row],[RN Admin Hours]]</f>
        <v>0</v>
      </c>
      <c r="R870" s="2">
        <v>5.186813186813187</v>
      </c>
      <c r="S870" s="2">
        <v>0</v>
      </c>
      <c r="T870" s="8">
        <f>Contract[[#This Row],[RN DON Hours Contract]]/Contract[[#This Row],[RN DON Hours]]</f>
        <v>0</v>
      </c>
      <c r="U870" s="2">
        <v>53.662087912087912</v>
      </c>
      <c r="V870" s="2">
        <v>10.785714285714286</v>
      </c>
      <c r="W870" s="8">
        <f>Contract[[#This Row],[LPN Hours Contract (excl. Admin)]]/Contract[[#This Row],[LPN Hours (excl. Admin)]]</f>
        <v>0.2009931910100855</v>
      </c>
      <c r="X870" s="2">
        <v>0</v>
      </c>
      <c r="Y870" s="2">
        <v>0</v>
      </c>
      <c r="Z870" s="8" t="s">
        <v>2447</v>
      </c>
      <c r="AA870" s="2">
        <v>91.119010989010988</v>
      </c>
      <c r="AB870" s="2">
        <v>36.472527472527474</v>
      </c>
      <c r="AC870" s="8">
        <f>Contract[[#This Row],[CNA Hours Contract]]/Contract[[#This Row],[CNA Hours]]</f>
        <v>0.40027352225021501</v>
      </c>
      <c r="AD870" s="2">
        <v>0</v>
      </c>
      <c r="AE870" s="2">
        <v>0</v>
      </c>
      <c r="AF870" s="8" t="s">
        <v>2447</v>
      </c>
      <c r="AG870" s="2">
        <v>0</v>
      </c>
      <c r="AH870" s="2">
        <v>0</v>
      </c>
      <c r="AI870" s="8" t="s">
        <v>2447</v>
      </c>
      <c r="AJ870" t="s">
        <v>468</v>
      </c>
      <c r="AK870" s="6">
        <v>5</v>
      </c>
      <c r="AT870"/>
      <c r="AU870"/>
    </row>
    <row r="871" spans="1:47" x14ac:dyDescent="0.25">
      <c r="A871" t="s">
        <v>35</v>
      </c>
      <c r="B871" t="s">
        <v>1914</v>
      </c>
      <c r="C871" t="s">
        <v>1966</v>
      </c>
      <c r="D871" t="s">
        <v>2286</v>
      </c>
      <c r="E871" s="2">
        <v>61.362637362637365</v>
      </c>
      <c r="F871" s="2">
        <f>SUM(Contract[[#This Row],[RN Hours (excl. Admin, DON)]], Contract[[#This Row],[RN Admin Hours]], Contract[[#This Row],[RN DON Hours]], Contract[[#This Row],[LPN Hours (excl. Admin)]], Contract[[#This Row],[LPN Admin Hours]], Contract[[#This Row],[CNA Hours]], Contract[[#This Row],[NA TR Hours]], Contract[[#This Row],[Med Aide/Tech Hours]])</f>
        <v>216.33241758241758</v>
      </c>
      <c r="G87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71" s="8">
        <f>Contract[[#This Row],[Total Contract Hours]]/Contract[[#This Row],[Total Nurse Staff Hours]]</f>
        <v>0</v>
      </c>
      <c r="I871" s="2">
        <f>SUM(Contract[[#This Row],[RN Hours (excl. Admin, DON)]], Contract[[#This Row],[RN Admin Hours]], Contract[[#This Row],[RN DON Hours]])</f>
        <v>32.552197802197803</v>
      </c>
      <c r="J871" s="2">
        <f>SUM(Contract[[#This Row],[RN Hours Contract (excl. Admin, DON)]], Contract[[#This Row],[RN Admin Hours Contract]], Contract[[#This Row],[RN DON Hours Contract]])</f>
        <v>0</v>
      </c>
      <c r="K871" s="8">
        <f>Contract[[#This Row],[Total Contract RN Hours (w/ Admin, DON)]]/Contract[[#This Row],[Total RN Hours (w/ Admin, DON)]]</f>
        <v>0</v>
      </c>
      <c r="L871" s="2">
        <v>18.134615384615383</v>
      </c>
      <c r="M871" s="2">
        <v>0</v>
      </c>
      <c r="N871" s="8">
        <f>Contract[[#This Row],[RN Hours Contract (excl. Admin, DON)]]/Contract[[#This Row],[RN Hours (excl. Admin, DON)]]</f>
        <v>0</v>
      </c>
      <c r="O871" s="2">
        <v>8.8791208791208796</v>
      </c>
      <c r="P871" s="2">
        <v>0</v>
      </c>
      <c r="Q871" s="8">
        <f>Contract[[#This Row],[RN Admin Hours Contract]]/Contract[[#This Row],[RN Admin Hours]]</f>
        <v>0</v>
      </c>
      <c r="R871" s="2">
        <v>5.5384615384615383</v>
      </c>
      <c r="S871" s="2">
        <v>0</v>
      </c>
      <c r="T871" s="8">
        <f>Contract[[#This Row],[RN DON Hours Contract]]/Contract[[#This Row],[RN DON Hours]]</f>
        <v>0</v>
      </c>
      <c r="U871" s="2">
        <v>50.428571428571431</v>
      </c>
      <c r="V871" s="2">
        <v>0</v>
      </c>
      <c r="W871" s="8">
        <f>Contract[[#This Row],[LPN Hours Contract (excl. Admin)]]/Contract[[#This Row],[LPN Hours (excl. Admin)]]</f>
        <v>0</v>
      </c>
      <c r="X871" s="2">
        <v>1.9478021978021978</v>
      </c>
      <c r="Y871" s="2">
        <v>0</v>
      </c>
      <c r="Z871" s="8">
        <f>Contract[[#This Row],[LPN Admin Hours Contract]]/Contract[[#This Row],[LPN Admin Hours]]</f>
        <v>0</v>
      </c>
      <c r="AA871" s="2">
        <v>131.40384615384616</v>
      </c>
      <c r="AB871" s="2">
        <v>0</v>
      </c>
      <c r="AC871" s="8">
        <f>Contract[[#This Row],[CNA Hours Contract]]/Contract[[#This Row],[CNA Hours]]</f>
        <v>0</v>
      </c>
      <c r="AD871" s="2">
        <v>0</v>
      </c>
      <c r="AE871" s="2">
        <v>0</v>
      </c>
      <c r="AF871" s="8" t="s">
        <v>2447</v>
      </c>
      <c r="AG871" s="2">
        <v>0</v>
      </c>
      <c r="AH871" s="2">
        <v>0</v>
      </c>
      <c r="AI871" s="8" t="s">
        <v>2447</v>
      </c>
      <c r="AJ871" t="s">
        <v>981</v>
      </c>
      <c r="AK871" s="6">
        <v>5</v>
      </c>
      <c r="AT871"/>
      <c r="AU871"/>
    </row>
    <row r="872" spans="1:47" x14ac:dyDescent="0.25">
      <c r="A872" t="s">
        <v>35</v>
      </c>
      <c r="B872" t="s">
        <v>1287</v>
      </c>
      <c r="C872" t="s">
        <v>2035</v>
      </c>
      <c r="D872" t="s">
        <v>2325</v>
      </c>
      <c r="E872" s="2">
        <v>59.252747252747255</v>
      </c>
      <c r="F872" s="2">
        <f>SUM(Contract[[#This Row],[RN Hours (excl. Admin, DON)]], Contract[[#This Row],[RN Admin Hours]], Contract[[#This Row],[RN DON Hours]], Contract[[#This Row],[LPN Hours (excl. Admin)]], Contract[[#This Row],[LPN Admin Hours]], Contract[[#This Row],[CNA Hours]], Contract[[#This Row],[NA TR Hours]], Contract[[#This Row],[Med Aide/Tech Hours]])</f>
        <v>220.98593406593409</v>
      </c>
      <c r="G87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2.197802197802198E-2</v>
      </c>
      <c r="H872" s="8">
        <f>Contract[[#This Row],[Total Contract Hours]]/Contract[[#This Row],[Total Nurse Staff Hours]]</f>
        <v>9.9454393198910768E-5</v>
      </c>
      <c r="I872" s="2">
        <f>SUM(Contract[[#This Row],[RN Hours (excl. Admin, DON)]], Contract[[#This Row],[RN Admin Hours]], Contract[[#This Row],[RN DON Hours]])</f>
        <v>38.09098901098902</v>
      </c>
      <c r="J872" s="2">
        <f>SUM(Contract[[#This Row],[RN Hours Contract (excl. Admin, DON)]], Contract[[#This Row],[RN Admin Hours Contract]], Contract[[#This Row],[RN DON Hours Contract]])</f>
        <v>2.197802197802198E-2</v>
      </c>
      <c r="K872" s="8">
        <f>Contract[[#This Row],[Total Contract RN Hours (w/ Admin, DON)]]/Contract[[#This Row],[Total RN Hours (w/ Admin, DON)]]</f>
        <v>5.7698743321370454E-4</v>
      </c>
      <c r="L872" s="2">
        <v>24.194065934065943</v>
      </c>
      <c r="M872" s="2">
        <v>0</v>
      </c>
      <c r="N872" s="8">
        <f>Contract[[#This Row],[RN Hours Contract (excl. Admin, DON)]]/Contract[[#This Row],[RN Hours (excl. Admin, DON)]]</f>
        <v>0</v>
      </c>
      <c r="O872" s="2">
        <v>8.1826373626373616</v>
      </c>
      <c r="P872" s="2">
        <v>2.197802197802198E-2</v>
      </c>
      <c r="Q872" s="8">
        <f>Contract[[#This Row],[RN Admin Hours Contract]]/Contract[[#This Row],[RN Admin Hours]]</f>
        <v>2.6859337648733588E-3</v>
      </c>
      <c r="R872" s="2">
        <v>5.7142857142857144</v>
      </c>
      <c r="S872" s="2">
        <v>0</v>
      </c>
      <c r="T872" s="8">
        <f>Contract[[#This Row],[RN DON Hours Contract]]/Contract[[#This Row],[RN DON Hours]]</f>
        <v>0</v>
      </c>
      <c r="U872" s="2">
        <v>52.374725274725257</v>
      </c>
      <c r="V872" s="2">
        <v>0</v>
      </c>
      <c r="W872" s="8">
        <f>Contract[[#This Row],[LPN Hours Contract (excl. Admin)]]/Contract[[#This Row],[LPN Hours (excl. Admin)]]</f>
        <v>0</v>
      </c>
      <c r="X872" s="2">
        <v>5.2802197802197801</v>
      </c>
      <c r="Y872" s="2">
        <v>0</v>
      </c>
      <c r="Z872" s="8">
        <f>Contract[[#This Row],[LPN Admin Hours Contract]]/Contract[[#This Row],[LPN Admin Hours]]</f>
        <v>0</v>
      </c>
      <c r="AA872" s="2">
        <v>125.24000000000002</v>
      </c>
      <c r="AB872" s="2">
        <v>0</v>
      </c>
      <c r="AC872" s="8">
        <f>Contract[[#This Row],[CNA Hours Contract]]/Contract[[#This Row],[CNA Hours]]</f>
        <v>0</v>
      </c>
      <c r="AD872" s="2">
        <v>0</v>
      </c>
      <c r="AE872" s="2">
        <v>0</v>
      </c>
      <c r="AF872" s="8" t="s">
        <v>2447</v>
      </c>
      <c r="AG872" s="2">
        <v>0</v>
      </c>
      <c r="AH872" s="2">
        <v>0</v>
      </c>
      <c r="AI872" s="8" t="s">
        <v>2447</v>
      </c>
      <c r="AJ872" t="s">
        <v>343</v>
      </c>
      <c r="AK872" s="6">
        <v>5</v>
      </c>
      <c r="AT872"/>
      <c r="AU872"/>
    </row>
    <row r="873" spans="1:47" x14ac:dyDescent="0.25">
      <c r="A873" t="s">
        <v>35</v>
      </c>
      <c r="B873" t="s">
        <v>1101</v>
      </c>
      <c r="C873" t="s">
        <v>2102</v>
      </c>
      <c r="D873" t="s">
        <v>2299</v>
      </c>
      <c r="E873" s="2">
        <v>35.890109890109891</v>
      </c>
      <c r="F873" s="2">
        <f>SUM(Contract[[#This Row],[RN Hours (excl. Admin, DON)]], Contract[[#This Row],[RN Admin Hours]], Contract[[#This Row],[RN DON Hours]], Contract[[#This Row],[LPN Hours (excl. Admin)]], Contract[[#This Row],[LPN Admin Hours]], Contract[[#This Row],[CNA Hours]], Contract[[#This Row],[NA TR Hours]], Contract[[#This Row],[Med Aide/Tech Hours]])</f>
        <v>133.0858241758242</v>
      </c>
      <c r="G87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0.16483516483516483</v>
      </c>
      <c r="H873" s="8">
        <f>Contract[[#This Row],[Total Contract Hours]]/Contract[[#This Row],[Total Nurse Staff Hours]]</f>
        <v>1.2385629037198996E-3</v>
      </c>
      <c r="I873" s="2">
        <f>SUM(Contract[[#This Row],[RN Hours (excl. Admin, DON)]], Contract[[#This Row],[RN Admin Hours]], Contract[[#This Row],[RN DON Hours]])</f>
        <v>17.469120879120879</v>
      </c>
      <c r="J873" s="2">
        <f>SUM(Contract[[#This Row],[RN Hours Contract (excl. Admin, DON)]], Contract[[#This Row],[RN Admin Hours Contract]], Contract[[#This Row],[RN DON Hours Contract]])</f>
        <v>0.16483516483516483</v>
      </c>
      <c r="K873" s="8">
        <f>Contract[[#This Row],[Total Contract RN Hours (w/ Admin, DON)]]/Contract[[#This Row],[Total RN Hours (w/ Admin, DON)]]</f>
        <v>9.4358019488076286E-3</v>
      </c>
      <c r="L873" s="2">
        <v>5.9984615384615401</v>
      </c>
      <c r="M873" s="2">
        <v>0</v>
      </c>
      <c r="N873" s="8">
        <f>Contract[[#This Row],[RN Hours Contract (excl. Admin, DON)]]/Contract[[#This Row],[RN Hours (excl. Admin, DON)]]</f>
        <v>0</v>
      </c>
      <c r="O873" s="2">
        <v>5.884615384615385</v>
      </c>
      <c r="P873" s="2">
        <v>0.16483516483516483</v>
      </c>
      <c r="Q873" s="8">
        <f>Contract[[#This Row],[RN Admin Hours Contract]]/Contract[[#This Row],[RN Admin Hours]]</f>
        <v>2.8011204481792715E-2</v>
      </c>
      <c r="R873" s="2">
        <v>5.5860439560439561</v>
      </c>
      <c r="S873" s="2">
        <v>0</v>
      </c>
      <c r="T873" s="8">
        <f>Contract[[#This Row],[RN DON Hours Contract]]/Contract[[#This Row],[RN DON Hours]]</f>
        <v>0</v>
      </c>
      <c r="U873" s="2">
        <v>40.21791208791209</v>
      </c>
      <c r="V873" s="2">
        <v>0</v>
      </c>
      <c r="W873" s="8">
        <f>Contract[[#This Row],[LPN Hours Contract (excl. Admin)]]/Contract[[#This Row],[LPN Hours (excl. Admin)]]</f>
        <v>0</v>
      </c>
      <c r="X873" s="2">
        <v>5.7142857142857144</v>
      </c>
      <c r="Y873" s="2">
        <v>0</v>
      </c>
      <c r="Z873" s="8">
        <f>Contract[[#This Row],[LPN Admin Hours Contract]]/Contract[[#This Row],[LPN Admin Hours]]</f>
        <v>0</v>
      </c>
      <c r="AA873" s="2">
        <v>69.684505494505501</v>
      </c>
      <c r="AB873" s="2">
        <v>0</v>
      </c>
      <c r="AC873" s="8">
        <f>Contract[[#This Row],[CNA Hours Contract]]/Contract[[#This Row],[CNA Hours]]</f>
        <v>0</v>
      </c>
      <c r="AD873" s="2">
        <v>0</v>
      </c>
      <c r="AE873" s="2">
        <v>0</v>
      </c>
      <c r="AF873" s="8" t="s">
        <v>2447</v>
      </c>
      <c r="AG873" s="2">
        <v>0</v>
      </c>
      <c r="AH873" s="2">
        <v>0</v>
      </c>
      <c r="AI873" s="8" t="s">
        <v>2447</v>
      </c>
      <c r="AJ873" t="s">
        <v>155</v>
      </c>
      <c r="AK873" s="6">
        <v>5</v>
      </c>
      <c r="AT873"/>
      <c r="AU873"/>
    </row>
    <row r="874" spans="1:47" x14ac:dyDescent="0.25">
      <c r="A874" t="s">
        <v>35</v>
      </c>
      <c r="B874" t="s">
        <v>1793</v>
      </c>
      <c r="C874" t="s">
        <v>2099</v>
      </c>
      <c r="D874" t="s">
        <v>2311</v>
      </c>
      <c r="E874" s="2">
        <v>34.197802197802197</v>
      </c>
      <c r="F874" s="2">
        <f>SUM(Contract[[#This Row],[RN Hours (excl. Admin, DON)]], Contract[[#This Row],[RN Admin Hours]], Contract[[#This Row],[RN DON Hours]], Contract[[#This Row],[LPN Hours (excl. Admin)]], Contract[[#This Row],[LPN Admin Hours]], Contract[[#This Row],[CNA Hours]], Contract[[#This Row],[NA TR Hours]], Contract[[#This Row],[Med Aide/Tech Hours]])</f>
        <v>162.41483516483515</v>
      </c>
      <c r="G87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74" s="8">
        <f>Contract[[#This Row],[Total Contract Hours]]/Contract[[#This Row],[Total Nurse Staff Hours]]</f>
        <v>0</v>
      </c>
      <c r="I874" s="2">
        <f>SUM(Contract[[#This Row],[RN Hours (excl. Admin, DON)]], Contract[[#This Row],[RN Admin Hours]], Contract[[#This Row],[RN DON Hours]])</f>
        <v>45.079670329670328</v>
      </c>
      <c r="J874" s="2">
        <f>SUM(Contract[[#This Row],[RN Hours Contract (excl. Admin, DON)]], Contract[[#This Row],[RN Admin Hours Contract]], Contract[[#This Row],[RN DON Hours Contract]])</f>
        <v>0</v>
      </c>
      <c r="K874" s="8">
        <f>Contract[[#This Row],[Total Contract RN Hours (w/ Admin, DON)]]/Contract[[#This Row],[Total RN Hours (w/ Admin, DON)]]</f>
        <v>0</v>
      </c>
      <c r="L874" s="2">
        <v>15.126373626373626</v>
      </c>
      <c r="M874" s="2">
        <v>0</v>
      </c>
      <c r="N874" s="8">
        <f>Contract[[#This Row],[RN Hours Contract (excl. Admin, DON)]]/Contract[[#This Row],[RN Hours (excl. Admin, DON)]]</f>
        <v>0</v>
      </c>
      <c r="O874" s="2">
        <v>24.760989010989011</v>
      </c>
      <c r="P874" s="2">
        <v>0</v>
      </c>
      <c r="Q874" s="8">
        <f>Contract[[#This Row],[RN Admin Hours Contract]]/Contract[[#This Row],[RN Admin Hours]]</f>
        <v>0</v>
      </c>
      <c r="R874" s="2">
        <v>5.1923076923076925</v>
      </c>
      <c r="S874" s="2">
        <v>0</v>
      </c>
      <c r="T874" s="8">
        <f>Contract[[#This Row],[RN DON Hours Contract]]/Contract[[#This Row],[RN DON Hours]]</f>
        <v>0</v>
      </c>
      <c r="U874" s="2">
        <v>39.890109890109891</v>
      </c>
      <c r="V874" s="2">
        <v>0</v>
      </c>
      <c r="W874" s="8">
        <f>Contract[[#This Row],[LPN Hours Contract (excl. Admin)]]/Contract[[#This Row],[LPN Hours (excl. Admin)]]</f>
        <v>0</v>
      </c>
      <c r="X874" s="2">
        <v>4.9175824175824179</v>
      </c>
      <c r="Y874" s="2">
        <v>0</v>
      </c>
      <c r="Z874" s="8">
        <f>Contract[[#This Row],[LPN Admin Hours Contract]]/Contract[[#This Row],[LPN Admin Hours]]</f>
        <v>0</v>
      </c>
      <c r="AA874" s="2">
        <v>72.527472527472526</v>
      </c>
      <c r="AB874" s="2">
        <v>0</v>
      </c>
      <c r="AC874" s="8">
        <f>Contract[[#This Row],[CNA Hours Contract]]/Contract[[#This Row],[CNA Hours]]</f>
        <v>0</v>
      </c>
      <c r="AD874" s="2">
        <v>0</v>
      </c>
      <c r="AE874" s="2">
        <v>0</v>
      </c>
      <c r="AF874" s="8" t="s">
        <v>2447</v>
      </c>
      <c r="AG874" s="2">
        <v>0</v>
      </c>
      <c r="AH874" s="2">
        <v>0</v>
      </c>
      <c r="AI874" s="8" t="s">
        <v>2447</v>
      </c>
      <c r="AJ874" t="s">
        <v>860</v>
      </c>
      <c r="AK874" s="6">
        <v>5</v>
      </c>
      <c r="AT874"/>
      <c r="AU874"/>
    </row>
    <row r="875" spans="1:47" x14ac:dyDescent="0.25">
      <c r="A875" t="s">
        <v>35</v>
      </c>
      <c r="B875" t="s">
        <v>1780</v>
      </c>
      <c r="C875" t="s">
        <v>2259</v>
      </c>
      <c r="D875" t="s">
        <v>2333</v>
      </c>
      <c r="E875" s="2">
        <v>93.549450549450555</v>
      </c>
      <c r="F875" s="2">
        <f>SUM(Contract[[#This Row],[RN Hours (excl. Admin, DON)]], Contract[[#This Row],[RN Admin Hours]], Contract[[#This Row],[RN DON Hours]], Contract[[#This Row],[LPN Hours (excl. Admin)]], Contract[[#This Row],[LPN Admin Hours]], Contract[[#This Row],[CNA Hours]], Contract[[#This Row],[NA TR Hours]], Contract[[#This Row],[Med Aide/Tech Hours]])</f>
        <v>253.25307692307689</v>
      </c>
      <c r="G87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16.706043956043956</v>
      </c>
      <c r="H875" s="8">
        <f>Contract[[#This Row],[Total Contract Hours]]/Contract[[#This Row],[Total Nurse Staff Hours]]</f>
        <v>6.5965808427742231E-2</v>
      </c>
      <c r="I875" s="2">
        <f>SUM(Contract[[#This Row],[RN Hours (excl. Admin, DON)]], Contract[[#This Row],[RN Admin Hours]], Contract[[#This Row],[RN DON Hours]])</f>
        <v>50.027472527472526</v>
      </c>
      <c r="J875" s="2">
        <f>SUM(Contract[[#This Row],[RN Hours Contract (excl. Admin, DON)]], Contract[[#This Row],[RN Admin Hours Contract]], Contract[[#This Row],[RN DON Hours Contract]])</f>
        <v>0.21978021978021978</v>
      </c>
      <c r="K875" s="8">
        <f>Contract[[#This Row],[Total Contract RN Hours (w/ Admin, DON)]]/Contract[[#This Row],[Total RN Hours (w/ Admin, DON)]]</f>
        <v>4.3931905546403076E-3</v>
      </c>
      <c r="L875" s="2">
        <v>49.934065934065934</v>
      </c>
      <c r="M875" s="2">
        <v>0.21978021978021978</v>
      </c>
      <c r="N875" s="8">
        <f>Contract[[#This Row],[RN Hours Contract (excl. Admin, DON)]]/Contract[[#This Row],[RN Hours (excl. Admin, DON)]]</f>
        <v>4.4014084507042256E-3</v>
      </c>
      <c r="O875" s="2">
        <v>0</v>
      </c>
      <c r="P875" s="2">
        <v>0</v>
      </c>
      <c r="Q875" s="8" t="s">
        <v>2447</v>
      </c>
      <c r="R875" s="2">
        <v>9.3406593406593408E-2</v>
      </c>
      <c r="S875" s="2">
        <v>0</v>
      </c>
      <c r="T875" s="8">
        <f>Contract[[#This Row],[RN DON Hours Contract]]/Contract[[#This Row],[RN DON Hours]]</f>
        <v>0</v>
      </c>
      <c r="U875" s="2">
        <v>54.821758241758239</v>
      </c>
      <c r="V875" s="2">
        <v>4.4313186813186816</v>
      </c>
      <c r="W875" s="8">
        <f>Contract[[#This Row],[LPN Hours Contract (excl. Admin)]]/Contract[[#This Row],[LPN Hours (excl. Admin)]]</f>
        <v>8.083138562935227E-2</v>
      </c>
      <c r="X875" s="2">
        <v>12.076923076923077</v>
      </c>
      <c r="Y875" s="2">
        <v>0</v>
      </c>
      <c r="Z875" s="8">
        <f>Contract[[#This Row],[LPN Admin Hours Contract]]/Contract[[#This Row],[LPN Admin Hours]]</f>
        <v>0</v>
      </c>
      <c r="AA875" s="2">
        <v>136.32692307692307</v>
      </c>
      <c r="AB875" s="2">
        <v>12.054945054945055</v>
      </c>
      <c r="AC875" s="8">
        <f>Contract[[#This Row],[CNA Hours Contract]]/Contract[[#This Row],[CNA Hours]]</f>
        <v>8.8426737601515426E-2</v>
      </c>
      <c r="AD875" s="2">
        <v>0</v>
      </c>
      <c r="AE875" s="2">
        <v>0</v>
      </c>
      <c r="AF875" s="8" t="s">
        <v>2447</v>
      </c>
      <c r="AG875" s="2">
        <v>0</v>
      </c>
      <c r="AH875" s="2">
        <v>0</v>
      </c>
      <c r="AI875" s="8" t="s">
        <v>2447</v>
      </c>
      <c r="AJ875" t="s">
        <v>846</v>
      </c>
      <c r="AK875" s="6">
        <v>5</v>
      </c>
      <c r="AT875"/>
      <c r="AU875"/>
    </row>
    <row r="876" spans="1:47" x14ac:dyDescent="0.25">
      <c r="A876" t="s">
        <v>35</v>
      </c>
      <c r="B876" t="s">
        <v>1217</v>
      </c>
      <c r="C876" t="s">
        <v>2023</v>
      </c>
      <c r="D876" t="s">
        <v>2340</v>
      </c>
      <c r="E876" s="2">
        <v>71.285714285714292</v>
      </c>
      <c r="F876" s="2">
        <f>SUM(Contract[[#This Row],[RN Hours (excl. Admin, DON)]], Contract[[#This Row],[RN Admin Hours]], Contract[[#This Row],[RN DON Hours]], Contract[[#This Row],[LPN Hours (excl. Admin)]], Contract[[#This Row],[LPN Admin Hours]], Contract[[#This Row],[CNA Hours]], Contract[[#This Row],[NA TR Hours]], Contract[[#This Row],[Med Aide/Tech Hours]])</f>
        <v>323.62021978021977</v>
      </c>
      <c r="G87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76" s="8">
        <f>Contract[[#This Row],[Total Contract Hours]]/Contract[[#This Row],[Total Nurse Staff Hours]]</f>
        <v>0</v>
      </c>
      <c r="I876" s="2">
        <f>SUM(Contract[[#This Row],[RN Hours (excl. Admin, DON)]], Contract[[#This Row],[RN Admin Hours]], Contract[[#This Row],[RN DON Hours]])</f>
        <v>44.867692307692309</v>
      </c>
      <c r="J876" s="2">
        <f>SUM(Contract[[#This Row],[RN Hours Contract (excl. Admin, DON)]], Contract[[#This Row],[RN Admin Hours Contract]], Contract[[#This Row],[RN DON Hours Contract]])</f>
        <v>0</v>
      </c>
      <c r="K876" s="8">
        <f>Contract[[#This Row],[Total Contract RN Hours (w/ Admin, DON)]]/Contract[[#This Row],[Total RN Hours (w/ Admin, DON)]]</f>
        <v>0</v>
      </c>
      <c r="L876" s="2">
        <v>15.17032967032967</v>
      </c>
      <c r="M876" s="2">
        <v>0</v>
      </c>
      <c r="N876" s="8">
        <f>Contract[[#This Row],[RN Hours Contract (excl. Admin, DON)]]/Contract[[#This Row],[RN Hours (excl. Admin, DON)]]</f>
        <v>0</v>
      </c>
      <c r="O876" s="2">
        <v>24.395934065934064</v>
      </c>
      <c r="P876" s="2">
        <v>0</v>
      </c>
      <c r="Q876" s="8">
        <f>Contract[[#This Row],[RN Admin Hours Contract]]/Contract[[#This Row],[RN Admin Hours]]</f>
        <v>0</v>
      </c>
      <c r="R876" s="2">
        <v>5.3014285714285725</v>
      </c>
      <c r="S876" s="2">
        <v>0</v>
      </c>
      <c r="T876" s="8">
        <f>Contract[[#This Row],[RN DON Hours Contract]]/Contract[[#This Row],[RN DON Hours]]</f>
        <v>0</v>
      </c>
      <c r="U876" s="2">
        <v>96.731978021978023</v>
      </c>
      <c r="V876" s="2">
        <v>0</v>
      </c>
      <c r="W876" s="8">
        <f>Contract[[#This Row],[LPN Hours Contract (excl. Admin)]]/Contract[[#This Row],[LPN Hours (excl. Admin)]]</f>
        <v>0</v>
      </c>
      <c r="X876" s="2">
        <v>0</v>
      </c>
      <c r="Y876" s="2">
        <v>0</v>
      </c>
      <c r="Z876" s="8" t="s">
        <v>2447</v>
      </c>
      <c r="AA876" s="2">
        <v>176.94087912087912</v>
      </c>
      <c r="AB876" s="2">
        <v>0</v>
      </c>
      <c r="AC876" s="8">
        <f>Contract[[#This Row],[CNA Hours Contract]]/Contract[[#This Row],[CNA Hours]]</f>
        <v>0</v>
      </c>
      <c r="AD876" s="2">
        <v>5.0796703296703294</v>
      </c>
      <c r="AE876" s="2">
        <v>0</v>
      </c>
      <c r="AF876" s="8">
        <f>Contract[[#This Row],[NA TR Hours Contract]]/Contract[[#This Row],[NA TR Hours]]</f>
        <v>0</v>
      </c>
      <c r="AG876" s="2">
        <v>0</v>
      </c>
      <c r="AH876" s="2">
        <v>0</v>
      </c>
      <c r="AI876" s="8" t="s">
        <v>2447</v>
      </c>
      <c r="AJ876" t="s">
        <v>273</v>
      </c>
      <c r="AK876" s="6">
        <v>5</v>
      </c>
      <c r="AT876"/>
      <c r="AU876"/>
    </row>
    <row r="877" spans="1:47" x14ac:dyDescent="0.25">
      <c r="A877" t="s">
        <v>35</v>
      </c>
      <c r="B877" t="s">
        <v>1427</v>
      </c>
      <c r="C877" t="s">
        <v>2068</v>
      </c>
      <c r="D877" t="s">
        <v>2307</v>
      </c>
      <c r="E877" s="2">
        <v>43.472527472527474</v>
      </c>
      <c r="F877" s="2">
        <f>SUM(Contract[[#This Row],[RN Hours (excl. Admin, DON)]], Contract[[#This Row],[RN Admin Hours]], Contract[[#This Row],[RN DON Hours]], Contract[[#This Row],[LPN Hours (excl. Admin)]], Contract[[#This Row],[LPN Admin Hours]], Contract[[#This Row],[CNA Hours]], Contract[[#This Row],[NA TR Hours]], Contract[[#This Row],[Med Aide/Tech Hours]])</f>
        <v>189.24494505494508</v>
      </c>
      <c r="G87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19.437802197802199</v>
      </c>
      <c r="H877" s="8">
        <f>Contract[[#This Row],[Total Contract Hours]]/Contract[[#This Row],[Total Nurse Staff Hours]]</f>
        <v>0.10271239843240547</v>
      </c>
      <c r="I877" s="2">
        <f>SUM(Contract[[#This Row],[RN Hours (excl. Admin, DON)]], Contract[[#This Row],[RN Admin Hours]], Contract[[#This Row],[RN DON Hours]])</f>
        <v>36.949120879120883</v>
      </c>
      <c r="J877" s="2">
        <f>SUM(Contract[[#This Row],[RN Hours Contract (excl. Admin, DON)]], Contract[[#This Row],[RN Admin Hours Contract]], Contract[[#This Row],[RN DON Hours Contract]])</f>
        <v>0.72527472527472525</v>
      </c>
      <c r="K877" s="8">
        <f>Contract[[#This Row],[Total Contract RN Hours (w/ Admin, DON)]]/Contract[[#This Row],[Total RN Hours (w/ Admin, DON)]]</f>
        <v>1.9629011679261947E-2</v>
      </c>
      <c r="L877" s="2">
        <v>21.124945054945055</v>
      </c>
      <c r="M877" s="2">
        <v>0.72527472527472525</v>
      </c>
      <c r="N877" s="8">
        <f>Contract[[#This Row],[RN Hours Contract (excl. Admin, DON)]]/Contract[[#This Row],[RN Hours (excl. Admin, DON)]]</f>
        <v>3.4332620671358789E-2</v>
      </c>
      <c r="O877" s="2">
        <v>11.659340659340659</v>
      </c>
      <c r="P877" s="2">
        <v>0</v>
      </c>
      <c r="Q877" s="8">
        <f>Contract[[#This Row],[RN Admin Hours Contract]]/Contract[[#This Row],[RN Admin Hours]]</f>
        <v>0</v>
      </c>
      <c r="R877" s="2">
        <v>4.1648351648351651</v>
      </c>
      <c r="S877" s="2">
        <v>0</v>
      </c>
      <c r="T877" s="8">
        <f>Contract[[#This Row],[RN DON Hours Contract]]/Contract[[#This Row],[RN DON Hours]]</f>
        <v>0</v>
      </c>
      <c r="U877" s="2">
        <v>34.662967032967032</v>
      </c>
      <c r="V877" s="2">
        <v>8.7235164835164838</v>
      </c>
      <c r="W877" s="8">
        <f>Contract[[#This Row],[LPN Hours Contract (excl. Admin)]]/Contract[[#This Row],[LPN Hours (excl. Admin)]]</f>
        <v>0.2516667564902848</v>
      </c>
      <c r="X877" s="2">
        <v>7.3269230769230766</v>
      </c>
      <c r="Y877" s="2">
        <v>0</v>
      </c>
      <c r="Z877" s="8">
        <f>Contract[[#This Row],[LPN Admin Hours Contract]]/Contract[[#This Row],[LPN Admin Hours]]</f>
        <v>0</v>
      </c>
      <c r="AA877" s="2">
        <v>107.26472527472528</v>
      </c>
      <c r="AB877" s="2">
        <v>9.9890109890109891</v>
      </c>
      <c r="AC877" s="8">
        <f>Contract[[#This Row],[CNA Hours Contract]]/Contract[[#This Row],[CNA Hours]]</f>
        <v>9.3124845688340133E-2</v>
      </c>
      <c r="AD877" s="2">
        <v>3.0412087912087911</v>
      </c>
      <c r="AE877" s="2">
        <v>0</v>
      </c>
      <c r="AF877" s="8">
        <f>Contract[[#This Row],[NA TR Hours Contract]]/Contract[[#This Row],[NA TR Hours]]</f>
        <v>0</v>
      </c>
      <c r="AG877" s="2">
        <v>0</v>
      </c>
      <c r="AH877" s="2">
        <v>0</v>
      </c>
      <c r="AI877" s="8" t="s">
        <v>2447</v>
      </c>
      <c r="AJ877" t="s">
        <v>486</v>
      </c>
      <c r="AK877" s="6">
        <v>5</v>
      </c>
      <c r="AT877"/>
      <c r="AU877"/>
    </row>
    <row r="878" spans="1:47" x14ac:dyDescent="0.25">
      <c r="A878" t="s">
        <v>35</v>
      </c>
      <c r="B878" t="s">
        <v>1616</v>
      </c>
      <c r="C878" t="s">
        <v>2208</v>
      </c>
      <c r="D878" t="s">
        <v>2331</v>
      </c>
      <c r="E878" s="2">
        <v>64.263736263736263</v>
      </c>
      <c r="F878" s="2">
        <f>SUM(Contract[[#This Row],[RN Hours (excl. Admin, DON)]], Contract[[#This Row],[RN Admin Hours]], Contract[[#This Row],[RN DON Hours]], Contract[[#This Row],[LPN Hours (excl. Admin)]], Contract[[#This Row],[LPN Admin Hours]], Contract[[#This Row],[CNA Hours]], Contract[[#This Row],[NA TR Hours]], Contract[[#This Row],[Med Aide/Tech Hours]])</f>
        <v>293.18153846153848</v>
      </c>
      <c r="G87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3.4175824175824174</v>
      </c>
      <c r="H878" s="8">
        <f>Contract[[#This Row],[Total Contract Hours]]/Contract[[#This Row],[Total Nurse Staff Hours]]</f>
        <v>1.165688138317331E-2</v>
      </c>
      <c r="I878" s="2">
        <f>SUM(Contract[[#This Row],[RN Hours (excl. Admin, DON)]], Contract[[#This Row],[RN Admin Hours]], Contract[[#This Row],[RN DON Hours]])</f>
        <v>53.775384615384588</v>
      </c>
      <c r="J878" s="2">
        <f>SUM(Contract[[#This Row],[RN Hours Contract (excl. Admin, DON)]], Contract[[#This Row],[RN Admin Hours Contract]], Contract[[#This Row],[RN DON Hours Contract]])</f>
        <v>0</v>
      </c>
      <c r="K878" s="8">
        <f>Contract[[#This Row],[Total Contract RN Hours (w/ Admin, DON)]]/Contract[[#This Row],[Total RN Hours (w/ Admin, DON)]]</f>
        <v>0</v>
      </c>
      <c r="L878" s="2">
        <v>45.90725274725272</v>
      </c>
      <c r="M878" s="2">
        <v>0</v>
      </c>
      <c r="N878" s="8">
        <f>Contract[[#This Row],[RN Hours Contract (excl. Admin, DON)]]/Contract[[#This Row],[RN Hours (excl. Admin, DON)]]</f>
        <v>0</v>
      </c>
      <c r="O878" s="2">
        <v>2.6813186813186811</v>
      </c>
      <c r="P878" s="2">
        <v>0</v>
      </c>
      <c r="Q878" s="8">
        <f>Contract[[#This Row],[RN Admin Hours Contract]]/Contract[[#This Row],[RN Admin Hours]]</f>
        <v>0</v>
      </c>
      <c r="R878" s="2">
        <v>5.186813186813187</v>
      </c>
      <c r="S878" s="2">
        <v>0</v>
      </c>
      <c r="T878" s="8">
        <f>Contract[[#This Row],[RN DON Hours Contract]]/Contract[[#This Row],[RN DON Hours]]</f>
        <v>0</v>
      </c>
      <c r="U878" s="2">
        <v>54.47494505494506</v>
      </c>
      <c r="V878" s="2">
        <v>0</v>
      </c>
      <c r="W878" s="8">
        <f>Contract[[#This Row],[LPN Hours Contract (excl. Admin)]]/Contract[[#This Row],[LPN Hours (excl. Admin)]]</f>
        <v>0</v>
      </c>
      <c r="X878" s="2">
        <v>0</v>
      </c>
      <c r="Y878" s="2">
        <v>0</v>
      </c>
      <c r="Z878" s="8" t="s">
        <v>2447</v>
      </c>
      <c r="AA878" s="2">
        <v>184.9312087912088</v>
      </c>
      <c r="AB878" s="2">
        <v>3.4175824175824174</v>
      </c>
      <c r="AC878" s="8">
        <f>Contract[[#This Row],[CNA Hours Contract]]/Contract[[#This Row],[CNA Hours]]</f>
        <v>1.8480290265343691E-2</v>
      </c>
      <c r="AD878" s="2">
        <v>0</v>
      </c>
      <c r="AE878" s="2">
        <v>0</v>
      </c>
      <c r="AF878" s="8" t="s">
        <v>2447</v>
      </c>
      <c r="AG878" s="2">
        <v>0</v>
      </c>
      <c r="AH878" s="2">
        <v>0</v>
      </c>
      <c r="AI878" s="8" t="s">
        <v>2447</v>
      </c>
      <c r="AJ878" t="s">
        <v>679</v>
      </c>
      <c r="AK878" s="6">
        <v>5</v>
      </c>
      <c r="AT878"/>
      <c r="AU878"/>
    </row>
    <row r="879" spans="1:47" x14ac:dyDescent="0.25">
      <c r="A879" t="s">
        <v>35</v>
      </c>
      <c r="B879" t="s">
        <v>1213</v>
      </c>
      <c r="C879" t="s">
        <v>1965</v>
      </c>
      <c r="D879" t="s">
        <v>2282</v>
      </c>
      <c r="E879" s="2">
        <v>46.373626373626372</v>
      </c>
      <c r="F879" s="2">
        <f>SUM(Contract[[#This Row],[RN Hours (excl. Admin, DON)]], Contract[[#This Row],[RN Admin Hours]], Contract[[#This Row],[RN DON Hours]], Contract[[#This Row],[LPN Hours (excl. Admin)]], Contract[[#This Row],[LPN Admin Hours]], Contract[[#This Row],[CNA Hours]], Contract[[#This Row],[NA TR Hours]], Contract[[#This Row],[Med Aide/Tech Hours]])</f>
        <v>186.80549450549449</v>
      </c>
      <c r="G87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2.8681318681318682</v>
      </c>
      <c r="H879" s="8">
        <f>Contract[[#This Row],[Total Contract Hours]]/Contract[[#This Row],[Total Nurse Staff Hours]]</f>
        <v>1.5353573382433395E-2</v>
      </c>
      <c r="I879" s="2">
        <f>SUM(Contract[[#This Row],[RN Hours (excl. Admin, DON)]], Contract[[#This Row],[RN Admin Hours]], Contract[[#This Row],[RN DON Hours]])</f>
        <v>50.168681318681315</v>
      </c>
      <c r="J879" s="2">
        <f>SUM(Contract[[#This Row],[RN Hours Contract (excl. Admin, DON)]], Contract[[#This Row],[RN Admin Hours Contract]], Contract[[#This Row],[RN DON Hours Contract]])</f>
        <v>0.65934065934065933</v>
      </c>
      <c r="K879" s="8">
        <f>Contract[[#This Row],[Total Contract RN Hours (w/ Admin, DON)]]/Contract[[#This Row],[Total RN Hours (w/ Admin, DON)]]</f>
        <v>1.314247538523881E-2</v>
      </c>
      <c r="L879" s="2">
        <v>33.003846153846148</v>
      </c>
      <c r="M879" s="2">
        <v>0.65934065934065933</v>
      </c>
      <c r="N879" s="8">
        <f>Contract[[#This Row],[RN Hours Contract (excl. Admin, DON)]]/Contract[[#This Row],[RN Hours (excl. Admin, DON)]]</f>
        <v>1.9977691577738196E-2</v>
      </c>
      <c r="O879" s="2">
        <v>11.37912087912088</v>
      </c>
      <c r="P879" s="2">
        <v>0</v>
      </c>
      <c r="Q879" s="8">
        <f>Contract[[#This Row],[RN Admin Hours Contract]]/Contract[[#This Row],[RN Admin Hours]]</f>
        <v>0</v>
      </c>
      <c r="R879" s="2">
        <v>5.7857142857142856</v>
      </c>
      <c r="S879" s="2">
        <v>0</v>
      </c>
      <c r="T879" s="8">
        <f>Contract[[#This Row],[RN DON Hours Contract]]/Contract[[#This Row],[RN DON Hours]]</f>
        <v>0</v>
      </c>
      <c r="U879" s="2">
        <v>20.097252747252746</v>
      </c>
      <c r="V879" s="2">
        <v>2.2087912087912089</v>
      </c>
      <c r="W879" s="8">
        <f>Contract[[#This Row],[LPN Hours Contract (excl. Admin)]]/Contract[[#This Row],[LPN Hours (excl. Admin)]]</f>
        <v>0.10990513164010171</v>
      </c>
      <c r="X879" s="2">
        <v>0</v>
      </c>
      <c r="Y879" s="2">
        <v>0</v>
      </c>
      <c r="Z879" s="8" t="s">
        <v>2447</v>
      </c>
      <c r="AA879" s="2">
        <v>116.53956043956042</v>
      </c>
      <c r="AB879" s="2">
        <v>0</v>
      </c>
      <c r="AC879" s="8">
        <f>Contract[[#This Row],[CNA Hours Contract]]/Contract[[#This Row],[CNA Hours]]</f>
        <v>0</v>
      </c>
      <c r="AD879" s="2">
        <v>0</v>
      </c>
      <c r="AE879" s="2">
        <v>0</v>
      </c>
      <c r="AF879" s="8" t="s">
        <v>2447</v>
      </c>
      <c r="AG879" s="2">
        <v>0</v>
      </c>
      <c r="AH879" s="2">
        <v>0</v>
      </c>
      <c r="AI879" s="8" t="s">
        <v>2447</v>
      </c>
      <c r="AJ879" t="s">
        <v>269</v>
      </c>
      <c r="AK879" s="6">
        <v>5</v>
      </c>
      <c r="AT879"/>
      <c r="AU879"/>
    </row>
    <row r="880" spans="1:47" x14ac:dyDescent="0.25">
      <c r="A880" t="s">
        <v>35</v>
      </c>
      <c r="B880" t="s">
        <v>1910</v>
      </c>
      <c r="C880" t="s">
        <v>1998</v>
      </c>
      <c r="D880" t="s">
        <v>2282</v>
      </c>
      <c r="E880" s="2">
        <v>10.87912087912088</v>
      </c>
      <c r="F880" s="2">
        <f>SUM(Contract[[#This Row],[RN Hours (excl. Admin, DON)]], Contract[[#This Row],[RN Admin Hours]], Contract[[#This Row],[RN DON Hours]], Contract[[#This Row],[LPN Hours (excl. Admin)]], Contract[[#This Row],[LPN Admin Hours]], Contract[[#This Row],[CNA Hours]], Contract[[#This Row],[NA TR Hours]], Contract[[#This Row],[Med Aide/Tech Hours]])</f>
        <v>75.319230769230757</v>
      </c>
      <c r="G88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1.0521978021978022</v>
      </c>
      <c r="H880" s="8">
        <f>Contract[[#This Row],[Total Contract Hours]]/Contract[[#This Row],[Total Nurse Staff Hours]]</f>
        <v>1.3969842647777593E-2</v>
      </c>
      <c r="I880" s="2">
        <f>SUM(Contract[[#This Row],[RN Hours (excl. Admin, DON)]], Contract[[#This Row],[RN Admin Hours]], Contract[[#This Row],[RN DON Hours]])</f>
        <v>21.57747252747253</v>
      </c>
      <c r="J880" s="2">
        <f>SUM(Contract[[#This Row],[RN Hours Contract (excl. Admin, DON)]], Contract[[#This Row],[RN Admin Hours Contract]], Contract[[#This Row],[RN DON Hours Contract]])</f>
        <v>0</v>
      </c>
      <c r="K880" s="8">
        <f>Contract[[#This Row],[Total Contract RN Hours (w/ Admin, DON)]]/Contract[[#This Row],[Total RN Hours (w/ Admin, DON)]]</f>
        <v>0</v>
      </c>
      <c r="L880" s="2">
        <v>16.451098901098902</v>
      </c>
      <c r="M880" s="2">
        <v>0</v>
      </c>
      <c r="N880" s="8">
        <f>Contract[[#This Row],[RN Hours Contract (excl. Admin, DON)]]/Contract[[#This Row],[RN Hours (excl. Admin, DON)]]</f>
        <v>0</v>
      </c>
      <c r="O880" s="2">
        <v>0</v>
      </c>
      <c r="P880" s="2">
        <v>0</v>
      </c>
      <c r="Q880" s="8" t="s">
        <v>2447</v>
      </c>
      <c r="R880" s="2">
        <v>5.1263736263736268</v>
      </c>
      <c r="S880" s="2">
        <v>0</v>
      </c>
      <c r="T880" s="8">
        <f>Contract[[#This Row],[RN DON Hours Contract]]/Contract[[#This Row],[RN DON Hours]]</f>
        <v>0</v>
      </c>
      <c r="U880" s="2">
        <v>8.2912087912087902</v>
      </c>
      <c r="V880" s="2">
        <v>0.74450549450549453</v>
      </c>
      <c r="W880" s="8">
        <f>Contract[[#This Row],[LPN Hours Contract (excl. Admin)]]/Contract[[#This Row],[LPN Hours (excl. Admin)]]</f>
        <v>8.9794565937707099E-2</v>
      </c>
      <c r="X880" s="2">
        <v>5.6703296703296706</v>
      </c>
      <c r="Y880" s="2">
        <v>0</v>
      </c>
      <c r="Z880" s="8">
        <f>Contract[[#This Row],[LPN Admin Hours Contract]]/Contract[[#This Row],[LPN Admin Hours]]</f>
        <v>0</v>
      </c>
      <c r="AA880" s="2">
        <v>39.780219780219767</v>
      </c>
      <c r="AB880" s="2">
        <v>0.30769230769230771</v>
      </c>
      <c r="AC880" s="8">
        <f>Contract[[#This Row],[CNA Hours Contract]]/Contract[[#This Row],[CNA Hours]]</f>
        <v>7.7348066298342571E-3</v>
      </c>
      <c r="AD880" s="2">
        <v>0</v>
      </c>
      <c r="AE880" s="2">
        <v>0</v>
      </c>
      <c r="AF880" s="8" t="s">
        <v>2447</v>
      </c>
      <c r="AG880" s="2">
        <v>0</v>
      </c>
      <c r="AH880" s="2">
        <v>0</v>
      </c>
      <c r="AI880" s="8" t="s">
        <v>2447</v>
      </c>
      <c r="AJ880" t="s">
        <v>977</v>
      </c>
      <c r="AK880" s="6">
        <v>5</v>
      </c>
      <c r="AT880"/>
      <c r="AU880"/>
    </row>
    <row r="881" spans="1:47" x14ac:dyDescent="0.25">
      <c r="A881" t="s">
        <v>35</v>
      </c>
      <c r="B881" t="s">
        <v>1034</v>
      </c>
      <c r="C881" t="s">
        <v>2080</v>
      </c>
      <c r="D881" t="s">
        <v>2340</v>
      </c>
      <c r="E881" s="2">
        <v>72.450549450549445</v>
      </c>
      <c r="F881" s="2">
        <f>SUM(Contract[[#This Row],[RN Hours (excl. Admin, DON)]], Contract[[#This Row],[RN Admin Hours]], Contract[[#This Row],[RN DON Hours]], Contract[[#This Row],[LPN Hours (excl. Admin)]], Contract[[#This Row],[LPN Admin Hours]], Contract[[#This Row],[CNA Hours]], Contract[[#This Row],[NA TR Hours]], Contract[[#This Row],[Med Aide/Tech Hours]])</f>
        <v>296.1250549450549</v>
      </c>
      <c r="G88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39.269230769230774</v>
      </c>
      <c r="H881" s="8">
        <f>Contract[[#This Row],[Total Contract Hours]]/Contract[[#This Row],[Total Nurse Staff Hours]]</f>
        <v>0.13261029458151408</v>
      </c>
      <c r="I881" s="2">
        <f>SUM(Contract[[#This Row],[RN Hours (excl. Admin, DON)]], Contract[[#This Row],[RN Admin Hours]], Contract[[#This Row],[RN DON Hours]])</f>
        <v>71.59483516483516</v>
      </c>
      <c r="J881" s="2">
        <f>SUM(Contract[[#This Row],[RN Hours Contract (excl. Admin, DON)]], Contract[[#This Row],[RN Admin Hours Contract]], Contract[[#This Row],[RN DON Hours Contract]])</f>
        <v>5.6373626373626378</v>
      </c>
      <c r="K881" s="8">
        <f>Contract[[#This Row],[Total Contract RN Hours (w/ Admin, DON)]]/Contract[[#This Row],[Total RN Hours (w/ Admin, DON)]]</f>
        <v>7.8739794908159938E-2</v>
      </c>
      <c r="L881" s="2">
        <v>43.17307692307692</v>
      </c>
      <c r="M881" s="2">
        <v>5.6373626373626378</v>
      </c>
      <c r="N881" s="8">
        <f>Contract[[#This Row],[RN Hours Contract (excl. Admin, DON)]]/Contract[[#This Row],[RN Hours (excl. Admin, DON)]]</f>
        <v>0.13057588291441299</v>
      </c>
      <c r="O881" s="2">
        <v>18.568681318681318</v>
      </c>
      <c r="P881" s="2">
        <v>0</v>
      </c>
      <c r="Q881" s="8">
        <f>Contract[[#This Row],[RN Admin Hours Contract]]/Contract[[#This Row],[RN Admin Hours]]</f>
        <v>0</v>
      </c>
      <c r="R881" s="2">
        <v>9.8530769230769231</v>
      </c>
      <c r="S881" s="2">
        <v>0</v>
      </c>
      <c r="T881" s="8">
        <f>Contract[[#This Row],[RN DON Hours Contract]]/Contract[[#This Row],[RN DON Hours]]</f>
        <v>0</v>
      </c>
      <c r="U881" s="2">
        <v>56.082417582417584</v>
      </c>
      <c r="V881" s="2">
        <v>10.368131868131869</v>
      </c>
      <c r="W881" s="8">
        <f>Contract[[#This Row],[LPN Hours Contract (excl. Admin)]]/Contract[[#This Row],[LPN Hours (excl. Admin)]]</f>
        <v>0.18487312628588223</v>
      </c>
      <c r="X881" s="2">
        <v>0.1043956043956044</v>
      </c>
      <c r="Y881" s="2">
        <v>0</v>
      </c>
      <c r="Z881" s="8">
        <f>Contract[[#This Row],[LPN Admin Hours Contract]]/Contract[[#This Row],[LPN Admin Hours]]</f>
        <v>0</v>
      </c>
      <c r="AA881" s="2">
        <v>159.94780219780219</v>
      </c>
      <c r="AB881" s="2">
        <v>23.263736263736263</v>
      </c>
      <c r="AC881" s="8">
        <f>Contract[[#This Row],[CNA Hours Contract]]/Contract[[#This Row],[CNA Hours]]</f>
        <v>0.14544580134315796</v>
      </c>
      <c r="AD881" s="2">
        <v>0</v>
      </c>
      <c r="AE881" s="2">
        <v>0</v>
      </c>
      <c r="AF881" s="8" t="s">
        <v>2447</v>
      </c>
      <c r="AG881" s="2">
        <v>8.395604395604396</v>
      </c>
      <c r="AH881" s="2">
        <v>0</v>
      </c>
      <c r="AI881" s="8">
        <f>Contract[[#This Row],[Med Aide/Tech Hours Contract]]/Contract[[#This Row],[Med Aide/Tech Hours]]</f>
        <v>0</v>
      </c>
      <c r="AJ881" t="s">
        <v>87</v>
      </c>
      <c r="AK881" s="6">
        <v>5</v>
      </c>
      <c r="AT881"/>
      <c r="AU881"/>
    </row>
    <row r="882" spans="1:47" x14ac:dyDescent="0.25">
      <c r="A882" t="s">
        <v>35</v>
      </c>
      <c r="B882" t="s">
        <v>1420</v>
      </c>
      <c r="C882" t="s">
        <v>1965</v>
      </c>
      <c r="D882" t="s">
        <v>2282</v>
      </c>
      <c r="E882" s="2">
        <v>63.065934065934066</v>
      </c>
      <c r="F882" s="2">
        <f>SUM(Contract[[#This Row],[RN Hours (excl. Admin, DON)]], Contract[[#This Row],[RN Admin Hours]], Contract[[#This Row],[RN DON Hours]], Contract[[#This Row],[LPN Hours (excl. Admin)]], Contract[[#This Row],[LPN Admin Hours]], Contract[[#This Row],[CNA Hours]], Contract[[#This Row],[NA TR Hours]], Contract[[#This Row],[Med Aide/Tech Hours]])</f>
        <v>210.47890109890108</v>
      </c>
      <c r="G88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14.107142857142858</v>
      </c>
      <c r="H882" s="8">
        <f>Contract[[#This Row],[Total Contract Hours]]/Contract[[#This Row],[Total Nurse Staff Hours]]</f>
        <v>6.7024023707317387E-2</v>
      </c>
      <c r="I882" s="2">
        <f>SUM(Contract[[#This Row],[RN Hours (excl. Admin, DON)]], Contract[[#This Row],[RN Admin Hours]], Contract[[#This Row],[RN DON Hours]])</f>
        <v>34.942307692307693</v>
      </c>
      <c r="J882" s="2">
        <f>SUM(Contract[[#This Row],[RN Hours Contract (excl. Admin, DON)]], Contract[[#This Row],[RN Admin Hours Contract]], Contract[[#This Row],[RN DON Hours Contract]])</f>
        <v>1.3186813186813187</v>
      </c>
      <c r="K882" s="8">
        <f>Contract[[#This Row],[Total Contract RN Hours (w/ Admin, DON)]]/Contract[[#This Row],[Total RN Hours (w/ Admin, DON)]]</f>
        <v>3.7738815944649735E-2</v>
      </c>
      <c r="L882" s="2">
        <v>22.530219780219781</v>
      </c>
      <c r="M882" s="2">
        <v>1.3186813186813187</v>
      </c>
      <c r="N882" s="8">
        <f>Contract[[#This Row],[RN Hours Contract (excl. Admin, DON)]]/Contract[[#This Row],[RN Hours (excl. Admin, DON)]]</f>
        <v>5.8529447628338005E-2</v>
      </c>
      <c r="O882" s="2">
        <v>7.6648351648351651</v>
      </c>
      <c r="P882" s="2">
        <v>0</v>
      </c>
      <c r="Q882" s="8">
        <f>Contract[[#This Row],[RN Admin Hours Contract]]/Contract[[#This Row],[RN Admin Hours]]</f>
        <v>0</v>
      </c>
      <c r="R882" s="2">
        <v>4.7472527472527473</v>
      </c>
      <c r="S882" s="2">
        <v>0</v>
      </c>
      <c r="T882" s="8">
        <f>Contract[[#This Row],[RN DON Hours Contract]]/Contract[[#This Row],[RN DON Hours]]</f>
        <v>0</v>
      </c>
      <c r="U882" s="2">
        <v>37.357142857142854</v>
      </c>
      <c r="V882" s="2">
        <v>2.9093406593406592</v>
      </c>
      <c r="W882" s="8">
        <f>Contract[[#This Row],[LPN Hours Contract (excl. Admin)]]/Contract[[#This Row],[LPN Hours (excl. Admin)]]</f>
        <v>7.7879099867627602E-2</v>
      </c>
      <c r="X882" s="2">
        <v>10.876373626373626</v>
      </c>
      <c r="Y882" s="2">
        <v>0</v>
      </c>
      <c r="Z882" s="8">
        <f>Contract[[#This Row],[LPN Admin Hours Contract]]/Contract[[#This Row],[LPN Admin Hours]]</f>
        <v>0</v>
      </c>
      <c r="AA882" s="2">
        <v>127.30307692307692</v>
      </c>
      <c r="AB882" s="2">
        <v>9.8791208791208796</v>
      </c>
      <c r="AC882" s="8">
        <f>Contract[[#This Row],[CNA Hours Contract]]/Contract[[#This Row],[CNA Hours]]</f>
        <v>7.7603158681626788E-2</v>
      </c>
      <c r="AD882" s="2">
        <v>0</v>
      </c>
      <c r="AE882" s="2">
        <v>0</v>
      </c>
      <c r="AF882" s="8" t="s">
        <v>2447</v>
      </c>
      <c r="AG882" s="2">
        <v>0</v>
      </c>
      <c r="AH882" s="2">
        <v>0</v>
      </c>
      <c r="AI882" s="8" t="s">
        <v>2447</v>
      </c>
      <c r="AJ882" t="s">
        <v>479</v>
      </c>
      <c r="AK882" s="6">
        <v>5</v>
      </c>
      <c r="AT882"/>
      <c r="AU882"/>
    </row>
    <row r="883" spans="1:47" x14ac:dyDescent="0.25">
      <c r="A883" t="s">
        <v>35</v>
      </c>
      <c r="B883" t="s">
        <v>1649</v>
      </c>
      <c r="C883" t="s">
        <v>2099</v>
      </c>
      <c r="D883" t="s">
        <v>2311</v>
      </c>
      <c r="E883" s="2">
        <v>62.384615384615387</v>
      </c>
      <c r="F883" s="2">
        <f>SUM(Contract[[#This Row],[RN Hours (excl. Admin, DON)]], Contract[[#This Row],[RN Admin Hours]], Contract[[#This Row],[RN DON Hours]], Contract[[#This Row],[LPN Hours (excl. Admin)]], Contract[[#This Row],[LPN Admin Hours]], Contract[[#This Row],[CNA Hours]], Contract[[#This Row],[NA TR Hours]], Contract[[#This Row],[Med Aide/Tech Hours]])</f>
        <v>359.99780219780217</v>
      </c>
      <c r="G88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0.49450549450549453</v>
      </c>
      <c r="H883" s="8">
        <f>Contract[[#This Row],[Total Contract Hours]]/Contract[[#This Row],[Total Nurse Staff Hours]]</f>
        <v>1.3736347596749676E-3</v>
      </c>
      <c r="I883" s="2">
        <f>SUM(Contract[[#This Row],[RN Hours (excl. Admin, DON)]], Contract[[#This Row],[RN Admin Hours]], Contract[[#This Row],[RN DON Hours]])</f>
        <v>69.067582417582415</v>
      </c>
      <c r="J883" s="2">
        <f>SUM(Contract[[#This Row],[RN Hours Contract (excl. Admin, DON)]], Contract[[#This Row],[RN Admin Hours Contract]], Contract[[#This Row],[RN DON Hours Contract]])</f>
        <v>0</v>
      </c>
      <c r="K883" s="8">
        <f>Contract[[#This Row],[Total Contract RN Hours (w/ Admin, DON)]]/Contract[[#This Row],[Total RN Hours (w/ Admin, DON)]]</f>
        <v>0</v>
      </c>
      <c r="L883" s="2">
        <v>32.628021978021977</v>
      </c>
      <c r="M883" s="2">
        <v>0</v>
      </c>
      <c r="N883" s="8">
        <f>Contract[[#This Row],[RN Hours Contract (excl. Admin, DON)]]/Contract[[#This Row],[RN Hours (excl. Admin, DON)]]</f>
        <v>0</v>
      </c>
      <c r="O883" s="2">
        <v>31.868131868131869</v>
      </c>
      <c r="P883" s="2">
        <v>0</v>
      </c>
      <c r="Q883" s="8">
        <f>Contract[[#This Row],[RN Admin Hours Contract]]/Contract[[#This Row],[RN Admin Hours]]</f>
        <v>0</v>
      </c>
      <c r="R883" s="2">
        <v>4.5714285714285712</v>
      </c>
      <c r="S883" s="2">
        <v>0</v>
      </c>
      <c r="T883" s="8">
        <f>Contract[[#This Row],[RN DON Hours Contract]]/Contract[[#This Row],[RN DON Hours]]</f>
        <v>0</v>
      </c>
      <c r="U883" s="2">
        <v>76.612637362637358</v>
      </c>
      <c r="V883" s="2">
        <v>0.24175824175824176</v>
      </c>
      <c r="W883" s="8">
        <f>Contract[[#This Row],[LPN Hours Contract (excl. Admin)]]/Contract[[#This Row],[LPN Hours (excl. Admin)]]</f>
        <v>3.1555922114246786E-3</v>
      </c>
      <c r="X883" s="2">
        <v>11.06043956043956</v>
      </c>
      <c r="Y883" s="2">
        <v>0</v>
      </c>
      <c r="Z883" s="8">
        <f>Contract[[#This Row],[LPN Admin Hours Contract]]/Contract[[#This Row],[LPN Admin Hours]]</f>
        <v>0</v>
      </c>
      <c r="AA883" s="2">
        <v>203.25714285714284</v>
      </c>
      <c r="AB883" s="2">
        <v>0.25274725274725274</v>
      </c>
      <c r="AC883" s="8">
        <f>Contract[[#This Row],[CNA Hours Contract]]/Contract[[#This Row],[CNA Hours]]</f>
        <v>1.2434852187452694E-3</v>
      </c>
      <c r="AD883" s="2">
        <v>0</v>
      </c>
      <c r="AE883" s="2">
        <v>0</v>
      </c>
      <c r="AF883" s="8" t="s">
        <v>2447</v>
      </c>
      <c r="AG883" s="2">
        <v>0</v>
      </c>
      <c r="AH883" s="2">
        <v>0</v>
      </c>
      <c r="AI883" s="8" t="s">
        <v>2447</v>
      </c>
      <c r="AJ883" t="s">
        <v>712</v>
      </c>
      <c r="AK883" s="6">
        <v>5</v>
      </c>
      <c r="AT883"/>
      <c r="AU883"/>
    </row>
    <row r="884" spans="1:47" x14ac:dyDescent="0.25">
      <c r="A884" t="s">
        <v>35</v>
      </c>
      <c r="B884" t="s">
        <v>1180</v>
      </c>
      <c r="C884" t="s">
        <v>2069</v>
      </c>
      <c r="D884" t="s">
        <v>2331</v>
      </c>
      <c r="E884" s="2">
        <v>87.054945054945051</v>
      </c>
      <c r="F884" s="2">
        <f>SUM(Contract[[#This Row],[RN Hours (excl. Admin, DON)]], Contract[[#This Row],[RN Admin Hours]], Contract[[#This Row],[RN DON Hours]], Contract[[#This Row],[LPN Hours (excl. Admin)]], Contract[[#This Row],[LPN Admin Hours]], Contract[[#This Row],[CNA Hours]], Contract[[#This Row],[NA TR Hours]], Contract[[#This Row],[Med Aide/Tech Hours]])</f>
        <v>271.35681318681316</v>
      </c>
      <c r="G88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0.70329670329670324</v>
      </c>
      <c r="H884" s="8">
        <f>Contract[[#This Row],[Total Contract Hours]]/Contract[[#This Row],[Total Nurse Staff Hours]]</f>
        <v>2.5917783122420624E-3</v>
      </c>
      <c r="I884" s="2">
        <f>SUM(Contract[[#This Row],[RN Hours (excl. Admin, DON)]], Contract[[#This Row],[RN Admin Hours]], Contract[[#This Row],[RN DON Hours]])</f>
        <v>40.100219780219781</v>
      </c>
      <c r="J884" s="2">
        <f>SUM(Contract[[#This Row],[RN Hours Contract (excl. Admin, DON)]], Contract[[#This Row],[RN Admin Hours Contract]], Contract[[#This Row],[RN DON Hours Contract]])</f>
        <v>4.3956043956043959E-2</v>
      </c>
      <c r="K884" s="8">
        <f>Contract[[#This Row],[Total Contract RN Hours (w/ Admin, DON)]]/Contract[[#This Row],[Total RN Hours (w/ Admin, DON)]]</f>
        <v>1.0961546893497611E-3</v>
      </c>
      <c r="L884" s="2">
        <v>18.909340659340661</v>
      </c>
      <c r="M884" s="2">
        <v>4.3956043956043959E-2</v>
      </c>
      <c r="N884" s="8">
        <f>Contract[[#This Row],[RN Hours Contract (excl. Admin, DON)]]/Contract[[#This Row],[RN Hours (excl. Admin, DON)]]</f>
        <v>2.3245677756792097E-3</v>
      </c>
      <c r="O884" s="2">
        <v>16.004065934065935</v>
      </c>
      <c r="P884" s="2">
        <v>0</v>
      </c>
      <c r="Q884" s="8">
        <f>Contract[[#This Row],[RN Admin Hours Contract]]/Contract[[#This Row],[RN Admin Hours]]</f>
        <v>0</v>
      </c>
      <c r="R884" s="2">
        <v>5.186813186813187</v>
      </c>
      <c r="S884" s="2">
        <v>0</v>
      </c>
      <c r="T884" s="8">
        <f>Contract[[#This Row],[RN DON Hours Contract]]/Contract[[#This Row],[RN DON Hours]]</f>
        <v>0</v>
      </c>
      <c r="U884" s="2">
        <v>78.400549450549448</v>
      </c>
      <c r="V884" s="2">
        <v>0.65934065934065933</v>
      </c>
      <c r="W884" s="8">
        <f>Contract[[#This Row],[LPN Hours Contract (excl. Admin)]]/Contract[[#This Row],[LPN Hours (excl. Admin)]]</f>
        <v>8.4098984504762109E-3</v>
      </c>
      <c r="X884" s="2">
        <v>4.7016483516483518</v>
      </c>
      <c r="Y884" s="2">
        <v>0</v>
      </c>
      <c r="Z884" s="8">
        <f>Contract[[#This Row],[LPN Admin Hours Contract]]/Contract[[#This Row],[LPN Admin Hours]]</f>
        <v>0</v>
      </c>
      <c r="AA884" s="2">
        <v>148.1543956043956</v>
      </c>
      <c r="AB884" s="2">
        <v>0</v>
      </c>
      <c r="AC884" s="8">
        <f>Contract[[#This Row],[CNA Hours Contract]]/Contract[[#This Row],[CNA Hours]]</f>
        <v>0</v>
      </c>
      <c r="AD884" s="2">
        <v>0</v>
      </c>
      <c r="AE884" s="2">
        <v>0</v>
      </c>
      <c r="AF884" s="8" t="s">
        <v>2447</v>
      </c>
      <c r="AG884" s="2">
        <v>0</v>
      </c>
      <c r="AH884" s="2">
        <v>0</v>
      </c>
      <c r="AI884" s="8" t="s">
        <v>2447</v>
      </c>
      <c r="AJ884" t="s">
        <v>235</v>
      </c>
      <c r="AK884" s="6">
        <v>5</v>
      </c>
      <c r="AT884"/>
      <c r="AU884"/>
    </row>
    <row r="885" spans="1:47" x14ac:dyDescent="0.25">
      <c r="A885" t="s">
        <v>35</v>
      </c>
      <c r="B885" t="s">
        <v>1341</v>
      </c>
      <c r="C885" t="s">
        <v>2068</v>
      </c>
      <c r="D885" t="s">
        <v>2307</v>
      </c>
      <c r="E885" s="2">
        <v>83.879120879120876</v>
      </c>
      <c r="F885" s="2">
        <f>SUM(Contract[[#This Row],[RN Hours (excl. Admin, DON)]], Contract[[#This Row],[RN Admin Hours]], Contract[[#This Row],[RN DON Hours]], Contract[[#This Row],[LPN Hours (excl. Admin)]], Contract[[#This Row],[LPN Admin Hours]], Contract[[#This Row],[CNA Hours]], Contract[[#This Row],[NA TR Hours]], Contract[[#This Row],[Med Aide/Tech Hours]])</f>
        <v>253.06747252747255</v>
      </c>
      <c r="G88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4.5604395604395602</v>
      </c>
      <c r="H885" s="8">
        <f>Contract[[#This Row],[Total Contract Hours]]/Contract[[#This Row],[Total Nurse Staff Hours]]</f>
        <v>1.8020646884772944E-2</v>
      </c>
      <c r="I885" s="2">
        <f>SUM(Contract[[#This Row],[RN Hours (excl. Admin, DON)]], Contract[[#This Row],[RN Admin Hours]], Contract[[#This Row],[RN DON Hours]])</f>
        <v>50.497362637362656</v>
      </c>
      <c r="J885" s="2">
        <f>SUM(Contract[[#This Row],[RN Hours Contract (excl. Admin, DON)]], Contract[[#This Row],[RN Admin Hours Contract]], Contract[[#This Row],[RN DON Hours Contract]])</f>
        <v>0</v>
      </c>
      <c r="K885" s="8">
        <f>Contract[[#This Row],[Total Contract RN Hours (w/ Admin, DON)]]/Contract[[#This Row],[Total RN Hours (w/ Admin, DON)]]</f>
        <v>0</v>
      </c>
      <c r="L885" s="2">
        <v>44.662197802197817</v>
      </c>
      <c r="M885" s="2">
        <v>0</v>
      </c>
      <c r="N885" s="8">
        <f>Contract[[#This Row],[RN Hours Contract (excl. Admin, DON)]]/Contract[[#This Row],[RN Hours (excl. Admin, DON)]]</f>
        <v>0</v>
      </c>
      <c r="O885" s="2">
        <v>0.56043956043956045</v>
      </c>
      <c r="P885" s="2">
        <v>0</v>
      </c>
      <c r="Q885" s="8">
        <f>Contract[[#This Row],[RN Admin Hours Contract]]/Contract[[#This Row],[RN Admin Hours]]</f>
        <v>0</v>
      </c>
      <c r="R885" s="2">
        <v>5.2747252747252746</v>
      </c>
      <c r="S885" s="2">
        <v>0</v>
      </c>
      <c r="T885" s="8">
        <f>Contract[[#This Row],[RN DON Hours Contract]]/Contract[[#This Row],[RN DON Hours]]</f>
        <v>0</v>
      </c>
      <c r="U885" s="2">
        <v>72.00659340659341</v>
      </c>
      <c r="V885" s="2">
        <v>0</v>
      </c>
      <c r="W885" s="8">
        <f>Contract[[#This Row],[LPN Hours Contract (excl. Admin)]]/Contract[[#This Row],[LPN Hours (excl. Admin)]]</f>
        <v>0</v>
      </c>
      <c r="X885" s="2">
        <v>1.6714285714285713</v>
      </c>
      <c r="Y885" s="2">
        <v>0.52747252747252749</v>
      </c>
      <c r="Z885" s="8">
        <f>Contract[[#This Row],[LPN Admin Hours Contract]]/Contract[[#This Row],[LPN Admin Hours]]</f>
        <v>0.31558185404339256</v>
      </c>
      <c r="AA885" s="2">
        <v>128.8920879120879</v>
      </c>
      <c r="AB885" s="2">
        <v>4.0329670329670328</v>
      </c>
      <c r="AC885" s="8">
        <f>Contract[[#This Row],[CNA Hours Contract]]/Contract[[#This Row],[CNA Hours]]</f>
        <v>3.1289484857423965E-2</v>
      </c>
      <c r="AD885" s="2">
        <v>0</v>
      </c>
      <c r="AE885" s="2">
        <v>0</v>
      </c>
      <c r="AF885" s="8" t="s">
        <v>2447</v>
      </c>
      <c r="AG885" s="2">
        <v>0</v>
      </c>
      <c r="AH885" s="2">
        <v>0</v>
      </c>
      <c r="AI885" s="8" t="s">
        <v>2447</v>
      </c>
      <c r="AJ885" t="s">
        <v>398</v>
      </c>
      <c r="AK885" s="6">
        <v>5</v>
      </c>
      <c r="AT885"/>
      <c r="AU885"/>
    </row>
    <row r="886" spans="1:47" x14ac:dyDescent="0.25">
      <c r="A886" t="s">
        <v>35</v>
      </c>
      <c r="B886" t="s">
        <v>1714</v>
      </c>
      <c r="C886" t="s">
        <v>2065</v>
      </c>
      <c r="D886" t="s">
        <v>2335</v>
      </c>
      <c r="E886" s="2">
        <v>40.791208791208788</v>
      </c>
      <c r="F886" s="2">
        <f>SUM(Contract[[#This Row],[RN Hours (excl. Admin, DON)]], Contract[[#This Row],[RN Admin Hours]], Contract[[#This Row],[RN DON Hours]], Contract[[#This Row],[LPN Hours (excl. Admin)]], Contract[[#This Row],[LPN Admin Hours]], Contract[[#This Row],[CNA Hours]], Contract[[#This Row],[NA TR Hours]], Contract[[#This Row],[Med Aide/Tech Hours]])</f>
        <v>138.68395604395604</v>
      </c>
      <c r="G88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10.622307692307693</v>
      </c>
      <c r="H886" s="8">
        <f>Contract[[#This Row],[Total Contract Hours]]/Contract[[#This Row],[Total Nurse Staff Hours]]</f>
        <v>7.6593630549022851E-2</v>
      </c>
      <c r="I886" s="2">
        <f>SUM(Contract[[#This Row],[RN Hours (excl. Admin, DON)]], Contract[[#This Row],[RN Admin Hours]], Contract[[#This Row],[RN DON Hours]])</f>
        <v>31.654725274725276</v>
      </c>
      <c r="J886" s="2">
        <f>SUM(Contract[[#This Row],[RN Hours Contract (excl. Admin, DON)]], Contract[[#This Row],[RN Admin Hours Contract]], Contract[[#This Row],[RN DON Hours Contract]])</f>
        <v>0.16483516483516483</v>
      </c>
      <c r="K886" s="8">
        <f>Contract[[#This Row],[Total Contract RN Hours (w/ Admin, DON)]]/Contract[[#This Row],[Total RN Hours (w/ Admin, DON)]]</f>
        <v>5.2072846440647368E-3</v>
      </c>
      <c r="L886" s="2">
        <v>25.852527472527473</v>
      </c>
      <c r="M886" s="2">
        <v>0.16483516483516483</v>
      </c>
      <c r="N886" s="8">
        <f>Contract[[#This Row],[RN Hours Contract (excl. Admin, DON)]]/Contract[[#This Row],[RN Hours (excl. Admin, DON)]]</f>
        <v>6.3759787127324044E-3</v>
      </c>
      <c r="O886" s="2">
        <v>0</v>
      </c>
      <c r="P886" s="2">
        <v>0</v>
      </c>
      <c r="Q886" s="8" t="s">
        <v>2447</v>
      </c>
      <c r="R886" s="2">
        <v>5.802197802197802</v>
      </c>
      <c r="S886" s="2">
        <v>0</v>
      </c>
      <c r="T886" s="8">
        <f>Contract[[#This Row],[RN DON Hours Contract]]/Contract[[#This Row],[RN DON Hours]]</f>
        <v>0</v>
      </c>
      <c r="U886" s="2">
        <v>22.457472527472529</v>
      </c>
      <c r="V886" s="2">
        <v>6.1937362637362634</v>
      </c>
      <c r="W886" s="8">
        <f>Contract[[#This Row],[LPN Hours Contract (excl. Admin)]]/Contract[[#This Row],[LPN Hours (excl. Admin)]]</f>
        <v>0.27579845666779207</v>
      </c>
      <c r="X886" s="2">
        <v>8.4395604395604398</v>
      </c>
      <c r="Y886" s="2">
        <v>0</v>
      </c>
      <c r="Z886" s="8">
        <f>Contract[[#This Row],[LPN Admin Hours Contract]]/Contract[[#This Row],[LPN Admin Hours]]</f>
        <v>0</v>
      </c>
      <c r="AA886" s="2">
        <v>76.132197802197794</v>
      </c>
      <c r="AB886" s="2">
        <v>4.2637362637362637</v>
      </c>
      <c r="AC886" s="8">
        <f>Contract[[#This Row],[CNA Hours Contract]]/Contract[[#This Row],[CNA Hours]]</f>
        <v>5.6004376424466991E-2</v>
      </c>
      <c r="AD886" s="2">
        <v>0</v>
      </c>
      <c r="AE886" s="2">
        <v>0</v>
      </c>
      <c r="AF886" s="8" t="s">
        <v>2447</v>
      </c>
      <c r="AG886" s="2">
        <v>0</v>
      </c>
      <c r="AH886" s="2">
        <v>0</v>
      </c>
      <c r="AI886" s="8" t="s">
        <v>2447</v>
      </c>
      <c r="AJ886" t="s">
        <v>780</v>
      </c>
      <c r="AK886" s="6">
        <v>5</v>
      </c>
      <c r="AT886"/>
      <c r="AU886"/>
    </row>
    <row r="887" spans="1:47" x14ac:dyDescent="0.25">
      <c r="A887" t="s">
        <v>35</v>
      </c>
      <c r="B887" t="s">
        <v>1143</v>
      </c>
      <c r="C887" t="s">
        <v>1965</v>
      </c>
      <c r="D887" t="s">
        <v>2282</v>
      </c>
      <c r="E887" s="2">
        <v>54.439560439560438</v>
      </c>
      <c r="F887" s="2">
        <f>SUM(Contract[[#This Row],[RN Hours (excl. Admin, DON)]], Contract[[#This Row],[RN Admin Hours]], Contract[[#This Row],[RN DON Hours]], Contract[[#This Row],[LPN Hours (excl. Admin)]], Contract[[#This Row],[LPN Admin Hours]], Contract[[#This Row],[CNA Hours]], Contract[[#This Row],[NA TR Hours]], Contract[[#This Row],[Med Aide/Tech Hours]])</f>
        <v>242.48351648351647</v>
      </c>
      <c r="G88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0.30769230769230771</v>
      </c>
      <c r="H887" s="8">
        <f>Contract[[#This Row],[Total Contract Hours]]/Contract[[#This Row],[Total Nurse Staff Hours]]</f>
        <v>1.2689205111936917E-3</v>
      </c>
      <c r="I887" s="2">
        <f>SUM(Contract[[#This Row],[RN Hours (excl. Admin, DON)]], Contract[[#This Row],[RN Admin Hours]], Contract[[#This Row],[RN DON Hours]])</f>
        <v>42.414835164835168</v>
      </c>
      <c r="J887" s="2">
        <f>SUM(Contract[[#This Row],[RN Hours Contract (excl. Admin, DON)]], Contract[[#This Row],[RN Admin Hours Contract]], Contract[[#This Row],[RN DON Hours Contract]])</f>
        <v>0</v>
      </c>
      <c r="K887" s="8">
        <f>Contract[[#This Row],[Total Contract RN Hours (w/ Admin, DON)]]/Contract[[#This Row],[Total RN Hours (w/ Admin, DON)]]</f>
        <v>0</v>
      </c>
      <c r="L887" s="2">
        <v>17.524725274725274</v>
      </c>
      <c r="M887" s="2">
        <v>0</v>
      </c>
      <c r="N887" s="8">
        <f>Contract[[#This Row],[RN Hours Contract (excl. Admin, DON)]]/Contract[[#This Row],[RN Hours (excl. Admin, DON)]]</f>
        <v>0</v>
      </c>
      <c r="O887" s="2">
        <v>20.010989010989011</v>
      </c>
      <c r="P887" s="2">
        <v>0</v>
      </c>
      <c r="Q887" s="8">
        <f>Contract[[#This Row],[RN Admin Hours Contract]]/Contract[[#This Row],[RN Admin Hours]]</f>
        <v>0</v>
      </c>
      <c r="R887" s="2">
        <v>4.8791208791208796</v>
      </c>
      <c r="S887" s="2">
        <v>0</v>
      </c>
      <c r="T887" s="8">
        <f>Contract[[#This Row],[RN DON Hours Contract]]/Contract[[#This Row],[RN DON Hours]]</f>
        <v>0</v>
      </c>
      <c r="U887" s="2">
        <v>56.104395604395606</v>
      </c>
      <c r="V887" s="2">
        <v>0.30769230769230771</v>
      </c>
      <c r="W887" s="8">
        <f>Contract[[#This Row],[LPN Hours Contract (excl. Admin)]]/Contract[[#This Row],[LPN Hours (excl. Admin)]]</f>
        <v>5.4842816570365291E-3</v>
      </c>
      <c r="X887" s="2">
        <v>0</v>
      </c>
      <c r="Y887" s="2">
        <v>0</v>
      </c>
      <c r="Z887" s="8" t="s">
        <v>2447</v>
      </c>
      <c r="AA887" s="2">
        <v>139.65109890109889</v>
      </c>
      <c r="AB887" s="2">
        <v>0</v>
      </c>
      <c r="AC887" s="8">
        <f>Contract[[#This Row],[CNA Hours Contract]]/Contract[[#This Row],[CNA Hours]]</f>
        <v>0</v>
      </c>
      <c r="AD887" s="2">
        <v>4.313186813186813</v>
      </c>
      <c r="AE887" s="2">
        <v>0</v>
      </c>
      <c r="AF887" s="8">
        <f>Contract[[#This Row],[NA TR Hours Contract]]/Contract[[#This Row],[NA TR Hours]]</f>
        <v>0</v>
      </c>
      <c r="AG887" s="2">
        <v>0</v>
      </c>
      <c r="AH887" s="2">
        <v>0</v>
      </c>
      <c r="AI887" s="8" t="s">
        <v>2447</v>
      </c>
      <c r="AJ887" t="s">
        <v>198</v>
      </c>
      <c r="AK887" s="6">
        <v>5</v>
      </c>
      <c r="AT887"/>
      <c r="AU887"/>
    </row>
    <row r="888" spans="1:47" x14ac:dyDescent="0.25">
      <c r="A888" t="s">
        <v>35</v>
      </c>
      <c r="B888" t="s">
        <v>1424</v>
      </c>
      <c r="C888" t="s">
        <v>2069</v>
      </c>
      <c r="D888" t="s">
        <v>2331</v>
      </c>
      <c r="E888" s="2">
        <v>79.131868131868131</v>
      </c>
      <c r="F888" s="2">
        <f>SUM(Contract[[#This Row],[RN Hours (excl. Admin, DON)]], Contract[[#This Row],[RN Admin Hours]], Contract[[#This Row],[RN DON Hours]], Contract[[#This Row],[LPN Hours (excl. Admin)]], Contract[[#This Row],[LPN Admin Hours]], Contract[[#This Row],[CNA Hours]], Contract[[#This Row],[NA TR Hours]], Contract[[#This Row],[Med Aide/Tech Hours]])</f>
        <v>244.67582417582418</v>
      </c>
      <c r="G88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88" s="8">
        <f>Contract[[#This Row],[Total Contract Hours]]/Contract[[#This Row],[Total Nurse Staff Hours]]</f>
        <v>0</v>
      </c>
      <c r="I888" s="2">
        <f>SUM(Contract[[#This Row],[RN Hours (excl. Admin, DON)]], Contract[[#This Row],[RN Admin Hours]], Contract[[#This Row],[RN DON Hours]])</f>
        <v>26.753076923076922</v>
      </c>
      <c r="J888" s="2">
        <f>SUM(Contract[[#This Row],[RN Hours Contract (excl. Admin, DON)]], Contract[[#This Row],[RN Admin Hours Contract]], Contract[[#This Row],[RN DON Hours Contract]])</f>
        <v>0</v>
      </c>
      <c r="K888" s="8">
        <f>Contract[[#This Row],[Total Contract RN Hours (w/ Admin, DON)]]/Contract[[#This Row],[Total RN Hours (w/ Admin, DON)]]</f>
        <v>0</v>
      </c>
      <c r="L888" s="2">
        <v>22.886813186813185</v>
      </c>
      <c r="M888" s="2">
        <v>0</v>
      </c>
      <c r="N888" s="8">
        <f>Contract[[#This Row],[RN Hours Contract (excl. Admin, DON)]]/Contract[[#This Row],[RN Hours (excl. Admin, DON)]]</f>
        <v>0</v>
      </c>
      <c r="O888" s="2">
        <v>2.0475824175824173</v>
      </c>
      <c r="P888" s="2">
        <v>0</v>
      </c>
      <c r="Q888" s="8">
        <f>Contract[[#This Row],[RN Admin Hours Contract]]/Contract[[#This Row],[RN Admin Hours]]</f>
        <v>0</v>
      </c>
      <c r="R888" s="2">
        <v>1.8186813186813187</v>
      </c>
      <c r="S888" s="2">
        <v>0</v>
      </c>
      <c r="T888" s="8">
        <f>Contract[[#This Row],[RN DON Hours Contract]]/Contract[[#This Row],[RN DON Hours]]</f>
        <v>0</v>
      </c>
      <c r="U888" s="2">
        <v>73.183736263736265</v>
      </c>
      <c r="V888" s="2">
        <v>0</v>
      </c>
      <c r="W888" s="8">
        <f>Contract[[#This Row],[LPN Hours Contract (excl. Admin)]]/Contract[[#This Row],[LPN Hours (excl. Admin)]]</f>
        <v>0</v>
      </c>
      <c r="X888" s="2">
        <v>2.2447252747252748</v>
      </c>
      <c r="Y888" s="2">
        <v>0</v>
      </c>
      <c r="Z888" s="8">
        <f>Contract[[#This Row],[LPN Admin Hours Contract]]/Contract[[#This Row],[LPN Admin Hours]]</f>
        <v>0</v>
      </c>
      <c r="AA888" s="2">
        <v>118.27582417582418</v>
      </c>
      <c r="AB888" s="2">
        <v>0</v>
      </c>
      <c r="AC888" s="8">
        <f>Contract[[#This Row],[CNA Hours Contract]]/Contract[[#This Row],[CNA Hours]]</f>
        <v>0</v>
      </c>
      <c r="AD888" s="2">
        <v>24.21846153846154</v>
      </c>
      <c r="AE888" s="2">
        <v>0</v>
      </c>
      <c r="AF888" s="8">
        <f>Contract[[#This Row],[NA TR Hours Contract]]/Contract[[#This Row],[NA TR Hours]]</f>
        <v>0</v>
      </c>
      <c r="AG888" s="2">
        <v>0</v>
      </c>
      <c r="AH888" s="2">
        <v>0</v>
      </c>
      <c r="AI888" s="8" t="s">
        <v>2447</v>
      </c>
      <c r="AJ888" t="s">
        <v>483</v>
      </c>
      <c r="AK888" s="6">
        <v>5</v>
      </c>
      <c r="AT888"/>
      <c r="AU888"/>
    </row>
    <row r="889" spans="1:47" x14ac:dyDescent="0.25">
      <c r="A889" t="s">
        <v>35</v>
      </c>
      <c r="B889" t="s">
        <v>1819</v>
      </c>
      <c r="C889" t="s">
        <v>2069</v>
      </c>
      <c r="D889" t="s">
        <v>2331</v>
      </c>
      <c r="E889" s="2">
        <v>46.494505494505496</v>
      </c>
      <c r="F889" s="2">
        <f>SUM(Contract[[#This Row],[RN Hours (excl. Admin, DON)]], Contract[[#This Row],[RN Admin Hours]], Contract[[#This Row],[RN DON Hours]], Contract[[#This Row],[LPN Hours (excl. Admin)]], Contract[[#This Row],[LPN Admin Hours]], Contract[[#This Row],[CNA Hours]], Contract[[#This Row],[NA TR Hours]], Contract[[#This Row],[Med Aide/Tech Hours]])</f>
        <v>224.67032967032966</v>
      </c>
      <c r="G88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47.620879120879124</v>
      </c>
      <c r="H889" s="8">
        <f>Contract[[#This Row],[Total Contract Hours]]/Contract[[#This Row],[Total Nurse Staff Hours]]</f>
        <v>0.21195891415994134</v>
      </c>
      <c r="I889" s="2">
        <f>SUM(Contract[[#This Row],[RN Hours (excl. Admin, DON)]], Contract[[#This Row],[RN Admin Hours]], Contract[[#This Row],[RN DON Hours]])</f>
        <v>58.758241758241752</v>
      </c>
      <c r="J889" s="2">
        <f>SUM(Contract[[#This Row],[RN Hours Contract (excl. Admin, DON)]], Contract[[#This Row],[RN Admin Hours Contract]], Contract[[#This Row],[RN DON Hours Contract]])</f>
        <v>4.7582417582417582</v>
      </c>
      <c r="K889" s="8">
        <f>Contract[[#This Row],[Total Contract RN Hours (w/ Admin, DON)]]/Contract[[#This Row],[Total RN Hours (w/ Admin, DON)]]</f>
        <v>8.0979988778754453E-2</v>
      </c>
      <c r="L889" s="2">
        <v>37.777472527472526</v>
      </c>
      <c r="M889" s="2">
        <v>4.7582417582417582</v>
      </c>
      <c r="N889" s="8">
        <f>Contract[[#This Row],[RN Hours Contract (excl. Admin, DON)]]/Contract[[#This Row],[RN Hours (excl. Admin, DON)]]</f>
        <v>0.12595447603810633</v>
      </c>
      <c r="O889" s="2">
        <v>16.497252747252748</v>
      </c>
      <c r="P889" s="2">
        <v>0</v>
      </c>
      <c r="Q889" s="8">
        <f>Contract[[#This Row],[RN Admin Hours Contract]]/Contract[[#This Row],[RN Admin Hours]]</f>
        <v>0</v>
      </c>
      <c r="R889" s="2">
        <v>4.4835164835164836</v>
      </c>
      <c r="S889" s="2">
        <v>0</v>
      </c>
      <c r="T889" s="8">
        <f>Contract[[#This Row],[RN DON Hours Contract]]/Contract[[#This Row],[RN DON Hours]]</f>
        <v>0</v>
      </c>
      <c r="U889" s="2">
        <v>43.914835164835168</v>
      </c>
      <c r="V889" s="2">
        <v>6.1483516483516487</v>
      </c>
      <c r="W889" s="8">
        <f>Contract[[#This Row],[LPN Hours Contract (excl. Admin)]]/Contract[[#This Row],[LPN Hours (excl. Admin)]]</f>
        <v>0.14000625586487331</v>
      </c>
      <c r="X889" s="2">
        <v>9.7967032967032974</v>
      </c>
      <c r="Y889" s="2">
        <v>0</v>
      </c>
      <c r="Z889" s="8">
        <f>Contract[[#This Row],[LPN Admin Hours Contract]]/Contract[[#This Row],[LPN Admin Hours]]</f>
        <v>0</v>
      </c>
      <c r="AA889" s="2">
        <v>112.20054945054945</v>
      </c>
      <c r="AB889" s="2">
        <v>36.714285714285715</v>
      </c>
      <c r="AC889" s="8">
        <f>Contract[[#This Row],[CNA Hours Contract]]/Contract[[#This Row],[CNA Hours]]</f>
        <v>0.32722019539188563</v>
      </c>
      <c r="AD889" s="2">
        <v>0</v>
      </c>
      <c r="AE889" s="2">
        <v>0</v>
      </c>
      <c r="AF889" s="8" t="s">
        <v>2447</v>
      </c>
      <c r="AG889" s="2">
        <v>0</v>
      </c>
      <c r="AH889" s="2">
        <v>0</v>
      </c>
      <c r="AI889" s="8" t="s">
        <v>2447</v>
      </c>
      <c r="AJ889" t="s">
        <v>886</v>
      </c>
      <c r="AK889" s="6">
        <v>5</v>
      </c>
      <c r="AT889"/>
      <c r="AU889"/>
    </row>
    <row r="890" spans="1:47" x14ac:dyDescent="0.25">
      <c r="A890" t="s">
        <v>35</v>
      </c>
      <c r="B890" t="s">
        <v>1273</v>
      </c>
      <c r="C890" t="s">
        <v>1985</v>
      </c>
      <c r="D890" t="s">
        <v>2360</v>
      </c>
      <c r="E890" s="2">
        <v>110.64835164835165</v>
      </c>
      <c r="F890" s="2">
        <f>SUM(Contract[[#This Row],[RN Hours (excl. Admin, DON)]], Contract[[#This Row],[RN Admin Hours]], Contract[[#This Row],[RN DON Hours]], Contract[[#This Row],[LPN Hours (excl. Admin)]], Contract[[#This Row],[LPN Admin Hours]], Contract[[#This Row],[CNA Hours]], Contract[[#This Row],[NA TR Hours]], Contract[[#This Row],[Med Aide/Tech Hours]])</f>
        <v>385.81538461538457</v>
      </c>
      <c r="G89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90" s="8">
        <f>Contract[[#This Row],[Total Contract Hours]]/Contract[[#This Row],[Total Nurse Staff Hours]]</f>
        <v>0</v>
      </c>
      <c r="I890" s="2">
        <f>SUM(Contract[[#This Row],[RN Hours (excl. Admin, DON)]], Contract[[#This Row],[RN Admin Hours]], Contract[[#This Row],[RN DON Hours]])</f>
        <v>46.518681318681317</v>
      </c>
      <c r="J890" s="2">
        <f>SUM(Contract[[#This Row],[RN Hours Contract (excl. Admin, DON)]], Contract[[#This Row],[RN Admin Hours Contract]], Contract[[#This Row],[RN DON Hours Contract]])</f>
        <v>0</v>
      </c>
      <c r="K890" s="8">
        <f>Contract[[#This Row],[Total Contract RN Hours (w/ Admin, DON)]]/Contract[[#This Row],[Total RN Hours (w/ Admin, DON)]]</f>
        <v>0</v>
      </c>
      <c r="L890" s="2">
        <v>34.977472527472528</v>
      </c>
      <c r="M890" s="2">
        <v>0</v>
      </c>
      <c r="N890" s="8">
        <f>Contract[[#This Row],[RN Hours Contract (excl. Admin, DON)]]/Contract[[#This Row],[RN Hours (excl. Admin, DON)]]</f>
        <v>0</v>
      </c>
      <c r="O890" s="2">
        <v>11.277472527472527</v>
      </c>
      <c r="P890" s="2">
        <v>0</v>
      </c>
      <c r="Q890" s="8">
        <f>Contract[[#This Row],[RN Admin Hours Contract]]/Contract[[#This Row],[RN Admin Hours]]</f>
        <v>0</v>
      </c>
      <c r="R890" s="2">
        <v>0.26373626373626374</v>
      </c>
      <c r="S890" s="2">
        <v>0</v>
      </c>
      <c r="T890" s="8">
        <f>Contract[[#This Row],[RN DON Hours Contract]]/Contract[[#This Row],[RN DON Hours]]</f>
        <v>0</v>
      </c>
      <c r="U890" s="2">
        <v>99.561978021978035</v>
      </c>
      <c r="V890" s="2">
        <v>0</v>
      </c>
      <c r="W890" s="8">
        <f>Contract[[#This Row],[LPN Hours Contract (excl. Admin)]]/Contract[[#This Row],[LPN Hours (excl. Admin)]]</f>
        <v>0</v>
      </c>
      <c r="X890" s="2">
        <v>20.01923076923077</v>
      </c>
      <c r="Y890" s="2">
        <v>0</v>
      </c>
      <c r="Z890" s="8">
        <f>Contract[[#This Row],[LPN Admin Hours Contract]]/Contract[[#This Row],[LPN Admin Hours]]</f>
        <v>0</v>
      </c>
      <c r="AA890" s="2">
        <v>219.71549450549446</v>
      </c>
      <c r="AB890" s="2">
        <v>0</v>
      </c>
      <c r="AC890" s="8">
        <f>Contract[[#This Row],[CNA Hours Contract]]/Contract[[#This Row],[CNA Hours]]</f>
        <v>0</v>
      </c>
      <c r="AD890" s="2">
        <v>0</v>
      </c>
      <c r="AE890" s="2">
        <v>0</v>
      </c>
      <c r="AF890" s="8" t="s">
        <v>2447</v>
      </c>
      <c r="AG890" s="2">
        <v>0</v>
      </c>
      <c r="AH890" s="2">
        <v>0</v>
      </c>
      <c r="AI890" s="8" t="s">
        <v>2447</v>
      </c>
      <c r="AJ890" t="s">
        <v>329</v>
      </c>
      <c r="AK890" s="6">
        <v>5</v>
      </c>
      <c r="AT890"/>
      <c r="AU890"/>
    </row>
    <row r="891" spans="1:47" x14ac:dyDescent="0.25">
      <c r="A891" t="s">
        <v>35</v>
      </c>
      <c r="B891" t="s">
        <v>1706</v>
      </c>
      <c r="C891" t="s">
        <v>1922</v>
      </c>
      <c r="D891" t="s">
        <v>2291</v>
      </c>
      <c r="E891" s="2">
        <v>38.670329670329672</v>
      </c>
      <c r="F891" s="2">
        <f>SUM(Contract[[#This Row],[RN Hours (excl. Admin, DON)]], Contract[[#This Row],[RN Admin Hours]], Contract[[#This Row],[RN DON Hours]], Contract[[#This Row],[LPN Hours (excl. Admin)]], Contract[[#This Row],[LPN Admin Hours]], Contract[[#This Row],[CNA Hours]], Contract[[#This Row],[NA TR Hours]], Contract[[#This Row],[Med Aide/Tech Hours]])</f>
        <v>127.32483516483514</v>
      </c>
      <c r="G89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4.197802197802198</v>
      </c>
      <c r="H891" s="8">
        <f>Contract[[#This Row],[Total Contract Hours]]/Contract[[#This Row],[Total Nurse Staff Hours]]</f>
        <v>3.296923331860363E-2</v>
      </c>
      <c r="I891" s="2">
        <f>SUM(Contract[[#This Row],[RN Hours (excl. Admin, DON)]], Contract[[#This Row],[RN Admin Hours]], Contract[[#This Row],[RN DON Hours]])</f>
        <v>29.337912087912088</v>
      </c>
      <c r="J891" s="2">
        <f>SUM(Contract[[#This Row],[RN Hours Contract (excl. Admin, DON)]], Contract[[#This Row],[RN Admin Hours Contract]], Contract[[#This Row],[RN DON Hours Contract]])</f>
        <v>0.45054945054945056</v>
      </c>
      <c r="K891" s="8">
        <f>Contract[[#This Row],[Total Contract RN Hours (w/ Admin, DON)]]/Contract[[#This Row],[Total RN Hours (w/ Admin, DON)]]</f>
        <v>1.5357243187564379E-2</v>
      </c>
      <c r="L891" s="2">
        <v>25.18032967032967</v>
      </c>
      <c r="M891" s="2">
        <v>0.45054945054945056</v>
      </c>
      <c r="N891" s="8">
        <f>Contract[[#This Row],[RN Hours Contract (excl. Admin, DON)]]/Contract[[#This Row],[RN Hours (excl. Admin, DON)]]</f>
        <v>1.7892913097175975E-2</v>
      </c>
      <c r="O891" s="2">
        <v>0.11362637362637362</v>
      </c>
      <c r="P891" s="2">
        <v>0</v>
      </c>
      <c r="Q891" s="8">
        <f>Contract[[#This Row],[RN Admin Hours Contract]]/Contract[[#This Row],[RN Admin Hours]]</f>
        <v>0</v>
      </c>
      <c r="R891" s="2">
        <v>4.0439560439560438</v>
      </c>
      <c r="S891" s="2">
        <v>0</v>
      </c>
      <c r="T891" s="8">
        <f>Contract[[#This Row],[RN DON Hours Contract]]/Contract[[#This Row],[RN DON Hours]]</f>
        <v>0</v>
      </c>
      <c r="U891" s="2">
        <v>37.164505494505484</v>
      </c>
      <c r="V891" s="2">
        <v>1.4175824175824177</v>
      </c>
      <c r="W891" s="8">
        <f>Contract[[#This Row],[LPN Hours Contract (excl. Admin)]]/Contract[[#This Row],[LPN Hours (excl. Admin)]]</f>
        <v>3.8143448936566571E-2</v>
      </c>
      <c r="X891" s="2">
        <v>0.25494505494505493</v>
      </c>
      <c r="Y891" s="2">
        <v>0</v>
      </c>
      <c r="Z891" s="8">
        <f>Contract[[#This Row],[LPN Admin Hours Contract]]/Contract[[#This Row],[LPN Admin Hours]]</f>
        <v>0</v>
      </c>
      <c r="AA891" s="2">
        <v>44.865494505494496</v>
      </c>
      <c r="AB891" s="2">
        <v>2.3296703296703298</v>
      </c>
      <c r="AC891" s="8">
        <f>Contract[[#This Row],[CNA Hours Contract]]/Contract[[#This Row],[CNA Hours]]</f>
        <v>5.1925658133223619E-2</v>
      </c>
      <c r="AD891" s="2">
        <v>15.701978021978023</v>
      </c>
      <c r="AE891" s="2">
        <v>0</v>
      </c>
      <c r="AF891" s="8">
        <f>Contract[[#This Row],[NA TR Hours Contract]]/Contract[[#This Row],[NA TR Hours]]</f>
        <v>0</v>
      </c>
      <c r="AG891" s="2">
        <v>0</v>
      </c>
      <c r="AH891" s="2">
        <v>0</v>
      </c>
      <c r="AI891" s="8" t="s">
        <v>2447</v>
      </c>
      <c r="AJ891" t="s">
        <v>772</v>
      </c>
      <c r="AK891" s="6">
        <v>5</v>
      </c>
      <c r="AT891"/>
      <c r="AU891"/>
    </row>
    <row r="892" spans="1:47" x14ac:dyDescent="0.25">
      <c r="A892" t="s">
        <v>35</v>
      </c>
      <c r="B892" t="s">
        <v>1418</v>
      </c>
      <c r="C892" t="s">
        <v>1978</v>
      </c>
      <c r="D892" t="s">
        <v>2331</v>
      </c>
      <c r="E892" s="2">
        <v>115.7032967032967</v>
      </c>
      <c r="F892" s="2">
        <f>SUM(Contract[[#This Row],[RN Hours (excl. Admin, DON)]], Contract[[#This Row],[RN Admin Hours]], Contract[[#This Row],[RN DON Hours]], Contract[[#This Row],[LPN Hours (excl. Admin)]], Contract[[#This Row],[LPN Admin Hours]], Contract[[#This Row],[CNA Hours]], Contract[[#This Row],[NA TR Hours]], Contract[[#This Row],[Med Aide/Tech Hours]])</f>
        <v>361.31516483516481</v>
      </c>
      <c r="G89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1.0808791208791209</v>
      </c>
      <c r="H892" s="8">
        <f>Contract[[#This Row],[Total Contract Hours]]/Contract[[#This Row],[Total Nurse Staff Hours]]</f>
        <v>2.9915132993995077E-3</v>
      </c>
      <c r="I892" s="2">
        <f>SUM(Contract[[#This Row],[RN Hours (excl. Admin, DON)]], Contract[[#This Row],[RN Admin Hours]], Contract[[#This Row],[RN DON Hours]])</f>
        <v>39.280219780219781</v>
      </c>
      <c r="J892" s="2">
        <f>SUM(Contract[[#This Row],[RN Hours Contract (excl. Admin, DON)]], Contract[[#This Row],[RN Admin Hours Contract]], Contract[[#This Row],[RN DON Hours Contract]])</f>
        <v>0</v>
      </c>
      <c r="K892" s="8">
        <f>Contract[[#This Row],[Total Contract RN Hours (w/ Admin, DON)]]/Contract[[#This Row],[Total RN Hours (w/ Admin, DON)]]</f>
        <v>0</v>
      </c>
      <c r="L892" s="2">
        <v>27.85164835164835</v>
      </c>
      <c r="M892" s="2">
        <v>0</v>
      </c>
      <c r="N892" s="8">
        <f>Contract[[#This Row],[RN Hours Contract (excl. Admin, DON)]]/Contract[[#This Row],[RN Hours (excl. Admin, DON)]]</f>
        <v>0</v>
      </c>
      <c r="O892" s="2">
        <v>5.7142857142857144</v>
      </c>
      <c r="P892" s="2">
        <v>0</v>
      </c>
      <c r="Q892" s="8">
        <f>Contract[[#This Row],[RN Admin Hours Contract]]/Contract[[#This Row],[RN Admin Hours]]</f>
        <v>0</v>
      </c>
      <c r="R892" s="2">
        <v>5.7142857142857144</v>
      </c>
      <c r="S892" s="2">
        <v>0</v>
      </c>
      <c r="T892" s="8">
        <f>Contract[[#This Row],[RN DON Hours Contract]]/Contract[[#This Row],[RN DON Hours]]</f>
        <v>0</v>
      </c>
      <c r="U892" s="2">
        <v>132.61384615384617</v>
      </c>
      <c r="V892" s="2">
        <v>1.0808791208791209</v>
      </c>
      <c r="W892" s="8">
        <f>Contract[[#This Row],[LPN Hours Contract (excl. Admin)]]/Contract[[#This Row],[LPN Hours (excl. Admin)]]</f>
        <v>8.1505751641136031E-3</v>
      </c>
      <c r="X892" s="2">
        <v>0</v>
      </c>
      <c r="Y892" s="2">
        <v>0</v>
      </c>
      <c r="Z892" s="8" t="s">
        <v>2447</v>
      </c>
      <c r="AA892" s="2">
        <v>178.08043956043954</v>
      </c>
      <c r="AB892" s="2">
        <v>0</v>
      </c>
      <c r="AC892" s="8">
        <f>Contract[[#This Row],[CNA Hours Contract]]/Contract[[#This Row],[CNA Hours]]</f>
        <v>0</v>
      </c>
      <c r="AD892" s="2">
        <v>11.340659340659341</v>
      </c>
      <c r="AE892" s="2">
        <v>0</v>
      </c>
      <c r="AF892" s="8">
        <f>Contract[[#This Row],[NA TR Hours Contract]]/Contract[[#This Row],[NA TR Hours]]</f>
        <v>0</v>
      </c>
      <c r="AG892" s="2">
        <v>0</v>
      </c>
      <c r="AH892" s="2">
        <v>0</v>
      </c>
      <c r="AI892" s="8" t="s">
        <v>2447</v>
      </c>
      <c r="AJ892" t="s">
        <v>477</v>
      </c>
      <c r="AK892" s="6">
        <v>5</v>
      </c>
      <c r="AT892"/>
      <c r="AU892"/>
    </row>
    <row r="893" spans="1:47" x14ac:dyDescent="0.25">
      <c r="A893" t="s">
        <v>35</v>
      </c>
      <c r="B893" t="s">
        <v>1729</v>
      </c>
      <c r="C893" t="s">
        <v>2068</v>
      </c>
      <c r="D893" t="s">
        <v>2307</v>
      </c>
      <c r="E893" s="2">
        <v>19.978021978021978</v>
      </c>
      <c r="F893" s="2">
        <f>SUM(Contract[[#This Row],[RN Hours (excl. Admin, DON)]], Contract[[#This Row],[RN Admin Hours]], Contract[[#This Row],[RN DON Hours]], Contract[[#This Row],[LPN Hours (excl. Admin)]], Contract[[#This Row],[LPN Admin Hours]], Contract[[#This Row],[CNA Hours]], Contract[[#This Row],[NA TR Hours]], Contract[[#This Row],[Med Aide/Tech Hours]])</f>
        <v>58.664835164835168</v>
      </c>
      <c r="G89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93" s="8">
        <f>Contract[[#This Row],[Total Contract Hours]]/Contract[[#This Row],[Total Nurse Staff Hours]]</f>
        <v>0</v>
      </c>
      <c r="I893" s="2">
        <f>SUM(Contract[[#This Row],[RN Hours (excl. Admin, DON)]], Contract[[#This Row],[RN Admin Hours]], Contract[[#This Row],[RN DON Hours]])</f>
        <v>10.868131868131869</v>
      </c>
      <c r="J893" s="2">
        <f>SUM(Contract[[#This Row],[RN Hours Contract (excl. Admin, DON)]], Contract[[#This Row],[RN Admin Hours Contract]], Contract[[#This Row],[RN DON Hours Contract]])</f>
        <v>0</v>
      </c>
      <c r="K893" s="8">
        <f>Contract[[#This Row],[Total Contract RN Hours (w/ Admin, DON)]]/Contract[[#This Row],[Total RN Hours (w/ Admin, DON)]]</f>
        <v>0</v>
      </c>
      <c r="L893" s="2">
        <v>5.1538461538461542</v>
      </c>
      <c r="M893" s="2">
        <v>0</v>
      </c>
      <c r="N893" s="8">
        <f>Contract[[#This Row],[RN Hours Contract (excl. Admin, DON)]]/Contract[[#This Row],[RN Hours (excl. Admin, DON)]]</f>
        <v>0</v>
      </c>
      <c r="O893" s="2">
        <v>5.7142857142857144</v>
      </c>
      <c r="P893" s="2">
        <v>0</v>
      </c>
      <c r="Q893" s="8">
        <f>Contract[[#This Row],[RN Admin Hours Contract]]/Contract[[#This Row],[RN Admin Hours]]</f>
        <v>0</v>
      </c>
      <c r="R893" s="2">
        <v>0</v>
      </c>
      <c r="S893" s="2">
        <v>0</v>
      </c>
      <c r="T893" s="8" t="s">
        <v>2447</v>
      </c>
      <c r="U893" s="2">
        <v>13.521978021978022</v>
      </c>
      <c r="V893" s="2">
        <v>0</v>
      </c>
      <c r="W893" s="8">
        <f>Contract[[#This Row],[LPN Hours Contract (excl. Admin)]]/Contract[[#This Row],[LPN Hours (excl. Admin)]]</f>
        <v>0</v>
      </c>
      <c r="X893" s="2">
        <v>0</v>
      </c>
      <c r="Y893" s="2">
        <v>0</v>
      </c>
      <c r="Z893" s="8" t="s">
        <v>2447</v>
      </c>
      <c r="AA893" s="2">
        <v>34.274725274725277</v>
      </c>
      <c r="AB893" s="2">
        <v>0</v>
      </c>
      <c r="AC893" s="8">
        <f>Contract[[#This Row],[CNA Hours Contract]]/Contract[[#This Row],[CNA Hours]]</f>
        <v>0</v>
      </c>
      <c r="AD893" s="2">
        <v>0</v>
      </c>
      <c r="AE893" s="2">
        <v>0</v>
      </c>
      <c r="AF893" s="8" t="s">
        <v>2447</v>
      </c>
      <c r="AG893" s="2">
        <v>0</v>
      </c>
      <c r="AH893" s="2">
        <v>0</v>
      </c>
      <c r="AI893" s="8" t="s">
        <v>2447</v>
      </c>
      <c r="AJ893" t="s">
        <v>795</v>
      </c>
      <c r="AK893" s="6">
        <v>5</v>
      </c>
      <c r="AT893"/>
      <c r="AU893"/>
    </row>
    <row r="894" spans="1:47" x14ac:dyDescent="0.25">
      <c r="A894" t="s">
        <v>35</v>
      </c>
      <c r="B894" t="s">
        <v>1370</v>
      </c>
      <c r="C894" t="s">
        <v>2068</v>
      </c>
      <c r="D894" t="s">
        <v>2307</v>
      </c>
      <c r="E894" s="2">
        <v>62.054945054945058</v>
      </c>
      <c r="F894" s="2">
        <f>SUM(Contract[[#This Row],[RN Hours (excl. Admin, DON)]], Contract[[#This Row],[RN Admin Hours]], Contract[[#This Row],[RN DON Hours]], Contract[[#This Row],[LPN Hours (excl. Admin)]], Contract[[#This Row],[LPN Admin Hours]], Contract[[#This Row],[CNA Hours]], Contract[[#This Row],[NA TR Hours]], Contract[[#This Row],[Med Aide/Tech Hours]])</f>
        <v>198.90384615384613</v>
      </c>
      <c r="G89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1.5824175824175823</v>
      </c>
      <c r="H894" s="8">
        <f>Contract[[#This Row],[Total Contract Hours]]/Contract[[#This Row],[Total Nurse Staff Hours]]</f>
        <v>7.9556912197345352E-3</v>
      </c>
      <c r="I894" s="2">
        <f>SUM(Contract[[#This Row],[RN Hours (excl. Admin, DON)]], Contract[[#This Row],[RN Admin Hours]], Contract[[#This Row],[RN DON Hours]])</f>
        <v>16.98076923076923</v>
      </c>
      <c r="J894" s="2">
        <f>SUM(Contract[[#This Row],[RN Hours Contract (excl. Admin, DON)]], Contract[[#This Row],[RN Admin Hours Contract]], Contract[[#This Row],[RN DON Hours Contract]])</f>
        <v>1.5824175824175823</v>
      </c>
      <c r="K894" s="8">
        <f>Contract[[#This Row],[Total Contract RN Hours (w/ Admin, DON)]]/Contract[[#This Row],[Total RN Hours (w/ Admin, DON)]]</f>
        <v>9.3188804400582428E-2</v>
      </c>
      <c r="L894" s="2">
        <v>11</v>
      </c>
      <c r="M894" s="2">
        <v>1.5824175824175823</v>
      </c>
      <c r="N894" s="8">
        <f>Contract[[#This Row],[RN Hours Contract (excl. Admin, DON)]]/Contract[[#This Row],[RN Hours (excl. Admin, DON)]]</f>
        <v>0.14385614385614384</v>
      </c>
      <c r="O894" s="2">
        <v>0.35439560439560441</v>
      </c>
      <c r="P894" s="2">
        <v>0</v>
      </c>
      <c r="Q894" s="8">
        <f>Contract[[#This Row],[RN Admin Hours Contract]]/Contract[[#This Row],[RN Admin Hours]]</f>
        <v>0</v>
      </c>
      <c r="R894" s="2">
        <v>5.6263736263736268</v>
      </c>
      <c r="S894" s="2">
        <v>0</v>
      </c>
      <c r="T894" s="8">
        <f>Contract[[#This Row],[RN DON Hours Contract]]/Contract[[#This Row],[RN DON Hours]]</f>
        <v>0</v>
      </c>
      <c r="U894" s="2">
        <v>60.604395604395606</v>
      </c>
      <c r="V894" s="2">
        <v>0</v>
      </c>
      <c r="W894" s="8">
        <f>Contract[[#This Row],[LPN Hours Contract (excl. Admin)]]/Contract[[#This Row],[LPN Hours (excl. Admin)]]</f>
        <v>0</v>
      </c>
      <c r="X894" s="2">
        <v>2.8076923076923075</v>
      </c>
      <c r="Y894" s="2">
        <v>0</v>
      </c>
      <c r="Z894" s="8">
        <f>Contract[[#This Row],[LPN Admin Hours Contract]]/Contract[[#This Row],[LPN Admin Hours]]</f>
        <v>0</v>
      </c>
      <c r="AA894" s="2">
        <v>118.51098901098901</v>
      </c>
      <c r="AB894" s="2">
        <v>0</v>
      </c>
      <c r="AC894" s="8">
        <f>Contract[[#This Row],[CNA Hours Contract]]/Contract[[#This Row],[CNA Hours]]</f>
        <v>0</v>
      </c>
      <c r="AD894" s="2">
        <v>0</v>
      </c>
      <c r="AE894" s="2">
        <v>0</v>
      </c>
      <c r="AF894" s="8" t="s">
        <v>2447</v>
      </c>
      <c r="AG894" s="2">
        <v>0</v>
      </c>
      <c r="AH894" s="2">
        <v>0</v>
      </c>
      <c r="AI894" s="8" t="s">
        <v>2447</v>
      </c>
      <c r="AJ894" t="s">
        <v>427</v>
      </c>
      <c r="AK894" s="6">
        <v>5</v>
      </c>
      <c r="AT894"/>
      <c r="AU894"/>
    </row>
    <row r="895" spans="1:47" x14ac:dyDescent="0.25">
      <c r="A895" t="s">
        <v>35</v>
      </c>
      <c r="B895" t="s">
        <v>1004</v>
      </c>
      <c r="C895" t="s">
        <v>1965</v>
      </c>
      <c r="D895" t="s">
        <v>2282</v>
      </c>
      <c r="E895" s="2">
        <v>74.142857142857139</v>
      </c>
      <c r="F895" s="2">
        <f>SUM(Contract[[#This Row],[RN Hours (excl. Admin, DON)]], Contract[[#This Row],[RN Admin Hours]], Contract[[#This Row],[RN DON Hours]], Contract[[#This Row],[LPN Hours (excl. Admin)]], Contract[[#This Row],[LPN Admin Hours]], Contract[[#This Row],[CNA Hours]], Contract[[#This Row],[NA TR Hours]], Contract[[#This Row],[Med Aide/Tech Hours]])</f>
        <v>115.01098901098902</v>
      </c>
      <c r="G89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95" s="8">
        <f>Contract[[#This Row],[Total Contract Hours]]/Contract[[#This Row],[Total Nurse Staff Hours]]</f>
        <v>0</v>
      </c>
      <c r="I895" s="2">
        <f>SUM(Contract[[#This Row],[RN Hours (excl. Admin, DON)]], Contract[[#This Row],[RN Admin Hours]], Contract[[#This Row],[RN DON Hours]])</f>
        <v>26.137362637362635</v>
      </c>
      <c r="J895" s="2">
        <f>SUM(Contract[[#This Row],[RN Hours Contract (excl. Admin, DON)]], Contract[[#This Row],[RN Admin Hours Contract]], Contract[[#This Row],[RN DON Hours Contract]])</f>
        <v>0</v>
      </c>
      <c r="K895" s="8">
        <f>Contract[[#This Row],[Total Contract RN Hours (w/ Admin, DON)]]/Contract[[#This Row],[Total RN Hours (w/ Admin, DON)]]</f>
        <v>0</v>
      </c>
      <c r="L895" s="2">
        <v>11.736263736263735</v>
      </c>
      <c r="M895" s="2">
        <v>0</v>
      </c>
      <c r="N895" s="8">
        <f>Contract[[#This Row],[RN Hours Contract (excl. Admin, DON)]]/Contract[[#This Row],[RN Hours (excl. Admin, DON)]]</f>
        <v>0</v>
      </c>
      <c r="O895" s="2">
        <v>14.401098901098901</v>
      </c>
      <c r="P895" s="2">
        <v>0</v>
      </c>
      <c r="Q895" s="8">
        <f>Contract[[#This Row],[RN Admin Hours Contract]]/Contract[[#This Row],[RN Admin Hours]]</f>
        <v>0</v>
      </c>
      <c r="R895" s="2">
        <v>0</v>
      </c>
      <c r="S895" s="2">
        <v>0</v>
      </c>
      <c r="T895" s="8" t="s">
        <v>2447</v>
      </c>
      <c r="U895" s="2">
        <v>23.692307692307693</v>
      </c>
      <c r="V895" s="2">
        <v>0</v>
      </c>
      <c r="W895" s="8">
        <f>Contract[[#This Row],[LPN Hours Contract (excl. Admin)]]/Contract[[#This Row],[LPN Hours (excl. Admin)]]</f>
        <v>0</v>
      </c>
      <c r="X895" s="2">
        <v>0</v>
      </c>
      <c r="Y895" s="2">
        <v>0</v>
      </c>
      <c r="Z895" s="8" t="s">
        <v>2447</v>
      </c>
      <c r="AA895" s="2">
        <v>65.181318681318686</v>
      </c>
      <c r="AB895" s="2">
        <v>0</v>
      </c>
      <c r="AC895" s="8">
        <f>Contract[[#This Row],[CNA Hours Contract]]/Contract[[#This Row],[CNA Hours]]</f>
        <v>0</v>
      </c>
      <c r="AD895" s="2">
        <v>0</v>
      </c>
      <c r="AE895" s="2">
        <v>0</v>
      </c>
      <c r="AF895" s="8" t="s">
        <v>2447</v>
      </c>
      <c r="AG895" s="2">
        <v>0</v>
      </c>
      <c r="AH895" s="2">
        <v>0</v>
      </c>
      <c r="AI895" s="8" t="s">
        <v>2447</v>
      </c>
      <c r="AJ895" t="s">
        <v>57</v>
      </c>
      <c r="AK895" s="6">
        <v>5</v>
      </c>
      <c r="AT895"/>
      <c r="AU895"/>
    </row>
    <row r="896" spans="1:47" x14ac:dyDescent="0.25">
      <c r="A896" t="s">
        <v>35</v>
      </c>
      <c r="B896" t="s">
        <v>1067</v>
      </c>
      <c r="C896" t="s">
        <v>1965</v>
      </c>
      <c r="D896" t="s">
        <v>2282</v>
      </c>
      <c r="E896" s="2">
        <v>77.615384615384613</v>
      </c>
      <c r="F896" s="2">
        <f>SUM(Contract[[#This Row],[RN Hours (excl. Admin, DON)]], Contract[[#This Row],[RN Admin Hours]], Contract[[#This Row],[RN DON Hours]], Contract[[#This Row],[LPN Hours (excl. Admin)]], Contract[[#This Row],[LPN Admin Hours]], Contract[[#This Row],[CNA Hours]], Contract[[#This Row],[NA TR Hours]], Contract[[#This Row],[Med Aide/Tech Hours]])</f>
        <v>283.2967032967033</v>
      </c>
      <c r="G89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21.37087912087912</v>
      </c>
      <c r="H896" s="8">
        <f>Contract[[#This Row],[Total Contract Hours]]/Contract[[#This Row],[Total Nurse Staff Hours]]</f>
        <v>7.5436384794414266E-2</v>
      </c>
      <c r="I896" s="2">
        <f>SUM(Contract[[#This Row],[RN Hours (excl. Admin, DON)]], Contract[[#This Row],[RN Admin Hours]], Contract[[#This Row],[RN DON Hours]])</f>
        <v>50.145604395604394</v>
      </c>
      <c r="J896" s="2">
        <f>SUM(Contract[[#This Row],[RN Hours Contract (excl. Admin, DON)]], Contract[[#This Row],[RN Admin Hours Contract]], Contract[[#This Row],[RN DON Hours Contract]])</f>
        <v>3.4505494505494507</v>
      </c>
      <c r="K896" s="8">
        <f>Contract[[#This Row],[Total Contract RN Hours (w/ Admin, DON)]]/Contract[[#This Row],[Total RN Hours (w/ Admin, DON)]]</f>
        <v>6.8810606475647851E-2</v>
      </c>
      <c r="L896" s="2">
        <v>37.027472527472526</v>
      </c>
      <c r="M896" s="2">
        <v>3.4505494505494507</v>
      </c>
      <c r="N896" s="8">
        <f>Contract[[#This Row],[RN Hours Contract (excl. Admin, DON)]]/Contract[[#This Row],[RN Hours (excl. Admin, DON)]]</f>
        <v>9.3188900430330915E-2</v>
      </c>
      <c r="O896" s="2">
        <v>7.8434065934065931</v>
      </c>
      <c r="P896" s="2">
        <v>0</v>
      </c>
      <c r="Q896" s="8">
        <f>Contract[[#This Row],[RN Admin Hours Contract]]/Contract[[#This Row],[RN Admin Hours]]</f>
        <v>0</v>
      </c>
      <c r="R896" s="2">
        <v>5.2747252747252746</v>
      </c>
      <c r="S896" s="2">
        <v>0</v>
      </c>
      <c r="T896" s="8">
        <f>Contract[[#This Row],[RN DON Hours Contract]]/Contract[[#This Row],[RN DON Hours]]</f>
        <v>0</v>
      </c>
      <c r="U896" s="2">
        <v>65.019230769230774</v>
      </c>
      <c r="V896" s="2">
        <v>4.9532967032967035</v>
      </c>
      <c r="W896" s="8">
        <f>Contract[[#This Row],[LPN Hours Contract (excl. Admin)]]/Contract[[#This Row],[LPN Hours (excl. Admin)]]</f>
        <v>7.6182025605273165E-2</v>
      </c>
      <c r="X896" s="2">
        <v>21.266483516483518</v>
      </c>
      <c r="Y896" s="2">
        <v>0</v>
      </c>
      <c r="Z896" s="8">
        <f>Contract[[#This Row],[LPN Admin Hours Contract]]/Contract[[#This Row],[LPN Admin Hours]]</f>
        <v>0</v>
      </c>
      <c r="AA896" s="2">
        <v>146.7335164835165</v>
      </c>
      <c r="AB896" s="2">
        <v>12.835164835164836</v>
      </c>
      <c r="AC896" s="8">
        <f>Contract[[#This Row],[CNA Hours Contract]]/Contract[[#This Row],[CNA Hours]]</f>
        <v>8.7472618000037444E-2</v>
      </c>
      <c r="AD896" s="2">
        <v>0.13186813186813187</v>
      </c>
      <c r="AE896" s="2">
        <v>0.13186813186813187</v>
      </c>
      <c r="AF896" s="8">
        <f>Contract[[#This Row],[NA TR Hours Contract]]/Contract[[#This Row],[NA TR Hours]]</f>
        <v>1</v>
      </c>
      <c r="AG896" s="2">
        <v>0</v>
      </c>
      <c r="AH896" s="2">
        <v>0</v>
      </c>
      <c r="AI896" s="8" t="s">
        <v>2447</v>
      </c>
      <c r="AJ896" t="s">
        <v>120</v>
      </c>
      <c r="AK896" s="6">
        <v>5</v>
      </c>
      <c r="AT896"/>
      <c r="AU896"/>
    </row>
    <row r="897" spans="1:47" x14ac:dyDescent="0.25">
      <c r="A897" t="s">
        <v>35</v>
      </c>
      <c r="B897" t="s">
        <v>1554</v>
      </c>
      <c r="C897" t="s">
        <v>1994</v>
      </c>
      <c r="D897" t="s">
        <v>2312</v>
      </c>
      <c r="E897" s="2">
        <v>32.373626373626372</v>
      </c>
      <c r="F897" s="2">
        <f>SUM(Contract[[#This Row],[RN Hours (excl. Admin, DON)]], Contract[[#This Row],[RN Admin Hours]], Contract[[#This Row],[RN DON Hours]], Contract[[#This Row],[LPN Hours (excl. Admin)]], Contract[[#This Row],[LPN Admin Hours]], Contract[[#This Row],[CNA Hours]], Contract[[#This Row],[NA TR Hours]], Contract[[#This Row],[Med Aide/Tech Hours]])</f>
        <v>102.34890109890111</v>
      </c>
      <c r="G89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5.7692307692307696E-2</v>
      </c>
      <c r="H897" s="8">
        <f>Contract[[#This Row],[Total Contract Hours]]/Contract[[#This Row],[Total Nurse Staff Hours]]</f>
        <v>5.6368272715071803E-4</v>
      </c>
      <c r="I897" s="2">
        <f>SUM(Contract[[#This Row],[RN Hours (excl. Admin, DON)]], Contract[[#This Row],[RN Admin Hours]], Contract[[#This Row],[RN DON Hours]])</f>
        <v>22.211538461538463</v>
      </c>
      <c r="J897" s="2">
        <f>SUM(Contract[[#This Row],[RN Hours Contract (excl. Admin, DON)]], Contract[[#This Row],[RN Admin Hours Contract]], Contract[[#This Row],[RN DON Hours Contract]])</f>
        <v>0</v>
      </c>
      <c r="K897" s="8">
        <f>Contract[[#This Row],[Total Contract RN Hours (w/ Admin, DON)]]/Contract[[#This Row],[Total RN Hours (w/ Admin, DON)]]</f>
        <v>0</v>
      </c>
      <c r="L897" s="2">
        <v>11.554945054945055</v>
      </c>
      <c r="M897" s="2">
        <v>0</v>
      </c>
      <c r="N897" s="8">
        <f>Contract[[#This Row],[RN Hours Contract (excl. Admin, DON)]]/Contract[[#This Row],[RN Hours (excl. Admin, DON)]]</f>
        <v>0</v>
      </c>
      <c r="O897" s="2">
        <v>5.0302197802197801</v>
      </c>
      <c r="P897" s="2">
        <v>0</v>
      </c>
      <c r="Q897" s="8">
        <f>Contract[[#This Row],[RN Admin Hours Contract]]/Contract[[#This Row],[RN Admin Hours]]</f>
        <v>0</v>
      </c>
      <c r="R897" s="2">
        <v>5.6263736263736268</v>
      </c>
      <c r="S897" s="2">
        <v>0</v>
      </c>
      <c r="T897" s="8">
        <f>Contract[[#This Row],[RN DON Hours Contract]]/Contract[[#This Row],[RN DON Hours]]</f>
        <v>0</v>
      </c>
      <c r="U897" s="2">
        <v>31.634615384615383</v>
      </c>
      <c r="V897" s="2">
        <v>5.7692307692307696E-2</v>
      </c>
      <c r="W897" s="8">
        <f>Contract[[#This Row],[LPN Hours Contract (excl. Admin)]]/Contract[[#This Row],[LPN Hours (excl. Admin)]]</f>
        <v>1.8237082066869302E-3</v>
      </c>
      <c r="X897" s="2">
        <v>8.7912087912087919E-2</v>
      </c>
      <c r="Y897" s="2">
        <v>0</v>
      </c>
      <c r="Z897" s="8">
        <f>Contract[[#This Row],[LPN Admin Hours Contract]]/Contract[[#This Row],[LPN Admin Hours]]</f>
        <v>0</v>
      </c>
      <c r="AA897" s="2">
        <v>48.414835164835168</v>
      </c>
      <c r="AB897" s="2">
        <v>0</v>
      </c>
      <c r="AC897" s="8">
        <f>Contract[[#This Row],[CNA Hours Contract]]/Contract[[#This Row],[CNA Hours]]</f>
        <v>0</v>
      </c>
      <c r="AD897" s="2">
        <v>0</v>
      </c>
      <c r="AE897" s="2">
        <v>0</v>
      </c>
      <c r="AF897" s="8" t="s">
        <v>2447</v>
      </c>
      <c r="AG897" s="2">
        <v>0</v>
      </c>
      <c r="AH897" s="2">
        <v>0</v>
      </c>
      <c r="AI897" s="8" t="s">
        <v>2447</v>
      </c>
      <c r="AJ897" t="s">
        <v>616</v>
      </c>
      <c r="AK897" s="6">
        <v>5</v>
      </c>
      <c r="AT897"/>
      <c r="AU897"/>
    </row>
    <row r="898" spans="1:47" x14ac:dyDescent="0.25">
      <c r="A898" t="s">
        <v>35</v>
      </c>
      <c r="B898" t="s">
        <v>1382</v>
      </c>
      <c r="C898" t="s">
        <v>1932</v>
      </c>
      <c r="D898" t="s">
        <v>2346</v>
      </c>
      <c r="E898" s="2">
        <v>43.35164835164835</v>
      </c>
      <c r="F898" s="2">
        <f>SUM(Contract[[#This Row],[RN Hours (excl. Admin, DON)]], Contract[[#This Row],[RN Admin Hours]], Contract[[#This Row],[RN DON Hours]], Contract[[#This Row],[LPN Hours (excl. Admin)]], Contract[[#This Row],[LPN Admin Hours]], Contract[[#This Row],[CNA Hours]], Contract[[#This Row],[NA TR Hours]], Contract[[#This Row],[Med Aide/Tech Hours]])</f>
        <v>124.89802197802197</v>
      </c>
      <c r="G89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898" s="8">
        <f>Contract[[#This Row],[Total Contract Hours]]/Contract[[#This Row],[Total Nurse Staff Hours]]</f>
        <v>0</v>
      </c>
      <c r="I898" s="2">
        <f>SUM(Contract[[#This Row],[RN Hours (excl. Admin, DON)]], Contract[[#This Row],[RN Admin Hours]], Contract[[#This Row],[RN DON Hours]])</f>
        <v>20.996373626373625</v>
      </c>
      <c r="J898" s="2">
        <f>SUM(Contract[[#This Row],[RN Hours Contract (excl. Admin, DON)]], Contract[[#This Row],[RN Admin Hours Contract]], Contract[[#This Row],[RN DON Hours Contract]])</f>
        <v>0</v>
      </c>
      <c r="K898" s="8">
        <f>Contract[[#This Row],[Total Contract RN Hours (w/ Admin, DON)]]/Contract[[#This Row],[Total RN Hours (w/ Admin, DON)]]</f>
        <v>0</v>
      </c>
      <c r="L898" s="2">
        <v>15.369999999999997</v>
      </c>
      <c r="M898" s="2">
        <v>0</v>
      </c>
      <c r="N898" s="8">
        <f>Contract[[#This Row],[RN Hours Contract (excl. Admin, DON)]]/Contract[[#This Row],[RN Hours (excl. Admin, DON)]]</f>
        <v>0</v>
      </c>
      <c r="O898" s="2">
        <v>0</v>
      </c>
      <c r="P898" s="2">
        <v>0</v>
      </c>
      <c r="Q898" s="8" t="s">
        <v>2447</v>
      </c>
      <c r="R898" s="2">
        <v>5.6263736263736268</v>
      </c>
      <c r="S898" s="2">
        <v>0</v>
      </c>
      <c r="T898" s="8">
        <f>Contract[[#This Row],[RN DON Hours Contract]]/Contract[[#This Row],[RN DON Hours]]</f>
        <v>0</v>
      </c>
      <c r="U898" s="2">
        <v>30.34054945054945</v>
      </c>
      <c r="V898" s="2">
        <v>0</v>
      </c>
      <c r="W898" s="8">
        <f>Contract[[#This Row],[LPN Hours Contract (excl. Admin)]]/Contract[[#This Row],[LPN Hours (excl. Admin)]]</f>
        <v>0</v>
      </c>
      <c r="X898" s="2">
        <v>5.6263736263736268</v>
      </c>
      <c r="Y898" s="2">
        <v>0</v>
      </c>
      <c r="Z898" s="8">
        <f>Contract[[#This Row],[LPN Admin Hours Contract]]/Contract[[#This Row],[LPN Admin Hours]]</f>
        <v>0</v>
      </c>
      <c r="AA898" s="2">
        <v>67.934725274725281</v>
      </c>
      <c r="AB898" s="2">
        <v>0</v>
      </c>
      <c r="AC898" s="8">
        <f>Contract[[#This Row],[CNA Hours Contract]]/Contract[[#This Row],[CNA Hours]]</f>
        <v>0</v>
      </c>
      <c r="AD898" s="2">
        <v>0</v>
      </c>
      <c r="AE898" s="2">
        <v>0</v>
      </c>
      <c r="AF898" s="8" t="s">
        <v>2447</v>
      </c>
      <c r="AG898" s="2">
        <v>0</v>
      </c>
      <c r="AH898" s="2">
        <v>0</v>
      </c>
      <c r="AI898" s="8" t="s">
        <v>2447</v>
      </c>
      <c r="AJ898" t="s">
        <v>440</v>
      </c>
      <c r="AK898" s="6">
        <v>5</v>
      </c>
      <c r="AT898"/>
      <c r="AU898"/>
    </row>
    <row r="899" spans="1:47" x14ac:dyDescent="0.25">
      <c r="A899" t="s">
        <v>35</v>
      </c>
      <c r="B899" t="s">
        <v>1387</v>
      </c>
      <c r="C899" t="s">
        <v>2189</v>
      </c>
      <c r="D899" t="s">
        <v>2325</v>
      </c>
      <c r="E899" s="2">
        <v>64.318681318681314</v>
      </c>
      <c r="F899" s="2">
        <f>SUM(Contract[[#This Row],[RN Hours (excl. Admin, DON)]], Contract[[#This Row],[RN Admin Hours]], Contract[[#This Row],[RN DON Hours]], Contract[[#This Row],[LPN Hours (excl. Admin)]], Contract[[#This Row],[LPN Admin Hours]], Contract[[#This Row],[CNA Hours]], Contract[[#This Row],[NA TR Hours]], Contract[[#This Row],[Med Aide/Tech Hours]])</f>
        <v>168.23868131868127</v>
      </c>
      <c r="G89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9.3014285714285716</v>
      </c>
      <c r="H899" s="8">
        <f>Contract[[#This Row],[Total Contract Hours]]/Contract[[#This Row],[Total Nurse Staff Hours]]</f>
        <v>5.5287098653665795E-2</v>
      </c>
      <c r="I899" s="2">
        <f>SUM(Contract[[#This Row],[RN Hours (excl. Admin, DON)]], Contract[[#This Row],[RN Admin Hours]], Contract[[#This Row],[RN DON Hours]])</f>
        <v>15.079340659340659</v>
      </c>
      <c r="J899" s="2">
        <f>SUM(Contract[[#This Row],[RN Hours Contract (excl. Admin, DON)]], Contract[[#This Row],[RN Admin Hours Contract]], Contract[[#This Row],[RN DON Hours Contract]])</f>
        <v>8.7912087912087919E-2</v>
      </c>
      <c r="K899" s="8">
        <f>Contract[[#This Row],[Total Contract RN Hours (w/ Admin, DON)]]/Contract[[#This Row],[Total RN Hours (w/ Admin, DON)]]</f>
        <v>5.8299689554153133E-3</v>
      </c>
      <c r="L899" s="2">
        <v>8.398021978021978</v>
      </c>
      <c r="M899" s="2">
        <v>8.7912087912087919E-2</v>
      </c>
      <c r="N899" s="8">
        <f>Contract[[#This Row],[RN Hours Contract (excl. Admin, DON)]]/Contract[[#This Row],[RN Hours (excl. Admin, DON)]]</f>
        <v>1.0468189788280862E-2</v>
      </c>
      <c r="O899" s="2">
        <v>2.3736263736263736</v>
      </c>
      <c r="P899" s="2">
        <v>0</v>
      </c>
      <c r="Q899" s="8">
        <f>Contract[[#This Row],[RN Admin Hours Contract]]/Contract[[#This Row],[RN Admin Hours]]</f>
        <v>0</v>
      </c>
      <c r="R899" s="2">
        <v>4.3076923076923075</v>
      </c>
      <c r="S899" s="2">
        <v>0</v>
      </c>
      <c r="T899" s="8">
        <f>Contract[[#This Row],[RN DON Hours Contract]]/Contract[[#This Row],[RN DON Hours]]</f>
        <v>0</v>
      </c>
      <c r="U899" s="2">
        <v>46.096483516483524</v>
      </c>
      <c r="V899" s="2">
        <v>1.817912087912088</v>
      </c>
      <c r="W899" s="8">
        <f>Contract[[#This Row],[LPN Hours Contract (excl. Admin)]]/Contract[[#This Row],[LPN Hours (excl. Admin)]]</f>
        <v>3.9437109931867699E-2</v>
      </c>
      <c r="X899" s="2">
        <v>11.212087912087915</v>
      </c>
      <c r="Y899" s="2">
        <v>0</v>
      </c>
      <c r="Z899" s="8">
        <f>Contract[[#This Row],[LPN Admin Hours Contract]]/Contract[[#This Row],[LPN Admin Hours]]</f>
        <v>0</v>
      </c>
      <c r="AA899" s="2">
        <v>95.773846153846108</v>
      </c>
      <c r="AB899" s="2">
        <v>7.3186813186813184</v>
      </c>
      <c r="AC899" s="8">
        <f>Contract[[#This Row],[CNA Hours Contract]]/Contract[[#This Row],[CNA Hours]]</f>
        <v>7.6416282864164922E-2</v>
      </c>
      <c r="AD899" s="2">
        <v>7.6923076923076927E-2</v>
      </c>
      <c r="AE899" s="2">
        <v>7.6923076923076927E-2</v>
      </c>
      <c r="AF899" s="8">
        <f>Contract[[#This Row],[NA TR Hours Contract]]/Contract[[#This Row],[NA TR Hours]]</f>
        <v>1</v>
      </c>
      <c r="AG899" s="2">
        <v>0</v>
      </c>
      <c r="AH899" s="2">
        <v>0</v>
      </c>
      <c r="AI899" s="8" t="s">
        <v>2447</v>
      </c>
      <c r="AJ899" t="s">
        <v>445</v>
      </c>
      <c r="AK899" s="6">
        <v>5</v>
      </c>
      <c r="AT899"/>
      <c r="AU899"/>
    </row>
    <row r="900" spans="1:47" x14ac:dyDescent="0.25">
      <c r="A900" t="s">
        <v>35</v>
      </c>
      <c r="B900" t="s">
        <v>1132</v>
      </c>
      <c r="C900" t="s">
        <v>2111</v>
      </c>
      <c r="D900" t="s">
        <v>2302</v>
      </c>
      <c r="E900" s="2">
        <v>117.76923076923077</v>
      </c>
      <c r="F900" s="2">
        <f>SUM(Contract[[#This Row],[RN Hours (excl. Admin, DON)]], Contract[[#This Row],[RN Admin Hours]], Contract[[#This Row],[RN DON Hours]], Contract[[#This Row],[LPN Hours (excl. Admin)]], Contract[[#This Row],[LPN Admin Hours]], Contract[[#This Row],[CNA Hours]], Contract[[#This Row],[NA TR Hours]], Contract[[#This Row],[Med Aide/Tech Hours]])</f>
        <v>382.59791208791199</v>
      </c>
      <c r="G90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58.013186813186806</v>
      </c>
      <c r="H900" s="8">
        <f>Contract[[#This Row],[Total Contract Hours]]/Contract[[#This Row],[Total Nurse Staff Hours]]</f>
        <v>0.1516296482032467</v>
      </c>
      <c r="I900" s="2">
        <f>SUM(Contract[[#This Row],[RN Hours (excl. Admin, DON)]], Contract[[#This Row],[RN Admin Hours]], Contract[[#This Row],[RN DON Hours]])</f>
        <v>68.57054945054945</v>
      </c>
      <c r="J900" s="2">
        <f>SUM(Contract[[#This Row],[RN Hours Contract (excl. Admin, DON)]], Contract[[#This Row],[RN Admin Hours Contract]], Contract[[#This Row],[RN DON Hours Contract]])</f>
        <v>25.703296703296704</v>
      </c>
      <c r="K900" s="8">
        <f>Contract[[#This Row],[Total Contract RN Hours (w/ Admin, DON)]]/Contract[[#This Row],[Total RN Hours (w/ Admin, DON)]]</f>
        <v>0.37484454928909344</v>
      </c>
      <c r="L900" s="2">
        <v>31.689780219780218</v>
      </c>
      <c r="M900" s="2">
        <v>21.560439560439562</v>
      </c>
      <c r="N900" s="8">
        <f>Contract[[#This Row],[RN Hours Contract (excl. Admin, DON)]]/Contract[[#This Row],[RN Hours (excl. Admin, DON)]]</f>
        <v>0.68035939065875584</v>
      </c>
      <c r="O900" s="2">
        <v>29.276373626373623</v>
      </c>
      <c r="P900" s="2">
        <v>4.1428571428571432</v>
      </c>
      <c r="Q900" s="8">
        <f>Contract[[#This Row],[RN Admin Hours Contract]]/Contract[[#This Row],[RN Admin Hours]]</f>
        <v>0.14150854869282889</v>
      </c>
      <c r="R900" s="2">
        <v>7.6043956043956022</v>
      </c>
      <c r="S900" s="2">
        <v>0</v>
      </c>
      <c r="T900" s="8">
        <f>Contract[[#This Row],[RN DON Hours Contract]]/Contract[[#This Row],[RN DON Hours]]</f>
        <v>0</v>
      </c>
      <c r="U900" s="2">
        <v>104.82087912087907</v>
      </c>
      <c r="V900" s="2">
        <v>12.035164835164835</v>
      </c>
      <c r="W900" s="8">
        <f>Contract[[#This Row],[LPN Hours Contract (excl. Admin)]]/Contract[[#This Row],[LPN Hours (excl. Admin)]]</f>
        <v>0.11481648442659907</v>
      </c>
      <c r="X900" s="2">
        <v>6.0109890109890109</v>
      </c>
      <c r="Y900" s="2">
        <v>0</v>
      </c>
      <c r="Z900" s="8">
        <f>Contract[[#This Row],[LPN Admin Hours Contract]]/Contract[[#This Row],[LPN Admin Hours]]</f>
        <v>0</v>
      </c>
      <c r="AA900" s="2">
        <v>182.52241758241755</v>
      </c>
      <c r="AB900" s="2">
        <v>20.274725274725274</v>
      </c>
      <c r="AC900" s="8">
        <f>Contract[[#This Row],[CNA Hours Contract]]/Contract[[#This Row],[CNA Hours]]</f>
        <v>0.11108074034560862</v>
      </c>
      <c r="AD900" s="2">
        <v>15.804945054945055</v>
      </c>
      <c r="AE900" s="2">
        <v>0</v>
      </c>
      <c r="AF900" s="8">
        <f>Contract[[#This Row],[NA TR Hours Contract]]/Contract[[#This Row],[NA TR Hours]]</f>
        <v>0</v>
      </c>
      <c r="AG900" s="2">
        <v>4.8681318681318677</v>
      </c>
      <c r="AH900" s="2">
        <v>0</v>
      </c>
      <c r="AI900" s="8">
        <f>Contract[[#This Row],[Med Aide/Tech Hours Contract]]/Contract[[#This Row],[Med Aide/Tech Hours]]</f>
        <v>0</v>
      </c>
      <c r="AJ900" t="s">
        <v>187</v>
      </c>
      <c r="AK900" s="6">
        <v>5</v>
      </c>
      <c r="AT900"/>
      <c r="AU900"/>
    </row>
    <row r="901" spans="1:47" x14ac:dyDescent="0.25">
      <c r="A901" t="s">
        <v>35</v>
      </c>
      <c r="B901" t="s">
        <v>1665</v>
      </c>
      <c r="C901" t="s">
        <v>2008</v>
      </c>
      <c r="D901" t="s">
        <v>2281</v>
      </c>
      <c r="E901" s="2">
        <v>48.890109890109891</v>
      </c>
      <c r="F901" s="2">
        <f>SUM(Contract[[#This Row],[RN Hours (excl. Admin, DON)]], Contract[[#This Row],[RN Admin Hours]], Contract[[#This Row],[RN DON Hours]], Contract[[#This Row],[LPN Hours (excl. Admin)]], Contract[[#This Row],[LPN Admin Hours]], Contract[[#This Row],[CNA Hours]], Contract[[#This Row],[NA TR Hours]], Contract[[#This Row],[Med Aide/Tech Hours]])</f>
        <v>225.24164835164825</v>
      </c>
      <c r="G90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29.089450549450547</v>
      </c>
      <c r="H901" s="8">
        <f>Contract[[#This Row],[Total Contract Hours]]/Contract[[#This Row],[Total Nurse Staff Hours]]</f>
        <v>0.12914774315643424</v>
      </c>
      <c r="I901" s="2">
        <f>SUM(Contract[[#This Row],[RN Hours (excl. Admin, DON)]], Contract[[#This Row],[RN Admin Hours]], Contract[[#This Row],[RN DON Hours]])</f>
        <v>33.954285714285717</v>
      </c>
      <c r="J901" s="2">
        <f>SUM(Contract[[#This Row],[RN Hours Contract (excl. Admin, DON)]], Contract[[#This Row],[RN Admin Hours Contract]], Contract[[#This Row],[RN DON Hours Contract]])</f>
        <v>0.70329670329670335</v>
      </c>
      <c r="K901" s="8">
        <f>Contract[[#This Row],[Total Contract RN Hours (w/ Admin, DON)]]/Contract[[#This Row],[Total RN Hours (w/ Admin, DON)]]</f>
        <v>2.0713046630246226E-2</v>
      </c>
      <c r="L901" s="2">
        <v>16.108131868131874</v>
      </c>
      <c r="M901" s="2">
        <v>0.70329670329670335</v>
      </c>
      <c r="N901" s="8">
        <f>Contract[[#This Row],[RN Hours Contract (excl. Admin, DON)]]/Contract[[#This Row],[RN Hours (excl. Admin, DON)]]</f>
        <v>4.36609725481635E-2</v>
      </c>
      <c r="O901" s="2">
        <v>12.043956043956044</v>
      </c>
      <c r="P901" s="2">
        <v>0</v>
      </c>
      <c r="Q901" s="8">
        <f>Contract[[#This Row],[RN Admin Hours Contract]]/Contract[[#This Row],[RN Admin Hours]]</f>
        <v>0</v>
      </c>
      <c r="R901" s="2">
        <v>5.802197802197802</v>
      </c>
      <c r="S901" s="2">
        <v>0</v>
      </c>
      <c r="T901" s="8">
        <f>Contract[[#This Row],[RN DON Hours Contract]]/Contract[[#This Row],[RN DON Hours]]</f>
        <v>0</v>
      </c>
      <c r="U901" s="2">
        <v>58.871868131868091</v>
      </c>
      <c r="V901" s="2">
        <v>12.100439560439559</v>
      </c>
      <c r="W901" s="8">
        <f>Contract[[#This Row],[LPN Hours Contract (excl. Admin)]]/Contract[[#This Row],[LPN Hours (excl. Admin)]]</f>
        <v>0.20553856951397534</v>
      </c>
      <c r="X901" s="2">
        <v>0</v>
      </c>
      <c r="Y901" s="2">
        <v>0</v>
      </c>
      <c r="Z901" s="8" t="s">
        <v>2447</v>
      </c>
      <c r="AA901" s="2">
        <v>132.41549450549445</v>
      </c>
      <c r="AB901" s="2">
        <v>16.285714285714285</v>
      </c>
      <c r="AC901" s="8">
        <f>Contract[[#This Row],[CNA Hours Contract]]/Contract[[#This Row],[CNA Hours]]</f>
        <v>0.12298949112060692</v>
      </c>
      <c r="AD901" s="2">
        <v>0</v>
      </c>
      <c r="AE901" s="2">
        <v>0</v>
      </c>
      <c r="AF901" s="8" t="s">
        <v>2447</v>
      </c>
      <c r="AG901" s="2">
        <v>0</v>
      </c>
      <c r="AH901" s="2">
        <v>0</v>
      </c>
      <c r="AI901" s="8" t="s">
        <v>2447</v>
      </c>
      <c r="AJ901" t="s">
        <v>729</v>
      </c>
      <c r="AK901" s="6">
        <v>5</v>
      </c>
      <c r="AT901"/>
      <c r="AU901"/>
    </row>
    <row r="902" spans="1:47" x14ac:dyDescent="0.25">
      <c r="A902" t="s">
        <v>35</v>
      </c>
      <c r="B902" t="s">
        <v>1110</v>
      </c>
      <c r="C902" t="s">
        <v>2056</v>
      </c>
      <c r="D902" t="s">
        <v>2327</v>
      </c>
      <c r="E902" s="2">
        <v>34.384615384615387</v>
      </c>
      <c r="F902" s="2">
        <f>SUM(Contract[[#This Row],[RN Hours (excl. Admin, DON)]], Contract[[#This Row],[RN Admin Hours]], Contract[[#This Row],[RN DON Hours]], Contract[[#This Row],[LPN Hours (excl. Admin)]], Contract[[#This Row],[LPN Admin Hours]], Contract[[#This Row],[CNA Hours]], Contract[[#This Row],[NA TR Hours]], Contract[[#This Row],[Med Aide/Tech Hours]])</f>
        <v>117.17989010989012</v>
      </c>
      <c r="G90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0.5494505494505495</v>
      </c>
      <c r="H902" s="8">
        <f>Contract[[#This Row],[Total Contract Hours]]/Contract[[#This Row],[Total Nurse Staff Hours]]</f>
        <v>4.688949178355435E-3</v>
      </c>
      <c r="I902" s="2">
        <f>SUM(Contract[[#This Row],[RN Hours (excl. Admin, DON)]], Contract[[#This Row],[RN Admin Hours]], Contract[[#This Row],[RN DON Hours]])</f>
        <v>22.051428571428573</v>
      </c>
      <c r="J902" s="2">
        <f>SUM(Contract[[#This Row],[RN Hours Contract (excl. Admin, DON)]], Contract[[#This Row],[RN Admin Hours Contract]], Contract[[#This Row],[RN DON Hours Contract]])</f>
        <v>0</v>
      </c>
      <c r="K902" s="8">
        <f>Contract[[#This Row],[Total Contract RN Hours (w/ Admin, DON)]]/Contract[[#This Row],[Total RN Hours (w/ Admin, DON)]]</f>
        <v>0</v>
      </c>
      <c r="L902" s="2">
        <v>16.337142857142858</v>
      </c>
      <c r="M902" s="2">
        <v>0</v>
      </c>
      <c r="N902" s="8">
        <f>Contract[[#This Row],[RN Hours Contract (excl. Admin, DON)]]/Contract[[#This Row],[RN Hours (excl. Admin, DON)]]</f>
        <v>0</v>
      </c>
      <c r="O902" s="2">
        <v>0</v>
      </c>
      <c r="P902" s="2">
        <v>0</v>
      </c>
      <c r="Q902" s="8" t="s">
        <v>2447</v>
      </c>
      <c r="R902" s="2">
        <v>5.7142857142857144</v>
      </c>
      <c r="S902" s="2">
        <v>0</v>
      </c>
      <c r="T902" s="8">
        <f>Contract[[#This Row],[RN DON Hours Contract]]/Contract[[#This Row],[RN DON Hours]]</f>
        <v>0</v>
      </c>
      <c r="U902" s="2">
        <v>28.424395604395603</v>
      </c>
      <c r="V902" s="2">
        <v>0.5494505494505495</v>
      </c>
      <c r="W902" s="8">
        <f>Contract[[#This Row],[LPN Hours Contract (excl. Admin)]]/Contract[[#This Row],[LPN Hours (excl. Admin)]]</f>
        <v>1.9330245648761707E-2</v>
      </c>
      <c r="X902" s="2">
        <v>0.26373626373626374</v>
      </c>
      <c r="Y902" s="2">
        <v>0</v>
      </c>
      <c r="Z902" s="8">
        <f>Contract[[#This Row],[LPN Admin Hours Contract]]/Contract[[#This Row],[LPN Admin Hours]]</f>
        <v>0</v>
      </c>
      <c r="AA902" s="2">
        <v>66.440329670329689</v>
      </c>
      <c r="AB902" s="2">
        <v>0</v>
      </c>
      <c r="AC902" s="8">
        <f>Contract[[#This Row],[CNA Hours Contract]]/Contract[[#This Row],[CNA Hours]]</f>
        <v>0</v>
      </c>
      <c r="AD902" s="2">
        <v>0</v>
      </c>
      <c r="AE902" s="2">
        <v>0</v>
      </c>
      <c r="AF902" s="8" t="s">
        <v>2447</v>
      </c>
      <c r="AG902" s="2">
        <v>0</v>
      </c>
      <c r="AH902" s="2">
        <v>0</v>
      </c>
      <c r="AI902" s="8" t="s">
        <v>2447</v>
      </c>
      <c r="AJ902" t="s">
        <v>164</v>
      </c>
      <c r="AK902" s="6">
        <v>5</v>
      </c>
      <c r="AT902"/>
      <c r="AU902"/>
    </row>
    <row r="903" spans="1:47" x14ac:dyDescent="0.25">
      <c r="A903" t="s">
        <v>35</v>
      </c>
      <c r="B903" t="s">
        <v>1647</v>
      </c>
      <c r="C903" t="s">
        <v>2197</v>
      </c>
      <c r="D903" t="s">
        <v>2330</v>
      </c>
      <c r="E903" s="2">
        <v>61.032967032967036</v>
      </c>
      <c r="F903" s="2">
        <f>SUM(Contract[[#This Row],[RN Hours (excl. Admin, DON)]], Contract[[#This Row],[RN Admin Hours]], Contract[[#This Row],[RN DON Hours]], Contract[[#This Row],[LPN Hours (excl. Admin)]], Contract[[#This Row],[LPN Admin Hours]], Contract[[#This Row],[CNA Hours]], Contract[[#This Row],[NA TR Hours]], Contract[[#This Row],[Med Aide/Tech Hours]])</f>
        <v>197.10120879120882</v>
      </c>
      <c r="G90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5.5714285714285712</v>
      </c>
      <c r="H903" s="8">
        <f>Contract[[#This Row],[Total Contract Hours]]/Contract[[#This Row],[Total Nurse Staff Hours]]</f>
        <v>2.8266841211158873E-2</v>
      </c>
      <c r="I903" s="2">
        <f>SUM(Contract[[#This Row],[RN Hours (excl. Admin, DON)]], Contract[[#This Row],[RN Admin Hours]], Contract[[#This Row],[RN DON Hours]])</f>
        <v>41.655714285714282</v>
      </c>
      <c r="J903" s="2">
        <f>SUM(Contract[[#This Row],[RN Hours Contract (excl. Admin, DON)]], Contract[[#This Row],[RN Admin Hours Contract]], Contract[[#This Row],[RN DON Hours Contract]])</f>
        <v>0</v>
      </c>
      <c r="K903" s="8">
        <f>Contract[[#This Row],[Total Contract RN Hours (w/ Admin, DON)]]/Contract[[#This Row],[Total RN Hours (w/ Admin, DON)]]</f>
        <v>0</v>
      </c>
      <c r="L903" s="2">
        <v>20.361758241758238</v>
      </c>
      <c r="M903" s="2">
        <v>0</v>
      </c>
      <c r="N903" s="8">
        <f>Contract[[#This Row],[RN Hours Contract (excl. Admin, DON)]]/Contract[[#This Row],[RN Hours (excl. Admin, DON)]]</f>
        <v>0</v>
      </c>
      <c r="O903" s="2">
        <v>16.346153846153847</v>
      </c>
      <c r="P903" s="2">
        <v>0</v>
      </c>
      <c r="Q903" s="8">
        <f>Contract[[#This Row],[RN Admin Hours Contract]]/Contract[[#This Row],[RN Admin Hours]]</f>
        <v>0</v>
      </c>
      <c r="R903" s="2">
        <v>4.947802197802198</v>
      </c>
      <c r="S903" s="2">
        <v>0</v>
      </c>
      <c r="T903" s="8">
        <f>Contract[[#This Row],[RN DON Hours Contract]]/Contract[[#This Row],[RN DON Hours]]</f>
        <v>0</v>
      </c>
      <c r="U903" s="2">
        <v>50.719890109890109</v>
      </c>
      <c r="V903" s="2">
        <v>0</v>
      </c>
      <c r="W903" s="8">
        <f>Contract[[#This Row],[LPN Hours Contract (excl. Admin)]]/Contract[[#This Row],[LPN Hours (excl. Admin)]]</f>
        <v>0</v>
      </c>
      <c r="X903" s="2">
        <v>0</v>
      </c>
      <c r="Y903" s="2">
        <v>0</v>
      </c>
      <c r="Z903" s="8" t="s">
        <v>2447</v>
      </c>
      <c r="AA903" s="2">
        <v>96.90494505494506</v>
      </c>
      <c r="AB903" s="2">
        <v>5.5714285714285712</v>
      </c>
      <c r="AC903" s="8">
        <f>Contract[[#This Row],[CNA Hours Contract]]/Contract[[#This Row],[CNA Hours]]</f>
        <v>5.7493748830563532E-2</v>
      </c>
      <c r="AD903" s="2">
        <v>7.8206593406593399</v>
      </c>
      <c r="AE903" s="2">
        <v>0</v>
      </c>
      <c r="AF903" s="8">
        <f>Contract[[#This Row],[NA TR Hours Contract]]/Contract[[#This Row],[NA TR Hours]]</f>
        <v>0</v>
      </c>
      <c r="AG903" s="2">
        <v>0</v>
      </c>
      <c r="AH903" s="2">
        <v>0</v>
      </c>
      <c r="AI903" s="8" t="s">
        <v>2447</v>
      </c>
      <c r="AJ903" t="s">
        <v>710</v>
      </c>
      <c r="AK903" s="6">
        <v>5</v>
      </c>
      <c r="AT903"/>
      <c r="AU903"/>
    </row>
    <row r="904" spans="1:47" x14ac:dyDescent="0.25">
      <c r="A904" t="s">
        <v>35</v>
      </c>
      <c r="B904" t="s">
        <v>1535</v>
      </c>
      <c r="C904" t="s">
        <v>1965</v>
      </c>
      <c r="D904" t="s">
        <v>2282</v>
      </c>
      <c r="E904" s="2">
        <v>44.142857142857146</v>
      </c>
      <c r="F904" s="2">
        <f>SUM(Contract[[#This Row],[RN Hours (excl. Admin, DON)]], Contract[[#This Row],[RN Admin Hours]], Contract[[#This Row],[RN DON Hours]], Contract[[#This Row],[LPN Hours (excl. Admin)]], Contract[[#This Row],[LPN Admin Hours]], Contract[[#This Row],[CNA Hours]], Contract[[#This Row],[NA TR Hours]], Contract[[#This Row],[Med Aide/Tech Hours]])</f>
        <v>177.58791208791212</v>
      </c>
      <c r="G90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04" s="8">
        <f>Contract[[#This Row],[Total Contract Hours]]/Contract[[#This Row],[Total Nurse Staff Hours]]</f>
        <v>0</v>
      </c>
      <c r="I904" s="2">
        <f>SUM(Contract[[#This Row],[RN Hours (excl. Admin, DON)]], Contract[[#This Row],[RN Admin Hours]], Contract[[#This Row],[RN DON Hours]])</f>
        <v>48.299450549450555</v>
      </c>
      <c r="J904" s="2">
        <f>SUM(Contract[[#This Row],[RN Hours Contract (excl. Admin, DON)]], Contract[[#This Row],[RN Admin Hours Contract]], Contract[[#This Row],[RN DON Hours Contract]])</f>
        <v>0</v>
      </c>
      <c r="K904" s="8">
        <f>Contract[[#This Row],[Total Contract RN Hours (w/ Admin, DON)]]/Contract[[#This Row],[Total RN Hours (w/ Admin, DON)]]</f>
        <v>0</v>
      </c>
      <c r="L904" s="2">
        <v>38.804945054945058</v>
      </c>
      <c r="M904" s="2">
        <v>0</v>
      </c>
      <c r="N904" s="8">
        <f>Contract[[#This Row],[RN Hours Contract (excl. Admin, DON)]]/Contract[[#This Row],[RN Hours (excl. Admin, DON)]]</f>
        <v>0</v>
      </c>
      <c r="O904" s="2">
        <v>4.4835164835164836</v>
      </c>
      <c r="P904" s="2">
        <v>0</v>
      </c>
      <c r="Q904" s="8">
        <f>Contract[[#This Row],[RN Admin Hours Contract]]/Contract[[#This Row],[RN Admin Hours]]</f>
        <v>0</v>
      </c>
      <c r="R904" s="2">
        <v>5.0109890109890109</v>
      </c>
      <c r="S904" s="2">
        <v>0</v>
      </c>
      <c r="T904" s="8">
        <f>Contract[[#This Row],[RN DON Hours Contract]]/Contract[[#This Row],[RN DON Hours]]</f>
        <v>0</v>
      </c>
      <c r="U904" s="2">
        <v>20.596153846153847</v>
      </c>
      <c r="V904" s="2">
        <v>0</v>
      </c>
      <c r="W904" s="8">
        <f>Contract[[#This Row],[LPN Hours Contract (excl. Admin)]]/Contract[[#This Row],[LPN Hours (excl. Admin)]]</f>
        <v>0</v>
      </c>
      <c r="X904" s="2">
        <v>0</v>
      </c>
      <c r="Y904" s="2">
        <v>0</v>
      </c>
      <c r="Z904" s="8" t="s">
        <v>2447</v>
      </c>
      <c r="AA904" s="2">
        <v>96.222527472527474</v>
      </c>
      <c r="AB904" s="2">
        <v>0</v>
      </c>
      <c r="AC904" s="8">
        <f>Contract[[#This Row],[CNA Hours Contract]]/Contract[[#This Row],[CNA Hours]]</f>
        <v>0</v>
      </c>
      <c r="AD904" s="2">
        <v>12.469780219780219</v>
      </c>
      <c r="AE904" s="2">
        <v>0</v>
      </c>
      <c r="AF904" s="8">
        <f>Contract[[#This Row],[NA TR Hours Contract]]/Contract[[#This Row],[NA TR Hours]]</f>
        <v>0</v>
      </c>
      <c r="AG904" s="2">
        <v>0</v>
      </c>
      <c r="AH904" s="2">
        <v>0</v>
      </c>
      <c r="AI904" s="8" t="s">
        <v>2447</v>
      </c>
      <c r="AJ904" t="s">
        <v>597</v>
      </c>
      <c r="AK904" s="6">
        <v>5</v>
      </c>
      <c r="AT904"/>
      <c r="AU904"/>
    </row>
    <row r="905" spans="1:47" x14ac:dyDescent="0.25">
      <c r="A905" t="s">
        <v>35</v>
      </c>
      <c r="B905" t="s">
        <v>1310</v>
      </c>
      <c r="C905" t="s">
        <v>1951</v>
      </c>
      <c r="D905" t="s">
        <v>2291</v>
      </c>
      <c r="E905" s="2">
        <v>47.296703296703299</v>
      </c>
      <c r="F905" s="2">
        <f>SUM(Contract[[#This Row],[RN Hours (excl. Admin, DON)]], Contract[[#This Row],[RN Admin Hours]], Contract[[#This Row],[RN DON Hours]], Contract[[#This Row],[LPN Hours (excl. Admin)]], Contract[[#This Row],[LPN Admin Hours]], Contract[[#This Row],[CNA Hours]], Contract[[#This Row],[NA TR Hours]], Contract[[#This Row],[Med Aide/Tech Hours]])</f>
        <v>166.92065934065937</v>
      </c>
      <c r="G90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38.547802197802199</v>
      </c>
      <c r="H905" s="8">
        <f>Contract[[#This Row],[Total Contract Hours]]/Contract[[#This Row],[Total Nurse Staff Hours]]</f>
        <v>0.23093487858283659</v>
      </c>
      <c r="I905" s="2">
        <f>SUM(Contract[[#This Row],[RN Hours (excl. Admin, DON)]], Contract[[#This Row],[RN Admin Hours]], Contract[[#This Row],[RN DON Hours]])</f>
        <v>23.037472527472531</v>
      </c>
      <c r="J905" s="2">
        <f>SUM(Contract[[#This Row],[RN Hours Contract (excl. Admin, DON)]], Contract[[#This Row],[RN Admin Hours Contract]], Contract[[#This Row],[RN DON Hours Contract]])</f>
        <v>5.5934065934065931</v>
      </c>
      <c r="K905" s="8">
        <f>Contract[[#This Row],[Total Contract RN Hours (w/ Admin, DON)]]/Contract[[#This Row],[Total RN Hours (w/ Admin, DON)]]</f>
        <v>0.24279601795450312</v>
      </c>
      <c r="L905" s="2">
        <v>17.411098901098903</v>
      </c>
      <c r="M905" s="2">
        <v>5.5934065934065931</v>
      </c>
      <c r="N905" s="8">
        <f>Contract[[#This Row],[RN Hours Contract (excl. Admin, DON)]]/Contract[[#This Row],[RN Hours (excl. Admin, DON)]]</f>
        <v>0.32125523065368178</v>
      </c>
      <c r="O905" s="2">
        <v>0</v>
      </c>
      <c r="P905" s="2">
        <v>0</v>
      </c>
      <c r="Q905" s="8" t="s">
        <v>2447</v>
      </c>
      <c r="R905" s="2">
        <v>5.6263736263736268</v>
      </c>
      <c r="S905" s="2">
        <v>0</v>
      </c>
      <c r="T905" s="8">
        <f>Contract[[#This Row],[RN DON Hours Contract]]/Contract[[#This Row],[RN DON Hours]]</f>
        <v>0</v>
      </c>
      <c r="U905" s="2">
        <v>44.895384615384643</v>
      </c>
      <c r="V905" s="2">
        <v>4.9324175824175827</v>
      </c>
      <c r="W905" s="8">
        <f>Contract[[#This Row],[LPN Hours Contract (excl. Admin)]]/Contract[[#This Row],[LPN Hours (excl. Admin)]]</f>
        <v>0.10986469154175268</v>
      </c>
      <c r="X905" s="2">
        <v>11.692307692307692</v>
      </c>
      <c r="Y905" s="2">
        <v>0</v>
      </c>
      <c r="Z905" s="8">
        <f>Contract[[#This Row],[LPN Admin Hours Contract]]/Contract[[#This Row],[LPN Admin Hours]]</f>
        <v>0</v>
      </c>
      <c r="AA905" s="2">
        <v>87.295494505494489</v>
      </c>
      <c r="AB905" s="2">
        <v>28.021978021978022</v>
      </c>
      <c r="AC905" s="8">
        <f>Contract[[#This Row],[CNA Hours Contract]]/Contract[[#This Row],[CNA Hours]]</f>
        <v>0.32100142373572649</v>
      </c>
      <c r="AD905" s="2">
        <v>0</v>
      </c>
      <c r="AE905" s="2">
        <v>0</v>
      </c>
      <c r="AF905" s="8" t="s">
        <v>2447</v>
      </c>
      <c r="AG905" s="2">
        <v>0</v>
      </c>
      <c r="AH905" s="2">
        <v>0</v>
      </c>
      <c r="AI905" s="8" t="s">
        <v>2447</v>
      </c>
      <c r="AJ905" t="s">
        <v>367</v>
      </c>
      <c r="AK905" s="6">
        <v>5</v>
      </c>
      <c r="AT905"/>
      <c r="AU905"/>
    </row>
    <row r="906" spans="1:47" x14ac:dyDescent="0.25">
      <c r="A906" t="s">
        <v>35</v>
      </c>
      <c r="B906" t="s">
        <v>1438</v>
      </c>
      <c r="C906" t="s">
        <v>1978</v>
      </c>
      <c r="D906" t="s">
        <v>2331</v>
      </c>
      <c r="E906" s="2">
        <v>72.516483516483518</v>
      </c>
      <c r="F906" s="2">
        <f>SUM(Contract[[#This Row],[RN Hours (excl. Admin, DON)]], Contract[[#This Row],[RN Admin Hours]], Contract[[#This Row],[RN DON Hours]], Contract[[#This Row],[LPN Hours (excl. Admin)]], Contract[[#This Row],[LPN Admin Hours]], Contract[[#This Row],[CNA Hours]], Contract[[#This Row],[NA TR Hours]], Contract[[#This Row],[Med Aide/Tech Hours]])</f>
        <v>220.82692307692309</v>
      </c>
      <c r="G90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06" s="8">
        <f>Contract[[#This Row],[Total Contract Hours]]/Contract[[#This Row],[Total Nurse Staff Hours]]</f>
        <v>0</v>
      </c>
      <c r="I906" s="2">
        <f>SUM(Contract[[#This Row],[RN Hours (excl. Admin, DON)]], Contract[[#This Row],[RN Admin Hours]], Contract[[#This Row],[RN DON Hours]])</f>
        <v>28.439890109890104</v>
      </c>
      <c r="J906" s="2">
        <f>SUM(Contract[[#This Row],[RN Hours Contract (excl. Admin, DON)]], Contract[[#This Row],[RN Admin Hours Contract]], Contract[[#This Row],[RN DON Hours Contract]])</f>
        <v>0</v>
      </c>
      <c r="K906" s="8">
        <f>Contract[[#This Row],[Total Contract RN Hours (w/ Admin, DON)]]/Contract[[#This Row],[Total RN Hours (w/ Admin, DON)]]</f>
        <v>0</v>
      </c>
      <c r="L906" s="2">
        <v>14.660769230769224</v>
      </c>
      <c r="M906" s="2">
        <v>0</v>
      </c>
      <c r="N906" s="8">
        <f>Contract[[#This Row],[RN Hours Contract (excl. Admin, DON)]]/Contract[[#This Row],[RN Hours (excl. Admin, DON)]]</f>
        <v>0</v>
      </c>
      <c r="O906" s="2">
        <v>7.4989010989010989</v>
      </c>
      <c r="P906" s="2">
        <v>0</v>
      </c>
      <c r="Q906" s="8">
        <f>Contract[[#This Row],[RN Admin Hours Contract]]/Contract[[#This Row],[RN Admin Hours]]</f>
        <v>0</v>
      </c>
      <c r="R906" s="2">
        <v>6.2802197802197801</v>
      </c>
      <c r="S906" s="2">
        <v>0</v>
      </c>
      <c r="T906" s="8">
        <f>Contract[[#This Row],[RN DON Hours Contract]]/Contract[[#This Row],[RN DON Hours]]</f>
        <v>0</v>
      </c>
      <c r="U906" s="2">
        <v>68.940329670329675</v>
      </c>
      <c r="V906" s="2">
        <v>0</v>
      </c>
      <c r="W906" s="8">
        <f>Contract[[#This Row],[LPN Hours Contract (excl. Admin)]]/Contract[[#This Row],[LPN Hours (excl. Admin)]]</f>
        <v>0</v>
      </c>
      <c r="X906" s="2">
        <v>5.8076923076923075</v>
      </c>
      <c r="Y906" s="2">
        <v>0</v>
      </c>
      <c r="Z906" s="8">
        <f>Contract[[#This Row],[LPN Admin Hours Contract]]/Contract[[#This Row],[LPN Admin Hours]]</f>
        <v>0</v>
      </c>
      <c r="AA906" s="2">
        <v>117.639010989011</v>
      </c>
      <c r="AB906" s="2">
        <v>0</v>
      </c>
      <c r="AC906" s="8">
        <f>Contract[[#This Row],[CNA Hours Contract]]/Contract[[#This Row],[CNA Hours]]</f>
        <v>0</v>
      </c>
      <c r="AD906" s="2">
        <v>0</v>
      </c>
      <c r="AE906" s="2">
        <v>0</v>
      </c>
      <c r="AF906" s="8" t="s">
        <v>2447</v>
      </c>
      <c r="AG906" s="2">
        <v>0</v>
      </c>
      <c r="AH906" s="2">
        <v>0</v>
      </c>
      <c r="AI906" s="8" t="s">
        <v>2447</v>
      </c>
      <c r="AJ906" t="s">
        <v>497</v>
      </c>
      <c r="AK906" s="6">
        <v>5</v>
      </c>
      <c r="AT906"/>
      <c r="AU906"/>
    </row>
    <row r="907" spans="1:47" x14ac:dyDescent="0.25">
      <c r="A907" t="s">
        <v>35</v>
      </c>
      <c r="B907" t="s">
        <v>1845</v>
      </c>
      <c r="C907" t="s">
        <v>2001</v>
      </c>
      <c r="D907" t="s">
        <v>2322</v>
      </c>
      <c r="E907" s="2">
        <v>20</v>
      </c>
      <c r="F907" s="2">
        <f>SUM(Contract[[#This Row],[RN Hours (excl. Admin, DON)]], Contract[[#This Row],[RN Admin Hours]], Contract[[#This Row],[RN DON Hours]], Contract[[#This Row],[LPN Hours (excl. Admin)]], Contract[[#This Row],[LPN Admin Hours]], Contract[[#This Row],[CNA Hours]], Contract[[#This Row],[NA TR Hours]], Contract[[#This Row],[Med Aide/Tech Hours]])</f>
        <v>113.54637362637358</v>
      </c>
      <c r="G90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07" s="8">
        <f>Contract[[#This Row],[Total Contract Hours]]/Contract[[#This Row],[Total Nurse Staff Hours]]</f>
        <v>0</v>
      </c>
      <c r="I907" s="2">
        <f>SUM(Contract[[#This Row],[RN Hours (excl. Admin, DON)]], Contract[[#This Row],[RN Admin Hours]], Contract[[#This Row],[RN DON Hours]])</f>
        <v>16.161318681318679</v>
      </c>
      <c r="J907" s="2">
        <f>SUM(Contract[[#This Row],[RN Hours Contract (excl. Admin, DON)]], Contract[[#This Row],[RN Admin Hours Contract]], Contract[[#This Row],[RN DON Hours Contract]])</f>
        <v>0</v>
      </c>
      <c r="K907" s="8">
        <f>Contract[[#This Row],[Total Contract RN Hours (w/ Admin, DON)]]/Contract[[#This Row],[Total RN Hours (w/ Admin, DON)]]</f>
        <v>0</v>
      </c>
      <c r="L907" s="2">
        <v>10.622857142857141</v>
      </c>
      <c r="M907" s="2">
        <v>0</v>
      </c>
      <c r="N907" s="8">
        <f>Contract[[#This Row],[RN Hours Contract (excl. Admin, DON)]]/Contract[[#This Row],[RN Hours (excl. Admin, DON)]]</f>
        <v>0</v>
      </c>
      <c r="O907" s="2">
        <v>0</v>
      </c>
      <c r="P907" s="2">
        <v>0</v>
      </c>
      <c r="Q907" s="8" t="s">
        <v>2447</v>
      </c>
      <c r="R907" s="2">
        <v>5.5384615384615383</v>
      </c>
      <c r="S907" s="2">
        <v>0</v>
      </c>
      <c r="T907" s="8">
        <f>Contract[[#This Row],[RN DON Hours Contract]]/Contract[[#This Row],[RN DON Hours]]</f>
        <v>0</v>
      </c>
      <c r="U907" s="2">
        <v>16.305274725274728</v>
      </c>
      <c r="V907" s="2">
        <v>0</v>
      </c>
      <c r="W907" s="8">
        <f>Contract[[#This Row],[LPN Hours Contract (excl. Admin)]]/Contract[[#This Row],[LPN Hours (excl. Admin)]]</f>
        <v>0</v>
      </c>
      <c r="X907" s="2">
        <v>0</v>
      </c>
      <c r="Y907" s="2">
        <v>0</v>
      </c>
      <c r="Z907" s="8" t="s">
        <v>2447</v>
      </c>
      <c r="AA907" s="2">
        <v>81.079780219780176</v>
      </c>
      <c r="AB907" s="2">
        <v>0</v>
      </c>
      <c r="AC907" s="8">
        <f>Contract[[#This Row],[CNA Hours Contract]]/Contract[[#This Row],[CNA Hours]]</f>
        <v>0</v>
      </c>
      <c r="AD907" s="2">
        <v>0</v>
      </c>
      <c r="AE907" s="2">
        <v>0</v>
      </c>
      <c r="AF907" s="8" t="s">
        <v>2447</v>
      </c>
      <c r="AG907" s="2">
        <v>0</v>
      </c>
      <c r="AH907" s="2">
        <v>0</v>
      </c>
      <c r="AI907" s="8" t="s">
        <v>2447</v>
      </c>
      <c r="AJ907" t="s">
        <v>912</v>
      </c>
      <c r="AK907" s="6">
        <v>5</v>
      </c>
      <c r="AT907"/>
      <c r="AU907"/>
    </row>
    <row r="908" spans="1:47" x14ac:dyDescent="0.25">
      <c r="A908" t="s">
        <v>35</v>
      </c>
      <c r="B908" t="s">
        <v>1410</v>
      </c>
      <c r="C908" t="s">
        <v>1976</v>
      </c>
      <c r="D908" t="s">
        <v>2335</v>
      </c>
      <c r="E908" s="2">
        <v>80.142857142857139</v>
      </c>
      <c r="F908" s="2">
        <f>SUM(Contract[[#This Row],[RN Hours (excl. Admin, DON)]], Contract[[#This Row],[RN Admin Hours]], Contract[[#This Row],[RN DON Hours]], Contract[[#This Row],[LPN Hours (excl. Admin)]], Contract[[#This Row],[LPN Admin Hours]], Contract[[#This Row],[CNA Hours]], Contract[[#This Row],[NA TR Hours]], Contract[[#This Row],[Med Aide/Tech Hours]])</f>
        <v>339.92241758241767</v>
      </c>
      <c r="G90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18.48131868131868</v>
      </c>
      <c r="H908" s="8">
        <f>Contract[[#This Row],[Total Contract Hours]]/Contract[[#This Row],[Total Nurse Staff Hours]]</f>
        <v>5.4369225815586862E-2</v>
      </c>
      <c r="I908" s="2">
        <f>SUM(Contract[[#This Row],[RN Hours (excl. Admin, DON)]], Contract[[#This Row],[RN Admin Hours]], Contract[[#This Row],[RN DON Hours]])</f>
        <v>61.574175824175839</v>
      </c>
      <c r="J908" s="2">
        <f>SUM(Contract[[#This Row],[RN Hours Contract (excl. Admin, DON)]], Contract[[#This Row],[RN Admin Hours Contract]], Contract[[#This Row],[RN DON Hours Contract]])</f>
        <v>3.8461538461538463</v>
      </c>
      <c r="K908" s="8">
        <f>Contract[[#This Row],[Total Contract RN Hours (w/ Admin, DON)]]/Contract[[#This Row],[Total RN Hours (w/ Admin, DON)]]</f>
        <v>6.2463748717262291E-2</v>
      </c>
      <c r="L908" s="2">
        <v>50.980769230769248</v>
      </c>
      <c r="M908" s="2">
        <v>3.8461538461538463</v>
      </c>
      <c r="N908" s="8">
        <f>Contract[[#This Row],[RN Hours Contract (excl. Admin, DON)]]/Contract[[#This Row],[RN Hours (excl. Admin, DON)]]</f>
        <v>7.5443228970199908E-2</v>
      </c>
      <c r="O908" s="2">
        <v>5.4945054945054945</v>
      </c>
      <c r="P908" s="2">
        <v>0</v>
      </c>
      <c r="Q908" s="8">
        <f>Contract[[#This Row],[RN Admin Hours Contract]]/Contract[[#This Row],[RN Admin Hours]]</f>
        <v>0</v>
      </c>
      <c r="R908" s="2">
        <v>5.0989010989010985</v>
      </c>
      <c r="S908" s="2">
        <v>0</v>
      </c>
      <c r="T908" s="8">
        <f>Contract[[#This Row],[RN DON Hours Contract]]/Contract[[#This Row],[RN DON Hours]]</f>
        <v>0</v>
      </c>
      <c r="U908" s="2">
        <v>19.096703296703296</v>
      </c>
      <c r="V908" s="2">
        <v>3.5582417582417576</v>
      </c>
      <c r="W908" s="8">
        <f>Contract[[#This Row],[LPN Hours Contract (excl. Admin)]]/Contract[[#This Row],[LPN Hours (excl. Admin)]]</f>
        <v>0.1863275405685349</v>
      </c>
      <c r="X908" s="2">
        <v>91.406373626373664</v>
      </c>
      <c r="Y908" s="2">
        <v>0</v>
      </c>
      <c r="Z908" s="8">
        <f>Contract[[#This Row],[LPN Admin Hours Contract]]/Contract[[#This Row],[LPN Admin Hours]]</f>
        <v>0</v>
      </c>
      <c r="AA908" s="2">
        <v>167.84516483516484</v>
      </c>
      <c r="AB908" s="2">
        <v>11.076923076923077</v>
      </c>
      <c r="AC908" s="8">
        <f>Contract[[#This Row],[CNA Hours Contract]]/Contract[[#This Row],[CNA Hours]]</f>
        <v>6.599488932434458E-2</v>
      </c>
      <c r="AD908" s="2">
        <v>0</v>
      </c>
      <c r="AE908" s="2">
        <v>0</v>
      </c>
      <c r="AF908" s="8" t="s">
        <v>2447</v>
      </c>
      <c r="AG908" s="2">
        <v>0</v>
      </c>
      <c r="AH908" s="2">
        <v>0</v>
      </c>
      <c r="AI908" s="8" t="s">
        <v>2447</v>
      </c>
      <c r="AJ908" t="s">
        <v>469</v>
      </c>
      <c r="AK908" s="6">
        <v>5</v>
      </c>
      <c r="AT908"/>
      <c r="AU908"/>
    </row>
    <row r="909" spans="1:47" x14ac:dyDescent="0.25">
      <c r="A909" t="s">
        <v>35</v>
      </c>
      <c r="B909" t="s">
        <v>1812</v>
      </c>
      <c r="C909" t="s">
        <v>1983</v>
      </c>
      <c r="D909" t="s">
        <v>2337</v>
      </c>
      <c r="E909" s="2">
        <v>46.901098901098898</v>
      </c>
      <c r="F909" s="2">
        <f>SUM(Contract[[#This Row],[RN Hours (excl. Admin, DON)]], Contract[[#This Row],[RN Admin Hours]], Contract[[#This Row],[RN DON Hours]], Contract[[#This Row],[LPN Hours (excl. Admin)]], Contract[[#This Row],[LPN Admin Hours]], Contract[[#This Row],[CNA Hours]], Contract[[#This Row],[NA TR Hours]], Contract[[#This Row],[Med Aide/Tech Hours]])</f>
        <v>166.96197802197807</v>
      </c>
      <c r="G90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09" s="8">
        <f>Contract[[#This Row],[Total Contract Hours]]/Contract[[#This Row],[Total Nurse Staff Hours]]</f>
        <v>0</v>
      </c>
      <c r="I909" s="2">
        <f>SUM(Contract[[#This Row],[RN Hours (excl. Admin, DON)]], Contract[[#This Row],[RN Admin Hours]], Contract[[#This Row],[RN DON Hours]])</f>
        <v>35.139450549450551</v>
      </c>
      <c r="J909" s="2">
        <f>SUM(Contract[[#This Row],[RN Hours Contract (excl. Admin, DON)]], Contract[[#This Row],[RN Admin Hours Contract]], Contract[[#This Row],[RN DON Hours Contract]])</f>
        <v>0</v>
      </c>
      <c r="K909" s="8">
        <f>Contract[[#This Row],[Total Contract RN Hours (w/ Admin, DON)]]/Contract[[#This Row],[Total RN Hours (w/ Admin, DON)]]</f>
        <v>0</v>
      </c>
      <c r="L909" s="2">
        <v>15.877912087912092</v>
      </c>
      <c r="M909" s="2">
        <v>0</v>
      </c>
      <c r="N909" s="8">
        <f>Contract[[#This Row],[RN Hours Contract (excl. Admin, DON)]]/Contract[[#This Row],[RN Hours (excl. Admin, DON)]]</f>
        <v>0</v>
      </c>
      <c r="O909" s="2">
        <v>14.767032967032961</v>
      </c>
      <c r="P909" s="2">
        <v>0</v>
      </c>
      <c r="Q909" s="8">
        <f>Contract[[#This Row],[RN Admin Hours Contract]]/Contract[[#This Row],[RN Admin Hours]]</f>
        <v>0</v>
      </c>
      <c r="R909" s="2">
        <v>4.4945054945054945</v>
      </c>
      <c r="S909" s="2">
        <v>0</v>
      </c>
      <c r="T909" s="8">
        <f>Contract[[#This Row],[RN DON Hours Contract]]/Contract[[#This Row],[RN DON Hours]]</f>
        <v>0</v>
      </c>
      <c r="U909" s="2">
        <v>50.536263736263706</v>
      </c>
      <c r="V909" s="2">
        <v>0</v>
      </c>
      <c r="W909" s="8">
        <f>Contract[[#This Row],[LPN Hours Contract (excl. Admin)]]/Contract[[#This Row],[LPN Hours (excl. Admin)]]</f>
        <v>0</v>
      </c>
      <c r="X909" s="2">
        <v>4.9502197802197809</v>
      </c>
      <c r="Y909" s="2">
        <v>0</v>
      </c>
      <c r="Z909" s="8">
        <f>Contract[[#This Row],[LPN Admin Hours Contract]]/Contract[[#This Row],[LPN Admin Hours]]</f>
        <v>0</v>
      </c>
      <c r="AA909" s="2">
        <v>76.072307692307746</v>
      </c>
      <c r="AB909" s="2">
        <v>0</v>
      </c>
      <c r="AC909" s="8">
        <f>Contract[[#This Row],[CNA Hours Contract]]/Contract[[#This Row],[CNA Hours]]</f>
        <v>0</v>
      </c>
      <c r="AD909" s="2">
        <v>0</v>
      </c>
      <c r="AE909" s="2">
        <v>0</v>
      </c>
      <c r="AF909" s="8" t="s">
        <v>2447</v>
      </c>
      <c r="AG909" s="2">
        <v>0.26373626373626374</v>
      </c>
      <c r="AH909" s="2">
        <v>0</v>
      </c>
      <c r="AI909" s="8">
        <f>Contract[[#This Row],[Med Aide/Tech Hours Contract]]/Contract[[#This Row],[Med Aide/Tech Hours]]</f>
        <v>0</v>
      </c>
      <c r="AJ909" t="s">
        <v>879</v>
      </c>
      <c r="AK909" s="6">
        <v>5</v>
      </c>
      <c r="AT909"/>
      <c r="AU909"/>
    </row>
    <row r="910" spans="1:47" x14ac:dyDescent="0.25">
      <c r="A910" t="s">
        <v>35</v>
      </c>
      <c r="B910" t="s">
        <v>1397</v>
      </c>
      <c r="C910" t="s">
        <v>2056</v>
      </c>
      <c r="D910" t="s">
        <v>2327</v>
      </c>
      <c r="E910" s="2">
        <v>57.967032967032964</v>
      </c>
      <c r="F910" s="2">
        <f>SUM(Contract[[#This Row],[RN Hours (excl. Admin, DON)]], Contract[[#This Row],[RN Admin Hours]], Contract[[#This Row],[RN DON Hours]], Contract[[#This Row],[LPN Hours (excl. Admin)]], Contract[[#This Row],[LPN Admin Hours]], Contract[[#This Row],[CNA Hours]], Contract[[#This Row],[NA TR Hours]], Contract[[#This Row],[Med Aide/Tech Hours]])</f>
        <v>200.47582417582421</v>
      </c>
      <c r="G91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10" s="8">
        <f>Contract[[#This Row],[Total Contract Hours]]/Contract[[#This Row],[Total Nurse Staff Hours]]</f>
        <v>0</v>
      </c>
      <c r="I910" s="2">
        <f>SUM(Contract[[#This Row],[RN Hours (excl. Admin, DON)]], Contract[[#This Row],[RN Admin Hours]], Contract[[#This Row],[RN DON Hours]])</f>
        <v>39.076813186813183</v>
      </c>
      <c r="J910" s="2">
        <f>SUM(Contract[[#This Row],[RN Hours Contract (excl. Admin, DON)]], Contract[[#This Row],[RN Admin Hours Contract]], Contract[[#This Row],[RN DON Hours Contract]])</f>
        <v>0</v>
      </c>
      <c r="K910" s="8">
        <f>Contract[[#This Row],[Total Contract RN Hours (w/ Admin, DON)]]/Contract[[#This Row],[Total RN Hours (w/ Admin, DON)]]</f>
        <v>0</v>
      </c>
      <c r="L910" s="2">
        <v>23.476153846153846</v>
      </c>
      <c r="M910" s="2">
        <v>0</v>
      </c>
      <c r="N910" s="8">
        <f>Contract[[#This Row],[RN Hours Contract (excl. Admin, DON)]]/Contract[[#This Row],[RN Hours (excl. Admin, DON)]]</f>
        <v>0</v>
      </c>
      <c r="O910" s="2">
        <v>10.985274725274728</v>
      </c>
      <c r="P910" s="2">
        <v>0</v>
      </c>
      <c r="Q910" s="8">
        <f>Contract[[#This Row],[RN Admin Hours Contract]]/Contract[[#This Row],[RN Admin Hours]]</f>
        <v>0</v>
      </c>
      <c r="R910" s="2">
        <v>4.615384615384615</v>
      </c>
      <c r="S910" s="2">
        <v>0</v>
      </c>
      <c r="T910" s="8">
        <f>Contract[[#This Row],[RN DON Hours Contract]]/Contract[[#This Row],[RN DON Hours]]</f>
        <v>0</v>
      </c>
      <c r="U910" s="2">
        <v>43.958461538461549</v>
      </c>
      <c r="V910" s="2">
        <v>0</v>
      </c>
      <c r="W910" s="8">
        <f>Contract[[#This Row],[LPN Hours Contract (excl. Admin)]]/Contract[[#This Row],[LPN Hours (excl. Admin)]]</f>
        <v>0</v>
      </c>
      <c r="X910" s="2">
        <v>10.139230769230767</v>
      </c>
      <c r="Y910" s="2">
        <v>0</v>
      </c>
      <c r="Z910" s="8">
        <f>Contract[[#This Row],[LPN Admin Hours Contract]]/Contract[[#This Row],[LPN Admin Hours]]</f>
        <v>0</v>
      </c>
      <c r="AA910" s="2">
        <v>103.9826373626374</v>
      </c>
      <c r="AB910" s="2">
        <v>0</v>
      </c>
      <c r="AC910" s="8">
        <f>Contract[[#This Row],[CNA Hours Contract]]/Contract[[#This Row],[CNA Hours]]</f>
        <v>0</v>
      </c>
      <c r="AD910" s="2">
        <v>0</v>
      </c>
      <c r="AE910" s="2">
        <v>0</v>
      </c>
      <c r="AF910" s="8" t="s">
        <v>2447</v>
      </c>
      <c r="AG910" s="2">
        <v>3.3186813186813189</v>
      </c>
      <c r="AH910" s="2">
        <v>0</v>
      </c>
      <c r="AI910" s="8">
        <f>Contract[[#This Row],[Med Aide/Tech Hours Contract]]/Contract[[#This Row],[Med Aide/Tech Hours]]</f>
        <v>0</v>
      </c>
      <c r="AJ910" t="s">
        <v>455</v>
      </c>
      <c r="AK910" s="6">
        <v>5</v>
      </c>
      <c r="AT910"/>
      <c r="AU910"/>
    </row>
    <row r="911" spans="1:47" x14ac:dyDescent="0.25">
      <c r="A911" t="s">
        <v>35</v>
      </c>
      <c r="B911" t="s">
        <v>1324</v>
      </c>
      <c r="C911" t="s">
        <v>2130</v>
      </c>
      <c r="D911" t="s">
        <v>2331</v>
      </c>
      <c r="E911" s="2">
        <v>63.483516483516482</v>
      </c>
      <c r="F911" s="2">
        <f>SUM(Contract[[#This Row],[RN Hours (excl. Admin, DON)]], Contract[[#This Row],[RN Admin Hours]], Contract[[#This Row],[RN DON Hours]], Contract[[#This Row],[LPN Hours (excl. Admin)]], Contract[[#This Row],[LPN Admin Hours]], Contract[[#This Row],[CNA Hours]], Contract[[#This Row],[NA TR Hours]], Contract[[#This Row],[Med Aide/Tech Hours]])</f>
        <v>158.09065934065933</v>
      </c>
      <c r="G91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0.51648351648351642</v>
      </c>
      <c r="H911" s="8">
        <f>Contract[[#This Row],[Total Contract Hours]]/Contract[[#This Row],[Total Nurse Staff Hours]]</f>
        <v>3.2670084281866364E-3</v>
      </c>
      <c r="I911" s="2">
        <f>SUM(Contract[[#This Row],[RN Hours (excl. Admin, DON)]], Contract[[#This Row],[RN Admin Hours]], Contract[[#This Row],[RN DON Hours]])</f>
        <v>14.53846153846154</v>
      </c>
      <c r="J911" s="2">
        <f>SUM(Contract[[#This Row],[RN Hours Contract (excl. Admin, DON)]], Contract[[#This Row],[RN Admin Hours Contract]], Contract[[#This Row],[RN DON Hours Contract]])</f>
        <v>0</v>
      </c>
      <c r="K911" s="8">
        <f>Contract[[#This Row],[Total Contract RN Hours (w/ Admin, DON)]]/Contract[[#This Row],[Total RN Hours (w/ Admin, DON)]]</f>
        <v>0</v>
      </c>
      <c r="L911" s="2">
        <v>8.5192307692307701</v>
      </c>
      <c r="M911" s="2">
        <v>0</v>
      </c>
      <c r="N911" s="8">
        <f>Contract[[#This Row],[RN Hours Contract (excl. Admin, DON)]]/Contract[[#This Row],[RN Hours (excl. Admin, DON)]]</f>
        <v>0</v>
      </c>
      <c r="O911" s="2">
        <v>0.30494505494505497</v>
      </c>
      <c r="P911" s="2">
        <v>0</v>
      </c>
      <c r="Q911" s="8">
        <f>Contract[[#This Row],[RN Admin Hours Contract]]/Contract[[#This Row],[RN Admin Hours]]</f>
        <v>0</v>
      </c>
      <c r="R911" s="2">
        <v>5.7142857142857144</v>
      </c>
      <c r="S911" s="2">
        <v>0</v>
      </c>
      <c r="T911" s="8">
        <f>Contract[[#This Row],[RN DON Hours Contract]]/Contract[[#This Row],[RN DON Hours]]</f>
        <v>0</v>
      </c>
      <c r="U911" s="2">
        <v>46.678571428571431</v>
      </c>
      <c r="V911" s="2">
        <v>0</v>
      </c>
      <c r="W911" s="8">
        <f>Contract[[#This Row],[LPN Hours Contract (excl. Admin)]]/Contract[[#This Row],[LPN Hours (excl. Admin)]]</f>
        <v>0</v>
      </c>
      <c r="X911" s="2">
        <v>5.9642857142857144</v>
      </c>
      <c r="Y911" s="2">
        <v>0</v>
      </c>
      <c r="Z911" s="8">
        <f>Contract[[#This Row],[LPN Admin Hours Contract]]/Contract[[#This Row],[LPN Admin Hours]]</f>
        <v>0</v>
      </c>
      <c r="AA911" s="2">
        <v>74.049450549450555</v>
      </c>
      <c r="AB911" s="2">
        <v>0.43956043956043955</v>
      </c>
      <c r="AC911" s="8">
        <f>Contract[[#This Row],[CNA Hours Contract]]/Contract[[#This Row],[CNA Hours]]</f>
        <v>5.9360391778585731E-3</v>
      </c>
      <c r="AD911" s="2">
        <v>16.859890109890109</v>
      </c>
      <c r="AE911" s="2">
        <v>7.6923076923076927E-2</v>
      </c>
      <c r="AF911" s="8">
        <f>Contract[[#This Row],[NA TR Hours Contract]]/Contract[[#This Row],[NA TR Hours]]</f>
        <v>4.5624898158709475E-3</v>
      </c>
      <c r="AG911" s="2">
        <v>0</v>
      </c>
      <c r="AH911" s="2">
        <v>0</v>
      </c>
      <c r="AI911" s="8" t="s">
        <v>2447</v>
      </c>
      <c r="AJ911" t="s">
        <v>381</v>
      </c>
      <c r="AK911" s="6">
        <v>5</v>
      </c>
      <c r="AT911"/>
      <c r="AU911"/>
    </row>
    <row r="912" spans="1:47" x14ac:dyDescent="0.25">
      <c r="A912" t="s">
        <v>35</v>
      </c>
      <c r="B912" t="s">
        <v>1050</v>
      </c>
      <c r="C912" t="s">
        <v>1956</v>
      </c>
      <c r="D912" t="s">
        <v>2315</v>
      </c>
      <c r="E912" s="2">
        <v>54.802197802197803</v>
      </c>
      <c r="F912" s="2">
        <f>SUM(Contract[[#This Row],[RN Hours (excl. Admin, DON)]], Contract[[#This Row],[RN Admin Hours]], Contract[[#This Row],[RN DON Hours]], Contract[[#This Row],[LPN Hours (excl. Admin)]], Contract[[#This Row],[LPN Admin Hours]], Contract[[#This Row],[CNA Hours]], Contract[[#This Row],[NA TR Hours]], Contract[[#This Row],[Med Aide/Tech Hours]])</f>
        <v>171.46703296703296</v>
      </c>
      <c r="G91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0.52747252747252749</v>
      </c>
      <c r="H912" s="8">
        <f>Contract[[#This Row],[Total Contract Hours]]/Contract[[#This Row],[Total Nurse Staff Hours]]</f>
        <v>3.0762328964655367E-3</v>
      </c>
      <c r="I912" s="2">
        <f>SUM(Contract[[#This Row],[RN Hours (excl. Admin, DON)]], Contract[[#This Row],[RN Admin Hours]], Contract[[#This Row],[RN DON Hours]])</f>
        <v>21.016483516483515</v>
      </c>
      <c r="J912" s="2">
        <f>SUM(Contract[[#This Row],[RN Hours Contract (excl. Admin, DON)]], Contract[[#This Row],[RN Admin Hours Contract]], Contract[[#This Row],[RN DON Hours Contract]])</f>
        <v>0.48351648351648352</v>
      </c>
      <c r="K912" s="8">
        <f>Contract[[#This Row],[Total Contract RN Hours (w/ Admin, DON)]]/Contract[[#This Row],[Total RN Hours (w/ Admin, DON)]]</f>
        <v>2.3006535947712421E-2</v>
      </c>
      <c r="L912" s="2">
        <v>11.082417582417582</v>
      </c>
      <c r="M912" s="2">
        <v>0.48351648351648352</v>
      </c>
      <c r="N912" s="8">
        <f>Contract[[#This Row],[RN Hours Contract (excl. Admin, DON)]]/Contract[[#This Row],[RN Hours (excl. Admin, DON)]]</f>
        <v>4.3629152206246906E-2</v>
      </c>
      <c r="O912" s="2">
        <v>4.7472527472527473</v>
      </c>
      <c r="P912" s="2">
        <v>0</v>
      </c>
      <c r="Q912" s="8">
        <f>Contract[[#This Row],[RN Admin Hours Contract]]/Contract[[#This Row],[RN Admin Hours]]</f>
        <v>0</v>
      </c>
      <c r="R912" s="2">
        <v>5.186813186813187</v>
      </c>
      <c r="S912" s="2">
        <v>0</v>
      </c>
      <c r="T912" s="8">
        <f>Contract[[#This Row],[RN DON Hours Contract]]/Contract[[#This Row],[RN DON Hours]]</f>
        <v>0</v>
      </c>
      <c r="U912" s="2">
        <v>45.777472527472526</v>
      </c>
      <c r="V912" s="2">
        <v>0</v>
      </c>
      <c r="W912" s="8">
        <f>Contract[[#This Row],[LPN Hours Contract (excl. Admin)]]/Contract[[#This Row],[LPN Hours (excl. Admin)]]</f>
        <v>0</v>
      </c>
      <c r="X912" s="2">
        <v>2.8791208791208791</v>
      </c>
      <c r="Y912" s="2">
        <v>0</v>
      </c>
      <c r="Z912" s="8">
        <f>Contract[[#This Row],[LPN Admin Hours Contract]]/Contract[[#This Row],[LPN Admin Hours]]</f>
        <v>0</v>
      </c>
      <c r="AA912" s="2">
        <v>89.145604395604394</v>
      </c>
      <c r="AB912" s="2">
        <v>0</v>
      </c>
      <c r="AC912" s="8">
        <f>Contract[[#This Row],[CNA Hours Contract]]/Contract[[#This Row],[CNA Hours]]</f>
        <v>0</v>
      </c>
      <c r="AD912" s="2">
        <v>12.648351648351648</v>
      </c>
      <c r="AE912" s="2">
        <v>4.3956043956043959E-2</v>
      </c>
      <c r="AF912" s="8">
        <f>Contract[[#This Row],[NA TR Hours Contract]]/Contract[[#This Row],[NA TR Hours]]</f>
        <v>3.4752389226759342E-3</v>
      </c>
      <c r="AG912" s="2">
        <v>0</v>
      </c>
      <c r="AH912" s="2">
        <v>0</v>
      </c>
      <c r="AI912" s="8" t="s">
        <v>2447</v>
      </c>
      <c r="AJ912" t="s">
        <v>103</v>
      </c>
      <c r="AK912" s="6">
        <v>5</v>
      </c>
      <c r="AT912"/>
      <c r="AU912"/>
    </row>
    <row r="913" spans="1:47" x14ac:dyDescent="0.25">
      <c r="A913" t="s">
        <v>35</v>
      </c>
      <c r="B913" t="s">
        <v>1492</v>
      </c>
      <c r="C913" t="s">
        <v>1955</v>
      </c>
      <c r="D913" t="s">
        <v>2313</v>
      </c>
      <c r="E913" s="2">
        <v>25</v>
      </c>
      <c r="F913" s="2">
        <f>SUM(Contract[[#This Row],[RN Hours (excl. Admin, DON)]], Contract[[#This Row],[RN Admin Hours]], Contract[[#This Row],[RN DON Hours]], Contract[[#This Row],[LPN Hours (excl. Admin)]], Contract[[#This Row],[LPN Admin Hours]], Contract[[#This Row],[CNA Hours]], Contract[[#This Row],[NA TR Hours]], Contract[[#This Row],[Med Aide/Tech Hours]])</f>
        <v>108.92582417582418</v>
      </c>
      <c r="G91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4.0164835164835164</v>
      </c>
      <c r="H913" s="8">
        <f>Contract[[#This Row],[Total Contract Hours]]/Contract[[#This Row],[Total Nurse Staff Hours]]</f>
        <v>3.687356553759237E-2</v>
      </c>
      <c r="I913" s="2">
        <f>SUM(Contract[[#This Row],[RN Hours (excl. Admin, DON)]], Contract[[#This Row],[RN Admin Hours]], Contract[[#This Row],[RN DON Hours]])</f>
        <v>29.18681318681319</v>
      </c>
      <c r="J913" s="2">
        <f>SUM(Contract[[#This Row],[RN Hours Contract (excl. Admin, DON)]], Contract[[#This Row],[RN Admin Hours Contract]], Contract[[#This Row],[RN DON Hours Contract]])</f>
        <v>0</v>
      </c>
      <c r="K913" s="8">
        <f>Contract[[#This Row],[Total Contract RN Hours (w/ Admin, DON)]]/Contract[[#This Row],[Total RN Hours (w/ Admin, DON)]]</f>
        <v>0</v>
      </c>
      <c r="L913" s="2">
        <v>18.376373626373628</v>
      </c>
      <c r="M913" s="2">
        <v>0</v>
      </c>
      <c r="N913" s="8">
        <f>Contract[[#This Row],[RN Hours Contract (excl. Admin, DON)]]/Contract[[#This Row],[RN Hours (excl. Admin, DON)]]</f>
        <v>0</v>
      </c>
      <c r="O913" s="2">
        <v>5.1840659340659343</v>
      </c>
      <c r="P913" s="2">
        <v>0</v>
      </c>
      <c r="Q913" s="8">
        <f>Contract[[#This Row],[RN Admin Hours Contract]]/Contract[[#This Row],[RN Admin Hours]]</f>
        <v>0</v>
      </c>
      <c r="R913" s="2">
        <v>5.6263736263736268</v>
      </c>
      <c r="S913" s="2">
        <v>0</v>
      </c>
      <c r="T913" s="8">
        <f>Contract[[#This Row],[RN DON Hours Contract]]/Contract[[#This Row],[RN DON Hours]]</f>
        <v>0</v>
      </c>
      <c r="U913" s="2">
        <v>16.189560439560438</v>
      </c>
      <c r="V913" s="2">
        <v>0.12637362637362637</v>
      </c>
      <c r="W913" s="8">
        <f>Contract[[#This Row],[LPN Hours Contract (excl. Admin)]]/Contract[[#This Row],[LPN Hours (excl. Admin)]]</f>
        <v>7.8058713728152047E-3</v>
      </c>
      <c r="X913" s="2">
        <v>0</v>
      </c>
      <c r="Y913" s="2">
        <v>0</v>
      </c>
      <c r="Z913" s="8" t="s">
        <v>2447</v>
      </c>
      <c r="AA913" s="2">
        <v>63.549450549450547</v>
      </c>
      <c r="AB913" s="2">
        <v>3.8901098901098901</v>
      </c>
      <c r="AC913" s="8">
        <f>Contract[[#This Row],[CNA Hours Contract]]/Contract[[#This Row],[CNA Hours]]</f>
        <v>6.121390281860626E-2</v>
      </c>
      <c r="AD913" s="2">
        <v>0</v>
      </c>
      <c r="AE913" s="2">
        <v>0</v>
      </c>
      <c r="AF913" s="8" t="s">
        <v>2447</v>
      </c>
      <c r="AG913" s="2">
        <v>0</v>
      </c>
      <c r="AH913" s="2">
        <v>0</v>
      </c>
      <c r="AI913" s="8" t="s">
        <v>2447</v>
      </c>
      <c r="AJ913" t="s">
        <v>553</v>
      </c>
      <c r="AK913" s="6">
        <v>5</v>
      </c>
      <c r="AT913"/>
      <c r="AU913"/>
    </row>
    <row r="914" spans="1:47" x14ac:dyDescent="0.25">
      <c r="A914" t="s">
        <v>35</v>
      </c>
      <c r="B914" t="s">
        <v>1350</v>
      </c>
      <c r="C914" t="s">
        <v>1947</v>
      </c>
      <c r="D914" t="s">
        <v>2333</v>
      </c>
      <c r="E914" s="2">
        <v>53.857142857142854</v>
      </c>
      <c r="F914" s="2">
        <f>SUM(Contract[[#This Row],[RN Hours (excl. Admin, DON)]], Contract[[#This Row],[RN Admin Hours]], Contract[[#This Row],[RN DON Hours]], Contract[[#This Row],[LPN Hours (excl. Admin)]], Contract[[#This Row],[LPN Admin Hours]], Contract[[#This Row],[CNA Hours]], Contract[[#This Row],[NA TR Hours]], Contract[[#This Row],[Med Aide/Tech Hours]])</f>
        <v>193.33439560439558</v>
      </c>
      <c r="G91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47.782527472527477</v>
      </c>
      <c r="H914" s="8">
        <f>Contract[[#This Row],[Total Contract Hours]]/Contract[[#This Row],[Total Nurse Staff Hours]]</f>
        <v>0.24714964620315658</v>
      </c>
      <c r="I914" s="2">
        <f>SUM(Contract[[#This Row],[RN Hours (excl. Admin, DON)]], Contract[[#This Row],[RN Admin Hours]], Contract[[#This Row],[RN DON Hours]])</f>
        <v>28.33274725274725</v>
      </c>
      <c r="J914" s="2">
        <f>SUM(Contract[[#This Row],[RN Hours Contract (excl. Admin, DON)]], Contract[[#This Row],[RN Admin Hours Contract]], Contract[[#This Row],[RN DON Hours Contract]])</f>
        <v>0.13186813186813187</v>
      </c>
      <c r="K914" s="8">
        <f>Contract[[#This Row],[Total Contract RN Hours (w/ Admin, DON)]]/Contract[[#This Row],[Total RN Hours (w/ Admin, DON)]]</f>
        <v>4.6542656344539775E-3</v>
      </c>
      <c r="L914" s="2">
        <v>12.948131868131865</v>
      </c>
      <c r="M914" s="2">
        <v>0.13186813186813187</v>
      </c>
      <c r="N914" s="8">
        <f>Contract[[#This Row],[RN Hours Contract (excl. Admin, DON)]]/Contract[[#This Row],[RN Hours (excl. Admin, DON)]]</f>
        <v>1.0184336490477649E-2</v>
      </c>
      <c r="O914" s="2">
        <v>10.285714285714286</v>
      </c>
      <c r="P914" s="2">
        <v>0</v>
      </c>
      <c r="Q914" s="8">
        <f>Contract[[#This Row],[RN Admin Hours Contract]]/Contract[[#This Row],[RN Admin Hours]]</f>
        <v>0</v>
      </c>
      <c r="R914" s="2">
        <v>5.0989010989010985</v>
      </c>
      <c r="S914" s="2">
        <v>0</v>
      </c>
      <c r="T914" s="8">
        <f>Contract[[#This Row],[RN DON Hours Contract]]/Contract[[#This Row],[RN DON Hours]]</f>
        <v>0</v>
      </c>
      <c r="U914" s="2">
        <v>60.05296703296704</v>
      </c>
      <c r="V914" s="2">
        <v>10.331978021978022</v>
      </c>
      <c r="W914" s="8">
        <f>Contract[[#This Row],[LPN Hours Contract (excl. Admin)]]/Contract[[#This Row],[LPN Hours (excl. Admin)]]</f>
        <v>0.17204775271646641</v>
      </c>
      <c r="X914" s="2">
        <v>2.8131868131868134</v>
      </c>
      <c r="Y914" s="2">
        <v>0</v>
      </c>
      <c r="Z914" s="8">
        <f>Contract[[#This Row],[LPN Admin Hours Contract]]/Contract[[#This Row],[LPN Admin Hours]]</f>
        <v>0</v>
      </c>
      <c r="AA914" s="2">
        <v>102.13549450549448</v>
      </c>
      <c r="AB914" s="2">
        <v>37.318681318681321</v>
      </c>
      <c r="AC914" s="8">
        <f>Contract[[#This Row],[CNA Hours Contract]]/Contract[[#This Row],[CNA Hours]]</f>
        <v>0.36538405673136215</v>
      </c>
      <c r="AD914" s="2">
        <v>0</v>
      </c>
      <c r="AE914" s="2">
        <v>0</v>
      </c>
      <c r="AF914" s="8" t="s">
        <v>2447</v>
      </c>
      <c r="AG914" s="2">
        <v>0</v>
      </c>
      <c r="AH914" s="2">
        <v>0</v>
      </c>
      <c r="AI914" s="8" t="s">
        <v>2447</v>
      </c>
      <c r="AJ914" t="s">
        <v>407</v>
      </c>
      <c r="AK914" s="6">
        <v>5</v>
      </c>
      <c r="AT914"/>
      <c r="AU914"/>
    </row>
    <row r="915" spans="1:47" x14ac:dyDescent="0.25">
      <c r="A915" t="s">
        <v>35</v>
      </c>
      <c r="B915" t="s">
        <v>1188</v>
      </c>
      <c r="C915" t="s">
        <v>2077</v>
      </c>
      <c r="D915" t="s">
        <v>2338</v>
      </c>
      <c r="E915" s="2">
        <v>39.758241758241759</v>
      </c>
      <c r="F915" s="2">
        <f>SUM(Contract[[#This Row],[RN Hours (excl. Admin, DON)]], Contract[[#This Row],[RN Admin Hours]], Contract[[#This Row],[RN DON Hours]], Contract[[#This Row],[LPN Hours (excl. Admin)]], Contract[[#This Row],[LPN Admin Hours]], Contract[[#This Row],[CNA Hours]], Contract[[#This Row],[NA TR Hours]], Contract[[#This Row],[Med Aide/Tech Hours]])</f>
        <v>146.4532967032967</v>
      </c>
      <c r="G91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15" s="8">
        <f>Contract[[#This Row],[Total Contract Hours]]/Contract[[#This Row],[Total Nurse Staff Hours]]</f>
        <v>0</v>
      </c>
      <c r="I915" s="2">
        <f>SUM(Contract[[#This Row],[RN Hours (excl. Admin, DON)]], Contract[[#This Row],[RN Admin Hours]], Contract[[#This Row],[RN DON Hours]])</f>
        <v>11.024725274725274</v>
      </c>
      <c r="J915" s="2">
        <f>SUM(Contract[[#This Row],[RN Hours Contract (excl. Admin, DON)]], Contract[[#This Row],[RN Admin Hours Contract]], Contract[[#This Row],[RN DON Hours Contract]])</f>
        <v>0</v>
      </c>
      <c r="K915" s="8">
        <f>Contract[[#This Row],[Total Contract RN Hours (w/ Admin, DON)]]/Contract[[#This Row],[Total RN Hours (w/ Admin, DON)]]</f>
        <v>0</v>
      </c>
      <c r="L915" s="2">
        <v>6.354395604395604</v>
      </c>
      <c r="M915" s="2">
        <v>0</v>
      </c>
      <c r="N915" s="8">
        <f>Contract[[#This Row],[RN Hours Contract (excl. Admin, DON)]]/Contract[[#This Row],[RN Hours (excl. Admin, DON)]]</f>
        <v>0</v>
      </c>
      <c r="O915" s="2">
        <v>4.6703296703296706</v>
      </c>
      <c r="P915" s="2">
        <v>0</v>
      </c>
      <c r="Q915" s="8">
        <f>Contract[[#This Row],[RN Admin Hours Contract]]/Contract[[#This Row],[RN Admin Hours]]</f>
        <v>0</v>
      </c>
      <c r="R915" s="2">
        <v>0</v>
      </c>
      <c r="S915" s="2">
        <v>0</v>
      </c>
      <c r="T915" s="8" t="s">
        <v>2447</v>
      </c>
      <c r="U915" s="2">
        <v>18.098901098901099</v>
      </c>
      <c r="V915" s="2">
        <v>0</v>
      </c>
      <c r="W915" s="8">
        <f>Contract[[#This Row],[LPN Hours Contract (excl. Admin)]]/Contract[[#This Row],[LPN Hours (excl. Admin)]]</f>
        <v>0</v>
      </c>
      <c r="X915" s="2">
        <v>14.527472527472527</v>
      </c>
      <c r="Y915" s="2">
        <v>0</v>
      </c>
      <c r="Z915" s="8">
        <f>Contract[[#This Row],[LPN Admin Hours Contract]]/Contract[[#This Row],[LPN Admin Hours]]</f>
        <v>0</v>
      </c>
      <c r="AA915" s="2">
        <v>102.8021978021978</v>
      </c>
      <c r="AB915" s="2">
        <v>0</v>
      </c>
      <c r="AC915" s="8">
        <f>Contract[[#This Row],[CNA Hours Contract]]/Contract[[#This Row],[CNA Hours]]</f>
        <v>0</v>
      </c>
      <c r="AD915" s="2">
        <v>0</v>
      </c>
      <c r="AE915" s="2">
        <v>0</v>
      </c>
      <c r="AF915" s="8" t="s">
        <v>2447</v>
      </c>
      <c r="AG915" s="2">
        <v>0</v>
      </c>
      <c r="AH915" s="2">
        <v>0</v>
      </c>
      <c r="AI915" s="8" t="s">
        <v>2447</v>
      </c>
      <c r="AJ915" t="s">
        <v>243</v>
      </c>
      <c r="AK915" s="6">
        <v>5</v>
      </c>
      <c r="AT915"/>
      <c r="AU915"/>
    </row>
    <row r="916" spans="1:47" x14ac:dyDescent="0.25">
      <c r="A916" t="s">
        <v>35</v>
      </c>
      <c r="B916" t="s">
        <v>1748</v>
      </c>
      <c r="C916" t="s">
        <v>2252</v>
      </c>
      <c r="D916" t="s">
        <v>2346</v>
      </c>
      <c r="E916" s="2">
        <v>79.417582417582423</v>
      </c>
      <c r="F916" s="2">
        <f>SUM(Contract[[#This Row],[RN Hours (excl. Admin, DON)]], Contract[[#This Row],[RN Admin Hours]], Contract[[#This Row],[RN DON Hours]], Contract[[#This Row],[LPN Hours (excl. Admin)]], Contract[[#This Row],[LPN Admin Hours]], Contract[[#This Row],[CNA Hours]], Contract[[#This Row],[NA TR Hours]], Contract[[#This Row],[Med Aide/Tech Hours]])</f>
        <v>266.46153846153845</v>
      </c>
      <c r="G91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39.329670329670328</v>
      </c>
      <c r="H916" s="8">
        <f>Contract[[#This Row],[Total Contract Hours]]/Contract[[#This Row],[Total Nurse Staff Hours]]</f>
        <v>0.14759980204552953</v>
      </c>
      <c r="I916" s="2">
        <f>SUM(Contract[[#This Row],[RN Hours (excl. Admin, DON)]], Contract[[#This Row],[RN Admin Hours]], Contract[[#This Row],[RN DON Hours]])</f>
        <v>43.535714285714285</v>
      </c>
      <c r="J916" s="2">
        <f>SUM(Contract[[#This Row],[RN Hours Contract (excl. Admin, DON)]], Contract[[#This Row],[RN Admin Hours Contract]], Contract[[#This Row],[RN DON Hours Contract]])</f>
        <v>0.13186813186813187</v>
      </c>
      <c r="K916" s="8">
        <f>Contract[[#This Row],[Total Contract RN Hours (w/ Admin, DON)]]/Contract[[#This Row],[Total RN Hours (w/ Admin, DON)]]</f>
        <v>3.0289644727708718E-3</v>
      </c>
      <c r="L916" s="2">
        <v>27.942307692307693</v>
      </c>
      <c r="M916" s="2">
        <v>0.13186813186813187</v>
      </c>
      <c r="N916" s="8">
        <f>Contract[[#This Row],[RN Hours Contract (excl. Admin, DON)]]/Contract[[#This Row],[RN Hours (excl. Admin, DON)]]</f>
        <v>4.7192999705043754E-3</v>
      </c>
      <c r="O916" s="2">
        <v>10.23076923076923</v>
      </c>
      <c r="P916" s="2">
        <v>0</v>
      </c>
      <c r="Q916" s="8">
        <f>Contract[[#This Row],[RN Admin Hours Contract]]/Contract[[#This Row],[RN Admin Hours]]</f>
        <v>0</v>
      </c>
      <c r="R916" s="2">
        <v>5.3626373626373622</v>
      </c>
      <c r="S916" s="2">
        <v>0</v>
      </c>
      <c r="T916" s="8">
        <f>Contract[[#This Row],[RN DON Hours Contract]]/Contract[[#This Row],[RN DON Hours]]</f>
        <v>0</v>
      </c>
      <c r="U916" s="2">
        <v>59.741758241758241</v>
      </c>
      <c r="V916" s="2">
        <v>4.3516483516483513</v>
      </c>
      <c r="W916" s="8">
        <f>Contract[[#This Row],[LPN Hours Contract (excl. Admin)]]/Contract[[#This Row],[LPN Hours (excl. Admin)]]</f>
        <v>7.2840982249609124E-2</v>
      </c>
      <c r="X916" s="2">
        <v>12.013736263736265</v>
      </c>
      <c r="Y916" s="2">
        <v>0</v>
      </c>
      <c r="Z916" s="8">
        <f>Contract[[#This Row],[LPN Admin Hours Contract]]/Contract[[#This Row],[LPN Admin Hours]]</f>
        <v>0</v>
      </c>
      <c r="AA916" s="2">
        <v>148.99725274725276</v>
      </c>
      <c r="AB916" s="2">
        <v>34.846153846153847</v>
      </c>
      <c r="AC916" s="8">
        <f>Contract[[#This Row],[CNA Hours Contract]]/Contract[[#This Row],[CNA Hours]]</f>
        <v>0.23387111643772471</v>
      </c>
      <c r="AD916" s="2">
        <v>2.1730769230769229</v>
      </c>
      <c r="AE916" s="2">
        <v>0</v>
      </c>
      <c r="AF916" s="8">
        <f>Contract[[#This Row],[NA TR Hours Contract]]/Contract[[#This Row],[NA TR Hours]]</f>
        <v>0</v>
      </c>
      <c r="AG916" s="2">
        <v>0</v>
      </c>
      <c r="AH916" s="2">
        <v>0</v>
      </c>
      <c r="AI916" s="8" t="s">
        <v>2447</v>
      </c>
      <c r="AJ916" t="s">
        <v>814</v>
      </c>
      <c r="AK916" s="6">
        <v>5</v>
      </c>
      <c r="AT916"/>
      <c r="AU916"/>
    </row>
    <row r="917" spans="1:47" x14ac:dyDescent="0.25">
      <c r="A917" t="s">
        <v>35</v>
      </c>
      <c r="B917" t="s">
        <v>1333</v>
      </c>
      <c r="C917" t="s">
        <v>2171</v>
      </c>
      <c r="D917" t="s">
        <v>2337</v>
      </c>
      <c r="E917" s="2">
        <v>57.307692307692307</v>
      </c>
      <c r="F917" s="2">
        <f>SUM(Contract[[#This Row],[RN Hours (excl. Admin, DON)]], Contract[[#This Row],[RN Admin Hours]], Contract[[#This Row],[RN DON Hours]], Contract[[#This Row],[LPN Hours (excl. Admin)]], Contract[[#This Row],[LPN Admin Hours]], Contract[[#This Row],[CNA Hours]], Contract[[#This Row],[NA TR Hours]], Contract[[#This Row],[Med Aide/Tech Hours]])</f>
        <v>215.06263736263733</v>
      </c>
      <c r="G91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48.922087912087918</v>
      </c>
      <c r="H917" s="8">
        <f>Contract[[#This Row],[Total Contract Hours]]/Contract[[#This Row],[Total Nurse Staff Hours]]</f>
        <v>0.22747832218571645</v>
      </c>
      <c r="I917" s="2">
        <f>SUM(Contract[[#This Row],[RN Hours (excl. Admin, DON)]], Contract[[#This Row],[RN Admin Hours]], Contract[[#This Row],[RN DON Hours]])</f>
        <v>25.754615384615384</v>
      </c>
      <c r="J917" s="2">
        <f>SUM(Contract[[#This Row],[RN Hours Contract (excl. Admin, DON)]], Contract[[#This Row],[RN Admin Hours Contract]], Contract[[#This Row],[RN DON Hours Contract]])</f>
        <v>2.1098901098901099</v>
      </c>
      <c r="K917" s="8">
        <f>Contract[[#This Row],[Total Contract RN Hours (w/ Admin, DON)]]/Contract[[#This Row],[Total RN Hours (w/ Admin, DON)]]</f>
        <v>8.1922796298113651E-2</v>
      </c>
      <c r="L917" s="2">
        <v>10.887362637362637</v>
      </c>
      <c r="M917" s="2">
        <v>8.7912087912087919E-2</v>
      </c>
      <c r="N917" s="8">
        <f>Contract[[#This Row],[RN Hours Contract (excl. Admin, DON)]]/Contract[[#This Row],[RN Hours (excl. Admin, DON)]]</f>
        <v>8.0746908907393406E-3</v>
      </c>
      <c r="O917" s="2">
        <v>7.3123076923076935</v>
      </c>
      <c r="P917" s="2">
        <v>2.0219780219780219</v>
      </c>
      <c r="Q917" s="8">
        <f>Contract[[#This Row],[RN Admin Hours Contract]]/Contract[[#This Row],[RN Admin Hours]]</f>
        <v>0.2765170869526013</v>
      </c>
      <c r="R917" s="2">
        <v>7.5549450549450547</v>
      </c>
      <c r="S917" s="2">
        <v>0</v>
      </c>
      <c r="T917" s="8">
        <f>Contract[[#This Row],[RN DON Hours Contract]]/Contract[[#This Row],[RN DON Hours]]</f>
        <v>0</v>
      </c>
      <c r="U917" s="2">
        <v>48.567692307692305</v>
      </c>
      <c r="V917" s="2">
        <v>14.427582417582416</v>
      </c>
      <c r="W917" s="8">
        <f>Contract[[#This Row],[LPN Hours Contract (excl. Admin)]]/Contract[[#This Row],[LPN Hours (excl. Admin)]]</f>
        <v>0.2970613124086468</v>
      </c>
      <c r="X917" s="2">
        <v>6.6730769230769234</v>
      </c>
      <c r="Y917" s="2">
        <v>0</v>
      </c>
      <c r="Z917" s="8">
        <f>Contract[[#This Row],[LPN Admin Hours Contract]]/Contract[[#This Row],[LPN Admin Hours]]</f>
        <v>0</v>
      </c>
      <c r="AA917" s="2">
        <v>134.06725274725272</v>
      </c>
      <c r="AB917" s="2">
        <v>32.384615384615387</v>
      </c>
      <c r="AC917" s="8">
        <f>Contract[[#This Row],[CNA Hours Contract]]/Contract[[#This Row],[CNA Hours]]</f>
        <v>0.2415550010983499</v>
      </c>
      <c r="AD917" s="2">
        <v>0</v>
      </c>
      <c r="AE917" s="2">
        <v>0</v>
      </c>
      <c r="AF917" s="8" t="s">
        <v>2447</v>
      </c>
      <c r="AG917" s="2">
        <v>0</v>
      </c>
      <c r="AH917" s="2">
        <v>0</v>
      </c>
      <c r="AI917" s="8" t="s">
        <v>2447</v>
      </c>
      <c r="AJ917" t="s">
        <v>390</v>
      </c>
      <c r="AK917" s="6">
        <v>5</v>
      </c>
      <c r="AT917"/>
      <c r="AU917"/>
    </row>
    <row r="918" spans="1:47" x14ac:dyDescent="0.25">
      <c r="A918" t="s">
        <v>35</v>
      </c>
      <c r="B918" t="s">
        <v>1896</v>
      </c>
      <c r="C918" t="s">
        <v>2136</v>
      </c>
      <c r="D918" t="s">
        <v>2316</v>
      </c>
      <c r="E918" s="2">
        <v>16.53846153846154</v>
      </c>
      <c r="F918" s="2">
        <f>SUM(Contract[[#This Row],[RN Hours (excl. Admin, DON)]], Contract[[#This Row],[RN Admin Hours]], Contract[[#This Row],[RN DON Hours]], Contract[[#This Row],[LPN Hours (excl. Admin)]], Contract[[#This Row],[LPN Admin Hours]], Contract[[#This Row],[CNA Hours]], Contract[[#This Row],[NA TR Hours]], Contract[[#This Row],[Med Aide/Tech Hours]])</f>
        <v>78.237362637362651</v>
      </c>
      <c r="G91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18" s="8">
        <f>Contract[[#This Row],[Total Contract Hours]]/Contract[[#This Row],[Total Nurse Staff Hours]]</f>
        <v>0</v>
      </c>
      <c r="I918" s="2">
        <f>SUM(Contract[[#This Row],[RN Hours (excl. Admin, DON)]], Contract[[#This Row],[RN Admin Hours]], Contract[[#This Row],[RN DON Hours]])</f>
        <v>18.39120879120879</v>
      </c>
      <c r="J918" s="2">
        <f>SUM(Contract[[#This Row],[RN Hours Contract (excl. Admin, DON)]], Contract[[#This Row],[RN Admin Hours Contract]], Contract[[#This Row],[RN DON Hours Contract]])</f>
        <v>0</v>
      </c>
      <c r="K918" s="8">
        <f>Contract[[#This Row],[Total Contract RN Hours (w/ Admin, DON)]]/Contract[[#This Row],[Total RN Hours (w/ Admin, DON)]]</f>
        <v>0</v>
      </c>
      <c r="L918" s="2">
        <v>8.0417582417582416</v>
      </c>
      <c r="M918" s="2">
        <v>0</v>
      </c>
      <c r="N918" s="8">
        <f>Contract[[#This Row],[RN Hours Contract (excl. Admin, DON)]]/Contract[[#This Row],[RN Hours (excl. Admin, DON)]]</f>
        <v>0</v>
      </c>
      <c r="O918" s="2">
        <v>7.7373626373626374</v>
      </c>
      <c r="P918" s="2">
        <v>0</v>
      </c>
      <c r="Q918" s="8">
        <f>Contract[[#This Row],[RN Admin Hours Contract]]/Contract[[#This Row],[RN Admin Hours]]</f>
        <v>0</v>
      </c>
      <c r="R918" s="2">
        <v>2.6120879120879108</v>
      </c>
      <c r="S918" s="2">
        <v>0</v>
      </c>
      <c r="T918" s="8">
        <f>Contract[[#This Row],[RN DON Hours Contract]]/Contract[[#This Row],[RN DON Hours]]</f>
        <v>0</v>
      </c>
      <c r="U918" s="2">
        <v>15.620879120879124</v>
      </c>
      <c r="V918" s="2">
        <v>0</v>
      </c>
      <c r="W918" s="8">
        <f>Contract[[#This Row],[LPN Hours Contract (excl. Admin)]]/Contract[[#This Row],[LPN Hours (excl. Admin)]]</f>
        <v>0</v>
      </c>
      <c r="X918" s="2">
        <v>0</v>
      </c>
      <c r="Y918" s="2">
        <v>0</v>
      </c>
      <c r="Z918" s="8" t="s">
        <v>2447</v>
      </c>
      <c r="AA918" s="2">
        <v>44.225274725274737</v>
      </c>
      <c r="AB918" s="2">
        <v>0</v>
      </c>
      <c r="AC918" s="8">
        <f>Contract[[#This Row],[CNA Hours Contract]]/Contract[[#This Row],[CNA Hours]]</f>
        <v>0</v>
      </c>
      <c r="AD918" s="2">
        <v>0</v>
      </c>
      <c r="AE918" s="2">
        <v>0</v>
      </c>
      <c r="AF918" s="8" t="s">
        <v>2447</v>
      </c>
      <c r="AG918" s="2">
        <v>0</v>
      </c>
      <c r="AH918" s="2">
        <v>0</v>
      </c>
      <c r="AI918" s="8" t="s">
        <v>2447</v>
      </c>
      <c r="AJ918" t="s">
        <v>963</v>
      </c>
      <c r="AK918" s="6">
        <v>5</v>
      </c>
      <c r="AT918"/>
      <c r="AU918"/>
    </row>
    <row r="919" spans="1:47" x14ac:dyDescent="0.25">
      <c r="A919" t="s">
        <v>35</v>
      </c>
      <c r="B919" t="s">
        <v>1362</v>
      </c>
      <c r="C919" t="s">
        <v>2008</v>
      </c>
      <c r="D919" t="s">
        <v>2281</v>
      </c>
      <c r="E919" s="2">
        <v>128.01098901098902</v>
      </c>
      <c r="F919" s="2">
        <f>SUM(Contract[[#This Row],[RN Hours (excl. Admin, DON)]], Contract[[#This Row],[RN Admin Hours]], Contract[[#This Row],[RN DON Hours]], Contract[[#This Row],[LPN Hours (excl. Admin)]], Contract[[#This Row],[LPN Admin Hours]], Contract[[#This Row],[CNA Hours]], Contract[[#This Row],[NA TR Hours]], Contract[[#This Row],[Med Aide/Tech Hours]])</f>
        <v>340.08978021978027</v>
      </c>
      <c r="G91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75.759999999999991</v>
      </c>
      <c r="H919" s="8">
        <f>Contract[[#This Row],[Total Contract Hours]]/Contract[[#This Row],[Total Nurse Staff Hours]]</f>
        <v>0.22276470628150222</v>
      </c>
      <c r="I919" s="2">
        <f>SUM(Contract[[#This Row],[RN Hours (excl. Admin, DON)]], Contract[[#This Row],[RN Admin Hours]], Contract[[#This Row],[RN DON Hours]])</f>
        <v>37.844175824175821</v>
      </c>
      <c r="J919" s="2">
        <f>SUM(Contract[[#This Row],[RN Hours Contract (excl. Admin, DON)]], Contract[[#This Row],[RN Admin Hours Contract]], Contract[[#This Row],[RN DON Hours Contract]])</f>
        <v>0</v>
      </c>
      <c r="K919" s="8">
        <f>Contract[[#This Row],[Total Contract RN Hours (w/ Admin, DON)]]/Contract[[#This Row],[Total RN Hours (w/ Admin, DON)]]</f>
        <v>0</v>
      </c>
      <c r="L919" s="2">
        <v>31.206813186813182</v>
      </c>
      <c r="M919" s="2">
        <v>0</v>
      </c>
      <c r="N919" s="8">
        <f>Contract[[#This Row],[RN Hours Contract (excl. Admin, DON)]]/Contract[[#This Row],[RN Hours (excl. Admin, DON)]]</f>
        <v>0</v>
      </c>
      <c r="O919" s="2">
        <v>1.3736263736263736</v>
      </c>
      <c r="P919" s="2">
        <v>0</v>
      </c>
      <c r="Q919" s="8">
        <f>Contract[[#This Row],[RN Admin Hours Contract]]/Contract[[#This Row],[RN Admin Hours]]</f>
        <v>0</v>
      </c>
      <c r="R919" s="2">
        <v>5.2637362637362637</v>
      </c>
      <c r="S919" s="2">
        <v>0</v>
      </c>
      <c r="T919" s="8">
        <f>Contract[[#This Row],[RN DON Hours Contract]]/Contract[[#This Row],[RN DON Hours]]</f>
        <v>0</v>
      </c>
      <c r="U919" s="2">
        <v>61.048351648351641</v>
      </c>
      <c r="V919" s="2">
        <v>9.0567032967032972</v>
      </c>
      <c r="W919" s="8">
        <f>Contract[[#This Row],[LPN Hours Contract (excl. Admin)]]/Contract[[#This Row],[LPN Hours (excl. Admin)]]</f>
        <v>0.14835295388270875</v>
      </c>
      <c r="X919" s="2">
        <v>10.087912087912088</v>
      </c>
      <c r="Y919" s="2">
        <v>0</v>
      </c>
      <c r="Z919" s="8">
        <f>Contract[[#This Row],[LPN Admin Hours Contract]]/Contract[[#This Row],[LPN Admin Hours]]</f>
        <v>0</v>
      </c>
      <c r="AA919" s="2">
        <v>231.10934065934072</v>
      </c>
      <c r="AB919" s="2">
        <v>66.703296703296701</v>
      </c>
      <c r="AC919" s="8">
        <f>Contract[[#This Row],[CNA Hours Contract]]/Contract[[#This Row],[CNA Hours]]</f>
        <v>0.28862224483439874</v>
      </c>
      <c r="AD919" s="2">
        <v>0</v>
      </c>
      <c r="AE919" s="2">
        <v>0</v>
      </c>
      <c r="AF919" s="8" t="s">
        <v>2447</v>
      </c>
      <c r="AG919" s="2">
        <v>0</v>
      </c>
      <c r="AH919" s="2">
        <v>0</v>
      </c>
      <c r="AI919" s="8" t="s">
        <v>2447</v>
      </c>
      <c r="AJ919" t="s">
        <v>419</v>
      </c>
      <c r="AK919" s="6">
        <v>5</v>
      </c>
      <c r="AT919"/>
      <c r="AU919"/>
    </row>
    <row r="920" spans="1:47" x14ac:dyDescent="0.25">
      <c r="A920" t="s">
        <v>35</v>
      </c>
      <c r="B920" t="s">
        <v>1187</v>
      </c>
      <c r="C920" t="s">
        <v>2029</v>
      </c>
      <c r="D920" t="s">
        <v>2348</v>
      </c>
      <c r="E920" s="2">
        <v>70.516483516483518</v>
      </c>
      <c r="F920" s="2">
        <f>SUM(Contract[[#This Row],[RN Hours (excl. Admin, DON)]], Contract[[#This Row],[RN Admin Hours]], Contract[[#This Row],[RN DON Hours]], Contract[[#This Row],[LPN Hours (excl. Admin)]], Contract[[#This Row],[LPN Admin Hours]], Contract[[#This Row],[CNA Hours]], Contract[[#This Row],[NA TR Hours]], Contract[[#This Row],[Med Aide/Tech Hours]])</f>
        <v>223.69230769230771</v>
      </c>
      <c r="G92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20" s="8">
        <f>Contract[[#This Row],[Total Contract Hours]]/Contract[[#This Row],[Total Nurse Staff Hours]]</f>
        <v>0</v>
      </c>
      <c r="I920" s="2">
        <f>SUM(Contract[[#This Row],[RN Hours (excl. Admin, DON)]], Contract[[#This Row],[RN Admin Hours]], Contract[[#This Row],[RN DON Hours]])</f>
        <v>30.901098901098901</v>
      </c>
      <c r="J920" s="2">
        <f>SUM(Contract[[#This Row],[RN Hours Contract (excl. Admin, DON)]], Contract[[#This Row],[RN Admin Hours Contract]], Contract[[#This Row],[RN DON Hours Contract]])</f>
        <v>0</v>
      </c>
      <c r="K920" s="8">
        <f>Contract[[#This Row],[Total Contract RN Hours (w/ Admin, DON)]]/Contract[[#This Row],[Total RN Hours (w/ Admin, DON)]]</f>
        <v>0</v>
      </c>
      <c r="L920" s="2">
        <v>25.186813186813186</v>
      </c>
      <c r="M920" s="2">
        <v>0</v>
      </c>
      <c r="N920" s="8">
        <f>Contract[[#This Row],[RN Hours Contract (excl. Admin, DON)]]/Contract[[#This Row],[RN Hours (excl. Admin, DON)]]</f>
        <v>0</v>
      </c>
      <c r="O920" s="2">
        <v>0</v>
      </c>
      <c r="P920" s="2">
        <v>0</v>
      </c>
      <c r="Q920" s="8" t="s">
        <v>2447</v>
      </c>
      <c r="R920" s="2">
        <v>5.7142857142857144</v>
      </c>
      <c r="S920" s="2">
        <v>0</v>
      </c>
      <c r="T920" s="8">
        <f>Contract[[#This Row],[RN DON Hours Contract]]/Contract[[#This Row],[RN DON Hours]]</f>
        <v>0</v>
      </c>
      <c r="U920" s="2">
        <v>71.991758241758248</v>
      </c>
      <c r="V920" s="2">
        <v>0</v>
      </c>
      <c r="W920" s="8">
        <f>Contract[[#This Row],[LPN Hours Contract (excl. Admin)]]/Contract[[#This Row],[LPN Hours (excl. Admin)]]</f>
        <v>0</v>
      </c>
      <c r="X920" s="2">
        <v>0</v>
      </c>
      <c r="Y920" s="2">
        <v>0</v>
      </c>
      <c r="Z920" s="8" t="s">
        <v>2447</v>
      </c>
      <c r="AA920" s="2">
        <v>119.40384615384616</v>
      </c>
      <c r="AB920" s="2">
        <v>0</v>
      </c>
      <c r="AC920" s="8">
        <f>Contract[[#This Row],[CNA Hours Contract]]/Contract[[#This Row],[CNA Hours]]</f>
        <v>0</v>
      </c>
      <c r="AD920" s="2">
        <v>1.3956043956043955</v>
      </c>
      <c r="AE920" s="2">
        <v>0</v>
      </c>
      <c r="AF920" s="8">
        <f>Contract[[#This Row],[NA TR Hours Contract]]/Contract[[#This Row],[NA TR Hours]]</f>
        <v>0</v>
      </c>
      <c r="AG920" s="2">
        <v>0</v>
      </c>
      <c r="AH920" s="2">
        <v>0</v>
      </c>
      <c r="AI920" s="8" t="s">
        <v>2447</v>
      </c>
      <c r="AJ920" t="s">
        <v>242</v>
      </c>
      <c r="AK920" s="6">
        <v>5</v>
      </c>
      <c r="AT920"/>
      <c r="AU920"/>
    </row>
    <row r="921" spans="1:47" x14ac:dyDescent="0.25">
      <c r="A921" t="s">
        <v>35</v>
      </c>
      <c r="B921" t="s">
        <v>1901</v>
      </c>
      <c r="C921" t="s">
        <v>1949</v>
      </c>
      <c r="D921" t="s">
        <v>2298</v>
      </c>
      <c r="E921" s="2">
        <v>31.582417582417584</v>
      </c>
      <c r="F921" s="2">
        <f>SUM(Contract[[#This Row],[RN Hours (excl. Admin, DON)]], Contract[[#This Row],[RN Admin Hours]], Contract[[#This Row],[RN DON Hours]], Contract[[#This Row],[LPN Hours (excl. Admin)]], Contract[[#This Row],[LPN Admin Hours]], Contract[[#This Row],[CNA Hours]], Contract[[#This Row],[NA TR Hours]], Contract[[#This Row],[Med Aide/Tech Hours]])</f>
        <v>131.20406593406597</v>
      </c>
      <c r="G92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21" s="8">
        <f>Contract[[#This Row],[Total Contract Hours]]/Contract[[#This Row],[Total Nurse Staff Hours]]</f>
        <v>0</v>
      </c>
      <c r="I921" s="2">
        <f>SUM(Contract[[#This Row],[RN Hours (excl. Admin, DON)]], Contract[[#This Row],[RN Admin Hours]], Contract[[#This Row],[RN DON Hours]])</f>
        <v>39.109010989010997</v>
      </c>
      <c r="J921" s="2">
        <f>SUM(Contract[[#This Row],[RN Hours Contract (excl. Admin, DON)]], Contract[[#This Row],[RN Admin Hours Contract]], Contract[[#This Row],[RN DON Hours Contract]])</f>
        <v>0</v>
      </c>
      <c r="K921" s="8">
        <f>Contract[[#This Row],[Total Contract RN Hours (w/ Admin, DON)]]/Contract[[#This Row],[Total RN Hours (w/ Admin, DON)]]</f>
        <v>0</v>
      </c>
      <c r="L921" s="2">
        <v>19.185384615384628</v>
      </c>
      <c r="M921" s="2">
        <v>0</v>
      </c>
      <c r="N921" s="8">
        <f>Contract[[#This Row],[RN Hours Contract (excl. Admin, DON)]]/Contract[[#This Row],[RN Hours (excl. Admin, DON)]]</f>
        <v>0</v>
      </c>
      <c r="O921" s="2">
        <v>15.390659340659342</v>
      </c>
      <c r="P921" s="2">
        <v>0</v>
      </c>
      <c r="Q921" s="8">
        <f>Contract[[#This Row],[RN Admin Hours Contract]]/Contract[[#This Row],[RN Admin Hours]]</f>
        <v>0</v>
      </c>
      <c r="R921" s="2">
        <v>4.5329670329670328</v>
      </c>
      <c r="S921" s="2">
        <v>0</v>
      </c>
      <c r="T921" s="8">
        <f>Contract[[#This Row],[RN DON Hours Contract]]/Contract[[#This Row],[RN DON Hours]]</f>
        <v>0</v>
      </c>
      <c r="U921" s="2">
        <v>35.646263736263741</v>
      </c>
      <c r="V921" s="2">
        <v>0</v>
      </c>
      <c r="W921" s="8">
        <f>Contract[[#This Row],[LPN Hours Contract (excl. Admin)]]/Contract[[#This Row],[LPN Hours (excl. Admin)]]</f>
        <v>0</v>
      </c>
      <c r="X921" s="2">
        <v>4.1282417582417574</v>
      </c>
      <c r="Y921" s="2">
        <v>0</v>
      </c>
      <c r="Z921" s="8">
        <f>Contract[[#This Row],[LPN Admin Hours Contract]]/Contract[[#This Row],[LPN Admin Hours]]</f>
        <v>0</v>
      </c>
      <c r="AA921" s="2">
        <v>52.320549450549471</v>
      </c>
      <c r="AB921" s="2">
        <v>0</v>
      </c>
      <c r="AC921" s="8">
        <f>Contract[[#This Row],[CNA Hours Contract]]/Contract[[#This Row],[CNA Hours]]</f>
        <v>0</v>
      </c>
      <c r="AD921" s="2">
        <v>0</v>
      </c>
      <c r="AE921" s="2">
        <v>0</v>
      </c>
      <c r="AF921" s="8" t="s">
        <v>2447</v>
      </c>
      <c r="AG921" s="2">
        <v>0</v>
      </c>
      <c r="AH921" s="2">
        <v>0</v>
      </c>
      <c r="AI921" s="8" t="s">
        <v>2447</v>
      </c>
      <c r="AJ921" t="s">
        <v>968</v>
      </c>
      <c r="AK921" s="6">
        <v>5</v>
      </c>
      <c r="AT921"/>
      <c r="AU921"/>
    </row>
    <row r="922" spans="1:47" x14ac:dyDescent="0.25">
      <c r="A922" t="s">
        <v>35</v>
      </c>
      <c r="B922" t="s">
        <v>1621</v>
      </c>
      <c r="C922" t="s">
        <v>2232</v>
      </c>
      <c r="D922" t="s">
        <v>2291</v>
      </c>
      <c r="E922" s="2">
        <v>53.483516483516482</v>
      </c>
      <c r="F922" s="2">
        <f>SUM(Contract[[#This Row],[RN Hours (excl. Admin, DON)]], Contract[[#This Row],[RN Admin Hours]], Contract[[#This Row],[RN DON Hours]], Contract[[#This Row],[LPN Hours (excl. Admin)]], Contract[[#This Row],[LPN Admin Hours]], Contract[[#This Row],[CNA Hours]], Contract[[#This Row],[NA TR Hours]], Contract[[#This Row],[Med Aide/Tech Hours]])</f>
        <v>210.17307692307696</v>
      </c>
      <c r="G92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22" s="8">
        <f>Contract[[#This Row],[Total Contract Hours]]/Contract[[#This Row],[Total Nurse Staff Hours]]</f>
        <v>0</v>
      </c>
      <c r="I922" s="2">
        <f>SUM(Contract[[#This Row],[RN Hours (excl. Admin, DON)]], Contract[[#This Row],[RN Admin Hours]], Contract[[#This Row],[RN DON Hours]])</f>
        <v>34.604395604395606</v>
      </c>
      <c r="J922" s="2">
        <f>SUM(Contract[[#This Row],[RN Hours Contract (excl. Admin, DON)]], Contract[[#This Row],[RN Admin Hours Contract]], Contract[[#This Row],[RN DON Hours Contract]])</f>
        <v>0</v>
      </c>
      <c r="K922" s="8">
        <f>Contract[[#This Row],[Total Contract RN Hours (w/ Admin, DON)]]/Contract[[#This Row],[Total RN Hours (w/ Admin, DON)]]</f>
        <v>0</v>
      </c>
      <c r="L922" s="2">
        <v>23.615384615384617</v>
      </c>
      <c r="M922" s="2">
        <v>0</v>
      </c>
      <c r="N922" s="8">
        <f>Contract[[#This Row],[RN Hours Contract (excl. Admin, DON)]]/Contract[[#This Row],[RN Hours (excl. Admin, DON)]]</f>
        <v>0</v>
      </c>
      <c r="O922" s="2">
        <v>5.4505494505494507</v>
      </c>
      <c r="P922" s="2">
        <v>0</v>
      </c>
      <c r="Q922" s="8">
        <f>Contract[[#This Row],[RN Admin Hours Contract]]/Contract[[#This Row],[RN Admin Hours]]</f>
        <v>0</v>
      </c>
      <c r="R922" s="2">
        <v>5.5384615384615383</v>
      </c>
      <c r="S922" s="2">
        <v>0</v>
      </c>
      <c r="T922" s="8">
        <f>Contract[[#This Row],[RN DON Hours Contract]]/Contract[[#This Row],[RN DON Hours]]</f>
        <v>0</v>
      </c>
      <c r="U922" s="2">
        <v>44.887362637362635</v>
      </c>
      <c r="V922" s="2">
        <v>0</v>
      </c>
      <c r="W922" s="8">
        <f>Contract[[#This Row],[LPN Hours Contract (excl. Admin)]]/Contract[[#This Row],[LPN Hours (excl. Admin)]]</f>
        <v>0</v>
      </c>
      <c r="X922" s="2">
        <v>10.43956043956044</v>
      </c>
      <c r="Y922" s="2">
        <v>0</v>
      </c>
      <c r="Z922" s="8">
        <f>Contract[[#This Row],[LPN Admin Hours Contract]]/Contract[[#This Row],[LPN Admin Hours]]</f>
        <v>0</v>
      </c>
      <c r="AA922" s="2">
        <v>118.03571428571429</v>
      </c>
      <c r="AB922" s="2">
        <v>0</v>
      </c>
      <c r="AC922" s="8">
        <f>Contract[[#This Row],[CNA Hours Contract]]/Contract[[#This Row],[CNA Hours]]</f>
        <v>0</v>
      </c>
      <c r="AD922" s="2">
        <v>2.2060439560439562</v>
      </c>
      <c r="AE922" s="2">
        <v>0</v>
      </c>
      <c r="AF922" s="8">
        <f>Contract[[#This Row],[NA TR Hours Contract]]/Contract[[#This Row],[NA TR Hours]]</f>
        <v>0</v>
      </c>
      <c r="AG922" s="2">
        <v>0</v>
      </c>
      <c r="AH922" s="2">
        <v>0</v>
      </c>
      <c r="AI922" s="8" t="s">
        <v>2447</v>
      </c>
      <c r="AJ922" t="s">
        <v>684</v>
      </c>
      <c r="AK922" s="6">
        <v>5</v>
      </c>
      <c r="AT922"/>
      <c r="AU922"/>
    </row>
    <row r="923" spans="1:47" x14ac:dyDescent="0.25">
      <c r="A923" t="s">
        <v>35</v>
      </c>
      <c r="B923" t="s">
        <v>1634</v>
      </c>
      <c r="C923" t="s">
        <v>2060</v>
      </c>
      <c r="D923" t="s">
        <v>2334</v>
      </c>
      <c r="E923" s="2">
        <v>72.197802197802204</v>
      </c>
      <c r="F923" s="2">
        <f>SUM(Contract[[#This Row],[RN Hours (excl. Admin, DON)]], Contract[[#This Row],[RN Admin Hours]], Contract[[#This Row],[RN DON Hours]], Contract[[#This Row],[LPN Hours (excl. Admin)]], Contract[[#This Row],[LPN Admin Hours]], Contract[[#This Row],[CNA Hours]], Contract[[#This Row],[NA TR Hours]], Contract[[#This Row],[Med Aide/Tech Hours]])</f>
        <v>222.77846153846147</v>
      </c>
      <c r="G92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64.633736263736267</v>
      </c>
      <c r="H923" s="8">
        <f>Contract[[#This Row],[Total Contract Hours]]/Contract[[#This Row],[Total Nurse Staff Hours]]</f>
        <v>0.29012560647644842</v>
      </c>
      <c r="I923" s="2">
        <f>SUM(Contract[[#This Row],[RN Hours (excl. Admin, DON)]], Contract[[#This Row],[RN Admin Hours]], Contract[[#This Row],[RN DON Hours]])</f>
        <v>42.07087912087912</v>
      </c>
      <c r="J923" s="2">
        <f>SUM(Contract[[#This Row],[RN Hours Contract (excl. Admin, DON)]], Contract[[#This Row],[RN Admin Hours Contract]], Contract[[#This Row],[RN DON Hours Contract]])</f>
        <v>6.3296703296703294</v>
      </c>
      <c r="K923" s="8">
        <f>Contract[[#This Row],[Total Contract RN Hours (w/ Admin, DON)]]/Contract[[#This Row],[Total RN Hours (w/ Admin, DON)]]</f>
        <v>0.15045253300944247</v>
      </c>
      <c r="L923" s="2">
        <v>27.076373626373623</v>
      </c>
      <c r="M923" s="2">
        <v>6.3296703296703294</v>
      </c>
      <c r="N923" s="8">
        <f>Contract[[#This Row],[RN Hours Contract (excl. Admin, DON)]]/Contract[[#This Row],[RN Hours (excl. Admin, DON)]]</f>
        <v>0.23377097749548489</v>
      </c>
      <c r="O923" s="2">
        <v>9.280219780219781</v>
      </c>
      <c r="P923" s="2">
        <v>0</v>
      </c>
      <c r="Q923" s="8">
        <f>Contract[[#This Row],[RN Admin Hours Contract]]/Contract[[#This Row],[RN Admin Hours]]</f>
        <v>0</v>
      </c>
      <c r="R923" s="2">
        <v>5.7142857142857144</v>
      </c>
      <c r="S923" s="2">
        <v>0</v>
      </c>
      <c r="T923" s="8">
        <f>Contract[[#This Row],[RN DON Hours Contract]]/Contract[[#This Row],[RN DON Hours]]</f>
        <v>0</v>
      </c>
      <c r="U923" s="2">
        <v>49.831538461538464</v>
      </c>
      <c r="V923" s="2">
        <v>3.3809890109890111</v>
      </c>
      <c r="W923" s="8">
        <f>Contract[[#This Row],[LPN Hours Contract (excl. Admin)]]/Contract[[#This Row],[LPN Hours (excl. Admin)]]</f>
        <v>6.7848377059411158E-2</v>
      </c>
      <c r="X923" s="2">
        <v>4.1318681318681323</v>
      </c>
      <c r="Y923" s="2">
        <v>0</v>
      </c>
      <c r="Z923" s="8">
        <f>Contract[[#This Row],[LPN Admin Hours Contract]]/Contract[[#This Row],[LPN Admin Hours]]</f>
        <v>0</v>
      </c>
      <c r="AA923" s="2">
        <v>111.69472527472523</v>
      </c>
      <c r="AB923" s="2">
        <v>49.285714285714285</v>
      </c>
      <c r="AC923" s="8">
        <f>Contract[[#This Row],[CNA Hours Contract]]/Contract[[#This Row],[CNA Hours]]</f>
        <v>0.44125373122580991</v>
      </c>
      <c r="AD923" s="2">
        <v>15.049450549450549</v>
      </c>
      <c r="AE923" s="2">
        <v>5.6373626373626378</v>
      </c>
      <c r="AF923" s="8">
        <f>Contract[[#This Row],[NA TR Hours Contract]]/Contract[[#This Row],[NA TR Hours]]</f>
        <v>0.37458926615553123</v>
      </c>
      <c r="AG923" s="2">
        <v>0</v>
      </c>
      <c r="AH923" s="2">
        <v>0</v>
      </c>
      <c r="AI923" s="8" t="s">
        <v>2447</v>
      </c>
      <c r="AJ923" t="s">
        <v>697</v>
      </c>
      <c r="AK923" s="6">
        <v>5</v>
      </c>
      <c r="AT923"/>
      <c r="AU923"/>
    </row>
    <row r="924" spans="1:47" x14ac:dyDescent="0.25">
      <c r="A924" t="s">
        <v>35</v>
      </c>
      <c r="B924" t="s">
        <v>1373</v>
      </c>
      <c r="C924" t="s">
        <v>1935</v>
      </c>
      <c r="D924" t="s">
        <v>2291</v>
      </c>
      <c r="E924" s="2">
        <v>57.439560439560438</v>
      </c>
      <c r="F924" s="2">
        <f>SUM(Contract[[#This Row],[RN Hours (excl. Admin, DON)]], Contract[[#This Row],[RN Admin Hours]], Contract[[#This Row],[RN DON Hours]], Contract[[#This Row],[LPN Hours (excl. Admin)]], Contract[[#This Row],[LPN Admin Hours]], Contract[[#This Row],[CNA Hours]], Contract[[#This Row],[NA TR Hours]], Contract[[#This Row],[Med Aide/Tech Hours]])</f>
        <v>264.19604395604392</v>
      </c>
      <c r="G924"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1.098901098901099</v>
      </c>
      <c r="H924" s="8">
        <f>Contract[[#This Row],[Total Contract Hours]]/Contract[[#This Row],[Total Nurse Staff Hours]]</f>
        <v>4.1594154191193361E-3</v>
      </c>
      <c r="I924" s="2">
        <f>SUM(Contract[[#This Row],[RN Hours (excl. Admin, DON)]], Contract[[#This Row],[RN Admin Hours]], Contract[[#This Row],[RN DON Hours]])</f>
        <v>45.381648351648344</v>
      </c>
      <c r="J924" s="2">
        <f>SUM(Contract[[#This Row],[RN Hours Contract (excl. Admin, DON)]], Contract[[#This Row],[RN Admin Hours Contract]], Contract[[#This Row],[RN DON Hours Contract]])</f>
        <v>1.098901098901099</v>
      </c>
      <c r="K924" s="8">
        <f>Contract[[#This Row],[Total Contract RN Hours (w/ Admin, DON)]]/Contract[[#This Row],[Total RN Hours (w/ Admin, DON)]]</f>
        <v>2.4214658101134948E-2</v>
      </c>
      <c r="L924" s="2">
        <v>34.769010989010987</v>
      </c>
      <c r="M924" s="2">
        <v>0</v>
      </c>
      <c r="N924" s="8">
        <f>Contract[[#This Row],[RN Hours Contract (excl. Admin, DON)]]/Contract[[#This Row],[RN Hours (excl. Admin, DON)]]</f>
        <v>0</v>
      </c>
      <c r="O924" s="2">
        <v>1.1593406593406594</v>
      </c>
      <c r="P924" s="2">
        <v>1.098901098901099</v>
      </c>
      <c r="Q924" s="8">
        <f>Contract[[#This Row],[RN Admin Hours Contract]]/Contract[[#This Row],[RN Admin Hours]]</f>
        <v>0.94786729857819907</v>
      </c>
      <c r="R924" s="2">
        <v>9.4532967032967026</v>
      </c>
      <c r="S924" s="2">
        <v>0</v>
      </c>
      <c r="T924" s="8">
        <f>Contract[[#This Row],[RN DON Hours Contract]]/Contract[[#This Row],[RN DON Hours]]</f>
        <v>0</v>
      </c>
      <c r="U924" s="2">
        <v>65.451758241758242</v>
      </c>
      <c r="V924" s="2">
        <v>0</v>
      </c>
      <c r="W924" s="8">
        <f>Contract[[#This Row],[LPN Hours Contract (excl. Admin)]]/Contract[[#This Row],[LPN Hours (excl. Admin)]]</f>
        <v>0</v>
      </c>
      <c r="X924" s="2">
        <v>5.4505494505494507</v>
      </c>
      <c r="Y924" s="2">
        <v>0</v>
      </c>
      <c r="Z924" s="8">
        <f>Contract[[#This Row],[LPN Admin Hours Contract]]/Contract[[#This Row],[LPN Admin Hours]]</f>
        <v>0</v>
      </c>
      <c r="AA924" s="2">
        <v>147.91208791208791</v>
      </c>
      <c r="AB924" s="2">
        <v>0</v>
      </c>
      <c r="AC924" s="8">
        <f>Contract[[#This Row],[CNA Hours Contract]]/Contract[[#This Row],[CNA Hours]]</f>
        <v>0</v>
      </c>
      <c r="AD924" s="2">
        <v>0</v>
      </c>
      <c r="AE924" s="2">
        <v>0</v>
      </c>
      <c r="AF924" s="8" t="s">
        <v>2447</v>
      </c>
      <c r="AG924" s="2">
        <v>0</v>
      </c>
      <c r="AH924" s="2">
        <v>0</v>
      </c>
      <c r="AI924" s="8" t="s">
        <v>2447</v>
      </c>
      <c r="AJ924" t="s">
        <v>430</v>
      </c>
      <c r="AK924" s="6">
        <v>5</v>
      </c>
      <c r="AT924"/>
      <c r="AU924"/>
    </row>
    <row r="925" spans="1:47" x14ac:dyDescent="0.25">
      <c r="A925" t="s">
        <v>35</v>
      </c>
      <c r="B925" t="s">
        <v>1692</v>
      </c>
      <c r="C925" t="s">
        <v>2068</v>
      </c>
      <c r="D925" t="s">
        <v>2307</v>
      </c>
      <c r="E925" s="2">
        <v>78.483516483516482</v>
      </c>
      <c r="F925" s="2">
        <f>SUM(Contract[[#This Row],[RN Hours (excl. Admin, DON)]], Contract[[#This Row],[RN Admin Hours]], Contract[[#This Row],[RN DON Hours]], Contract[[#This Row],[LPN Hours (excl. Admin)]], Contract[[#This Row],[LPN Admin Hours]], Contract[[#This Row],[CNA Hours]], Contract[[#This Row],[NA TR Hours]], Contract[[#This Row],[Med Aide/Tech Hours]])</f>
        <v>238.44230769230768</v>
      </c>
      <c r="G925"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2.0439560439560442</v>
      </c>
      <c r="H925" s="8">
        <f>Contract[[#This Row],[Total Contract Hours]]/Contract[[#This Row],[Total Nurse Staff Hours]]</f>
        <v>8.5721198714182028E-3</v>
      </c>
      <c r="I925" s="2">
        <f>SUM(Contract[[#This Row],[RN Hours (excl. Admin, DON)]], Contract[[#This Row],[RN Admin Hours]], Contract[[#This Row],[RN DON Hours]])</f>
        <v>17.876373626373624</v>
      </c>
      <c r="J925" s="2">
        <f>SUM(Contract[[#This Row],[RN Hours Contract (excl. Admin, DON)]], Contract[[#This Row],[RN Admin Hours Contract]], Contract[[#This Row],[RN DON Hours Contract]])</f>
        <v>2.0439560439560442</v>
      </c>
      <c r="K925" s="8">
        <f>Contract[[#This Row],[Total Contract RN Hours (w/ Admin, DON)]]/Contract[[#This Row],[Total RN Hours (w/ Admin, DON)]]</f>
        <v>0.11433840479483635</v>
      </c>
      <c r="L925" s="2">
        <v>14.728021978021978</v>
      </c>
      <c r="M925" s="2">
        <v>0.19780219780219779</v>
      </c>
      <c r="N925" s="8">
        <f>Contract[[#This Row],[RN Hours Contract (excl. Admin, DON)]]/Contract[[#This Row],[RN Hours (excl. Admin, DON)]]</f>
        <v>1.3430330162283155E-2</v>
      </c>
      <c r="O925" s="2">
        <v>1.7307692307692308</v>
      </c>
      <c r="P925" s="2">
        <v>1.8461538461538463</v>
      </c>
      <c r="Q925" s="8">
        <f>Contract[[#This Row],[RN Admin Hours Contract]]/Contract[[#This Row],[RN Admin Hours]]</f>
        <v>1.0666666666666667</v>
      </c>
      <c r="R925" s="2">
        <v>1.4175824175824177</v>
      </c>
      <c r="S925" s="2">
        <v>0</v>
      </c>
      <c r="T925" s="8">
        <f>Contract[[#This Row],[RN DON Hours Contract]]/Contract[[#This Row],[RN DON Hours]]</f>
        <v>0</v>
      </c>
      <c r="U925" s="2">
        <v>65.85164835164835</v>
      </c>
      <c r="V925" s="2">
        <v>0</v>
      </c>
      <c r="W925" s="8">
        <f>Contract[[#This Row],[LPN Hours Contract (excl. Admin)]]/Contract[[#This Row],[LPN Hours (excl. Admin)]]</f>
        <v>0</v>
      </c>
      <c r="X925" s="2">
        <v>5.3626373626373622</v>
      </c>
      <c r="Y925" s="2">
        <v>0</v>
      </c>
      <c r="Z925" s="8">
        <f>Contract[[#This Row],[LPN Admin Hours Contract]]/Contract[[#This Row],[LPN Admin Hours]]</f>
        <v>0</v>
      </c>
      <c r="AA925" s="2">
        <v>149.35164835164835</v>
      </c>
      <c r="AB925" s="2">
        <v>0</v>
      </c>
      <c r="AC925" s="8">
        <f>Contract[[#This Row],[CNA Hours Contract]]/Contract[[#This Row],[CNA Hours]]</f>
        <v>0</v>
      </c>
      <c r="AD925" s="2">
        <v>0</v>
      </c>
      <c r="AE925" s="2">
        <v>0</v>
      </c>
      <c r="AF925" s="8" t="s">
        <v>2447</v>
      </c>
      <c r="AG925" s="2">
        <v>0</v>
      </c>
      <c r="AH925" s="2">
        <v>0</v>
      </c>
      <c r="AI925" s="8" t="s">
        <v>2447</v>
      </c>
      <c r="AJ925" t="s">
        <v>756</v>
      </c>
      <c r="AK925" s="6">
        <v>5</v>
      </c>
      <c r="AT925"/>
      <c r="AU925"/>
    </row>
    <row r="926" spans="1:47" x14ac:dyDescent="0.25">
      <c r="A926" t="s">
        <v>35</v>
      </c>
      <c r="B926" t="s">
        <v>1867</v>
      </c>
      <c r="C926" t="s">
        <v>1953</v>
      </c>
      <c r="D926" t="s">
        <v>2340</v>
      </c>
      <c r="E926" s="2">
        <v>65.670329670329664</v>
      </c>
      <c r="F926" s="2">
        <f>SUM(Contract[[#This Row],[RN Hours (excl. Admin, DON)]], Contract[[#This Row],[RN Admin Hours]], Contract[[#This Row],[RN DON Hours]], Contract[[#This Row],[LPN Hours (excl. Admin)]], Contract[[#This Row],[LPN Admin Hours]], Contract[[#This Row],[CNA Hours]], Contract[[#This Row],[NA TR Hours]], Contract[[#This Row],[Med Aide/Tech Hours]])</f>
        <v>222.27989010989012</v>
      </c>
      <c r="G926"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6.1312087912087918</v>
      </c>
      <c r="H926" s="8">
        <f>Contract[[#This Row],[Total Contract Hours]]/Contract[[#This Row],[Total Nurse Staff Hours]]</f>
        <v>2.758328154732154E-2</v>
      </c>
      <c r="I926" s="2">
        <f>SUM(Contract[[#This Row],[RN Hours (excl. Admin, DON)]], Contract[[#This Row],[RN Admin Hours]], Contract[[#This Row],[RN DON Hours]])</f>
        <v>43.10252747252747</v>
      </c>
      <c r="J926" s="2">
        <f>SUM(Contract[[#This Row],[RN Hours Contract (excl. Admin, DON)]], Contract[[#This Row],[RN Admin Hours Contract]], Contract[[#This Row],[RN DON Hours Contract]])</f>
        <v>0.89010989010989006</v>
      </c>
      <c r="K926" s="8">
        <f>Contract[[#This Row],[Total Contract RN Hours (w/ Admin, DON)]]/Contract[[#This Row],[Total RN Hours (w/ Admin, DON)]]</f>
        <v>2.0650990610173035E-2</v>
      </c>
      <c r="L926" s="2">
        <v>31.781098901098904</v>
      </c>
      <c r="M926" s="2">
        <v>0.89010989010989006</v>
      </c>
      <c r="N926" s="8">
        <f>Contract[[#This Row],[RN Hours Contract (excl. Admin, DON)]]/Contract[[#This Row],[RN Hours (excl. Admin, DON)]]</f>
        <v>2.8007523996569937E-2</v>
      </c>
      <c r="O926" s="2">
        <v>6.2005494505494507</v>
      </c>
      <c r="P926" s="2">
        <v>0</v>
      </c>
      <c r="Q926" s="8">
        <f>Contract[[#This Row],[RN Admin Hours Contract]]/Contract[[#This Row],[RN Admin Hours]]</f>
        <v>0</v>
      </c>
      <c r="R926" s="2">
        <v>5.1208791208791204</v>
      </c>
      <c r="S926" s="2">
        <v>0</v>
      </c>
      <c r="T926" s="8">
        <f>Contract[[#This Row],[RN DON Hours Contract]]/Contract[[#This Row],[RN DON Hours]]</f>
        <v>0</v>
      </c>
      <c r="U926" s="2">
        <v>50.554285714285733</v>
      </c>
      <c r="V926" s="2">
        <v>2.7465934065934068</v>
      </c>
      <c r="W926" s="8">
        <f>Contract[[#This Row],[LPN Hours Contract (excl. Admin)]]/Contract[[#This Row],[LPN Hours (excl. Admin)]]</f>
        <v>5.4329585865699789E-2</v>
      </c>
      <c r="X926" s="2">
        <v>4.8901098901098905</v>
      </c>
      <c r="Y926" s="2">
        <v>0</v>
      </c>
      <c r="Z926" s="8">
        <f>Contract[[#This Row],[LPN Admin Hours Contract]]/Contract[[#This Row],[LPN Admin Hours]]</f>
        <v>0</v>
      </c>
      <c r="AA926" s="2">
        <v>123.73296703296703</v>
      </c>
      <c r="AB926" s="2">
        <v>2.4945054945054945</v>
      </c>
      <c r="AC926" s="8">
        <f>Contract[[#This Row],[CNA Hours Contract]]/Contract[[#This Row],[CNA Hours]]</f>
        <v>2.0160395037167954E-2</v>
      </c>
      <c r="AD926" s="2">
        <v>0</v>
      </c>
      <c r="AE926" s="2">
        <v>0</v>
      </c>
      <c r="AF926" s="8" t="s">
        <v>2447</v>
      </c>
      <c r="AG926" s="2">
        <v>0</v>
      </c>
      <c r="AH926" s="2">
        <v>0</v>
      </c>
      <c r="AI926" s="8" t="s">
        <v>2447</v>
      </c>
      <c r="AJ926" t="s">
        <v>934</v>
      </c>
      <c r="AK926" s="6">
        <v>5</v>
      </c>
      <c r="AT926"/>
      <c r="AU926"/>
    </row>
    <row r="927" spans="1:47" x14ac:dyDescent="0.25">
      <c r="A927" t="s">
        <v>35</v>
      </c>
      <c r="B927" t="s">
        <v>1564</v>
      </c>
      <c r="C927" t="s">
        <v>2219</v>
      </c>
      <c r="D927" t="s">
        <v>2365</v>
      </c>
      <c r="E927" s="2">
        <v>52.18681318681319</v>
      </c>
      <c r="F927" s="2">
        <f>SUM(Contract[[#This Row],[RN Hours (excl. Admin, DON)]], Contract[[#This Row],[RN Admin Hours]], Contract[[#This Row],[RN DON Hours]], Contract[[#This Row],[LPN Hours (excl. Admin)]], Contract[[#This Row],[LPN Admin Hours]], Contract[[#This Row],[CNA Hours]], Contract[[#This Row],[NA TR Hours]], Contract[[#This Row],[Med Aide/Tech Hours]])</f>
        <v>176.28384615384618</v>
      </c>
      <c r="G927"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2.6153846153846154</v>
      </c>
      <c r="H927" s="8">
        <f>Contract[[#This Row],[Total Contract Hours]]/Contract[[#This Row],[Total Nurse Staff Hours]]</f>
        <v>1.4836212576744671E-2</v>
      </c>
      <c r="I927" s="2">
        <f>SUM(Contract[[#This Row],[RN Hours (excl. Admin, DON)]], Contract[[#This Row],[RN Admin Hours]], Contract[[#This Row],[RN DON Hours]])</f>
        <v>20.797362637362639</v>
      </c>
      <c r="J927" s="2">
        <f>SUM(Contract[[#This Row],[RN Hours Contract (excl. Admin, DON)]], Contract[[#This Row],[RN Admin Hours Contract]], Contract[[#This Row],[RN DON Hours Contract]])</f>
        <v>0.13186813186813187</v>
      </c>
      <c r="K927" s="8">
        <f>Contract[[#This Row],[Total Contract RN Hours (w/ Admin, DON)]]/Contract[[#This Row],[Total RN Hours (w/ Admin, DON)]]</f>
        <v>6.3406179989009591E-3</v>
      </c>
      <c r="L927" s="2">
        <v>9.6764835164835166</v>
      </c>
      <c r="M927" s="2">
        <v>0.13186813186813187</v>
      </c>
      <c r="N927" s="8">
        <f>Contract[[#This Row],[RN Hours Contract (excl. Admin, DON)]]/Contract[[#This Row],[RN Hours (excl. Admin, DON)]]</f>
        <v>1.362769146906514E-2</v>
      </c>
      <c r="O927" s="2">
        <v>5.4065934065934069</v>
      </c>
      <c r="P927" s="2">
        <v>0</v>
      </c>
      <c r="Q927" s="8">
        <f>Contract[[#This Row],[RN Admin Hours Contract]]/Contract[[#This Row],[RN Admin Hours]]</f>
        <v>0</v>
      </c>
      <c r="R927" s="2">
        <v>5.7142857142857144</v>
      </c>
      <c r="S927" s="2">
        <v>0</v>
      </c>
      <c r="T927" s="8">
        <f>Contract[[#This Row],[RN DON Hours Contract]]/Contract[[#This Row],[RN DON Hours]]</f>
        <v>0</v>
      </c>
      <c r="U927" s="2">
        <v>44.590989010989006</v>
      </c>
      <c r="V927" s="2">
        <v>0</v>
      </c>
      <c r="W927" s="8">
        <f>Contract[[#This Row],[LPN Hours Contract (excl. Admin)]]/Contract[[#This Row],[LPN Hours (excl. Admin)]]</f>
        <v>0</v>
      </c>
      <c r="X927" s="2">
        <v>0</v>
      </c>
      <c r="Y927" s="2">
        <v>0</v>
      </c>
      <c r="Z927" s="8" t="s">
        <v>2447</v>
      </c>
      <c r="AA927" s="2">
        <v>107.89505494505498</v>
      </c>
      <c r="AB927" s="2">
        <v>1.7142857142857142</v>
      </c>
      <c r="AC927" s="8">
        <f>Contract[[#This Row],[CNA Hours Contract]]/Contract[[#This Row],[CNA Hours]]</f>
        <v>1.5888454898685633E-2</v>
      </c>
      <c r="AD927" s="2">
        <v>3.0004395604395602</v>
      </c>
      <c r="AE927" s="2">
        <v>0.76923076923076927</v>
      </c>
      <c r="AF927" s="8">
        <f>Contract[[#This Row],[NA TR Hours Contract]]/Contract[[#This Row],[NA TR Hours]]</f>
        <v>0.25637269264576623</v>
      </c>
      <c r="AG927" s="2">
        <v>0</v>
      </c>
      <c r="AH927" s="2">
        <v>0</v>
      </c>
      <c r="AI927" s="8" t="s">
        <v>2447</v>
      </c>
      <c r="AJ927" t="s">
        <v>626</v>
      </c>
      <c r="AK927" s="6">
        <v>5</v>
      </c>
      <c r="AT927"/>
      <c r="AU927"/>
    </row>
    <row r="928" spans="1:47" x14ac:dyDescent="0.25">
      <c r="A928" t="s">
        <v>35</v>
      </c>
      <c r="B928" t="s">
        <v>1848</v>
      </c>
      <c r="C928" t="s">
        <v>2099</v>
      </c>
      <c r="D928" t="s">
        <v>2311</v>
      </c>
      <c r="E928" s="2">
        <v>19.571428571428573</v>
      </c>
      <c r="F928" s="2">
        <f>SUM(Contract[[#This Row],[RN Hours (excl. Admin, DON)]], Contract[[#This Row],[RN Admin Hours]], Contract[[#This Row],[RN DON Hours]], Contract[[#This Row],[LPN Hours (excl. Admin)]], Contract[[#This Row],[LPN Admin Hours]], Contract[[#This Row],[CNA Hours]], Contract[[#This Row],[NA TR Hours]], Contract[[#This Row],[Med Aide/Tech Hours]])</f>
        <v>117.72252747252747</v>
      </c>
      <c r="G928"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28" s="8">
        <f>Contract[[#This Row],[Total Contract Hours]]/Contract[[#This Row],[Total Nurse Staff Hours]]</f>
        <v>0</v>
      </c>
      <c r="I928" s="2">
        <f>SUM(Contract[[#This Row],[RN Hours (excl. Admin, DON)]], Contract[[#This Row],[RN Admin Hours]], Contract[[#This Row],[RN DON Hours]])</f>
        <v>47.222527472527474</v>
      </c>
      <c r="J928" s="2">
        <f>SUM(Contract[[#This Row],[RN Hours Contract (excl. Admin, DON)]], Contract[[#This Row],[RN Admin Hours Contract]], Contract[[#This Row],[RN DON Hours Contract]])</f>
        <v>0</v>
      </c>
      <c r="K928" s="8">
        <f>Contract[[#This Row],[Total Contract RN Hours (w/ Admin, DON)]]/Contract[[#This Row],[Total RN Hours (w/ Admin, DON)]]</f>
        <v>0</v>
      </c>
      <c r="L928" s="2">
        <v>37.722527472527474</v>
      </c>
      <c r="M928" s="2">
        <v>0</v>
      </c>
      <c r="N928" s="8">
        <f>Contract[[#This Row],[RN Hours Contract (excl. Admin, DON)]]/Contract[[#This Row],[RN Hours (excl. Admin, DON)]]</f>
        <v>0</v>
      </c>
      <c r="O928" s="2">
        <v>4.9175824175824179</v>
      </c>
      <c r="P928" s="2">
        <v>0</v>
      </c>
      <c r="Q928" s="8">
        <f>Contract[[#This Row],[RN Admin Hours Contract]]/Contract[[#This Row],[RN Admin Hours]]</f>
        <v>0</v>
      </c>
      <c r="R928" s="2">
        <v>4.5824175824175821</v>
      </c>
      <c r="S928" s="2">
        <v>0</v>
      </c>
      <c r="T928" s="8">
        <f>Contract[[#This Row],[RN DON Hours Contract]]/Contract[[#This Row],[RN DON Hours]]</f>
        <v>0</v>
      </c>
      <c r="U928" s="2">
        <v>19.89835164835165</v>
      </c>
      <c r="V928" s="2">
        <v>0</v>
      </c>
      <c r="W928" s="8">
        <f>Contract[[#This Row],[LPN Hours Contract (excl. Admin)]]/Contract[[#This Row],[LPN Hours (excl. Admin)]]</f>
        <v>0</v>
      </c>
      <c r="X928" s="2">
        <v>0</v>
      </c>
      <c r="Y928" s="2">
        <v>0</v>
      </c>
      <c r="Z928" s="8" t="s">
        <v>2447</v>
      </c>
      <c r="AA928" s="2">
        <v>50.60164835164835</v>
      </c>
      <c r="AB928" s="2">
        <v>0</v>
      </c>
      <c r="AC928" s="8">
        <f>Contract[[#This Row],[CNA Hours Contract]]/Contract[[#This Row],[CNA Hours]]</f>
        <v>0</v>
      </c>
      <c r="AD928" s="2">
        <v>0</v>
      </c>
      <c r="AE928" s="2">
        <v>0</v>
      </c>
      <c r="AF928" s="8" t="s">
        <v>2447</v>
      </c>
      <c r="AG928" s="2">
        <v>0</v>
      </c>
      <c r="AH928" s="2">
        <v>0</v>
      </c>
      <c r="AI928" s="8" t="s">
        <v>2447</v>
      </c>
      <c r="AJ928" t="s">
        <v>915</v>
      </c>
      <c r="AK928" s="6">
        <v>5</v>
      </c>
      <c r="AT928"/>
      <c r="AU928"/>
    </row>
    <row r="929" spans="1:47" x14ac:dyDescent="0.25">
      <c r="A929" t="s">
        <v>35</v>
      </c>
      <c r="B929" t="s">
        <v>1325</v>
      </c>
      <c r="C929" t="s">
        <v>1965</v>
      </c>
      <c r="D929" t="s">
        <v>2282</v>
      </c>
      <c r="E929" s="2">
        <v>22.516483516483518</v>
      </c>
      <c r="F929" s="2">
        <f>SUM(Contract[[#This Row],[RN Hours (excl. Admin, DON)]], Contract[[#This Row],[RN Admin Hours]], Contract[[#This Row],[RN DON Hours]], Contract[[#This Row],[LPN Hours (excl. Admin)]], Contract[[#This Row],[LPN Admin Hours]], Contract[[#This Row],[CNA Hours]], Contract[[#This Row],[NA TR Hours]], Contract[[#This Row],[Med Aide/Tech Hours]])</f>
        <v>128.22241758241756</v>
      </c>
      <c r="G929"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0.62637362637362637</v>
      </c>
      <c r="H929" s="8">
        <f>Contract[[#This Row],[Total Contract Hours]]/Contract[[#This Row],[Total Nurse Staff Hours]]</f>
        <v>4.8850555010867113E-3</v>
      </c>
      <c r="I929" s="2">
        <f>SUM(Contract[[#This Row],[RN Hours (excl. Admin, DON)]], Contract[[#This Row],[RN Admin Hours]], Contract[[#This Row],[RN DON Hours]])</f>
        <v>13.184065934065934</v>
      </c>
      <c r="J929" s="2">
        <f>SUM(Contract[[#This Row],[RN Hours Contract (excl. Admin, DON)]], Contract[[#This Row],[RN Admin Hours Contract]], Contract[[#This Row],[RN DON Hours Contract]])</f>
        <v>0</v>
      </c>
      <c r="K929" s="8">
        <f>Contract[[#This Row],[Total Contract RN Hours (w/ Admin, DON)]]/Contract[[#This Row],[Total RN Hours (w/ Admin, DON)]]</f>
        <v>0</v>
      </c>
      <c r="L929" s="2">
        <v>7.4697802197802199</v>
      </c>
      <c r="M929" s="2">
        <v>0</v>
      </c>
      <c r="N929" s="8">
        <f>Contract[[#This Row],[RN Hours Contract (excl. Admin, DON)]]/Contract[[#This Row],[RN Hours (excl. Admin, DON)]]</f>
        <v>0</v>
      </c>
      <c r="O929" s="2">
        <v>5.7142857142857144</v>
      </c>
      <c r="P929" s="2">
        <v>0</v>
      </c>
      <c r="Q929" s="8">
        <f>Contract[[#This Row],[RN Admin Hours Contract]]/Contract[[#This Row],[RN Admin Hours]]</f>
        <v>0</v>
      </c>
      <c r="R929" s="2">
        <v>0</v>
      </c>
      <c r="S929" s="2">
        <v>0</v>
      </c>
      <c r="T929" s="8" t="s">
        <v>2447</v>
      </c>
      <c r="U929" s="2">
        <v>39.224175824175823</v>
      </c>
      <c r="V929" s="2">
        <v>0</v>
      </c>
      <c r="W929" s="8">
        <f>Contract[[#This Row],[LPN Hours Contract (excl. Admin)]]/Contract[[#This Row],[LPN Hours (excl. Admin)]]</f>
        <v>0</v>
      </c>
      <c r="X929" s="2">
        <v>0</v>
      </c>
      <c r="Y929" s="2">
        <v>0</v>
      </c>
      <c r="Z929" s="8" t="s">
        <v>2447</v>
      </c>
      <c r="AA929" s="2">
        <v>75.81417582417582</v>
      </c>
      <c r="AB929" s="2">
        <v>0.62637362637362637</v>
      </c>
      <c r="AC929" s="8">
        <f>Contract[[#This Row],[CNA Hours Contract]]/Contract[[#This Row],[CNA Hours]]</f>
        <v>8.2619591859216211E-3</v>
      </c>
      <c r="AD929" s="2">
        <v>0</v>
      </c>
      <c r="AE929" s="2">
        <v>0</v>
      </c>
      <c r="AF929" s="8" t="s">
        <v>2447</v>
      </c>
      <c r="AG929" s="2">
        <v>0</v>
      </c>
      <c r="AH929" s="2">
        <v>0</v>
      </c>
      <c r="AI929" s="8" t="s">
        <v>2447</v>
      </c>
      <c r="AJ929" t="s">
        <v>382</v>
      </c>
      <c r="AK929" s="6">
        <v>5</v>
      </c>
      <c r="AT929"/>
      <c r="AU929"/>
    </row>
    <row r="930" spans="1:47" x14ac:dyDescent="0.25">
      <c r="A930" t="s">
        <v>35</v>
      </c>
      <c r="B930" t="s">
        <v>1378</v>
      </c>
      <c r="C930" t="s">
        <v>2184</v>
      </c>
      <c r="D930" t="s">
        <v>2296</v>
      </c>
      <c r="E930" s="2">
        <v>74.72527472527473</v>
      </c>
      <c r="F930" s="2">
        <f>SUM(Contract[[#This Row],[RN Hours (excl. Admin, DON)]], Contract[[#This Row],[RN Admin Hours]], Contract[[#This Row],[RN DON Hours]], Contract[[#This Row],[LPN Hours (excl. Admin)]], Contract[[#This Row],[LPN Admin Hours]], Contract[[#This Row],[CNA Hours]], Contract[[#This Row],[NA TR Hours]], Contract[[#This Row],[Med Aide/Tech Hours]])</f>
        <v>232.9646153846154</v>
      </c>
      <c r="G930"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30" s="8">
        <f>Contract[[#This Row],[Total Contract Hours]]/Contract[[#This Row],[Total Nurse Staff Hours]]</f>
        <v>0</v>
      </c>
      <c r="I930" s="2">
        <f>SUM(Contract[[#This Row],[RN Hours (excl. Admin, DON)]], Contract[[#This Row],[RN Admin Hours]], Contract[[#This Row],[RN DON Hours]])</f>
        <v>38.722857142857137</v>
      </c>
      <c r="J930" s="2">
        <f>SUM(Contract[[#This Row],[RN Hours Contract (excl. Admin, DON)]], Contract[[#This Row],[RN Admin Hours Contract]], Contract[[#This Row],[RN DON Hours Contract]])</f>
        <v>0</v>
      </c>
      <c r="K930" s="8">
        <f>Contract[[#This Row],[Total Contract RN Hours (w/ Admin, DON)]]/Contract[[#This Row],[Total RN Hours (w/ Admin, DON)]]</f>
        <v>0</v>
      </c>
      <c r="L930" s="2">
        <v>23.220219780219775</v>
      </c>
      <c r="M930" s="2">
        <v>0</v>
      </c>
      <c r="N930" s="8">
        <f>Contract[[#This Row],[RN Hours Contract (excl. Admin, DON)]]/Contract[[#This Row],[RN Hours (excl. Admin, DON)]]</f>
        <v>0</v>
      </c>
      <c r="O930" s="2">
        <v>9.8523076923076918</v>
      </c>
      <c r="P930" s="2">
        <v>0</v>
      </c>
      <c r="Q930" s="8">
        <f>Contract[[#This Row],[RN Admin Hours Contract]]/Contract[[#This Row],[RN Admin Hours]]</f>
        <v>0</v>
      </c>
      <c r="R930" s="2">
        <v>5.650329670329671</v>
      </c>
      <c r="S930" s="2">
        <v>0</v>
      </c>
      <c r="T930" s="8">
        <f>Contract[[#This Row],[RN DON Hours Contract]]/Contract[[#This Row],[RN DON Hours]]</f>
        <v>0</v>
      </c>
      <c r="U930" s="2">
        <v>67.985054945054955</v>
      </c>
      <c r="V930" s="2">
        <v>0</v>
      </c>
      <c r="W930" s="8">
        <f>Contract[[#This Row],[LPN Hours Contract (excl. Admin)]]/Contract[[#This Row],[LPN Hours (excl. Admin)]]</f>
        <v>0</v>
      </c>
      <c r="X930" s="2">
        <v>0</v>
      </c>
      <c r="Y930" s="2">
        <v>0</v>
      </c>
      <c r="Z930" s="8" t="s">
        <v>2447</v>
      </c>
      <c r="AA930" s="2">
        <v>123.27439560439562</v>
      </c>
      <c r="AB930" s="2">
        <v>0</v>
      </c>
      <c r="AC930" s="8">
        <f>Contract[[#This Row],[CNA Hours Contract]]/Contract[[#This Row],[CNA Hours]]</f>
        <v>0</v>
      </c>
      <c r="AD930" s="2">
        <v>2.982307692307693</v>
      </c>
      <c r="AE930" s="2">
        <v>0</v>
      </c>
      <c r="AF930" s="8">
        <f>Contract[[#This Row],[NA TR Hours Contract]]/Contract[[#This Row],[NA TR Hours]]</f>
        <v>0</v>
      </c>
      <c r="AG930" s="2">
        <v>0</v>
      </c>
      <c r="AH930" s="2">
        <v>0</v>
      </c>
      <c r="AI930" s="8" t="s">
        <v>2447</v>
      </c>
      <c r="AJ930" t="s">
        <v>435</v>
      </c>
      <c r="AK930" s="6">
        <v>5</v>
      </c>
      <c r="AT930"/>
      <c r="AU930"/>
    </row>
    <row r="931" spans="1:47" x14ac:dyDescent="0.25">
      <c r="A931" t="s">
        <v>35</v>
      </c>
      <c r="B931" t="s">
        <v>1738</v>
      </c>
      <c r="C931" t="s">
        <v>2128</v>
      </c>
      <c r="D931" t="s">
        <v>2357</v>
      </c>
      <c r="E931" s="2">
        <v>56.505494505494504</v>
      </c>
      <c r="F931" s="2">
        <f>SUM(Contract[[#This Row],[RN Hours (excl. Admin, DON)]], Contract[[#This Row],[RN Admin Hours]], Contract[[#This Row],[RN DON Hours]], Contract[[#This Row],[LPN Hours (excl. Admin)]], Contract[[#This Row],[LPN Admin Hours]], Contract[[#This Row],[CNA Hours]], Contract[[#This Row],[NA TR Hours]], Contract[[#This Row],[Med Aide/Tech Hours]])</f>
        <v>229.36263736263734</v>
      </c>
      <c r="G931"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31" s="8">
        <f>Contract[[#This Row],[Total Contract Hours]]/Contract[[#This Row],[Total Nurse Staff Hours]]</f>
        <v>0</v>
      </c>
      <c r="I931" s="2">
        <f>SUM(Contract[[#This Row],[RN Hours (excl. Admin, DON)]], Contract[[#This Row],[RN Admin Hours]], Contract[[#This Row],[RN DON Hours]])</f>
        <v>48.903846153846153</v>
      </c>
      <c r="J931" s="2">
        <f>SUM(Contract[[#This Row],[RN Hours Contract (excl. Admin, DON)]], Contract[[#This Row],[RN Admin Hours Contract]], Contract[[#This Row],[RN DON Hours Contract]])</f>
        <v>0</v>
      </c>
      <c r="K931" s="8">
        <f>Contract[[#This Row],[Total Contract RN Hours (w/ Admin, DON)]]/Contract[[#This Row],[Total RN Hours (w/ Admin, DON)]]</f>
        <v>0</v>
      </c>
      <c r="L931" s="2">
        <v>23.453296703296704</v>
      </c>
      <c r="M931" s="2">
        <v>0</v>
      </c>
      <c r="N931" s="8">
        <f>Contract[[#This Row],[RN Hours Contract (excl. Admin, DON)]]/Contract[[#This Row],[RN Hours (excl. Admin, DON)]]</f>
        <v>0</v>
      </c>
      <c r="O931" s="2">
        <v>20.087912087912088</v>
      </c>
      <c r="P931" s="2">
        <v>0</v>
      </c>
      <c r="Q931" s="8">
        <f>Contract[[#This Row],[RN Admin Hours Contract]]/Contract[[#This Row],[RN Admin Hours]]</f>
        <v>0</v>
      </c>
      <c r="R931" s="2">
        <v>5.3626373626373622</v>
      </c>
      <c r="S931" s="2">
        <v>0</v>
      </c>
      <c r="T931" s="8">
        <f>Contract[[#This Row],[RN DON Hours Contract]]/Contract[[#This Row],[RN DON Hours]]</f>
        <v>0</v>
      </c>
      <c r="U931" s="2">
        <v>62.321428571428569</v>
      </c>
      <c r="V931" s="2">
        <v>0</v>
      </c>
      <c r="W931" s="8">
        <f>Contract[[#This Row],[LPN Hours Contract (excl. Admin)]]/Contract[[#This Row],[LPN Hours (excl. Admin)]]</f>
        <v>0</v>
      </c>
      <c r="X931" s="2">
        <v>0</v>
      </c>
      <c r="Y931" s="2">
        <v>0</v>
      </c>
      <c r="Z931" s="8" t="s">
        <v>2447</v>
      </c>
      <c r="AA931" s="2">
        <v>107.54120879120879</v>
      </c>
      <c r="AB931" s="2">
        <v>0</v>
      </c>
      <c r="AC931" s="8">
        <f>Contract[[#This Row],[CNA Hours Contract]]/Contract[[#This Row],[CNA Hours]]</f>
        <v>0</v>
      </c>
      <c r="AD931" s="2">
        <v>10.596153846153847</v>
      </c>
      <c r="AE931" s="2">
        <v>0</v>
      </c>
      <c r="AF931" s="8">
        <f>Contract[[#This Row],[NA TR Hours Contract]]/Contract[[#This Row],[NA TR Hours]]</f>
        <v>0</v>
      </c>
      <c r="AG931" s="2">
        <v>0</v>
      </c>
      <c r="AH931" s="2">
        <v>0</v>
      </c>
      <c r="AI931" s="8" t="s">
        <v>2447</v>
      </c>
      <c r="AJ931" t="s">
        <v>804</v>
      </c>
      <c r="AK931" s="6">
        <v>5</v>
      </c>
      <c r="AT931"/>
      <c r="AU931"/>
    </row>
    <row r="932" spans="1:47" x14ac:dyDescent="0.25">
      <c r="A932" t="s">
        <v>35</v>
      </c>
      <c r="B932" t="s">
        <v>1406</v>
      </c>
      <c r="C932" t="s">
        <v>1947</v>
      </c>
      <c r="D932" t="s">
        <v>2333</v>
      </c>
      <c r="E932" s="2">
        <v>158.03296703296704</v>
      </c>
      <c r="F932" s="2">
        <f>SUM(Contract[[#This Row],[RN Hours (excl. Admin, DON)]], Contract[[#This Row],[RN Admin Hours]], Contract[[#This Row],[RN DON Hours]], Contract[[#This Row],[LPN Hours (excl. Admin)]], Contract[[#This Row],[LPN Admin Hours]], Contract[[#This Row],[CNA Hours]], Contract[[#This Row],[NA TR Hours]], Contract[[#This Row],[Med Aide/Tech Hours]])</f>
        <v>453.07120879120879</v>
      </c>
      <c r="G932"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0</v>
      </c>
      <c r="H932" s="8">
        <f>Contract[[#This Row],[Total Contract Hours]]/Contract[[#This Row],[Total Nurse Staff Hours]]</f>
        <v>0</v>
      </c>
      <c r="I932" s="2">
        <f>SUM(Contract[[#This Row],[RN Hours (excl. Admin, DON)]], Contract[[#This Row],[RN Admin Hours]], Contract[[#This Row],[RN DON Hours]])</f>
        <v>47.104395604395606</v>
      </c>
      <c r="J932" s="2">
        <f>SUM(Contract[[#This Row],[RN Hours Contract (excl. Admin, DON)]], Contract[[#This Row],[RN Admin Hours Contract]], Contract[[#This Row],[RN DON Hours Contract]])</f>
        <v>0</v>
      </c>
      <c r="K932" s="8">
        <f>Contract[[#This Row],[Total Contract RN Hours (w/ Admin, DON)]]/Contract[[#This Row],[Total RN Hours (w/ Admin, DON)]]</f>
        <v>0</v>
      </c>
      <c r="L932" s="2">
        <v>41.434065934065934</v>
      </c>
      <c r="M932" s="2">
        <v>0</v>
      </c>
      <c r="N932" s="8">
        <f>Contract[[#This Row],[RN Hours Contract (excl. Admin, DON)]]/Contract[[#This Row],[RN Hours (excl. Admin, DON)]]</f>
        <v>0</v>
      </c>
      <c r="O932" s="2">
        <v>0.5714285714285714</v>
      </c>
      <c r="P932" s="2">
        <v>0</v>
      </c>
      <c r="Q932" s="8">
        <f>Contract[[#This Row],[RN Admin Hours Contract]]/Contract[[#This Row],[RN Admin Hours]]</f>
        <v>0</v>
      </c>
      <c r="R932" s="2">
        <v>5.0989010989010985</v>
      </c>
      <c r="S932" s="2">
        <v>0</v>
      </c>
      <c r="T932" s="8">
        <f>Contract[[#This Row],[RN DON Hours Contract]]/Contract[[#This Row],[RN DON Hours]]</f>
        <v>0</v>
      </c>
      <c r="U932" s="2">
        <v>116.70582417582418</v>
      </c>
      <c r="V932" s="2">
        <v>0</v>
      </c>
      <c r="W932" s="8">
        <f>Contract[[#This Row],[LPN Hours Contract (excl. Admin)]]/Contract[[#This Row],[LPN Hours (excl. Admin)]]</f>
        <v>0</v>
      </c>
      <c r="X932" s="2">
        <v>18.296703296703296</v>
      </c>
      <c r="Y932" s="2">
        <v>0</v>
      </c>
      <c r="Z932" s="8">
        <f>Contract[[#This Row],[LPN Admin Hours Contract]]/Contract[[#This Row],[LPN Admin Hours]]</f>
        <v>0</v>
      </c>
      <c r="AA932" s="2">
        <v>270.96428571428572</v>
      </c>
      <c r="AB932" s="2">
        <v>0</v>
      </c>
      <c r="AC932" s="8">
        <f>Contract[[#This Row],[CNA Hours Contract]]/Contract[[#This Row],[CNA Hours]]</f>
        <v>0</v>
      </c>
      <c r="AD932" s="2">
        <v>0</v>
      </c>
      <c r="AE932" s="2">
        <v>0</v>
      </c>
      <c r="AF932" s="8" t="s">
        <v>2447</v>
      </c>
      <c r="AG932" s="2">
        <v>0</v>
      </c>
      <c r="AH932" s="2">
        <v>0</v>
      </c>
      <c r="AI932" s="8" t="s">
        <v>2447</v>
      </c>
      <c r="AJ932" t="s">
        <v>464</v>
      </c>
      <c r="AK932" s="6">
        <v>5</v>
      </c>
      <c r="AT932"/>
      <c r="AU932"/>
    </row>
    <row r="933" spans="1:47" x14ac:dyDescent="0.25">
      <c r="A933" t="s">
        <v>35</v>
      </c>
      <c r="B933" t="s">
        <v>1040</v>
      </c>
      <c r="C933" t="s">
        <v>2070</v>
      </c>
      <c r="D933" t="s">
        <v>2296</v>
      </c>
      <c r="E933" s="2">
        <v>32.824175824175825</v>
      </c>
      <c r="F933" s="2">
        <f>SUM(Contract[[#This Row],[RN Hours (excl. Admin, DON)]], Contract[[#This Row],[RN Admin Hours]], Contract[[#This Row],[RN DON Hours]], Contract[[#This Row],[LPN Hours (excl. Admin)]], Contract[[#This Row],[LPN Admin Hours]], Contract[[#This Row],[CNA Hours]], Contract[[#This Row],[NA TR Hours]], Contract[[#This Row],[Med Aide/Tech Hours]])</f>
        <v>92.580879120879132</v>
      </c>
      <c r="G933" s="2">
        <f>SUM(Contract[[#This Row],[RN Hours Contract (excl. Admin, DON)]], Contract[[#This Row],[RN Admin Hours Contract]], Contract[[#This Row],[RN DON Hours Contract]], Contract[[#This Row],[LPN Hours Contract (excl. Admin)]], Contract[[#This Row],[LPN Admin Hours Contract]], Contract[[#This Row],[CNA Hours Contract]], Contract[[#This Row],[NA TR Hours Contract]], Contract[[#This Row],[Med Aide/Tech Hours Contract]])</f>
        <v>4.4615384615384617</v>
      </c>
      <c r="H933" s="8">
        <f>Contract[[#This Row],[Total Contract Hours]]/Contract[[#This Row],[Total Nurse Staff Hours]]</f>
        <v>4.8190711774438975E-2</v>
      </c>
      <c r="I933" s="2">
        <f>SUM(Contract[[#This Row],[RN Hours (excl. Admin, DON)]], Contract[[#This Row],[RN Admin Hours]], Contract[[#This Row],[RN DON Hours]])</f>
        <v>22.786373626373635</v>
      </c>
      <c r="J933" s="2">
        <f>SUM(Contract[[#This Row],[RN Hours Contract (excl. Admin, DON)]], Contract[[#This Row],[RN Admin Hours Contract]], Contract[[#This Row],[RN DON Hours Contract]])</f>
        <v>0.26373626373626374</v>
      </c>
      <c r="K933" s="8">
        <f>Contract[[#This Row],[Total Contract RN Hours (w/ Admin, DON)]]/Contract[[#This Row],[Total RN Hours (w/ Admin, DON)]]</f>
        <v>1.1574297343698756E-2</v>
      </c>
      <c r="L933" s="2">
        <v>17.940219780219788</v>
      </c>
      <c r="M933" s="2">
        <v>0.26373626373626374</v>
      </c>
      <c r="N933" s="8">
        <f>Contract[[#This Row],[RN Hours Contract (excl. Admin, DON)]]/Contract[[#This Row],[RN Hours (excl. Admin, DON)]]</f>
        <v>1.4700837947763017E-2</v>
      </c>
      <c r="O933" s="2">
        <v>0</v>
      </c>
      <c r="P933" s="2">
        <v>0</v>
      </c>
      <c r="Q933" s="8" t="s">
        <v>2447</v>
      </c>
      <c r="R933" s="2">
        <v>4.8461538461538458</v>
      </c>
      <c r="S933" s="2">
        <v>0</v>
      </c>
      <c r="T933" s="8">
        <f>Contract[[#This Row],[RN DON Hours Contract]]/Contract[[#This Row],[RN DON Hours]]</f>
        <v>0</v>
      </c>
      <c r="U933" s="2">
        <v>22.286813186813188</v>
      </c>
      <c r="V933" s="2">
        <v>1.8461538461538463</v>
      </c>
      <c r="W933" s="8">
        <f>Contract[[#This Row],[LPN Hours Contract (excl. Admin)]]/Contract[[#This Row],[LPN Hours (excl. Admin)]]</f>
        <v>8.2836152063507723E-2</v>
      </c>
      <c r="X933" s="2">
        <v>0</v>
      </c>
      <c r="Y933" s="2">
        <v>0</v>
      </c>
      <c r="Z933" s="8" t="s">
        <v>2447</v>
      </c>
      <c r="AA933" s="2">
        <v>47.507692307692302</v>
      </c>
      <c r="AB933" s="2">
        <v>2.3516483516483517</v>
      </c>
      <c r="AC933" s="8">
        <f>Contract[[#This Row],[CNA Hours Contract]]/Contract[[#This Row],[CNA Hours]]</f>
        <v>4.9500370096225023E-2</v>
      </c>
      <c r="AD933" s="2">
        <v>0</v>
      </c>
      <c r="AE933" s="2">
        <v>0</v>
      </c>
      <c r="AF933" s="8" t="s">
        <v>2447</v>
      </c>
      <c r="AG933" s="2">
        <v>0</v>
      </c>
      <c r="AH933" s="2">
        <v>0</v>
      </c>
      <c r="AI933" s="8" t="s">
        <v>2447</v>
      </c>
      <c r="AJ933" t="s">
        <v>93</v>
      </c>
      <c r="AK933" s="6">
        <v>5</v>
      </c>
      <c r="AT933"/>
      <c r="AU933"/>
    </row>
    <row r="940" spans="1:47" x14ac:dyDescent="0.25">
      <c r="E940" s="2"/>
      <c r="F940" s="2"/>
      <c r="G940" s="2"/>
      <c r="I940" s="2"/>
      <c r="J940" s="2"/>
      <c r="L940" s="2"/>
      <c r="M940" s="2"/>
      <c r="O940" s="2"/>
      <c r="R940" s="2"/>
      <c r="U940" s="2"/>
      <c r="X940" s="2"/>
      <c r="AA940" s="2"/>
      <c r="AD940" s="2"/>
      <c r="AG940" s="2"/>
      <c r="AK940" s="2"/>
      <c r="AL940" s="2"/>
      <c r="AM940" s="2"/>
      <c r="AN940" s="2"/>
      <c r="AO940" s="2"/>
      <c r="AP940" s="2"/>
      <c r="AQ940" s="2"/>
      <c r="AR940" s="2"/>
      <c r="AU940"/>
    </row>
  </sheetData>
  <pageMargins left="0.7" right="0.7" top="0.75" bottom="0.75" header="0.3" footer="0.3"/>
  <pageSetup orientation="portrait" horizontalDpi="1200" verticalDpi="1200" r:id="rId1"/>
  <ignoredErrors>
    <ignoredError sqref="AJ2:AJ933" numberStoredAsText="1"/>
    <ignoredError sqref="A1:AI1 A2:AI933" calculatedColumn="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59167-9C2D-43FA-8B5E-0F09A2025984}">
  <dimension ref="A1:AI933"/>
  <sheetViews>
    <sheetView zoomScale="80" zoomScaleNormal="80" workbookViewId="0">
      <pane xSplit="4" ySplit="1" topLeftCell="E2" activePane="bottomRight" state="frozen"/>
      <selection pane="topRight" activeCell="F1" sqref="F1"/>
      <selection pane="bottomLeft" activeCell="A2" sqref="A2"/>
      <selection pane="bottomRight"/>
    </sheetView>
  </sheetViews>
  <sheetFormatPr defaultColWidth="8.7109375" defaultRowHeight="15" outlineLevelCol="1" x14ac:dyDescent="0.25"/>
  <cols>
    <col min="1" max="1" width="8.7109375" bestFit="1" customWidth="1"/>
    <col min="2" max="2" width="59" customWidth="1"/>
    <col min="3" max="3" width="17.85546875" customWidth="1"/>
    <col min="4" max="4" width="21.7109375" bestFit="1" customWidth="1"/>
    <col min="5" max="12" width="12.5703125" customWidth="1"/>
    <col min="13" max="14" width="12.5703125" hidden="1" customWidth="1" outlineLevel="1"/>
    <col min="15" max="15" width="12.5703125" customWidth="1" collapsed="1"/>
    <col min="16" max="17" width="12.5703125" hidden="1" customWidth="1" outlineLevel="1"/>
    <col min="18" max="18" width="12.5703125" customWidth="1" collapsed="1"/>
    <col min="19" max="21" width="12.5703125" hidden="1" customWidth="1" outlineLevel="1"/>
    <col min="22" max="22" width="12.5703125" customWidth="1" collapsed="1"/>
    <col min="23" max="25" width="12.5703125" hidden="1" customWidth="1" outlineLevel="1"/>
    <col min="26" max="26" width="12.5703125" customWidth="1" collapsed="1"/>
    <col min="27" max="34" width="12.5703125" customWidth="1"/>
    <col min="36" max="36" width="11.85546875" customWidth="1"/>
    <col min="38" max="38" width="12.5703125" customWidth="1"/>
    <col min="40" max="48" width="12.5703125" customWidth="1"/>
    <col min="49" max="49" width="18.42578125" customWidth="1"/>
    <col min="50" max="50" width="18.5703125" customWidth="1"/>
    <col min="52" max="52" width="22.140625" customWidth="1"/>
  </cols>
  <sheetData>
    <row r="1" spans="1:35" s="1" customFormat="1" ht="150" customHeight="1" x14ac:dyDescent="0.25">
      <c r="A1" s="1" t="s">
        <v>2367</v>
      </c>
      <c r="B1" s="1" t="s">
        <v>2369</v>
      </c>
      <c r="C1" s="1" t="s">
        <v>2380</v>
      </c>
      <c r="D1" s="1" t="s">
        <v>2370</v>
      </c>
      <c r="E1" s="1" t="s">
        <v>2371</v>
      </c>
      <c r="F1" s="1" t="s">
        <v>2448</v>
      </c>
      <c r="G1" s="1" t="s">
        <v>2449</v>
      </c>
      <c r="H1" s="1" t="s">
        <v>2450</v>
      </c>
      <c r="I1" s="1" t="s">
        <v>2451</v>
      </c>
      <c r="J1" s="1" t="s">
        <v>2452</v>
      </c>
      <c r="K1" s="1" t="s">
        <v>2453</v>
      </c>
      <c r="L1" s="1" t="s">
        <v>2454</v>
      </c>
      <c r="M1" s="1" t="s">
        <v>2455</v>
      </c>
      <c r="N1" s="1" t="s">
        <v>2456</v>
      </c>
      <c r="O1" s="1" t="s">
        <v>2457</v>
      </c>
      <c r="P1" s="1" t="s">
        <v>2458</v>
      </c>
      <c r="Q1" s="1" t="s">
        <v>2459</v>
      </c>
      <c r="R1" s="1" t="s">
        <v>2460</v>
      </c>
      <c r="S1" s="1" t="s">
        <v>2461</v>
      </c>
      <c r="T1" s="1" t="s">
        <v>2462</v>
      </c>
      <c r="U1" s="1" t="s">
        <v>2463</v>
      </c>
      <c r="V1" s="1" t="s">
        <v>2464</v>
      </c>
      <c r="W1" s="1" t="s">
        <v>2465</v>
      </c>
      <c r="X1" s="1" t="s">
        <v>2466</v>
      </c>
      <c r="Y1" s="1" t="s">
        <v>2467</v>
      </c>
      <c r="Z1" s="1" t="s">
        <v>2468</v>
      </c>
      <c r="AA1" s="1" t="s">
        <v>2469</v>
      </c>
      <c r="AB1" s="1" t="s">
        <v>2470</v>
      </c>
      <c r="AC1" s="1" t="s">
        <v>2471</v>
      </c>
      <c r="AD1" s="1" t="s">
        <v>2472</v>
      </c>
      <c r="AE1" s="1" t="s">
        <v>2473</v>
      </c>
      <c r="AF1" s="1" t="s">
        <v>2474</v>
      </c>
      <c r="AG1" s="1" t="s">
        <v>2475</v>
      </c>
      <c r="AH1" s="1" t="s">
        <v>2368</v>
      </c>
      <c r="AI1" s="1" t="s">
        <v>2476</v>
      </c>
    </row>
    <row r="2" spans="1:35" x14ac:dyDescent="0.25">
      <c r="A2" t="s">
        <v>35</v>
      </c>
      <c r="B2" t="s">
        <v>1266</v>
      </c>
      <c r="C2" t="s">
        <v>2151</v>
      </c>
      <c r="D2" t="s">
        <v>2349</v>
      </c>
      <c r="E2" s="2">
        <v>68.15384615384616</v>
      </c>
      <c r="F2" s="2">
        <v>26.887362637362639</v>
      </c>
      <c r="G2" s="2">
        <v>0</v>
      </c>
      <c r="H2" s="2">
        <v>0</v>
      </c>
      <c r="I2" s="2">
        <v>1.1428571428571428</v>
      </c>
      <c r="J2" s="2">
        <v>0</v>
      </c>
      <c r="K2" s="2">
        <v>0</v>
      </c>
      <c r="L2" s="2">
        <v>5.4450549450549453</v>
      </c>
      <c r="M2" s="2">
        <v>3.5934065934065935</v>
      </c>
      <c r="N2" s="2">
        <v>0</v>
      </c>
      <c r="O2" s="2">
        <f>SUM(NonNurse[[#This Row],[Qualified Social Work Staff Hours]:[Other Social Work Staff Hours]])/NonNurse[[#This Row],[MDS Census]]</f>
        <v>5.2724927442760396E-2</v>
      </c>
      <c r="P2" s="2">
        <v>5.5439560439560438</v>
      </c>
      <c r="Q2" s="2">
        <v>5.9752747252747254</v>
      </c>
      <c r="R2" s="2">
        <f>SUM(NonNurse[[#This Row],[Qualified Activities Professional Hours]:[Other Activities Professional Hours]])/NonNurse[[#This Row],[MDS Census]]</f>
        <v>0.1690180586907449</v>
      </c>
      <c r="S2" s="2">
        <v>4.9587912087912089</v>
      </c>
      <c r="T2" s="2">
        <v>7.2967032967032965</v>
      </c>
      <c r="U2" s="2">
        <v>0</v>
      </c>
      <c r="V2" s="2">
        <f>SUM(NonNurse[[#This Row],[Occupational Therapist Hours]:[OT Aide Hours]])/NonNurse[[#This Row],[MDS Census]]</f>
        <v>0.17982102547565298</v>
      </c>
      <c r="W2" s="2">
        <v>1.7637362637362637</v>
      </c>
      <c r="X2" s="2">
        <v>15.260989010989011</v>
      </c>
      <c r="Y2" s="2">
        <v>0</v>
      </c>
      <c r="Z2" s="2">
        <f>SUM(NonNurse[[#This Row],[Physical Therapist (PT) Hours]:[PT Aide Hours]])/NonNurse[[#This Row],[MDS Census]]</f>
        <v>0.24979845211222182</v>
      </c>
      <c r="AA2" s="2">
        <v>0</v>
      </c>
      <c r="AB2" s="2">
        <v>0</v>
      </c>
      <c r="AC2" s="2">
        <v>0</v>
      </c>
      <c r="AD2" s="2">
        <v>0</v>
      </c>
      <c r="AE2" s="2">
        <v>0</v>
      </c>
      <c r="AF2" s="2">
        <v>0</v>
      </c>
      <c r="AG2" s="2">
        <v>0</v>
      </c>
      <c r="AH2" s="2" t="s">
        <v>322</v>
      </c>
      <c r="AI2" s="37">
        <v>5</v>
      </c>
    </row>
    <row r="3" spans="1:35" x14ac:dyDescent="0.25">
      <c r="A3" t="s">
        <v>35</v>
      </c>
      <c r="B3" t="s">
        <v>1631</v>
      </c>
      <c r="C3" t="s">
        <v>2234</v>
      </c>
      <c r="D3" t="s">
        <v>2311</v>
      </c>
      <c r="E3" s="2">
        <v>42.945054945054942</v>
      </c>
      <c r="F3" s="2">
        <v>7.4670329670329672</v>
      </c>
      <c r="G3" s="2">
        <v>0.32967032967032966</v>
      </c>
      <c r="H3" s="2">
        <v>0.2032967032967033</v>
      </c>
      <c r="I3" s="2">
        <v>0.62637362637362637</v>
      </c>
      <c r="J3" s="2">
        <v>0</v>
      </c>
      <c r="K3" s="2">
        <v>0.67032967032967028</v>
      </c>
      <c r="L3" s="2">
        <v>1.5050549450549455</v>
      </c>
      <c r="M3" s="2">
        <v>0</v>
      </c>
      <c r="N3" s="2">
        <v>0</v>
      </c>
      <c r="O3" s="2">
        <f>SUM(NonNurse[[#This Row],[Qualified Social Work Staff Hours]:[Other Social Work Staff Hours]])/NonNurse[[#This Row],[MDS Census]]</f>
        <v>0</v>
      </c>
      <c r="P3" s="2">
        <v>5.7142857142857144</v>
      </c>
      <c r="Q3" s="2">
        <v>5.4175824175824179</v>
      </c>
      <c r="R3" s="2">
        <f>SUM(NonNurse[[#This Row],[Qualified Activities Professional Hours]:[Other Activities Professional Hours]])/NonNurse[[#This Row],[MDS Census]]</f>
        <v>0.2592118730808598</v>
      </c>
      <c r="S3" s="2">
        <v>1.566373626373627</v>
      </c>
      <c r="T3" s="2">
        <v>6.6667032967032966</v>
      </c>
      <c r="U3" s="2">
        <v>0</v>
      </c>
      <c r="V3" s="2">
        <f>SUM(NonNurse[[#This Row],[Occupational Therapist Hours]:[OT Aide Hours]])/NonNurse[[#This Row],[MDS Census]]</f>
        <v>0.1917118730808598</v>
      </c>
      <c r="W3" s="2">
        <v>4.3440659340659318</v>
      </c>
      <c r="X3" s="2">
        <v>6.583736263736264</v>
      </c>
      <c r="Y3" s="2">
        <v>0</v>
      </c>
      <c r="Z3" s="2">
        <f>SUM(NonNurse[[#This Row],[Physical Therapist (PT) Hours]:[PT Aide Hours]])/NonNurse[[#This Row],[MDS Census]]</f>
        <v>0.25446008188331626</v>
      </c>
      <c r="AA3" s="2">
        <v>0</v>
      </c>
      <c r="AB3" s="2">
        <v>0</v>
      </c>
      <c r="AC3" s="2">
        <v>0</v>
      </c>
      <c r="AD3" s="2">
        <v>0</v>
      </c>
      <c r="AE3" s="2">
        <v>0</v>
      </c>
      <c r="AF3" s="2">
        <v>0</v>
      </c>
      <c r="AG3" s="2">
        <v>0</v>
      </c>
      <c r="AH3" s="2" t="s">
        <v>694</v>
      </c>
      <c r="AI3" s="37">
        <v>5</v>
      </c>
    </row>
    <row r="4" spans="1:35" x14ac:dyDescent="0.25">
      <c r="A4" t="s">
        <v>35</v>
      </c>
      <c r="B4" t="s">
        <v>1643</v>
      </c>
      <c r="C4" t="s">
        <v>2007</v>
      </c>
      <c r="D4" t="s">
        <v>2303</v>
      </c>
      <c r="E4" s="2">
        <v>68.406593406593402</v>
      </c>
      <c r="F4" s="2">
        <v>3.4285714285714284</v>
      </c>
      <c r="G4" s="2">
        <v>0.14285714285714285</v>
      </c>
      <c r="H4" s="2">
        <v>0.19230769230769232</v>
      </c>
      <c r="I4" s="2">
        <v>3.1758241758241756</v>
      </c>
      <c r="J4" s="2">
        <v>0</v>
      </c>
      <c r="K4" s="2">
        <v>0.5714285714285714</v>
      </c>
      <c r="L4" s="2">
        <v>1.0879120879120878</v>
      </c>
      <c r="M4" s="2">
        <v>0</v>
      </c>
      <c r="N4" s="2">
        <v>9.4313186813186807</v>
      </c>
      <c r="O4" s="2">
        <f>SUM(NonNurse[[#This Row],[Qualified Social Work Staff Hours]:[Other Social Work Staff Hours]])/NonNurse[[#This Row],[MDS Census]]</f>
        <v>0.1378714859437751</v>
      </c>
      <c r="P4" s="2">
        <v>5.2335164835164836</v>
      </c>
      <c r="Q4" s="2">
        <v>8.1016483516483522</v>
      </c>
      <c r="R4" s="2">
        <f>SUM(NonNurse[[#This Row],[Qualified Activities Professional Hours]:[Other Activities Professional Hours]])/NonNurse[[#This Row],[MDS Census]]</f>
        <v>0.19493975903614461</v>
      </c>
      <c r="S4" s="2">
        <v>4.8598901098901095</v>
      </c>
      <c r="T4" s="2">
        <v>7.5137362637362637</v>
      </c>
      <c r="U4" s="2">
        <v>0</v>
      </c>
      <c r="V4" s="2">
        <f>SUM(NonNurse[[#This Row],[Occupational Therapist Hours]:[OT Aide Hours]])/NonNurse[[#This Row],[MDS Census]]</f>
        <v>0.18088353413654618</v>
      </c>
      <c r="W4" s="2">
        <v>5.3489010989010985</v>
      </c>
      <c r="X4" s="2">
        <v>7.5109890109890109</v>
      </c>
      <c r="Y4" s="2">
        <v>0</v>
      </c>
      <c r="Z4" s="2">
        <f>SUM(NonNurse[[#This Row],[Physical Therapist (PT) Hours]:[PT Aide Hours]])/NonNurse[[#This Row],[MDS Census]]</f>
        <v>0.18799196787148595</v>
      </c>
      <c r="AA4" s="2">
        <v>6.5934065934065936E-2</v>
      </c>
      <c r="AB4" s="2">
        <v>0</v>
      </c>
      <c r="AC4" s="2">
        <v>0</v>
      </c>
      <c r="AD4" s="2">
        <v>4.2637362637362637</v>
      </c>
      <c r="AE4" s="2">
        <v>0</v>
      </c>
      <c r="AF4" s="2">
        <v>0</v>
      </c>
      <c r="AG4" s="2">
        <v>0.14285714285714285</v>
      </c>
      <c r="AH4" s="2" t="s">
        <v>706</v>
      </c>
      <c r="AI4" s="37">
        <v>5</v>
      </c>
    </row>
    <row r="5" spans="1:35" x14ac:dyDescent="0.25">
      <c r="A5" t="s">
        <v>35</v>
      </c>
      <c r="B5" t="s">
        <v>1537</v>
      </c>
      <c r="C5" t="s">
        <v>2142</v>
      </c>
      <c r="D5" t="s">
        <v>2346</v>
      </c>
      <c r="E5" s="2">
        <v>40.868131868131869</v>
      </c>
      <c r="F5" s="2">
        <v>13.802197802197803</v>
      </c>
      <c r="G5" s="2">
        <v>0.47252747252747251</v>
      </c>
      <c r="H5" s="2">
        <v>0.36263736263736263</v>
      </c>
      <c r="I5" s="2">
        <v>0.97802197802197799</v>
      </c>
      <c r="J5" s="2">
        <v>0</v>
      </c>
      <c r="K5" s="2">
        <v>0</v>
      </c>
      <c r="L5" s="2">
        <v>8.7912087912087919E-2</v>
      </c>
      <c r="M5" s="2">
        <v>5.5824175824175821</v>
      </c>
      <c r="N5" s="2">
        <v>0</v>
      </c>
      <c r="O5" s="2">
        <f>SUM(NonNurse[[#This Row],[Qualified Social Work Staff Hours]:[Other Social Work Staff Hours]])/NonNurse[[#This Row],[MDS Census]]</f>
        <v>0.13659585910190911</v>
      </c>
      <c r="P5" s="2">
        <v>1.3916483516483518</v>
      </c>
      <c r="Q5" s="2">
        <v>14.415934065934071</v>
      </c>
      <c r="R5" s="2">
        <f>SUM(NonNurse[[#This Row],[Qualified Activities Professional Hours]:[Other Activities Professional Hours]])/NonNurse[[#This Row],[MDS Census]]</f>
        <v>0.38679483732186082</v>
      </c>
      <c r="S5" s="2">
        <v>0.96637362637362634</v>
      </c>
      <c r="T5" s="2">
        <v>4.1930769230769238</v>
      </c>
      <c r="U5" s="2">
        <v>0</v>
      </c>
      <c r="V5" s="2">
        <f>SUM(NonNurse[[#This Row],[Occupational Therapist Hours]:[OT Aide Hours]])/NonNurse[[#This Row],[MDS Census]]</f>
        <v>0.12624630276956172</v>
      </c>
      <c r="W5" s="2">
        <v>3.42956043956044</v>
      </c>
      <c r="X5" s="2">
        <v>5.270549450549451</v>
      </c>
      <c r="Y5" s="2">
        <v>0</v>
      </c>
      <c r="Z5" s="2">
        <f>SUM(NonNurse[[#This Row],[Physical Therapist (PT) Hours]:[PT Aide Hours]])/NonNurse[[#This Row],[MDS Census]]</f>
        <v>0.21288249529443401</v>
      </c>
      <c r="AA5" s="2">
        <v>0</v>
      </c>
      <c r="AB5" s="2">
        <v>0</v>
      </c>
      <c r="AC5" s="2">
        <v>0</v>
      </c>
      <c r="AD5" s="2">
        <v>0</v>
      </c>
      <c r="AE5" s="2">
        <v>0</v>
      </c>
      <c r="AF5" s="2">
        <v>0</v>
      </c>
      <c r="AG5" s="2">
        <v>0</v>
      </c>
      <c r="AH5" s="2" t="s">
        <v>599</v>
      </c>
      <c r="AI5" s="37">
        <v>5</v>
      </c>
    </row>
    <row r="6" spans="1:35" x14ac:dyDescent="0.25">
      <c r="A6" t="s">
        <v>35</v>
      </c>
      <c r="B6" t="s">
        <v>1574</v>
      </c>
      <c r="C6" t="s">
        <v>2211</v>
      </c>
      <c r="D6" t="s">
        <v>2325</v>
      </c>
      <c r="E6" s="2">
        <v>62.373626373626372</v>
      </c>
      <c r="F6" s="2">
        <v>5.5384615384615383</v>
      </c>
      <c r="G6" s="2">
        <v>0.7142857142857143</v>
      </c>
      <c r="H6" s="2">
        <v>0.26648351648351648</v>
      </c>
      <c r="I6" s="2">
        <v>1.0219780219780219</v>
      </c>
      <c r="J6" s="2">
        <v>0</v>
      </c>
      <c r="K6" s="2">
        <v>0</v>
      </c>
      <c r="L6" s="2">
        <v>3.7374725274725278</v>
      </c>
      <c r="M6" s="2">
        <v>5.186813186813187</v>
      </c>
      <c r="N6" s="2">
        <v>0</v>
      </c>
      <c r="O6" s="2">
        <f>SUM(NonNurse[[#This Row],[Qualified Social Work Staff Hours]:[Other Social Work Staff Hours]])/NonNurse[[#This Row],[MDS Census]]</f>
        <v>8.3157152924594788E-2</v>
      </c>
      <c r="P6" s="2">
        <v>3.6318681318681318</v>
      </c>
      <c r="Q6" s="2">
        <v>6.6208791208791204</v>
      </c>
      <c r="R6" s="2">
        <f>SUM(NonNurse[[#This Row],[Qualified Activities Professional Hours]:[Other Activities Professional Hours]])/NonNurse[[#This Row],[MDS Census]]</f>
        <v>0.16437632135306554</v>
      </c>
      <c r="S6" s="2">
        <v>8.5082417582417591</v>
      </c>
      <c r="T6" s="2">
        <v>0.28021978021978022</v>
      </c>
      <c r="U6" s="2">
        <v>0</v>
      </c>
      <c r="V6" s="2">
        <f>SUM(NonNurse[[#This Row],[Occupational Therapist Hours]:[OT Aide Hours]])/NonNurse[[#This Row],[MDS Census]]</f>
        <v>0.140900281888654</v>
      </c>
      <c r="W6" s="2">
        <v>2.2390109890109891</v>
      </c>
      <c r="X6" s="2">
        <v>5.0742857142857138</v>
      </c>
      <c r="Y6" s="2">
        <v>0</v>
      </c>
      <c r="Z6" s="2">
        <f>SUM(NonNurse[[#This Row],[Physical Therapist (PT) Hours]:[PT Aide Hours]])/NonNurse[[#This Row],[MDS Census]]</f>
        <v>0.11724982381959126</v>
      </c>
      <c r="AA6" s="2">
        <v>0</v>
      </c>
      <c r="AB6" s="2">
        <v>0</v>
      </c>
      <c r="AC6" s="2">
        <v>0</v>
      </c>
      <c r="AD6" s="2">
        <v>0</v>
      </c>
      <c r="AE6" s="2">
        <v>0</v>
      </c>
      <c r="AF6" s="2">
        <v>0</v>
      </c>
      <c r="AG6" s="2">
        <v>0</v>
      </c>
      <c r="AH6" s="2" t="s">
        <v>636</v>
      </c>
      <c r="AI6" s="37">
        <v>5</v>
      </c>
    </row>
    <row r="7" spans="1:35" x14ac:dyDescent="0.25">
      <c r="A7" t="s">
        <v>35</v>
      </c>
      <c r="B7" t="s">
        <v>1520</v>
      </c>
      <c r="C7" t="s">
        <v>2212</v>
      </c>
      <c r="D7" t="s">
        <v>2328</v>
      </c>
      <c r="E7" s="2">
        <v>97.395604395604394</v>
      </c>
      <c r="F7" s="2">
        <v>5.5384615384615383</v>
      </c>
      <c r="G7" s="2">
        <v>0</v>
      </c>
      <c r="H7" s="2">
        <v>0.2857142857142857</v>
      </c>
      <c r="I7" s="2">
        <v>2.2637362637362637</v>
      </c>
      <c r="J7" s="2">
        <v>0</v>
      </c>
      <c r="K7" s="2">
        <v>0</v>
      </c>
      <c r="L7" s="2">
        <v>4.2595604395604401</v>
      </c>
      <c r="M7" s="2">
        <v>0</v>
      </c>
      <c r="N7" s="2">
        <v>5.313186813186813</v>
      </c>
      <c r="O7" s="2">
        <f>SUM(NonNurse[[#This Row],[Qualified Social Work Staff Hours]:[Other Social Work Staff Hours]])/NonNurse[[#This Row],[MDS Census]]</f>
        <v>5.4552634548121405E-2</v>
      </c>
      <c r="P7" s="2">
        <v>5.0109890109890109</v>
      </c>
      <c r="Q7" s="2">
        <v>14.412087912087912</v>
      </c>
      <c r="R7" s="2">
        <f>SUM(NonNurse[[#This Row],[Qualified Activities Professional Hours]:[Other Activities Professional Hours]])/NonNurse[[#This Row],[MDS Census]]</f>
        <v>0.19942457407198466</v>
      </c>
      <c r="S7" s="2">
        <v>5.2470329670329665</v>
      </c>
      <c r="T7" s="2">
        <v>5.1376923076923076</v>
      </c>
      <c r="U7" s="2">
        <v>0</v>
      </c>
      <c r="V7" s="2">
        <f>SUM(NonNurse[[#This Row],[Occupational Therapist Hours]:[OT Aide Hours]])/NonNurse[[#This Row],[MDS Census]]</f>
        <v>0.10662416788897663</v>
      </c>
      <c r="W7" s="2">
        <v>1.0205494505494503</v>
      </c>
      <c r="X7" s="2">
        <v>4.3583516483516478</v>
      </c>
      <c r="Y7" s="2">
        <v>0</v>
      </c>
      <c r="Z7" s="2">
        <f>SUM(NonNurse[[#This Row],[Physical Therapist (PT) Hours]:[PT Aide Hours]])/NonNurse[[#This Row],[MDS Census]]</f>
        <v>5.5227349655872719E-2</v>
      </c>
      <c r="AA7" s="2">
        <v>0</v>
      </c>
      <c r="AB7" s="2">
        <v>0</v>
      </c>
      <c r="AC7" s="2">
        <v>0</v>
      </c>
      <c r="AD7" s="2">
        <v>0</v>
      </c>
      <c r="AE7" s="2">
        <v>0</v>
      </c>
      <c r="AF7" s="2">
        <v>0</v>
      </c>
      <c r="AG7" s="2">
        <v>0.19780219780219779</v>
      </c>
      <c r="AH7" s="2" t="s">
        <v>582</v>
      </c>
      <c r="AI7" s="37">
        <v>5</v>
      </c>
    </row>
    <row r="8" spans="1:35" x14ac:dyDescent="0.25">
      <c r="A8" t="s">
        <v>35</v>
      </c>
      <c r="B8" t="s">
        <v>1347</v>
      </c>
      <c r="C8" t="s">
        <v>2016</v>
      </c>
      <c r="D8" t="s">
        <v>2325</v>
      </c>
      <c r="E8" s="2">
        <v>53.703296703296701</v>
      </c>
      <c r="F8" s="2">
        <v>19.428571428571427</v>
      </c>
      <c r="G8" s="2">
        <v>0.52747252747252749</v>
      </c>
      <c r="H8" s="2">
        <v>0.26373626373626374</v>
      </c>
      <c r="I8" s="2">
        <v>2.3406593406593408</v>
      </c>
      <c r="J8" s="2">
        <v>0</v>
      </c>
      <c r="K8" s="2">
        <v>0</v>
      </c>
      <c r="L8" s="2">
        <v>5.3461538461538458</v>
      </c>
      <c r="M8" s="2">
        <v>0</v>
      </c>
      <c r="N8" s="2">
        <v>0</v>
      </c>
      <c r="O8" s="2">
        <f>SUM(NonNurse[[#This Row],[Qualified Social Work Staff Hours]:[Other Social Work Staff Hours]])/NonNurse[[#This Row],[MDS Census]]</f>
        <v>0</v>
      </c>
      <c r="P8" s="2">
        <v>3.4285714285714284</v>
      </c>
      <c r="Q8" s="2">
        <v>4.7417582417582418</v>
      </c>
      <c r="R8" s="2">
        <f>SUM(NonNurse[[#This Row],[Qualified Activities Professional Hours]:[Other Activities Professional Hours]])/NonNurse[[#This Row],[MDS Census]]</f>
        <v>0.15213832617147535</v>
      </c>
      <c r="S8" s="2">
        <v>3.5634065934065924</v>
      </c>
      <c r="T8" s="2">
        <v>2.4167032967032966</v>
      </c>
      <c r="U8" s="2">
        <v>0</v>
      </c>
      <c r="V8" s="2">
        <f>SUM(NonNurse[[#This Row],[Occupational Therapist Hours]:[OT Aide Hours]])/NonNurse[[#This Row],[MDS Census]]</f>
        <v>0.11135461428279106</v>
      </c>
      <c r="W8" s="2">
        <v>2.8893406593406592</v>
      </c>
      <c r="X8" s="2">
        <v>6.8128571428571432</v>
      </c>
      <c r="Y8" s="2">
        <v>0</v>
      </c>
      <c r="Z8" s="2">
        <f>SUM(NonNurse[[#This Row],[Physical Therapist (PT) Hours]:[PT Aide Hours]])/NonNurse[[#This Row],[MDS Census]]</f>
        <v>0.18066298342541437</v>
      </c>
      <c r="AA8" s="2">
        <v>0</v>
      </c>
      <c r="AB8" s="2">
        <v>0</v>
      </c>
      <c r="AC8" s="2">
        <v>0</v>
      </c>
      <c r="AD8" s="2">
        <v>0</v>
      </c>
      <c r="AE8" s="2">
        <v>0</v>
      </c>
      <c r="AF8" s="2">
        <v>0</v>
      </c>
      <c r="AG8" s="2">
        <v>0</v>
      </c>
      <c r="AH8" s="2" t="s">
        <v>404</v>
      </c>
      <c r="AI8" s="37">
        <v>5</v>
      </c>
    </row>
    <row r="9" spans="1:35" x14ac:dyDescent="0.25">
      <c r="A9" t="s">
        <v>35</v>
      </c>
      <c r="B9" t="s">
        <v>1770</v>
      </c>
      <c r="C9" t="s">
        <v>1978</v>
      </c>
      <c r="D9" t="s">
        <v>2331</v>
      </c>
      <c r="E9" s="2">
        <v>62.549450549450547</v>
      </c>
      <c r="F9" s="2">
        <v>1.054945054945055</v>
      </c>
      <c r="G9" s="2">
        <v>0.32967032967032966</v>
      </c>
      <c r="H9" s="2">
        <v>0.19780219780219779</v>
      </c>
      <c r="I9" s="2">
        <v>0.86813186813186816</v>
      </c>
      <c r="J9" s="2">
        <v>0</v>
      </c>
      <c r="K9" s="2">
        <v>2.5054945054945055</v>
      </c>
      <c r="L9" s="2">
        <v>3.4589010989010993</v>
      </c>
      <c r="M9" s="2">
        <v>3.9397802197802196</v>
      </c>
      <c r="N9" s="2">
        <v>0</v>
      </c>
      <c r="O9" s="2">
        <f>SUM(NonNurse[[#This Row],[Qualified Social Work Staff Hours]:[Other Social Work Staff Hours]])/NonNurse[[#This Row],[MDS Census]]</f>
        <v>6.2986647926914968E-2</v>
      </c>
      <c r="P9" s="2">
        <v>6.5601098901098895</v>
      </c>
      <c r="Q9" s="2">
        <v>0</v>
      </c>
      <c r="R9" s="2">
        <f>SUM(NonNurse[[#This Row],[Qualified Activities Professional Hours]:[Other Activities Professional Hours]])/NonNurse[[#This Row],[MDS Census]]</f>
        <v>0.10487877723120168</v>
      </c>
      <c r="S9" s="2">
        <v>2.6804395604395603</v>
      </c>
      <c r="T9" s="2">
        <v>5.7062637362637361</v>
      </c>
      <c r="U9" s="2">
        <v>0</v>
      </c>
      <c r="V9" s="2">
        <f>SUM(NonNurse[[#This Row],[Occupational Therapist Hours]:[OT Aide Hours]])/NonNurse[[#This Row],[MDS Census]]</f>
        <v>0.13408116654954319</v>
      </c>
      <c r="W9" s="2">
        <v>3.984835164835165</v>
      </c>
      <c r="X9" s="2">
        <v>6.6798901098901089</v>
      </c>
      <c r="Y9" s="2">
        <v>0</v>
      </c>
      <c r="Z9" s="2">
        <f>SUM(NonNurse[[#This Row],[Physical Therapist (PT) Hours]:[PT Aide Hours]])/NonNurse[[#This Row],[MDS Census]]</f>
        <v>0.17050070274068868</v>
      </c>
      <c r="AA9" s="2">
        <v>0</v>
      </c>
      <c r="AB9" s="2">
        <v>0</v>
      </c>
      <c r="AC9" s="2">
        <v>0</v>
      </c>
      <c r="AD9" s="2">
        <v>0</v>
      </c>
      <c r="AE9" s="2">
        <v>0</v>
      </c>
      <c r="AF9" s="2">
        <v>0</v>
      </c>
      <c r="AG9" s="2">
        <v>0.16483516483516483</v>
      </c>
      <c r="AH9" s="2" t="s">
        <v>836</v>
      </c>
      <c r="AI9" s="37">
        <v>5</v>
      </c>
    </row>
    <row r="10" spans="1:35" x14ac:dyDescent="0.25">
      <c r="A10" t="s">
        <v>35</v>
      </c>
      <c r="B10" t="s">
        <v>1219</v>
      </c>
      <c r="C10" t="s">
        <v>1949</v>
      </c>
      <c r="D10" t="s">
        <v>2298</v>
      </c>
      <c r="E10" s="2">
        <v>89.450549450549445</v>
      </c>
      <c r="F10" s="2">
        <v>17.670329670329672</v>
      </c>
      <c r="G10" s="2">
        <v>0.95604395604395609</v>
      </c>
      <c r="H10" s="2">
        <v>0.72527472527472525</v>
      </c>
      <c r="I10" s="2">
        <v>2.4725274725274726</v>
      </c>
      <c r="J10" s="2">
        <v>0</v>
      </c>
      <c r="K10" s="2">
        <v>0</v>
      </c>
      <c r="L10" s="2">
        <v>6.4547252747252761</v>
      </c>
      <c r="M10" s="2">
        <v>0.21703296703296704</v>
      </c>
      <c r="N10" s="2">
        <v>0</v>
      </c>
      <c r="O10" s="2">
        <f>SUM(NonNurse[[#This Row],[Qualified Social Work Staff Hours]:[Other Social Work Staff Hours]])/NonNurse[[#This Row],[MDS Census]]</f>
        <v>2.4262899262899266E-3</v>
      </c>
      <c r="P10" s="2">
        <v>4.1312087912087909</v>
      </c>
      <c r="Q10" s="2">
        <v>1.7264835164835159</v>
      </c>
      <c r="R10" s="2">
        <f>SUM(NonNurse[[#This Row],[Qualified Activities Professional Hours]:[Other Activities Professional Hours]])/NonNurse[[#This Row],[MDS Census]]</f>
        <v>6.5485257985257991E-2</v>
      </c>
      <c r="S10" s="2">
        <v>8.7919780219780232</v>
      </c>
      <c r="T10" s="2">
        <v>9.8305494505494515</v>
      </c>
      <c r="U10" s="2">
        <v>0</v>
      </c>
      <c r="V10" s="2">
        <f>SUM(NonNurse[[#This Row],[Occupational Therapist Hours]:[OT Aide Hours]])/NonNurse[[#This Row],[MDS Census]]</f>
        <v>0.20818796068796069</v>
      </c>
      <c r="W10" s="2">
        <v>3.9269230769230776</v>
      </c>
      <c r="X10" s="2">
        <v>11.285384615384611</v>
      </c>
      <c r="Y10" s="2">
        <v>0</v>
      </c>
      <c r="Z10" s="2">
        <f>SUM(NonNurse[[#This Row],[Physical Therapist (PT) Hours]:[PT Aide Hours]])/NonNurse[[#This Row],[MDS Census]]</f>
        <v>0.17006388206388204</v>
      </c>
      <c r="AA10" s="2">
        <v>0</v>
      </c>
      <c r="AB10" s="2">
        <v>0</v>
      </c>
      <c r="AC10" s="2">
        <v>0</v>
      </c>
      <c r="AD10" s="2">
        <v>0</v>
      </c>
      <c r="AE10" s="2">
        <v>0</v>
      </c>
      <c r="AF10" s="2">
        <v>0</v>
      </c>
      <c r="AG10" s="2">
        <v>0</v>
      </c>
      <c r="AH10" s="2" t="s">
        <v>275</v>
      </c>
      <c r="AI10" s="37">
        <v>5</v>
      </c>
    </row>
    <row r="11" spans="1:35" x14ac:dyDescent="0.25">
      <c r="A11" t="s">
        <v>35</v>
      </c>
      <c r="B11" t="s">
        <v>1024</v>
      </c>
      <c r="C11" t="s">
        <v>2076</v>
      </c>
      <c r="D11" t="s">
        <v>2331</v>
      </c>
      <c r="E11" s="2">
        <v>106.54945054945055</v>
      </c>
      <c r="F11" s="2">
        <v>4.3076923076923075</v>
      </c>
      <c r="G11" s="2">
        <v>3.2967032967032968E-2</v>
      </c>
      <c r="H11" s="2">
        <v>0</v>
      </c>
      <c r="I11" s="2">
        <v>2.5494505494505493</v>
      </c>
      <c r="J11" s="2">
        <v>0</v>
      </c>
      <c r="K11" s="2">
        <v>0</v>
      </c>
      <c r="L11" s="2">
        <v>7.7960439560439578</v>
      </c>
      <c r="M11" s="2">
        <v>7.8795604395604393</v>
      </c>
      <c r="N11" s="2">
        <v>0</v>
      </c>
      <c r="O11" s="2">
        <f>SUM(NonNurse[[#This Row],[Qualified Social Work Staff Hours]:[Other Social Work Staff Hours]])/NonNurse[[#This Row],[MDS Census]]</f>
        <v>7.3952145214521439E-2</v>
      </c>
      <c r="P11" s="2">
        <v>4.4615384615384617</v>
      </c>
      <c r="Q11" s="2">
        <v>32.149230769230797</v>
      </c>
      <c r="R11" s="2">
        <f>SUM(NonNurse[[#This Row],[Qualified Activities Professional Hours]:[Other Activities Professional Hours]])/NonNurse[[#This Row],[MDS Census]]</f>
        <v>0.3436035478547857</v>
      </c>
      <c r="S11" s="2">
        <v>8.8479120879120874</v>
      </c>
      <c r="T11" s="2">
        <v>15.19417582417582</v>
      </c>
      <c r="U11" s="2">
        <v>0</v>
      </c>
      <c r="V11" s="2">
        <f>SUM(NonNurse[[#This Row],[Occupational Therapist Hours]:[OT Aide Hours]])/NonNurse[[#This Row],[MDS Census]]</f>
        <v>0.22564253300330028</v>
      </c>
      <c r="W11" s="2">
        <v>8.8579120879120872</v>
      </c>
      <c r="X11" s="2">
        <v>22.361428571428572</v>
      </c>
      <c r="Y11" s="2">
        <v>0</v>
      </c>
      <c r="Z11" s="2">
        <f>SUM(NonNurse[[#This Row],[Physical Therapist (PT) Hours]:[PT Aide Hours]])/NonNurse[[#This Row],[MDS Census]]</f>
        <v>0.29300330033003297</v>
      </c>
      <c r="AA11" s="2">
        <v>0</v>
      </c>
      <c r="AB11" s="2">
        <v>0</v>
      </c>
      <c r="AC11" s="2">
        <v>0</v>
      </c>
      <c r="AD11" s="2">
        <v>0</v>
      </c>
      <c r="AE11" s="2">
        <v>0</v>
      </c>
      <c r="AF11" s="2">
        <v>0</v>
      </c>
      <c r="AG11" s="2">
        <v>0</v>
      </c>
      <c r="AH11" s="2" t="s">
        <v>77</v>
      </c>
      <c r="AI11" s="37">
        <v>5</v>
      </c>
    </row>
    <row r="12" spans="1:35" x14ac:dyDescent="0.25">
      <c r="A12" t="s">
        <v>35</v>
      </c>
      <c r="B12" t="s">
        <v>1635</v>
      </c>
      <c r="C12" t="s">
        <v>2036</v>
      </c>
      <c r="D12" t="s">
        <v>2364</v>
      </c>
      <c r="E12" s="2">
        <v>34.956043956043956</v>
      </c>
      <c r="F12" s="2">
        <v>2.6813186813186811</v>
      </c>
      <c r="G12" s="2">
        <v>8.7912087912087919E-2</v>
      </c>
      <c r="H12" s="2">
        <v>5.4945054945054944E-2</v>
      </c>
      <c r="I12" s="2">
        <v>1.3846153846153846</v>
      </c>
      <c r="J12" s="2">
        <v>0</v>
      </c>
      <c r="K12" s="2">
        <v>0</v>
      </c>
      <c r="L12" s="2">
        <v>1.1753846153846157</v>
      </c>
      <c r="M12" s="2">
        <v>0</v>
      </c>
      <c r="N12" s="2">
        <v>3.2939560439560438</v>
      </c>
      <c r="O12" s="2">
        <f>SUM(NonNurse[[#This Row],[Qualified Social Work Staff Hours]:[Other Social Work Staff Hours]])/NonNurse[[#This Row],[MDS Census]]</f>
        <v>9.4231373781829608E-2</v>
      </c>
      <c r="P12" s="2">
        <v>0.58241758241758246</v>
      </c>
      <c r="Q12" s="2">
        <v>2.6703296703296702</v>
      </c>
      <c r="R12" s="2">
        <f>SUM(NonNurse[[#This Row],[Qualified Activities Professional Hours]:[Other Activities Professional Hours]])/NonNurse[[#This Row],[MDS Census]]</f>
        <v>9.3052499214083623E-2</v>
      </c>
      <c r="S12" s="2">
        <v>1.2598901098901099</v>
      </c>
      <c r="T12" s="2">
        <v>5.3141758241758241</v>
      </c>
      <c r="U12" s="2">
        <v>0</v>
      </c>
      <c r="V12" s="2">
        <f>SUM(NonNurse[[#This Row],[Occupational Therapist Hours]:[OT Aide Hours]])/NonNurse[[#This Row],[MDS Census]]</f>
        <v>0.18806664570889656</v>
      </c>
      <c r="W12" s="2">
        <v>4.6815384615384623</v>
      </c>
      <c r="X12" s="2">
        <v>0.7737362637362637</v>
      </c>
      <c r="Y12" s="2">
        <v>0</v>
      </c>
      <c r="Z12" s="2">
        <f>SUM(NonNurse[[#This Row],[Physical Therapist (PT) Hours]:[PT Aide Hours]])/NonNurse[[#This Row],[MDS Census]]</f>
        <v>0.15606098711097141</v>
      </c>
      <c r="AA12" s="2">
        <v>0</v>
      </c>
      <c r="AB12" s="2">
        <v>0</v>
      </c>
      <c r="AC12" s="2">
        <v>0</v>
      </c>
      <c r="AD12" s="2">
        <v>0</v>
      </c>
      <c r="AE12" s="2">
        <v>0</v>
      </c>
      <c r="AF12" s="2">
        <v>0</v>
      </c>
      <c r="AG12" s="2">
        <v>0</v>
      </c>
      <c r="AH12" s="2" t="s">
        <v>698</v>
      </c>
      <c r="AI12" s="37">
        <v>5</v>
      </c>
    </row>
    <row r="13" spans="1:35" x14ac:dyDescent="0.25">
      <c r="A13" t="s">
        <v>35</v>
      </c>
      <c r="B13" t="s">
        <v>1480</v>
      </c>
      <c r="C13" t="s">
        <v>2203</v>
      </c>
      <c r="D13" t="s">
        <v>2366</v>
      </c>
      <c r="E13" s="2">
        <v>61.758241758241759</v>
      </c>
      <c r="F13" s="2">
        <v>2.6373626373626373</v>
      </c>
      <c r="G13" s="2">
        <v>8.7912087912087919E-2</v>
      </c>
      <c r="H13" s="2">
        <v>7.6923076923076927E-2</v>
      </c>
      <c r="I13" s="2">
        <v>2.2197802197802199</v>
      </c>
      <c r="J13" s="2">
        <v>0</v>
      </c>
      <c r="K13" s="2">
        <v>0</v>
      </c>
      <c r="L13" s="2">
        <v>2.5220879120879118</v>
      </c>
      <c r="M13" s="2">
        <v>0</v>
      </c>
      <c r="N13" s="2">
        <v>4.7884615384615383</v>
      </c>
      <c r="O13" s="2">
        <f>SUM(NonNurse[[#This Row],[Qualified Social Work Staff Hours]:[Other Social Work Staff Hours]])/NonNurse[[#This Row],[MDS Census]]</f>
        <v>7.7535587188612101E-2</v>
      </c>
      <c r="P13" s="2">
        <v>0</v>
      </c>
      <c r="Q13" s="2">
        <v>8.0384615384615383</v>
      </c>
      <c r="R13" s="2">
        <f>SUM(NonNurse[[#This Row],[Qualified Activities Professional Hours]:[Other Activities Professional Hours]])/NonNurse[[#This Row],[MDS Census]]</f>
        <v>0.13016014234875445</v>
      </c>
      <c r="S13" s="2">
        <v>1.5302197802197801</v>
      </c>
      <c r="T13" s="2">
        <v>8.981208791208795</v>
      </c>
      <c r="U13" s="2">
        <v>0</v>
      </c>
      <c r="V13" s="2">
        <f>SUM(NonNurse[[#This Row],[Occupational Therapist Hours]:[OT Aide Hours]])/NonNurse[[#This Row],[MDS Census]]</f>
        <v>0.170202846975089</v>
      </c>
      <c r="W13" s="2">
        <v>2.0365934065934064</v>
      </c>
      <c r="X13" s="2">
        <v>10.231758241758239</v>
      </c>
      <c r="Y13" s="2">
        <v>0</v>
      </c>
      <c r="Z13" s="2">
        <f>SUM(NonNurse[[#This Row],[Physical Therapist (PT) Hours]:[PT Aide Hours]])/NonNurse[[#This Row],[MDS Census]]</f>
        <v>0.19865124555160138</v>
      </c>
      <c r="AA13" s="2">
        <v>0</v>
      </c>
      <c r="AB13" s="2">
        <v>0</v>
      </c>
      <c r="AC13" s="2">
        <v>0</v>
      </c>
      <c r="AD13" s="2">
        <v>0</v>
      </c>
      <c r="AE13" s="2">
        <v>0</v>
      </c>
      <c r="AF13" s="2">
        <v>0</v>
      </c>
      <c r="AG13" s="2">
        <v>0</v>
      </c>
      <c r="AH13" s="2" t="s">
        <v>540</v>
      </c>
      <c r="AI13" s="37">
        <v>5</v>
      </c>
    </row>
    <row r="14" spans="1:35" x14ac:dyDescent="0.25">
      <c r="A14" t="s">
        <v>35</v>
      </c>
      <c r="B14" t="s">
        <v>1198</v>
      </c>
      <c r="C14" t="s">
        <v>1958</v>
      </c>
      <c r="D14" t="s">
        <v>2353</v>
      </c>
      <c r="E14" s="2">
        <v>55.07692307692308</v>
      </c>
      <c r="F14" s="2">
        <v>2.7252747252747254</v>
      </c>
      <c r="G14" s="2">
        <v>8.7912087912087919E-2</v>
      </c>
      <c r="H14" s="2">
        <v>0.2967032967032967</v>
      </c>
      <c r="I14" s="2">
        <v>1.1098901098901099</v>
      </c>
      <c r="J14" s="2">
        <v>0</v>
      </c>
      <c r="K14" s="2">
        <v>0</v>
      </c>
      <c r="L14" s="2">
        <v>3.439670329670331</v>
      </c>
      <c r="M14" s="2">
        <v>0</v>
      </c>
      <c r="N14" s="2">
        <v>4.5934065934065931</v>
      </c>
      <c r="O14" s="2">
        <f>SUM(NonNurse[[#This Row],[Qualified Social Work Staff Hours]:[Other Social Work Staff Hours]])/NonNurse[[#This Row],[MDS Census]]</f>
        <v>8.3399840383080598E-2</v>
      </c>
      <c r="P14" s="2">
        <v>0</v>
      </c>
      <c r="Q14" s="2">
        <v>4.0467032967032965</v>
      </c>
      <c r="R14" s="2">
        <f>SUM(NonNurse[[#This Row],[Qualified Activities Professional Hours]:[Other Activities Professional Hours]])/NonNurse[[#This Row],[MDS Census]]</f>
        <v>7.3473663208300066E-2</v>
      </c>
      <c r="S14" s="2">
        <v>2.4845054945054947</v>
      </c>
      <c r="T14" s="2">
        <v>13.392417582417577</v>
      </c>
      <c r="U14" s="2">
        <v>0</v>
      </c>
      <c r="V14" s="2">
        <f>SUM(NonNurse[[#This Row],[Occupational Therapist Hours]:[OT Aide Hours]])/NonNurse[[#This Row],[MDS Census]]</f>
        <v>0.28826815642458092</v>
      </c>
      <c r="W14" s="2">
        <v>4.7514285714285718</v>
      </c>
      <c r="X14" s="2">
        <v>8.9549450549450533</v>
      </c>
      <c r="Y14" s="2">
        <v>0</v>
      </c>
      <c r="Z14" s="2">
        <f>SUM(NonNurse[[#This Row],[Physical Therapist (PT) Hours]:[PT Aide Hours]])/NonNurse[[#This Row],[MDS Census]]</f>
        <v>0.24885873902633676</v>
      </c>
      <c r="AA14" s="2">
        <v>0</v>
      </c>
      <c r="AB14" s="2">
        <v>0</v>
      </c>
      <c r="AC14" s="2">
        <v>0</v>
      </c>
      <c r="AD14" s="2">
        <v>0</v>
      </c>
      <c r="AE14" s="2">
        <v>0</v>
      </c>
      <c r="AF14" s="2">
        <v>0</v>
      </c>
      <c r="AG14" s="2">
        <v>0</v>
      </c>
      <c r="AH14" s="2" t="s">
        <v>253</v>
      </c>
      <c r="AI14" s="37">
        <v>5</v>
      </c>
    </row>
    <row r="15" spans="1:35" x14ac:dyDescent="0.25">
      <c r="A15" t="s">
        <v>35</v>
      </c>
      <c r="B15" t="s">
        <v>1682</v>
      </c>
      <c r="C15" t="s">
        <v>1958</v>
      </c>
      <c r="D15" t="s">
        <v>2353</v>
      </c>
      <c r="E15" s="2">
        <v>30.989010989010989</v>
      </c>
      <c r="F15" s="2">
        <v>2.9890109890109891</v>
      </c>
      <c r="G15" s="2">
        <v>8.7912087912087919E-2</v>
      </c>
      <c r="H15" s="2">
        <v>0.16483516483516483</v>
      </c>
      <c r="I15" s="2">
        <v>0.84615384615384615</v>
      </c>
      <c r="J15" s="2">
        <v>0</v>
      </c>
      <c r="K15" s="2">
        <v>0</v>
      </c>
      <c r="L15" s="2">
        <v>0.38054945054945055</v>
      </c>
      <c r="M15" s="2">
        <v>0</v>
      </c>
      <c r="N15" s="2">
        <v>0.93681318681318682</v>
      </c>
      <c r="O15" s="2">
        <f>SUM(NonNurse[[#This Row],[Qualified Social Work Staff Hours]:[Other Social Work Staff Hours]])/NonNurse[[#This Row],[MDS Census]]</f>
        <v>3.0230496453900708E-2</v>
      </c>
      <c r="P15" s="2">
        <v>0</v>
      </c>
      <c r="Q15" s="2">
        <v>4.5824175824175821</v>
      </c>
      <c r="R15" s="2">
        <f>SUM(NonNurse[[#This Row],[Qualified Activities Professional Hours]:[Other Activities Professional Hours]])/NonNurse[[#This Row],[MDS Census]]</f>
        <v>0.14787234042553191</v>
      </c>
      <c r="S15" s="2">
        <v>0.9642857142857143</v>
      </c>
      <c r="T15" s="2">
        <v>3.5361538461538462</v>
      </c>
      <c r="U15" s="2">
        <v>0</v>
      </c>
      <c r="V15" s="2">
        <f>SUM(NonNurse[[#This Row],[Occupational Therapist Hours]:[OT Aide Hours]])/NonNurse[[#This Row],[MDS Census]]</f>
        <v>0.14522695035460995</v>
      </c>
      <c r="W15" s="2">
        <v>0.82978021978021987</v>
      </c>
      <c r="X15" s="2">
        <v>4.3621978021978007</v>
      </c>
      <c r="Y15" s="2">
        <v>0</v>
      </c>
      <c r="Z15" s="2">
        <f>SUM(NonNurse[[#This Row],[Physical Therapist (PT) Hours]:[PT Aide Hours]])/NonNurse[[#This Row],[MDS Census]]</f>
        <v>0.16754255319148934</v>
      </c>
      <c r="AA15" s="2">
        <v>0</v>
      </c>
      <c r="AB15" s="2">
        <v>0</v>
      </c>
      <c r="AC15" s="2">
        <v>0</v>
      </c>
      <c r="AD15" s="2">
        <v>0</v>
      </c>
      <c r="AE15" s="2">
        <v>0</v>
      </c>
      <c r="AF15" s="2">
        <v>0</v>
      </c>
      <c r="AG15" s="2">
        <v>0</v>
      </c>
      <c r="AH15" s="2" t="s">
        <v>746</v>
      </c>
      <c r="AI15" s="37">
        <v>5</v>
      </c>
    </row>
    <row r="16" spans="1:35" x14ac:dyDescent="0.25">
      <c r="A16" t="s">
        <v>35</v>
      </c>
      <c r="B16" t="s">
        <v>1144</v>
      </c>
      <c r="C16" t="s">
        <v>2059</v>
      </c>
      <c r="D16" t="s">
        <v>2316</v>
      </c>
      <c r="E16" s="2">
        <v>64.516483516483518</v>
      </c>
      <c r="F16" s="2">
        <v>5.186813186813187</v>
      </c>
      <c r="G16" s="2">
        <v>0.26373626373626374</v>
      </c>
      <c r="H16" s="2">
        <v>0.27692307692307688</v>
      </c>
      <c r="I16" s="2">
        <v>1.4395604395604396</v>
      </c>
      <c r="J16" s="2">
        <v>0</v>
      </c>
      <c r="K16" s="2">
        <v>0</v>
      </c>
      <c r="L16" s="2">
        <v>5.7508791208791203</v>
      </c>
      <c r="M16" s="2">
        <v>5.4423076923076925</v>
      </c>
      <c r="N16" s="2">
        <v>0</v>
      </c>
      <c r="O16" s="2">
        <f>SUM(NonNurse[[#This Row],[Qualified Social Work Staff Hours]:[Other Social Work Staff Hours]])/NonNurse[[#This Row],[MDS Census]]</f>
        <v>8.4355305740078351E-2</v>
      </c>
      <c r="P16" s="2">
        <v>4.7335164835164836</v>
      </c>
      <c r="Q16" s="2">
        <v>3.2417582417582418</v>
      </c>
      <c r="R16" s="2">
        <f>SUM(NonNurse[[#This Row],[Qualified Activities Professional Hours]:[Other Activities Professional Hours]])/NonNurse[[#This Row],[MDS Census]]</f>
        <v>0.12361607903253279</v>
      </c>
      <c r="S16" s="2">
        <v>2.1456043956043951</v>
      </c>
      <c r="T16" s="2">
        <v>9.5635164835164819</v>
      </c>
      <c r="U16" s="2">
        <v>0</v>
      </c>
      <c r="V16" s="2">
        <f>SUM(NonNurse[[#This Row],[Occupational Therapist Hours]:[OT Aide Hours]])/NonNurse[[#This Row],[MDS Census]]</f>
        <v>0.18149037642650312</v>
      </c>
      <c r="W16" s="2">
        <v>3.5924175824175832</v>
      </c>
      <c r="X16" s="2">
        <v>8.6885714285714286</v>
      </c>
      <c r="Y16" s="2">
        <v>0</v>
      </c>
      <c r="Z16" s="2">
        <f>SUM(NonNurse[[#This Row],[Physical Therapist (PT) Hours]:[PT Aide Hours]])/NonNurse[[#This Row],[MDS Census]]</f>
        <v>0.19035428376767163</v>
      </c>
      <c r="AA16" s="2">
        <v>0</v>
      </c>
      <c r="AB16" s="2">
        <v>0</v>
      </c>
      <c r="AC16" s="2">
        <v>0</v>
      </c>
      <c r="AD16" s="2">
        <v>0</v>
      </c>
      <c r="AE16" s="2">
        <v>0</v>
      </c>
      <c r="AF16" s="2">
        <v>0</v>
      </c>
      <c r="AG16" s="2">
        <v>0</v>
      </c>
      <c r="AH16" s="2" t="s">
        <v>199</v>
      </c>
      <c r="AI16" s="37">
        <v>5</v>
      </c>
    </row>
    <row r="17" spans="1:35" x14ac:dyDescent="0.25">
      <c r="A17" t="s">
        <v>35</v>
      </c>
      <c r="B17" t="s">
        <v>1294</v>
      </c>
      <c r="C17" t="s">
        <v>2156</v>
      </c>
      <c r="D17" t="s">
        <v>2295</v>
      </c>
      <c r="E17" s="2">
        <v>67.164835164835168</v>
      </c>
      <c r="F17" s="2">
        <v>5.0989010989010985</v>
      </c>
      <c r="G17" s="2">
        <v>0.26373626373626374</v>
      </c>
      <c r="H17" s="2">
        <v>0.2274725274725275</v>
      </c>
      <c r="I17" s="2">
        <v>1.1208791208791209</v>
      </c>
      <c r="J17" s="2">
        <v>0</v>
      </c>
      <c r="K17" s="2">
        <v>0</v>
      </c>
      <c r="L17" s="2">
        <v>1.6061538461538465</v>
      </c>
      <c r="M17" s="2">
        <v>0</v>
      </c>
      <c r="N17" s="2">
        <v>14.912087912087912</v>
      </c>
      <c r="O17" s="2">
        <f>SUM(NonNurse[[#This Row],[Qualified Social Work Staff Hours]:[Other Social Work Staff Hours]])/NonNurse[[#This Row],[MDS Census]]</f>
        <v>0.22202225130890052</v>
      </c>
      <c r="P17" s="2">
        <v>5.0961538461538458</v>
      </c>
      <c r="Q17" s="2">
        <v>4.5274725274725274</v>
      </c>
      <c r="R17" s="2">
        <f>SUM(NonNurse[[#This Row],[Qualified Activities Professional Hours]:[Other Activities Professional Hours]])/NonNurse[[#This Row],[MDS Census]]</f>
        <v>0.14328370418848166</v>
      </c>
      <c r="S17" s="2">
        <v>2.3846153846153846</v>
      </c>
      <c r="T17" s="2">
        <v>8.2062637362637378</v>
      </c>
      <c r="U17" s="2">
        <v>0</v>
      </c>
      <c r="V17" s="2">
        <f>SUM(NonNurse[[#This Row],[Occupational Therapist Hours]:[OT Aide Hours]])/NonNurse[[#This Row],[MDS Census]]</f>
        <v>0.15768488219895291</v>
      </c>
      <c r="W17" s="2">
        <v>1.7974725274725274</v>
      </c>
      <c r="X17" s="2">
        <v>11.915384615384616</v>
      </c>
      <c r="Y17" s="2">
        <v>0</v>
      </c>
      <c r="Z17" s="2">
        <f>SUM(NonNurse[[#This Row],[Physical Therapist (PT) Hours]:[PT Aide Hours]])/NonNurse[[#This Row],[MDS Census]]</f>
        <v>0.20416721204188482</v>
      </c>
      <c r="AA17" s="2">
        <v>0</v>
      </c>
      <c r="AB17" s="2">
        <v>0</v>
      </c>
      <c r="AC17" s="2">
        <v>0</v>
      </c>
      <c r="AD17" s="2">
        <v>0</v>
      </c>
      <c r="AE17" s="2">
        <v>0</v>
      </c>
      <c r="AF17" s="2">
        <v>0</v>
      </c>
      <c r="AG17" s="2">
        <v>0</v>
      </c>
      <c r="AH17" s="2" t="s">
        <v>350</v>
      </c>
      <c r="AI17" s="37">
        <v>5</v>
      </c>
    </row>
    <row r="18" spans="1:35" x14ac:dyDescent="0.25">
      <c r="A18" t="s">
        <v>35</v>
      </c>
      <c r="B18" t="s">
        <v>1814</v>
      </c>
      <c r="C18" t="s">
        <v>2165</v>
      </c>
      <c r="D18" t="s">
        <v>2282</v>
      </c>
      <c r="E18" s="2">
        <v>66.92307692307692</v>
      </c>
      <c r="F18" s="2">
        <v>5.802197802197802</v>
      </c>
      <c r="G18" s="2">
        <v>0.26373626373626374</v>
      </c>
      <c r="H18" s="2">
        <v>0.13736263736263737</v>
      </c>
      <c r="I18" s="2">
        <v>2.5494505494505493</v>
      </c>
      <c r="J18" s="2">
        <v>0</v>
      </c>
      <c r="K18" s="2">
        <v>0</v>
      </c>
      <c r="L18" s="2">
        <v>5.5960439560439559</v>
      </c>
      <c r="M18" s="2">
        <v>0</v>
      </c>
      <c r="N18" s="2">
        <v>0.42857142857142855</v>
      </c>
      <c r="O18" s="2">
        <f>SUM(NonNurse[[#This Row],[Qualified Social Work Staff Hours]:[Other Social Work Staff Hours]])/NonNurse[[#This Row],[MDS Census]]</f>
        <v>6.4039408866995075E-3</v>
      </c>
      <c r="P18" s="2">
        <v>0</v>
      </c>
      <c r="Q18" s="2">
        <v>4.4587912087912089</v>
      </c>
      <c r="R18" s="2">
        <f>SUM(NonNurse[[#This Row],[Qualified Activities Professional Hours]:[Other Activities Professional Hours]])/NonNurse[[#This Row],[MDS Census]]</f>
        <v>6.6625615763546808E-2</v>
      </c>
      <c r="S18" s="2">
        <v>7.9024175824175815</v>
      </c>
      <c r="T18" s="2">
        <v>8.057032967032967</v>
      </c>
      <c r="U18" s="2">
        <v>0</v>
      </c>
      <c r="V18" s="2">
        <f>SUM(NonNurse[[#This Row],[Occupational Therapist Hours]:[OT Aide Hours]])/NonNurse[[#This Row],[MDS Census]]</f>
        <v>0.23847454844006566</v>
      </c>
      <c r="W18" s="2">
        <v>6.2714285714285705</v>
      </c>
      <c r="X18" s="2">
        <v>24.563406593406597</v>
      </c>
      <c r="Y18" s="2">
        <v>0</v>
      </c>
      <c r="Z18" s="2">
        <f>SUM(NonNurse[[#This Row],[Physical Therapist (PT) Hours]:[PT Aide Hours]])/NonNurse[[#This Row],[MDS Census]]</f>
        <v>0.46075041050903132</v>
      </c>
      <c r="AA18" s="2">
        <v>0</v>
      </c>
      <c r="AB18" s="2">
        <v>0</v>
      </c>
      <c r="AC18" s="2">
        <v>0</v>
      </c>
      <c r="AD18" s="2">
        <v>0</v>
      </c>
      <c r="AE18" s="2">
        <v>0</v>
      </c>
      <c r="AF18" s="2">
        <v>0</v>
      </c>
      <c r="AG18" s="2">
        <v>0</v>
      </c>
      <c r="AH18" s="2" t="s">
        <v>881</v>
      </c>
      <c r="AI18" s="37">
        <v>5</v>
      </c>
    </row>
    <row r="19" spans="1:35" x14ac:dyDescent="0.25">
      <c r="A19" t="s">
        <v>35</v>
      </c>
      <c r="B19" t="s">
        <v>1074</v>
      </c>
      <c r="C19" t="s">
        <v>2092</v>
      </c>
      <c r="D19" t="s">
        <v>2333</v>
      </c>
      <c r="E19" s="2">
        <v>56.791208791208788</v>
      </c>
      <c r="F19" s="2">
        <v>5.6263736263736268</v>
      </c>
      <c r="G19" s="2">
        <v>0.26373626373626374</v>
      </c>
      <c r="H19" s="2">
        <v>0.26043956043956046</v>
      </c>
      <c r="I19" s="2">
        <v>1.3956043956043955</v>
      </c>
      <c r="J19" s="2">
        <v>0</v>
      </c>
      <c r="K19" s="2">
        <v>0</v>
      </c>
      <c r="L19" s="2">
        <v>2.1857142857142864</v>
      </c>
      <c r="M19" s="2">
        <v>6.0439560439560438</v>
      </c>
      <c r="N19" s="2">
        <v>0</v>
      </c>
      <c r="O19" s="2">
        <f>SUM(NonNurse[[#This Row],[Qualified Social Work Staff Hours]:[Other Social Work Staff Hours]])/NonNurse[[#This Row],[MDS Census]]</f>
        <v>0.10642414860681115</v>
      </c>
      <c r="P19" s="2">
        <v>5.2692307692307692</v>
      </c>
      <c r="Q19" s="2">
        <v>0.21978021978021978</v>
      </c>
      <c r="R19" s="2">
        <f>SUM(NonNurse[[#This Row],[Qualified Activities Professional Hours]:[Other Activities Professional Hours]])/NonNurse[[#This Row],[MDS Census]]</f>
        <v>9.6652476780185764E-2</v>
      </c>
      <c r="S19" s="2">
        <v>2.1821978021978019</v>
      </c>
      <c r="T19" s="2">
        <v>11.3910989010989</v>
      </c>
      <c r="U19" s="2">
        <v>0</v>
      </c>
      <c r="V19" s="2">
        <f>SUM(NonNurse[[#This Row],[Occupational Therapist Hours]:[OT Aide Hours]])/NonNurse[[#This Row],[MDS Census]]</f>
        <v>0.23900348297213622</v>
      </c>
      <c r="W19" s="2">
        <v>4.720659340659342</v>
      </c>
      <c r="X19" s="2">
        <v>6.1885714285714286</v>
      </c>
      <c r="Y19" s="2">
        <v>0</v>
      </c>
      <c r="Z19" s="2">
        <f>SUM(NonNurse[[#This Row],[Physical Therapist (PT) Hours]:[PT Aide Hours]])/NonNurse[[#This Row],[MDS Census]]</f>
        <v>0.19209365325077402</v>
      </c>
      <c r="AA19" s="2">
        <v>0</v>
      </c>
      <c r="AB19" s="2">
        <v>0</v>
      </c>
      <c r="AC19" s="2">
        <v>0</v>
      </c>
      <c r="AD19" s="2">
        <v>0</v>
      </c>
      <c r="AE19" s="2">
        <v>0</v>
      </c>
      <c r="AF19" s="2">
        <v>0</v>
      </c>
      <c r="AG19" s="2">
        <v>0</v>
      </c>
      <c r="AH19" s="2" t="s">
        <v>127</v>
      </c>
      <c r="AI19" s="37">
        <v>5</v>
      </c>
    </row>
    <row r="20" spans="1:35" x14ac:dyDescent="0.25">
      <c r="A20" t="s">
        <v>35</v>
      </c>
      <c r="B20" t="s">
        <v>1563</v>
      </c>
      <c r="C20" t="s">
        <v>2058</v>
      </c>
      <c r="D20" t="s">
        <v>2316</v>
      </c>
      <c r="E20" s="2">
        <v>74.835164835164832</v>
      </c>
      <c r="F20" s="2">
        <v>5.186813186813187</v>
      </c>
      <c r="G20" s="2">
        <v>0.26373626373626374</v>
      </c>
      <c r="H20" s="2">
        <v>0.27692307692307688</v>
      </c>
      <c r="I20" s="2">
        <v>1.3406593406593406</v>
      </c>
      <c r="J20" s="2">
        <v>0</v>
      </c>
      <c r="K20" s="2">
        <v>0</v>
      </c>
      <c r="L20" s="2">
        <v>3.5295604395604387</v>
      </c>
      <c r="M20" s="2">
        <v>5.4725274725274726</v>
      </c>
      <c r="N20" s="2">
        <v>0.25824175824175827</v>
      </c>
      <c r="O20" s="2">
        <f>SUM(NonNurse[[#This Row],[Qualified Social Work Staff Hours]:[Other Social Work Staff Hours]])/NonNurse[[#This Row],[MDS Census]]</f>
        <v>7.6578560939794427E-2</v>
      </c>
      <c r="P20" s="2">
        <v>5.1620879120879124</v>
      </c>
      <c r="Q20" s="2">
        <v>4.3214285714285712</v>
      </c>
      <c r="R20" s="2">
        <f>SUM(NonNurse[[#This Row],[Qualified Activities Professional Hours]:[Other Activities Professional Hours]])/NonNurse[[#This Row],[MDS Census]]</f>
        <v>0.12672540381791483</v>
      </c>
      <c r="S20" s="2">
        <v>3.3380219780219771</v>
      </c>
      <c r="T20" s="2">
        <v>6.9143956043956063</v>
      </c>
      <c r="U20" s="2">
        <v>0</v>
      </c>
      <c r="V20" s="2">
        <f>SUM(NonNurse[[#This Row],[Occupational Therapist Hours]:[OT Aide Hours]])/NonNurse[[#This Row],[MDS Census]]</f>
        <v>0.13700000000000001</v>
      </c>
      <c r="W20" s="2">
        <v>4.3161538461538456</v>
      </c>
      <c r="X20" s="2">
        <v>12.34</v>
      </c>
      <c r="Y20" s="2">
        <v>0</v>
      </c>
      <c r="Z20" s="2">
        <f>SUM(NonNurse[[#This Row],[Physical Therapist (PT) Hours]:[PT Aide Hours]])/NonNurse[[#This Row],[MDS Census]]</f>
        <v>0.2225712187958884</v>
      </c>
      <c r="AA20" s="2">
        <v>0</v>
      </c>
      <c r="AB20" s="2">
        <v>0</v>
      </c>
      <c r="AC20" s="2">
        <v>0</v>
      </c>
      <c r="AD20" s="2">
        <v>0</v>
      </c>
      <c r="AE20" s="2">
        <v>0</v>
      </c>
      <c r="AF20" s="2">
        <v>0</v>
      </c>
      <c r="AG20" s="2">
        <v>0</v>
      </c>
      <c r="AH20" s="2" t="s">
        <v>625</v>
      </c>
      <c r="AI20" s="37">
        <v>5</v>
      </c>
    </row>
    <row r="21" spans="1:35" x14ac:dyDescent="0.25">
      <c r="A21" t="s">
        <v>35</v>
      </c>
      <c r="B21" t="s">
        <v>1538</v>
      </c>
      <c r="C21" t="s">
        <v>1948</v>
      </c>
      <c r="D21" t="s">
        <v>2316</v>
      </c>
      <c r="E21" s="2">
        <v>62.516483516483518</v>
      </c>
      <c r="F21" s="2">
        <v>6.3296703296703294</v>
      </c>
      <c r="G21" s="2">
        <v>0.26373626373626374</v>
      </c>
      <c r="H21" s="2">
        <v>0.28351648351648356</v>
      </c>
      <c r="I21" s="2">
        <v>0.97802197802197799</v>
      </c>
      <c r="J21" s="2">
        <v>0</v>
      </c>
      <c r="K21" s="2">
        <v>0</v>
      </c>
      <c r="L21" s="2">
        <v>2.5315384615384615</v>
      </c>
      <c r="M21" s="2">
        <v>0</v>
      </c>
      <c r="N21" s="2">
        <v>5.2967032967032965</v>
      </c>
      <c r="O21" s="2">
        <f>SUM(NonNurse[[#This Row],[Qualified Social Work Staff Hours]:[Other Social Work Staff Hours]])/NonNurse[[#This Row],[MDS Census]]</f>
        <v>8.4724907716646161E-2</v>
      </c>
      <c r="P21" s="2">
        <v>0</v>
      </c>
      <c r="Q21" s="2">
        <v>8.1785714285714288</v>
      </c>
      <c r="R21" s="2">
        <f>SUM(NonNurse[[#This Row],[Qualified Activities Professional Hours]:[Other Activities Professional Hours]])/NonNurse[[#This Row],[MDS Census]]</f>
        <v>0.13082264018280892</v>
      </c>
      <c r="S21" s="2">
        <v>2.8214285714285716</v>
      </c>
      <c r="T21" s="2">
        <v>7.0653846153846169</v>
      </c>
      <c r="U21" s="2">
        <v>0</v>
      </c>
      <c r="V21" s="2">
        <f>SUM(NonNurse[[#This Row],[Occupational Therapist Hours]:[OT Aide Hours]])/NonNurse[[#This Row],[MDS Census]]</f>
        <v>0.15814730181051154</v>
      </c>
      <c r="W21" s="2">
        <v>3.1676923076923083</v>
      </c>
      <c r="X21" s="2">
        <v>11.656263736263734</v>
      </c>
      <c r="Y21" s="2">
        <v>0</v>
      </c>
      <c r="Z21" s="2">
        <f>SUM(NonNurse[[#This Row],[Physical Therapist (PT) Hours]:[PT Aide Hours]])/NonNurse[[#This Row],[MDS Census]]</f>
        <v>0.23712075936016869</v>
      </c>
      <c r="AA21" s="2">
        <v>0</v>
      </c>
      <c r="AB21" s="2">
        <v>0</v>
      </c>
      <c r="AC21" s="2">
        <v>0</v>
      </c>
      <c r="AD21" s="2">
        <v>0</v>
      </c>
      <c r="AE21" s="2">
        <v>0</v>
      </c>
      <c r="AF21" s="2">
        <v>0</v>
      </c>
      <c r="AG21" s="2">
        <v>0</v>
      </c>
      <c r="AH21" s="2" t="s">
        <v>600</v>
      </c>
      <c r="AI21" s="37">
        <v>5</v>
      </c>
    </row>
    <row r="22" spans="1:35" x14ac:dyDescent="0.25">
      <c r="A22" t="s">
        <v>35</v>
      </c>
      <c r="B22" t="s">
        <v>1736</v>
      </c>
      <c r="C22" t="s">
        <v>2249</v>
      </c>
      <c r="D22" t="s">
        <v>2331</v>
      </c>
      <c r="E22" s="2">
        <v>39.395604395604394</v>
      </c>
      <c r="F22" s="2">
        <v>5.6263736263736268</v>
      </c>
      <c r="G22" s="2">
        <v>0.26373626373626374</v>
      </c>
      <c r="H22" s="2">
        <v>0.14835164835164835</v>
      </c>
      <c r="I22" s="2">
        <v>1.901098901098901</v>
      </c>
      <c r="J22" s="2">
        <v>0</v>
      </c>
      <c r="K22" s="2">
        <v>0</v>
      </c>
      <c r="L22" s="2">
        <v>6.0113186813186807</v>
      </c>
      <c r="M22" s="2">
        <v>5.6758241758241761</v>
      </c>
      <c r="N22" s="2">
        <v>0</v>
      </c>
      <c r="O22" s="2">
        <f>SUM(NonNurse[[#This Row],[Qualified Social Work Staff Hours]:[Other Social Work Staff Hours]])/NonNurse[[#This Row],[MDS Census]]</f>
        <v>0.14407252440725246</v>
      </c>
      <c r="P22" s="2">
        <v>0</v>
      </c>
      <c r="Q22" s="2">
        <v>4.1301098901098898</v>
      </c>
      <c r="R22" s="2">
        <f>SUM(NonNurse[[#This Row],[Qualified Activities Professional Hours]:[Other Activities Professional Hours]])/NonNurse[[#This Row],[MDS Census]]</f>
        <v>0.104836820083682</v>
      </c>
      <c r="S22" s="2">
        <v>9.2018681318681317</v>
      </c>
      <c r="T22" s="2">
        <v>13.228241758241758</v>
      </c>
      <c r="U22" s="2">
        <v>0</v>
      </c>
      <c r="V22" s="2">
        <f>SUM(NonNurse[[#This Row],[Occupational Therapist Hours]:[OT Aide Hours]])/NonNurse[[#This Row],[MDS Census]]</f>
        <v>0.56935564853556486</v>
      </c>
      <c r="W22" s="2">
        <v>5.3824175824175819</v>
      </c>
      <c r="X22" s="2">
        <v>10.005714285714287</v>
      </c>
      <c r="Y22" s="2">
        <v>0</v>
      </c>
      <c r="Z22" s="2">
        <f>SUM(NonNurse[[#This Row],[Physical Therapist (PT) Hours]:[PT Aide Hours]])/NonNurse[[#This Row],[MDS Census]]</f>
        <v>0.39060529986053</v>
      </c>
      <c r="AA22" s="2">
        <v>0</v>
      </c>
      <c r="AB22" s="2">
        <v>0</v>
      </c>
      <c r="AC22" s="2">
        <v>0</v>
      </c>
      <c r="AD22" s="2">
        <v>0</v>
      </c>
      <c r="AE22" s="2">
        <v>0</v>
      </c>
      <c r="AF22" s="2">
        <v>0</v>
      </c>
      <c r="AG22" s="2">
        <v>0</v>
      </c>
      <c r="AH22" s="2" t="s">
        <v>802</v>
      </c>
      <c r="AI22" s="37">
        <v>5</v>
      </c>
    </row>
    <row r="23" spans="1:35" x14ac:dyDescent="0.25">
      <c r="A23" t="s">
        <v>35</v>
      </c>
      <c r="B23" t="s">
        <v>1551</v>
      </c>
      <c r="C23" t="s">
        <v>2172</v>
      </c>
      <c r="D23" t="s">
        <v>2302</v>
      </c>
      <c r="E23" s="2">
        <v>92.769230769230774</v>
      </c>
      <c r="F23" s="2">
        <v>5.5384615384615383</v>
      </c>
      <c r="G23" s="2">
        <v>0.26373626373626374</v>
      </c>
      <c r="H23" s="2">
        <v>0.35274725274725277</v>
      </c>
      <c r="I23" s="2">
        <v>3.0659340659340661</v>
      </c>
      <c r="J23" s="2">
        <v>0</v>
      </c>
      <c r="K23" s="2">
        <v>0</v>
      </c>
      <c r="L23" s="2">
        <v>6.3536263736263727</v>
      </c>
      <c r="M23" s="2">
        <v>5.2252747252747254</v>
      </c>
      <c r="N23" s="2">
        <v>0.92582417582417587</v>
      </c>
      <c r="O23" s="2">
        <f>SUM(NonNurse[[#This Row],[Qualified Social Work Staff Hours]:[Other Social Work Staff Hours]])/NonNurse[[#This Row],[MDS Census]]</f>
        <v>6.6305377872542051E-2</v>
      </c>
      <c r="P23" s="2">
        <v>5.4835164835164836</v>
      </c>
      <c r="Q23" s="2">
        <v>5.2582417582417582</v>
      </c>
      <c r="R23" s="2">
        <f>SUM(NonNurse[[#This Row],[Qualified Activities Professional Hours]:[Other Activities Professional Hours]])/NonNurse[[#This Row],[MDS Census]]</f>
        <v>0.1157900971333807</v>
      </c>
      <c r="S23" s="2">
        <v>5.2023076923076923</v>
      </c>
      <c r="T23" s="2">
        <v>6.643186813186813</v>
      </c>
      <c r="U23" s="2">
        <v>0</v>
      </c>
      <c r="V23" s="2">
        <f>SUM(NonNurse[[#This Row],[Occupational Therapist Hours]:[OT Aide Hours]])/NonNurse[[#This Row],[MDS Census]]</f>
        <v>0.12768775171760247</v>
      </c>
      <c r="W23" s="2">
        <v>4.7102197802197807</v>
      </c>
      <c r="X23" s="2">
        <v>12.21197802197802</v>
      </c>
      <c r="Y23" s="2">
        <v>0</v>
      </c>
      <c r="Z23" s="2">
        <f>SUM(NonNurse[[#This Row],[Physical Therapist (PT) Hours]:[PT Aide Hours]])/NonNurse[[#This Row],[MDS Census]]</f>
        <v>0.18241175076995969</v>
      </c>
      <c r="AA23" s="2">
        <v>0</v>
      </c>
      <c r="AB23" s="2">
        <v>0</v>
      </c>
      <c r="AC23" s="2">
        <v>0</v>
      </c>
      <c r="AD23" s="2">
        <v>0</v>
      </c>
      <c r="AE23" s="2">
        <v>0</v>
      </c>
      <c r="AF23" s="2">
        <v>0</v>
      </c>
      <c r="AG23" s="2">
        <v>0</v>
      </c>
      <c r="AH23" s="2" t="s">
        <v>613</v>
      </c>
      <c r="AI23" s="37">
        <v>5</v>
      </c>
    </row>
    <row r="24" spans="1:35" x14ac:dyDescent="0.25">
      <c r="A24" t="s">
        <v>35</v>
      </c>
      <c r="B24" t="s">
        <v>1199</v>
      </c>
      <c r="C24" t="s">
        <v>2129</v>
      </c>
      <c r="D24" t="s">
        <v>2316</v>
      </c>
      <c r="E24" s="2">
        <v>102.10989010989012</v>
      </c>
      <c r="F24" s="2">
        <v>5.4505494505494507</v>
      </c>
      <c r="G24" s="2">
        <v>0.26373626373626374</v>
      </c>
      <c r="H24" s="2">
        <v>0.33296703296703295</v>
      </c>
      <c r="I24" s="2">
        <v>2.2417582417582418</v>
      </c>
      <c r="J24" s="2">
        <v>0</v>
      </c>
      <c r="K24" s="2">
        <v>0</v>
      </c>
      <c r="L24" s="2">
        <v>2.8162637362637364</v>
      </c>
      <c r="M24" s="2">
        <v>2.7939560439560438</v>
      </c>
      <c r="N24" s="2">
        <v>2.4642857142857144</v>
      </c>
      <c r="O24" s="2">
        <f>SUM(NonNurse[[#This Row],[Qualified Social Work Staff Hours]:[Other Social Work Staff Hours]])/NonNurse[[#This Row],[MDS Census]]</f>
        <v>5.1495910460611277E-2</v>
      </c>
      <c r="P24" s="2">
        <v>5.9890109890109891</v>
      </c>
      <c r="Q24" s="2">
        <v>6.6675824175824179</v>
      </c>
      <c r="R24" s="2">
        <f>SUM(NonNurse[[#This Row],[Qualified Activities Professional Hours]:[Other Activities Professional Hours]])/NonNurse[[#This Row],[MDS Census]]</f>
        <v>0.12395071028842014</v>
      </c>
      <c r="S24" s="2">
        <v>3.7840659340659335</v>
      </c>
      <c r="T24" s="2">
        <v>18.942527472527473</v>
      </c>
      <c r="U24" s="2">
        <v>0</v>
      </c>
      <c r="V24" s="2">
        <f>SUM(NonNurse[[#This Row],[Occupational Therapist Hours]:[OT Aide Hours]])/NonNurse[[#This Row],[MDS Census]]</f>
        <v>0.22256995264743862</v>
      </c>
      <c r="W24" s="2">
        <v>4.3650549450549443</v>
      </c>
      <c r="X24" s="2">
        <v>15.671978021978031</v>
      </c>
      <c r="Y24" s="2">
        <v>0</v>
      </c>
      <c r="Z24" s="2">
        <f>SUM(NonNurse[[#This Row],[Physical Therapist (PT) Hours]:[PT Aide Hours]])/NonNurse[[#This Row],[MDS Census]]</f>
        <v>0.19623009040034445</v>
      </c>
      <c r="AA24" s="2">
        <v>0</v>
      </c>
      <c r="AB24" s="2">
        <v>0</v>
      </c>
      <c r="AC24" s="2">
        <v>0</v>
      </c>
      <c r="AD24" s="2">
        <v>0</v>
      </c>
      <c r="AE24" s="2">
        <v>0</v>
      </c>
      <c r="AF24" s="2">
        <v>0</v>
      </c>
      <c r="AG24" s="2">
        <v>0</v>
      </c>
      <c r="AH24" s="2" t="s">
        <v>254</v>
      </c>
      <c r="AI24" s="37">
        <v>5</v>
      </c>
    </row>
    <row r="25" spans="1:35" x14ac:dyDescent="0.25">
      <c r="A25" t="s">
        <v>35</v>
      </c>
      <c r="B25" t="s">
        <v>1761</v>
      </c>
      <c r="C25" t="s">
        <v>1975</v>
      </c>
      <c r="D25" t="s">
        <v>2316</v>
      </c>
      <c r="E25" s="2">
        <v>60.18681318681319</v>
      </c>
      <c r="F25" s="2">
        <v>5.5384615384615383</v>
      </c>
      <c r="G25" s="2">
        <v>0.26373626373626374</v>
      </c>
      <c r="H25" s="2">
        <v>0.19780219780219779</v>
      </c>
      <c r="I25" s="2">
        <v>1.6483516483516483</v>
      </c>
      <c r="J25" s="2">
        <v>0</v>
      </c>
      <c r="K25" s="2">
        <v>0</v>
      </c>
      <c r="L25" s="2">
        <v>3.3428571428571425</v>
      </c>
      <c r="M25" s="2">
        <v>0</v>
      </c>
      <c r="N25" s="2">
        <v>4.895604395604396</v>
      </c>
      <c r="O25" s="2">
        <f>SUM(NonNurse[[#This Row],[Qualified Social Work Staff Hours]:[Other Social Work Staff Hours]])/NonNurse[[#This Row],[MDS Census]]</f>
        <v>8.1340149716998364E-2</v>
      </c>
      <c r="P25" s="2">
        <v>4.4862637362637363</v>
      </c>
      <c r="Q25" s="2">
        <v>5.3351648351648349</v>
      </c>
      <c r="R25" s="2">
        <f>SUM(NonNurse[[#This Row],[Qualified Activities Professional Hours]:[Other Activities Professional Hours]])/NonNurse[[#This Row],[MDS Census]]</f>
        <v>0.1631823991236078</v>
      </c>
      <c r="S25" s="2">
        <v>6.0139560439560436</v>
      </c>
      <c r="T25" s="2">
        <v>8.2362637362637354</v>
      </c>
      <c r="U25" s="2">
        <v>0</v>
      </c>
      <c r="V25" s="2">
        <f>SUM(NonNurse[[#This Row],[Occupational Therapist Hours]:[OT Aide Hours]])/NonNurse[[#This Row],[MDS Census]]</f>
        <v>0.23676647799890449</v>
      </c>
      <c r="W25" s="2">
        <v>6.1713186813186791</v>
      </c>
      <c r="X25" s="2">
        <v>13.094175824175826</v>
      </c>
      <c r="Y25" s="2">
        <v>0</v>
      </c>
      <c r="Z25" s="2">
        <f>SUM(NonNurse[[#This Row],[Physical Therapist (PT) Hours]:[PT Aide Hours]])/NonNurse[[#This Row],[MDS Census]]</f>
        <v>0.32009494248676279</v>
      </c>
      <c r="AA25" s="2">
        <v>0</v>
      </c>
      <c r="AB25" s="2">
        <v>0</v>
      </c>
      <c r="AC25" s="2">
        <v>0</v>
      </c>
      <c r="AD25" s="2">
        <v>0</v>
      </c>
      <c r="AE25" s="2">
        <v>0</v>
      </c>
      <c r="AF25" s="2">
        <v>0</v>
      </c>
      <c r="AG25" s="2">
        <v>0</v>
      </c>
      <c r="AH25" s="2" t="s">
        <v>827</v>
      </c>
      <c r="AI25" s="37">
        <v>5</v>
      </c>
    </row>
    <row r="26" spans="1:35" x14ac:dyDescent="0.25">
      <c r="A26" t="s">
        <v>35</v>
      </c>
      <c r="B26" t="s">
        <v>1064</v>
      </c>
      <c r="C26" t="s">
        <v>2089</v>
      </c>
      <c r="D26" t="s">
        <v>2335</v>
      </c>
      <c r="E26" s="2">
        <v>82.461538461538467</v>
      </c>
      <c r="F26" s="2">
        <v>5.5384615384615383</v>
      </c>
      <c r="G26" s="2">
        <v>0.26373626373626374</v>
      </c>
      <c r="H26" s="2">
        <v>0.31648351648351652</v>
      </c>
      <c r="I26" s="2">
        <v>1.7582417582417582</v>
      </c>
      <c r="J26" s="2">
        <v>0</v>
      </c>
      <c r="K26" s="2">
        <v>0</v>
      </c>
      <c r="L26" s="2">
        <v>4.5402197802197808</v>
      </c>
      <c r="M26" s="2">
        <v>6.5302197802197801</v>
      </c>
      <c r="N26" s="2">
        <v>0</v>
      </c>
      <c r="O26" s="2">
        <f>SUM(NonNurse[[#This Row],[Qualified Social Work Staff Hours]:[Other Social Work Staff Hours]])/NonNurse[[#This Row],[MDS Census]]</f>
        <v>7.9191098081023453E-2</v>
      </c>
      <c r="P26" s="2">
        <v>0</v>
      </c>
      <c r="Q26" s="2">
        <v>9.1428571428571423</v>
      </c>
      <c r="R26" s="2">
        <f>SUM(NonNurse[[#This Row],[Qualified Activities Professional Hours]:[Other Activities Professional Hours]])/NonNurse[[#This Row],[MDS Census]]</f>
        <v>0.11087420042643922</v>
      </c>
      <c r="S26" s="2">
        <v>2.4065934065934069</v>
      </c>
      <c r="T26" s="2">
        <v>4.6210989010989012</v>
      </c>
      <c r="U26" s="2">
        <v>0</v>
      </c>
      <c r="V26" s="2">
        <f>SUM(NonNurse[[#This Row],[Occupational Therapist Hours]:[OT Aide Hours]])/NonNurse[[#This Row],[MDS Census]]</f>
        <v>8.5223880597014925E-2</v>
      </c>
      <c r="W26" s="2">
        <v>3.1824175824175822</v>
      </c>
      <c r="X26" s="2">
        <v>9.2554945054945037</v>
      </c>
      <c r="Y26" s="2">
        <v>0</v>
      </c>
      <c r="Z26" s="2">
        <f>SUM(NonNurse[[#This Row],[Physical Therapist (PT) Hours]:[PT Aide Hours]])/NonNurse[[#This Row],[MDS Census]]</f>
        <v>0.15083288912579954</v>
      </c>
      <c r="AA26" s="2">
        <v>0</v>
      </c>
      <c r="AB26" s="2">
        <v>0</v>
      </c>
      <c r="AC26" s="2">
        <v>0</v>
      </c>
      <c r="AD26" s="2">
        <v>0</v>
      </c>
      <c r="AE26" s="2">
        <v>0</v>
      </c>
      <c r="AF26" s="2">
        <v>0</v>
      </c>
      <c r="AG26" s="2">
        <v>0</v>
      </c>
      <c r="AH26" s="2" t="s">
        <v>117</v>
      </c>
      <c r="AI26" s="37">
        <v>5</v>
      </c>
    </row>
    <row r="27" spans="1:35" x14ac:dyDescent="0.25">
      <c r="A27" t="s">
        <v>35</v>
      </c>
      <c r="B27" t="s">
        <v>1083</v>
      </c>
      <c r="C27" t="s">
        <v>2096</v>
      </c>
      <c r="D27" t="s">
        <v>2334</v>
      </c>
      <c r="E27" s="2">
        <v>68.626373626373621</v>
      </c>
      <c r="F27" s="2">
        <v>5.5384615384615383</v>
      </c>
      <c r="G27" s="2">
        <v>0.26373626373626374</v>
      </c>
      <c r="H27" s="2">
        <v>0.2274725274725275</v>
      </c>
      <c r="I27" s="2">
        <v>3</v>
      </c>
      <c r="J27" s="2">
        <v>0</v>
      </c>
      <c r="K27" s="2">
        <v>0</v>
      </c>
      <c r="L27" s="2">
        <v>5.2299999999999978</v>
      </c>
      <c r="M27" s="2">
        <v>6.1593406593406597</v>
      </c>
      <c r="N27" s="2">
        <v>0</v>
      </c>
      <c r="O27" s="2">
        <f>SUM(NonNurse[[#This Row],[Qualified Social Work Staff Hours]:[Other Social Work Staff Hours]])/NonNurse[[#This Row],[MDS Census]]</f>
        <v>8.975180144115294E-2</v>
      </c>
      <c r="P27" s="2">
        <v>4.7857142857142856</v>
      </c>
      <c r="Q27" s="2">
        <v>5.1291208791208796</v>
      </c>
      <c r="R27" s="2">
        <f>SUM(NonNurse[[#This Row],[Qualified Activities Professional Hours]:[Other Activities Professional Hours]])/NonNurse[[#This Row],[MDS Census]]</f>
        <v>0.14447558046437151</v>
      </c>
      <c r="S27" s="2">
        <v>6.485384615384616</v>
      </c>
      <c r="T27" s="2">
        <v>12.974065934065937</v>
      </c>
      <c r="U27" s="2">
        <v>0</v>
      </c>
      <c r="V27" s="2">
        <f>SUM(NonNurse[[#This Row],[Occupational Therapist Hours]:[OT Aide Hours]])/NonNurse[[#This Row],[MDS Census]]</f>
        <v>0.28355644515612494</v>
      </c>
      <c r="W27" s="2">
        <v>6.6702197802197789</v>
      </c>
      <c r="X27" s="2">
        <v>18.765604395604395</v>
      </c>
      <c r="Y27" s="2">
        <v>0</v>
      </c>
      <c r="Z27" s="2">
        <f>SUM(NonNurse[[#This Row],[Physical Therapist (PT) Hours]:[PT Aide Hours]])/NonNurse[[#This Row],[MDS Census]]</f>
        <v>0.37064211369095273</v>
      </c>
      <c r="AA27" s="2">
        <v>0</v>
      </c>
      <c r="AB27" s="2">
        <v>0</v>
      </c>
      <c r="AC27" s="2">
        <v>0</v>
      </c>
      <c r="AD27" s="2">
        <v>0</v>
      </c>
      <c r="AE27" s="2">
        <v>0</v>
      </c>
      <c r="AF27" s="2">
        <v>0</v>
      </c>
      <c r="AG27" s="2">
        <v>0</v>
      </c>
      <c r="AH27" s="2" t="s">
        <v>136</v>
      </c>
      <c r="AI27" s="37">
        <v>5</v>
      </c>
    </row>
    <row r="28" spans="1:35" x14ac:dyDescent="0.25">
      <c r="A28" t="s">
        <v>35</v>
      </c>
      <c r="B28" t="s">
        <v>1383</v>
      </c>
      <c r="C28" t="s">
        <v>2032</v>
      </c>
      <c r="D28" t="s">
        <v>2284</v>
      </c>
      <c r="E28" s="2">
        <v>56.560439560439562</v>
      </c>
      <c r="F28" s="2">
        <v>2.7252747252747254</v>
      </c>
      <c r="G28" s="2">
        <v>8.7912087912087919E-2</v>
      </c>
      <c r="H28" s="2">
        <v>0.26373626373626374</v>
      </c>
      <c r="I28" s="2">
        <v>1.4175824175824177</v>
      </c>
      <c r="J28" s="2">
        <v>0</v>
      </c>
      <c r="K28" s="2">
        <v>0</v>
      </c>
      <c r="L28" s="2">
        <v>0.55527472527472532</v>
      </c>
      <c r="M28" s="2">
        <v>0</v>
      </c>
      <c r="N28" s="2">
        <v>7.1620879120879124</v>
      </c>
      <c r="O28" s="2">
        <f>SUM(NonNurse[[#This Row],[Qualified Social Work Staff Hours]:[Other Social Work Staff Hours]])/NonNurse[[#This Row],[MDS Census]]</f>
        <v>0.12662716145327374</v>
      </c>
      <c r="P28" s="2">
        <v>0</v>
      </c>
      <c r="Q28" s="2">
        <v>7.8736263736263732</v>
      </c>
      <c r="R28" s="2">
        <f>SUM(NonNurse[[#This Row],[Qualified Activities Professional Hours]:[Other Activities Professional Hours]])/NonNurse[[#This Row],[MDS Census]]</f>
        <v>0.13920730522634545</v>
      </c>
      <c r="S28" s="2">
        <v>1.6008791208791209</v>
      </c>
      <c r="T28" s="2">
        <v>7.0091208791208786</v>
      </c>
      <c r="U28" s="2">
        <v>0</v>
      </c>
      <c r="V28" s="2">
        <f>SUM(NonNurse[[#This Row],[Occupational Therapist Hours]:[OT Aide Hours]])/NonNurse[[#This Row],[MDS Census]]</f>
        <v>0.15222653973188263</v>
      </c>
      <c r="W28" s="2">
        <v>1.2776923076923072</v>
      </c>
      <c r="X28" s="2">
        <v>4.7369230769230768</v>
      </c>
      <c r="Y28" s="2">
        <v>0</v>
      </c>
      <c r="Z28" s="2">
        <f>SUM(NonNurse[[#This Row],[Physical Therapist (PT) Hours]:[PT Aide Hours]])/NonNurse[[#This Row],[MDS Census]]</f>
        <v>0.10633961530988924</v>
      </c>
      <c r="AA28" s="2">
        <v>0</v>
      </c>
      <c r="AB28" s="2">
        <v>0</v>
      </c>
      <c r="AC28" s="2">
        <v>0</v>
      </c>
      <c r="AD28" s="2">
        <v>0</v>
      </c>
      <c r="AE28" s="2">
        <v>0</v>
      </c>
      <c r="AF28" s="2">
        <v>0</v>
      </c>
      <c r="AG28" s="2">
        <v>0</v>
      </c>
      <c r="AH28" s="2" t="s">
        <v>441</v>
      </c>
      <c r="AI28" s="37">
        <v>5</v>
      </c>
    </row>
    <row r="29" spans="1:35" x14ac:dyDescent="0.25">
      <c r="A29" t="s">
        <v>35</v>
      </c>
      <c r="B29" t="s">
        <v>1816</v>
      </c>
      <c r="C29" t="s">
        <v>2263</v>
      </c>
      <c r="D29" t="s">
        <v>2284</v>
      </c>
      <c r="E29" s="2">
        <v>36.725274725274723</v>
      </c>
      <c r="F29" s="2">
        <v>2.7252747252747254</v>
      </c>
      <c r="G29" s="2">
        <v>8.7912087912087919E-2</v>
      </c>
      <c r="H29" s="2">
        <v>0.16483516483516483</v>
      </c>
      <c r="I29" s="2">
        <v>0.81318681318681318</v>
      </c>
      <c r="J29" s="2">
        <v>0</v>
      </c>
      <c r="K29" s="2">
        <v>0</v>
      </c>
      <c r="L29" s="2">
        <v>1.3031868131868134</v>
      </c>
      <c r="M29" s="2">
        <v>4.436813186813187</v>
      </c>
      <c r="N29" s="2">
        <v>0</v>
      </c>
      <c r="O29" s="2">
        <f>SUM(NonNurse[[#This Row],[Qualified Social Work Staff Hours]:[Other Social Work Staff Hours]])/NonNurse[[#This Row],[MDS Census]]</f>
        <v>0.12081089168162779</v>
      </c>
      <c r="P29" s="2">
        <v>4.6291208791208796</v>
      </c>
      <c r="Q29" s="2">
        <v>0.18956043956043955</v>
      </c>
      <c r="R29" s="2">
        <f>SUM(NonNurse[[#This Row],[Qualified Activities Professional Hours]:[Other Activities Professional Hours]])/NonNurse[[#This Row],[MDS Census]]</f>
        <v>0.13120885697187315</v>
      </c>
      <c r="S29" s="2">
        <v>2.4807692307692299</v>
      </c>
      <c r="T29" s="2">
        <v>4.8670329670329675</v>
      </c>
      <c r="U29" s="2">
        <v>0</v>
      </c>
      <c r="V29" s="2">
        <f>SUM(NonNurse[[#This Row],[Occupational Therapist Hours]:[OT Aide Hours]])/NonNurse[[#This Row],[MDS Census]]</f>
        <v>0.20007480550568521</v>
      </c>
      <c r="W29" s="2">
        <v>2.2186813186813179</v>
      </c>
      <c r="X29" s="2">
        <v>7.6065934065934062</v>
      </c>
      <c r="Y29" s="2">
        <v>0</v>
      </c>
      <c r="Z29" s="2">
        <f>SUM(NonNurse[[#This Row],[Physical Therapist (PT) Hours]:[PT Aide Hours]])/NonNurse[[#This Row],[MDS Census]]</f>
        <v>0.26753441053261517</v>
      </c>
      <c r="AA29" s="2">
        <v>0</v>
      </c>
      <c r="AB29" s="2">
        <v>0</v>
      </c>
      <c r="AC29" s="2">
        <v>0</v>
      </c>
      <c r="AD29" s="2">
        <v>0</v>
      </c>
      <c r="AE29" s="2">
        <v>0</v>
      </c>
      <c r="AF29" s="2">
        <v>0</v>
      </c>
      <c r="AG29" s="2">
        <v>0</v>
      </c>
      <c r="AH29" s="2" t="s">
        <v>883</v>
      </c>
      <c r="AI29" s="37">
        <v>5</v>
      </c>
    </row>
    <row r="30" spans="1:35" x14ac:dyDescent="0.25">
      <c r="A30" t="s">
        <v>35</v>
      </c>
      <c r="B30" t="s">
        <v>1875</v>
      </c>
      <c r="C30" t="s">
        <v>2180</v>
      </c>
      <c r="D30" t="s">
        <v>2333</v>
      </c>
      <c r="E30" s="2">
        <v>51.472527472527474</v>
      </c>
      <c r="F30" s="2">
        <v>5.802197802197802</v>
      </c>
      <c r="G30" s="2">
        <v>0.26373626373626374</v>
      </c>
      <c r="H30" s="2">
        <v>0.2274725274725275</v>
      </c>
      <c r="I30" s="2">
        <v>1.5164835164835164</v>
      </c>
      <c r="J30" s="2">
        <v>0</v>
      </c>
      <c r="K30" s="2">
        <v>0</v>
      </c>
      <c r="L30" s="2">
        <v>1.115934065934066</v>
      </c>
      <c r="M30" s="2">
        <v>0</v>
      </c>
      <c r="N30" s="2">
        <v>1.9368131868131868</v>
      </c>
      <c r="O30" s="2">
        <f>SUM(NonNurse[[#This Row],[Qualified Social Work Staff Hours]:[Other Social Work Staff Hours]])/NonNurse[[#This Row],[MDS Census]]</f>
        <v>3.7628095644748075E-2</v>
      </c>
      <c r="P30" s="2">
        <v>4.8049450549450547</v>
      </c>
      <c r="Q30" s="2">
        <v>0</v>
      </c>
      <c r="R30" s="2">
        <f>SUM(NonNurse[[#This Row],[Qualified Activities Professional Hours]:[Other Activities Professional Hours]])/NonNurse[[#This Row],[MDS Census]]</f>
        <v>9.3349701110162248E-2</v>
      </c>
      <c r="S30" s="2">
        <v>3.1017582417582421</v>
      </c>
      <c r="T30" s="2">
        <v>6.4659340659340661</v>
      </c>
      <c r="U30" s="2">
        <v>0</v>
      </c>
      <c r="V30" s="2">
        <f>SUM(NonNurse[[#This Row],[Occupational Therapist Hours]:[OT Aide Hours]])/NonNurse[[#This Row],[MDS Census]]</f>
        <v>0.18587959009393681</v>
      </c>
      <c r="W30" s="2">
        <v>5.2335164835164836</v>
      </c>
      <c r="X30" s="2">
        <v>1.7058241758241757</v>
      </c>
      <c r="Y30" s="2">
        <v>0</v>
      </c>
      <c r="Z30" s="2">
        <f>SUM(NonNurse[[#This Row],[Physical Therapist (PT) Hours]:[PT Aide Hours]])/NonNurse[[#This Row],[MDS Census]]</f>
        <v>0.13481639624252775</v>
      </c>
      <c r="AA30" s="2">
        <v>0</v>
      </c>
      <c r="AB30" s="2">
        <v>0</v>
      </c>
      <c r="AC30" s="2">
        <v>0</v>
      </c>
      <c r="AD30" s="2">
        <v>0</v>
      </c>
      <c r="AE30" s="2">
        <v>0</v>
      </c>
      <c r="AF30" s="2">
        <v>0</v>
      </c>
      <c r="AG30" s="2">
        <v>0</v>
      </c>
      <c r="AH30" s="2" t="s">
        <v>942</v>
      </c>
      <c r="AI30" s="37">
        <v>5</v>
      </c>
    </row>
    <row r="31" spans="1:35" x14ac:dyDescent="0.25">
      <c r="A31" t="s">
        <v>35</v>
      </c>
      <c r="B31" t="s">
        <v>1870</v>
      </c>
      <c r="C31" t="s">
        <v>2114</v>
      </c>
      <c r="D31" t="s">
        <v>2352</v>
      </c>
      <c r="E31" s="2">
        <v>69.373626373626379</v>
      </c>
      <c r="F31" s="2">
        <v>5.4395604395604398</v>
      </c>
      <c r="G31" s="2">
        <v>8.7912087912087919E-2</v>
      </c>
      <c r="H31" s="2">
        <v>0.36263736263736263</v>
      </c>
      <c r="I31" s="2">
        <v>1.901098901098901</v>
      </c>
      <c r="J31" s="2">
        <v>0</v>
      </c>
      <c r="K31" s="2">
        <v>0</v>
      </c>
      <c r="L31" s="2">
        <v>3.456703296703298</v>
      </c>
      <c r="M31" s="2">
        <v>0</v>
      </c>
      <c r="N31" s="2">
        <v>11.931318681318681</v>
      </c>
      <c r="O31" s="2">
        <f>SUM(NonNurse[[#This Row],[Qualified Social Work Staff Hours]:[Other Social Work Staff Hours]])/NonNurse[[#This Row],[MDS Census]]</f>
        <v>0.17198637731664818</v>
      </c>
      <c r="P31" s="2">
        <v>3</v>
      </c>
      <c r="Q31" s="2">
        <v>5.1895604395604398</v>
      </c>
      <c r="R31" s="2">
        <f>SUM(NonNurse[[#This Row],[Qualified Activities Professional Hours]:[Other Activities Professional Hours]])/NonNurse[[#This Row],[MDS Census]]</f>
        <v>0.11805005544115317</v>
      </c>
      <c r="S31" s="2">
        <v>3.505934065934067</v>
      </c>
      <c r="T31" s="2">
        <v>10.077802197802198</v>
      </c>
      <c r="U31" s="2">
        <v>0</v>
      </c>
      <c r="V31" s="2">
        <f>SUM(NonNurse[[#This Row],[Occupational Therapist Hours]:[OT Aide Hours]])/NonNurse[[#This Row],[MDS Census]]</f>
        <v>0.19580548075399967</v>
      </c>
      <c r="W31" s="2">
        <v>4.1206593406593415</v>
      </c>
      <c r="X31" s="2">
        <v>17.459780219780217</v>
      </c>
      <c r="Y31" s="2">
        <v>0</v>
      </c>
      <c r="Z31" s="2">
        <f>SUM(NonNurse[[#This Row],[Physical Therapist (PT) Hours]:[PT Aide Hours]])/NonNurse[[#This Row],[MDS Census]]</f>
        <v>0.31107555837161405</v>
      </c>
      <c r="AA31" s="2">
        <v>0</v>
      </c>
      <c r="AB31" s="2">
        <v>0</v>
      </c>
      <c r="AC31" s="2">
        <v>0</v>
      </c>
      <c r="AD31" s="2">
        <v>0</v>
      </c>
      <c r="AE31" s="2">
        <v>0</v>
      </c>
      <c r="AF31" s="2">
        <v>0</v>
      </c>
      <c r="AG31" s="2">
        <v>0</v>
      </c>
      <c r="AH31" s="2" t="s">
        <v>937</v>
      </c>
      <c r="AI31" s="37">
        <v>5</v>
      </c>
    </row>
    <row r="32" spans="1:35" x14ac:dyDescent="0.25">
      <c r="A32" t="s">
        <v>35</v>
      </c>
      <c r="B32" t="s">
        <v>1726</v>
      </c>
      <c r="C32" t="s">
        <v>2079</v>
      </c>
      <c r="D32" t="s">
        <v>2339</v>
      </c>
      <c r="E32" s="2">
        <v>30.901098901098901</v>
      </c>
      <c r="F32" s="2">
        <v>3.8241758241758244</v>
      </c>
      <c r="G32" s="2">
        <v>6.5934065934065936E-2</v>
      </c>
      <c r="H32" s="2">
        <v>0.25</v>
      </c>
      <c r="I32" s="2">
        <v>1.1318681318681318</v>
      </c>
      <c r="J32" s="2">
        <v>0</v>
      </c>
      <c r="K32" s="2">
        <v>0</v>
      </c>
      <c r="L32" s="2">
        <v>0.55219780219780223</v>
      </c>
      <c r="M32" s="2">
        <v>0</v>
      </c>
      <c r="N32" s="2">
        <v>1.5631868131868132</v>
      </c>
      <c r="O32" s="2">
        <f>SUM(NonNurse[[#This Row],[Qualified Social Work Staff Hours]:[Other Social Work Staff Hours]])/NonNurse[[#This Row],[MDS Census]]</f>
        <v>5.0586770981507823E-2</v>
      </c>
      <c r="P32" s="2">
        <v>0</v>
      </c>
      <c r="Q32" s="2">
        <v>7.1428571428571432</v>
      </c>
      <c r="R32" s="2">
        <f>SUM(NonNurse[[#This Row],[Qualified Activities Professional Hours]:[Other Activities Professional Hours]])/NonNurse[[#This Row],[MDS Census]]</f>
        <v>0.23115220483641538</v>
      </c>
      <c r="S32" s="2">
        <v>0.3324175824175824</v>
      </c>
      <c r="T32" s="2">
        <v>3.3296703296703298</v>
      </c>
      <c r="U32" s="2">
        <v>0</v>
      </c>
      <c r="V32" s="2">
        <f>SUM(NonNurse[[#This Row],[Occupational Therapist Hours]:[OT Aide Hours]])/NonNurse[[#This Row],[MDS Census]]</f>
        <v>0.1185099573257468</v>
      </c>
      <c r="W32" s="2">
        <v>5.436813186813187</v>
      </c>
      <c r="X32" s="2">
        <v>2.6840659340659339</v>
      </c>
      <c r="Y32" s="2">
        <v>0</v>
      </c>
      <c r="Z32" s="2">
        <f>SUM(NonNurse[[#This Row],[Physical Therapist (PT) Hours]:[PT Aide Hours]])/NonNurse[[#This Row],[MDS Census]]</f>
        <v>0.26280227596017069</v>
      </c>
      <c r="AA32" s="2">
        <v>0</v>
      </c>
      <c r="AB32" s="2">
        <v>0</v>
      </c>
      <c r="AC32" s="2">
        <v>0</v>
      </c>
      <c r="AD32" s="2">
        <v>0</v>
      </c>
      <c r="AE32" s="2">
        <v>0</v>
      </c>
      <c r="AF32" s="2">
        <v>0</v>
      </c>
      <c r="AG32" s="2">
        <v>0</v>
      </c>
      <c r="AH32" s="2" t="s">
        <v>792</v>
      </c>
      <c r="AI32" s="37">
        <v>5</v>
      </c>
    </row>
    <row r="33" spans="1:35" x14ac:dyDescent="0.25">
      <c r="A33" t="s">
        <v>35</v>
      </c>
      <c r="B33" t="s">
        <v>1496</v>
      </c>
      <c r="C33" t="s">
        <v>2039</v>
      </c>
      <c r="D33" t="s">
        <v>2340</v>
      </c>
      <c r="E33" s="2">
        <v>60.219780219780219</v>
      </c>
      <c r="F33" s="2">
        <v>4.9670329670329672</v>
      </c>
      <c r="G33" s="2">
        <v>0.32967032967032966</v>
      </c>
      <c r="H33" s="2">
        <v>0.24175824175824176</v>
      </c>
      <c r="I33" s="2">
        <v>0</v>
      </c>
      <c r="J33" s="2">
        <v>0</v>
      </c>
      <c r="K33" s="2">
        <v>0.92307692307692313</v>
      </c>
      <c r="L33" s="2">
        <v>0</v>
      </c>
      <c r="M33" s="2">
        <v>0</v>
      </c>
      <c r="N33" s="2">
        <v>6.1538461538461542</v>
      </c>
      <c r="O33" s="2">
        <f>SUM(NonNurse[[#This Row],[Qualified Social Work Staff Hours]:[Other Social Work Staff Hours]])/NonNurse[[#This Row],[MDS Census]]</f>
        <v>0.10218978102189781</v>
      </c>
      <c r="P33" s="2">
        <v>0</v>
      </c>
      <c r="Q33" s="2">
        <v>1.1342857142857139</v>
      </c>
      <c r="R33" s="2">
        <f>SUM(NonNurse[[#This Row],[Qualified Activities Professional Hours]:[Other Activities Professional Hours]])/NonNurse[[#This Row],[MDS Census]]</f>
        <v>1.8835766423357658E-2</v>
      </c>
      <c r="S33" s="2">
        <v>0</v>
      </c>
      <c r="T33" s="2">
        <v>4.0224175824175825</v>
      </c>
      <c r="U33" s="2">
        <v>0</v>
      </c>
      <c r="V33" s="2">
        <f>SUM(NonNurse[[#This Row],[Occupational Therapist Hours]:[OT Aide Hours]])/NonNurse[[#This Row],[MDS Census]]</f>
        <v>6.6795620437956213E-2</v>
      </c>
      <c r="W33" s="2">
        <v>7.4746153846153867</v>
      </c>
      <c r="X33" s="2">
        <v>5.2201098901098888</v>
      </c>
      <c r="Y33" s="2">
        <v>0</v>
      </c>
      <c r="Z33" s="2">
        <f>SUM(NonNurse[[#This Row],[Physical Therapist (PT) Hours]:[PT Aide Hours]])/NonNurse[[#This Row],[MDS Census]]</f>
        <v>0.21080656934306571</v>
      </c>
      <c r="AA33" s="2">
        <v>0</v>
      </c>
      <c r="AB33" s="2">
        <v>0</v>
      </c>
      <c r="AC33" s="2">
        <v>0</v>
      </c>
      <c r="AD33" s="2">
        <v>0</v>
      </c>
      <c r="AE33" s="2">
        <v>0</v>
      </c>
      <c r="AF33" s="2">
        <v>0</v>
      </c>
      <c r="AG33" s="2">
        <v>0</v>
      </c>
      <c r="AH33" s="2" t="s">
        <v>557</v>
      </c>
      <c r="AI33" s="37">
        <v>5</v>
      </c>
    </row>
    <row r="34" spans="1:35" x14ac:dyDescent="0.25">
      <c r="A34" t="s">
        <v>35</v>
      </c>
      <c r="B34" t="s">
        <v>1750</v>
      </c>
      <c r="C34" t="s">
        <v>2093</v>
      </c>
      <c r="D34" t="s">
        <v>2316</v>
      </c>
      <c r="E34" s="2">
        <v>56.857142857142854</v>
      </c>
      <c r="F34" s="2">
        <v>4.2857142857142856</v>
      </c>
      <c r="G34" s="2">
        <v>0.14285714285714285</v>
      </c>
      <c r="H34" s="2">
        <v>0.26373626373626374</v>
      </c>
      <c r="I34" s="2">
        <v>2.0219780219780219</v>
      </c>
      <c r="J34" s="2">
        <v>0</v>
      </c>
      <c r="K34" s="2">
        <v>0</v>
      </c>
      <c r="L34" s="2">
        <v>8.8948351648351647</v>
      </c>
      <c r="M34" s="2">
        <v>4.9450549450549453</v>
      </c>
      <c r="N34" s="2">
        <v>4.4505494505494507</v>
      </c>
      <c r="O34" s="2">
        <f>SUM(NonNurse[[#This Row],[Qualified Social Work Staff Hours]:[Other Social Work Staff Hours]])/NonNurse[[#This Row],[MDS Census]]</f>
        <v>0.16524932354078084</v>
      </c>
      <c r="P34" s="2">
        <v>5.4148351648351651</v>
      </c>
      <c r="Q34" s="2">
        <v>9.2142857142857135</v>
      </c>
      <c r="R34" s="2">
        <f>SUM(NonNurse[[#This Row],[Qualified Activities Professional Hours]:[Other Activities Professional Hours]])/NonNurse[[#This Row],[MDS Census]]</f>
        <v>0.25729609586393509</v>
      </c>
      <c r="S34" s="2">
        <v>5.178241758241759</v>
      </c>
      <c r="T34" s="2">
        <v>11.128681318681322</v>
      </c>
      <c r="U34" s="2">
        <v>0</v>
      </c>
      <c r="V34" s="2">
        <f>SUM(NonNurse[[#This Row],[Occupational Therapist Hours]:[OT Aide Hours]])/NonNurse[[#This Row],[MDS Census]]</f>
        <v>0.28680517974487829</v>
      </c>
      <c r="W34" s="2">
        <v>4.6884615384615396</v>
      </c>
      <c r="X34" s="2">
        <v>7.1995604395604405</v>
      </c>
      <c r="Y34" s="2">
        <v>0</v>
      </c>
      <c r="Z34" s="2">
        <f>SUM(NonNurse[[#This Row],[Physical Therapist (PT) Hours]:[PT Aide Hours]])/NonNurse[[#This Row],[MDS Census]]</f>
        <v>0.20908581368380369</v>
      </c>
      <c r="AA34" s="2">
        <v>0</v>
      </c>
      <c r="AB34" s="2">
        <v>0</v>
      </c>
      <c r="AC34" s="2">
        <v>0</v>
      </c>
      <c r="AD34" s="2">
        <v>0</v>
      </c>
      <c r="AE34" s="2">
        <v>0</v>
      </c>
      <c r="AF34" s="2">
        <v>0</v>
      </c>
      <c r="AG34" s="2">
        <v>0</v>
      </c>
      <c r="AH34" s="2" t="s">
        <v>816</v>
      </c>
      <c r="AI34" s="37">
        <v>5</v>
      </c>
    </row>
    <row r="35" spans="1:35" x14ac:dyDescent="0.25">
      <c r="A35" t="s">
        <v>35</v>
      </c>
      <c r="B35" t="s">
        <v>1521</v>
      </c>
      <c r="C35" t="s">
        <v>2140</v>
      </c>
      <c r="D35" t="s">
        <v>2340</v>
      </c>
      <c r="E35" s="2">
        <v>76.395604395604394</v>
      </c>
      <c r="F35" s="2">
        <v>0</v>
      </c>
      <c r="G35" s="2">
        <v>0.32967032967032966</v>
      </c>
      <c r="H35" s="2">
        <v>0.26373626373626374</v>
      </c>
      <c r="I35" s="2">
        <v>0</v>
      </c>
      <c r="J35" s="2">
        <v>0</v>
      </c>
      <c r="K35" s="2">
        <v>0</v>
      </c>
      <c r="L35" s="2">
        <v>0</v>
      </c>
      <c r="M35" s="2">
        <v>0</v>
      </c>
      <c r="N35" s="2">
        <v>0</v>
      </c>
      <c r="O35" s="2">
        <f>SUM(NonNurse[[#This Row],[Qualified Social Work Staff Hours]:[Other Social Work Staff Hours]])/NonNurse[[#This Row],[MDS Census]]</f>
        <v>0</v>
      </c>
      <c r="P35" s="2">
        <v>0</v>
      </c>
      <c r="Q35" s="2">
        <v>13.811758241758241</v>
      </c>
      <c r="R35" s="2">
        <f>SUM(NonNurse[[#This Row],[Qualified Activities Professional Hours]:[Other Activities Professional Hours]])/NonNurse[[#This Row],[MDS Census]]</f>
        <v>0.18079257767548906</v>
      </c>
      <c r="S35" s="2">
        <v>4.384615384615385</v>
      </c>
      <c r="T35" s="2">
        <v>10.423736263736265</v>
      </c>
      <c r="U35" s="2">
        <v>0</v>
      </c>
      <c r="V35" s="2">
        <f>SUM(NonNurse[[#This Row],[Occupational Therapist Hours]:[OT Aide Hours]])/NonNurse[[#This Row],[MDS Census]]</f>
        <v>0.19383774453394709</v>
      </c>
      <c r="W35" s="2">
        <v>4.8421978021978029</v>
      </c>
      <c r="X35" s="2">
        <v>10.719010989010988</v>
      </c>
      <c r="Y35" s="2">
        <v>0</v>
      </c>
      <c r="Z35" s="2">
        <f>SUM(NonNurse[[#This Row],[Physical Therapist (PT) Hours]:[PT Aide Hours]])/NonNurse[[#This Row],[MDS Census]]</f>
        <v>0.20369246260069046</v>
      </c>
      <c r="AA35" s="2">
        <v>0</v>
      </c>
      <c r="AB35" s="2">
        <v>0</v>
      </c>
      <c r="AC35" s="2">
        <v>0</v>
      </c>
      <c r="AD35" s="2">
        <v>0</v>
      </c>
      <c r="AE35" s="2">
        <v>0</v>
      </c>
      <c r="AF35" s="2">
        <v>0</v>
      </c>
      <c r="AG35" s="2">
        <v>0</v>
      </c>
      <c r="AH35" s="2" t="s">
        <v>583</v>
      </c>
      <c r="AI35" s="37">
        <v>5</v>
      </c>
    </row>
    <row r="36" spans="1:35" x14ac:dyDescent="0.25">
      <c r="A36" t="s">
        <v>35</v>
      </c>
      <c r="B36" t="s">
        <v>1657</v>
      </c>
      <c r="C36" t="s">
        <v>2068</v>
      </c>
      <c r="D36" t="s">
        <v>2307</v>
      </c>
      <c r="E36" s="2">
        <v>73.065934065934073</v>
      </c>
      <c r="F36" s="2">
        <v>0.68604395604395607</v>
      </c>
      <c r="G36" s="2">
        <v>0</v>
      </c>
      <c r="H36" s="2">
        <v>0.26373626373626374</v>
      </c>
      <c r="I36" s="2">
        <v>1.5714285714285714</v>
      </c>
      <c r="J36" s="2">
        <v>0</v>
      </c>
      <c r="K36" s="2">
        <v>0</v>
      </c>
      <c r="L36" s="2">
        <v>3.8334065934065951</v>
      </c>
      <c r="M36" s="2">
        <v>0</v>
      </c>
      <c r="N36" s="2">
        <v>1.6405494505494504</v>
      </c>
      <c r="O36" s="2">
        <f>SUM(NonNurse[[#This Row],[Qualified Social Work Staff Hours]:[Other Social Work Staff Hours]])/NonNurse[[#This Row],[MDS Census]]</f>
        <v>2.2453000451195665E-2</v>
      </c>
      <c r="P36" s="2">
        <v>5.3184615384615377</v>
      </c>
      <c r="Q36" s="2">
        <v>17.382087912087915</v>
      </c>
      <c r="R36" s="2">
        <f>SUM(NonNurse[[#This Row],[Qualified Activities Professional Hours]:[Other Activities Professional Hours]])/NonNurse[[#This Row],[MDS Census]]</f>
        <v>0.31068581741615281</v>
      </c>
      <c r="S36" s="2">
        <v>10.943846153846154</v>
      </c>
      <c r="T36" s="2">
        <v>2.1707692307692308</v>
      </c>
      <c r="U36" s="2">
        <v>0</v>
      </c>
      <c r="V36" s="2">
        <f>SUM(NonNurse[[#This Row],[Occupational Therapist Hours]:[OT Aide Hours]])/NonNurse[[#This Row],[MDS Census]]</f>
        <v>0.1794901488945706</v>
      </c>
      <c r="W36" s="2">
        <v>1.1958241758241757</v>
      </c>
      <c r="X36" s="2">
        <v>6.841098901098901</v>
      </c>
      <c r="Y36" s="2">
        <v>0</v>
      </c>
      <c r="Z36" s="2">
        <f>SUM(NonNurse[[#This Row],[Physical Therapist (PT) Hours]:[PT Aide Hours]])/NonNurse[[#This Row],[MDS Census]]</f>
        <v>0.10999548804331478</v>
      </c>
      <c r="AA36" s="2">
        <v>0</v>
      </c>
      <c r="AB36" s="2">
        <v>0</v>
      </c>
      <c r="AC36" s="2">
        <v>0</v>
      </c>
      <c r="AD36" s="2">
        <v>0</v>
      </c>
      <c r="AE36" s="2">
        <v>0</v>
      </c>
      <c r="AF36" s="2">
        <v>0</v>
      </c>
      <c r="AG36" s="2">
        <v>0</v>
      </c>
      <c r="AH36" s="2" t="s">
        <v>721</v>
      </c>
      <c r="AI36" s="37">
        <v>5</v>
      </c>
    </row>
    <row r="37" spans="1:35" x14ac:dyDescent="0.25">
      <c r="A37" t="s">
        <v>35</v>
      </c>
      <c r="B37" t="s">
        <v>1151</v>
      </c>
      <c r="C37" t="s">
        <v>2021</v>
      </c>
      <c r="D37" t="s">
        <v>2344</v>
      </c>
      <c r="E37" s="2">
        <v>69.362637362637358</v>
      </c>
      <c r="F37" s="2">
        <v>5.1373626373626378</v>
      </c>
      <c r="G37" s="2">
        <v>0.42857142857142855</v>
      </c>
      <c r="H37" s="2">
        <v>0.27472527472527475</v>
      </c>
      <c r="I37" s="2">
        <v>4.7692307692307692</v>
      </c>
      <c r="J37" s="2">
        <v>0</v>
      </c>
      <c r="K37" s="2">
        <v>9.8901098901098897E-2</v>
      </c>
      <c r="L37" s="2">
        <v>5.2817582417582409</v>
      </c>
      <c r="M37" s="2">
        <v>7.5192307692307692</v>
      </c>
      <c r="N37" s="2">
        <v>0</v>
      </c>
      <c r="O37" s="2">
        <f>SUM(NonNurse[[#This Row],[Qualified Social Work Staff Hours]:[Other Social Work Staff Hours]])/NonNurse[[#This Row],[MDS Census]]</f>
        <v>0.10840462610899874</v>
      </c>
      <c r="P37" s="2">
        <v>0</v>
      </c>
      <c r="Q37" s="2">
        <v>12.071428571428571</v>
      </c>
      <c r="R37" s="2">
        <f>SUM(NonNurse[[#This Row],[Qualified Activities Professional Hours]:[Other Activities Professional Hours]])/NonNurse[[#This Row],[MDS Census]]</f>
        <v>0.17403358681875794</v>
      </c>
      <c r="S37" s="2">
        <v>5.3854945054945054</v>
      </c>
      <c r="T37" s="2">
        <v>1.7973626373626377</v>
      </c>
      <c r="U37" s="2">
        <v>0</v>
      </c>
      <c r="V37" s="2">
        <f>SUM(NonNurse[[#This Row],[Occupational Therapist Hours]:[OT Aide Hours]])/NonNurse[[#This Row],[MDS Census]]</f>
        <v>0.10355513307984793</v>
      </c>
      <c r="W37" s="2">
        <v>3.4219780219780209</v>
      </c>
      <c r="X37" s="2">
        <v>6.4796703296703306</v>
      </c>
      <c r="Y37" s="2">
        <v>4.6593406593406597</v>
      </c>
      <c r="Z37" s="2">
        <f>SUM(NonNurse[[#This Row],[Physical Therapist (PT) Hours]:[PT Aide Hours]])/NonNurse[[#This Row],[MDS Census]]</f>
        <v>0.20992553865652727</v>
      </c>
      <c r="AA37" s="2">
        <v>0</v>
      </c>
      <c r="AB37" s="2">
        <v>0</v>
      </c>
      <c r="AC37" s="2">
        <v>0</v>
      </c>
      <c r="AD37" s="2">
        <v>0</v>
      </c>
      <c r="AE37" s="2">
        <v>29.043956043956044</v>
      </c>
      <c r="AF37" s="2">
        <v>0</v>
      </c>
      <c r="AG37" s="2">
        <v>0.2967032967032967</v>
      </c>
      <c r="AH37" s="2" t="s">
        <v>206</v>
      </c>
      <c r="AI37" s="37">
        <v>5</v>
      </c>
    </row>
    <row r="38" spans="1:35" x14ac:dyDescent="0.25">
      <c r="A38" t="s">
        <v>35</v>
      </c>
      <c r="B38" t="s">
        <v>1015</v>
      </c>
      <c r="C38" t="s">
        <v>1943</v>
      </c>
      <c r="D38" t="s">
        <v>2334</v>
      </c>
      <c r="E38" s="2">
        <v>88.219780219780219</v>
      </c>
      <c r="F38" s="2">
        <v>5.7142857142857144</v>
      </c>
      <c r="G38" s="2">
        <v>0</v>
      </c>
      <c r="H38" s="2">
        <v>0.28296703296703296</v>
      </c>
      <c r="I38" s="2">
        <v>2.4065934065934065</v>
      </c>
      <c r="J38" s="2">
        <v>0</v>
      </c>
      <c r="K38" s="2">
        <v>0</v>
      </c>
      <c r="L38" s="2">
        <v>6.3818681318681323</v>
      </c>
      <c r="M38" s="2">
        <v>0</v>
      </c>
      <c r="N38" s="2">
        <v>5.1373626373626378</v>
      </c>
      <c r="O38" s="2">
        <f>SUM(NonNurse[[#This Row],[Qualified Social Work Staff Hours]:[Other Social Work Staff Hours]])/NonNurse[[#This Row],[MDS Census]]</f>
        <v>5.8233682112605885E-2</v>
      </c>
      <c r="P38" s="2">
        <v>5.0796703296703294</v>
      </c>
      <c r="Q38" s="2">
        <v>13.395604395604396</v>
      </c>
      <c r="R38" s="2">
        <f>SUM(NonNurse[[#This Row],[Qualified Activities Professional Hours]:[Other Activities Professional Hours]])/NonNurse[[#This Row],[MDS Census]]</f>
        <v>0.20942326856003987</v>
      </c>
      <c r="S38" s="2">
        <v>4.9203296703296706</v>
      </c>
      <c r="T38" s="2">
        <v>11.280219780219781</v>
      </c>
      <c r="U38" s="2">
        <v>0</v>
      </c>
      <c r="V38" s="2">
        <f>SUM(NonNurse[[#This Row],[Occupational Therapist Hours]:[OT Aide Hours]])/NonNurse[[#This Row],[MDS Census]]</f>
        <v>0.18363851519681118</v>
      </c>
      <c r="W38" s="2">
        <v>5.8708791208791204</v>
      </c>
      <c r="X38" s="2">
        <v>25.313186813186814</v>
      </c>
      <c r="Y38" s="2">
        <v>4.8681318681318677</v>
      </c>
      <c r="Z38" s="2">
        <f>SUM(NonNurse[[#This Row],[Physical Therapist (PT) Hours]:[PT Aide Hours]])/NonNurse[[#This Row],[MDS Census]]</f>
        <v>0.40866342800199301</v>
      </c>
      <c r="AA38" s="2">
        <v>0</v>
      </c>
      <c r="AB38" s="2">
        <v>0</v>
      </c>
      <c r="AC38" s="2">
        <v>0</v>
      </c>
      <c r="AD38" s="2">
        <v>0</v>
      </c>
      <c r="AE38" s="2">
        <v>0</v>
      </c>
      <c r="AF38" s="2">
        <v>0</v>
      </c>
      <c r="AG38" s="2">
        <v>0</v>
      </c>
      <c r="AH38" s="2" t="s">
        <v>68</v>
      </c>
      <c r="AI38" s="37">
        <v>5</v>
      </c>
    </row>
    <row r="39" spans="1:35" x14ac:dyDescent="0.25">
      <c r="A39" t="s">
        <v>35</v>
      </c>
      <c r="B39" t="s">
        <v>1721</v>
      </c>
      <c r="C39" t="s">
        <v>2144</v>
      </c>
      <c r="D39" t="s">
        <v>2311</v>
      </c>
      <c r="E39" s="2">
        <v>55.670329670329672</v>
      </c>
      <c r="F39" s="2">
        <v>4.615384615384615</v>
      </c>
      <c r="G39" s="2">
        <v>1.098901098901099E-2</v>
      </c>
      <c r="H39" s="2">
        <v>0.42857142857142855</v>
      </c>
      <c r="I39" s="2">
        <v>1.5384615384615385</v>
      </c>
      <c r="J39" s="2">
        <v>0</v>
      </c>
      <c r="K39" s="2">
        <v>0</v>
      </c>
      <c r="L39" s="2">
        <v>0.71285714285714286</v>
      </c>
      <c r="M39" s="2">
        <v>5.2252747252747254</v>
      </c>
      <c r="N39" s="2">
        <v>1.9340659340659341</v>
      </c>
      <c r="O39" s="2">
        <f>SUM(NonNurse[[#This Row],[Qualified Social Work Staff Hours]:[Other Social Work Staff Hours]])/NonNurse[[#This Row],[MDS Census]]</f>
        <v>0.12860244769048559</v>
      </c>
      <c r="P39" s="2">
        <v>3.3406593406593408</v>
      </c>
      <c r="Q39" s="2">
        <v>7.5054945054945055</v>
      </c>
      <c r="R39" s="2">
        <f>SUM(NonNurse[[#This Row],[Qualified Activities Professional Hours]:[Other Activities Professional Hours]])/NonNurse[[#This Row],[MDS Census]]</f>
        <v>0.19482826687722068</v>
      </c>
      <c r="S39" s="2">
        <v>0.60010989010989013</v>
      </c>
      <c r="T39" s="2">
        <v>3.5847252747252751</v>
      </c>
      <c r="U39" s="2">
        <v>0</v>
      </c>
      <c r="V39" s="2">
        <f>SUM(NonNurse[[#This Row],[Occupational Therapist Hours]:[OT Aide Hours]])/NonNurse[[#This Row],[MDS Census]]</f>
        <v>7.5171733122779319E-2</v>
      </c>
      <c r="W39" s="2">
        <v>1.0765934065934066</v>
      </c>
      <c r="X39" s="2">
        <v>5.0373626373626381</v>
      </c>
      <c r="Y39" s="2">
        <v>0</v>
      </c>
      <c r="Z39" s="2">
        <f>SUM(NonNurse[[#This Row],[Physical Therapist (PT) Hours]:[PT Aide Hours]])/NonNurse[[#This Row],[MDS Census]]</f>
        <v>0.10982431898934072</v>
      </c>
      <c r="AA39" s="2">
        <v>0</v>
      </c>
      <c r="AB39" s="2">
        <v>0</v>
      </c>
      <c r="AC39" s="2">
        <v>0</v>
      </c>
      <c r="AD39" s="2">
        <v>0</v>
      </c>
      <c r="AE39" s="2">
        <v>0</v>
      </c>
      <c r="AF39" s="2">
        <v>0</v>
      </c>
      <c r="AG39" s="2">
        <v>0</v>
      </c>
      <c r="AH39" s="2" t="s">
        <v>787</v>
      </c>
      <c r="AI39" s="37">
        <v>5</v>
      </c>
    </row>
    <row r="40" spans="1:35" x14ac:dyDescent="0.25">
      <c r="A40" t="s">
        <v>35</v>
      </c>
      <c r="B40" t="s">
        <v>1194</v>
      </c>
      <c r="C40" t="s">
        <v>2010</v>
      </c>
      <c r="D40" t="s">
        <v>2304</v>
      </c>
      <c r="E40" s="2">
        <v>70.945054945054949</v>
      </c>
      <c r="F40" s="2">
        <v>5.2747252747252746</v>
      </c>
      <c r="G40" s="2">
        <v>0.5714285714285714</v>
      </c>
      <c r="H40" s="2">
        <v>0.36263736263736263</v>
      </c>
      <c r="I40" s="2">
        <v>2.2527472527472527</v>
      </c>
      <c r="J40" s="2">
        <v>0</v>
      </c>
      <c r="K40" s="2">
        <v>0</v>
      </c>
      <c r="L40" s="2">
        <v>5.3779120879120894</v>
      </c>
      <c r="M40" s="2">
        <v>5.1813186813186816</v>
      </c>
      <c r="N40" s="2">
        <v>0.11054945054945053</v>
      </c>
      <c r="O40" s="2">
        <f>SUM(NonNurse[[#This Row],[Qualified Social Work Staff Hours]:[Other Social Work Staff Hours]])/NonNurse[[#This Row],[MDS Census]]</f>
        <v>7.4591078066914507E-2</v>
      </c>
      <c r="P40" s="2">
        <v>4.6006593406593401</v>
      </c>
      <c r="Q40" s="2">
        <v>4.1483516483516487</v>
      </c>
      <c r="R40" s="2">
        <f>SUM(NonNurse[[#This Row],[Qualified Activities Professional Hours]:[Other Activities Professional Hours]])/NonNurse[[#This Row],[MDS Census]]</f>
        <v>0.12332094175960347</v>
      </c>
      <c r="S40" s="2">
        <v>2.3618681318681318</v>
      </c>
      <c r="T40" s="2">
        <v>6.3637362637362642</v>
      </c>
      <c r="U40" s="2">
        <v>0</v>
      </c>
      <c r="V40" s="2">
        <f>SUM(NonNurse[[#This Row],[Occupational Therapist Hours]:[OT Aide Hours]])/NonNurse[[#This Row],[MDS Census]]</f>
        <v>0.12299101610904585</v>
      </c>
      <c r="W40" s="2">
        <v>2.8341758241758246</v>
      </c>
      <c r="X40" s="2">
        <v>11.501868131868132</v>
      </c>
      <c r="Y40" s="2">
        <v>0</v>
      </c>
      <c r="Z40" s="2">
        <f>SUM(NonNurse[[#This Row],[Physical Therapist (PT) Hours]:[PT Aide Hours]])/NonNurse[[#This Row],[MDS Census]]</f>
        <v>0.20207249070631972</v>
      </c>
      <c r="AA40" s="2">
        <v>0</v>
      </c>
      <c r="AB40" s="2">
        <v>0</v>
      </c>
      <c r="AC40" s="2">
        <v>4.3956043956043959E-2</v>
      </c>
      <c r="AD40" s="2">
        <v>0</v>
      </c>
      <c r="AE40" s="2">
        <v>0</v>
      </c>
      <c r="AF40" s="2">
        <v>0</v>
      </c>
      <c r="AG40" s="2">
        <v>0</v>
      </c>
      <c r="AH40" s="2" t="s">
        <v>249</v>
      </c>
      <c r="AI40" s="37">
        <v>5</v>
      </c>
    </row>
    <row r="41" spans="1:35" x14ac:dyDescent="0.25">
      <c r="A41" t="s">
        <v>35</v>
      </c>
      <c r="B41" t="s">
        <v>1149</v>
      </c>
      <c r="C41" t="s">
        <v>2118</v>
      </c>
      <c r="D41" t="s">
        <v>2320</v>
      </c>
      <c r="E41" s="2">
        <v>69.065934065934073</v>
      </c>
      <c r="F41" s="2">
        <v>5.7142857142857144</v>
      </c>
      <c r="G41" s="2">
        <v>0.32967032967032966</v>
      </c>
      <c r="H41" s="2">
        <v>0.34065934065934067</v>
      </c>
      <c r="I41" s="2">
        <v>2.0439560439560438</v>
      </c>
      <c r="J41" s="2">
        <v>0</v>
      </c>
      <c r="K41" s="2">
        <v>0</v>
      </c>
      <c r="L41" s="2">
        <v>3.1302197802197798</v>
      </c>
      <c r="M41" s="2">
        <v>2.8131868131868134</v>
      </c>
      <c r="N41" s="2">
        <v>1.5824175824175823</v>
      </c>
      <c r="O41" s="2">
        <f>SUM(NonNurse[[#This Row],[Qualified Social Work Staff Hours]:[Other Social Work Staff Hours]])/NonNurse[[#This Row],[MDS Census]]</f>
        <v>6.3643595863166272E-2</v>
      </c>
      <c r="P41" s="2">
        <v>5.0851648351648349</v>
      </c>
      <c r="Q41" s="2">
        <v>10.807692307692308</v>
      </c>
      <c r="R41" s="2">
        <f>SUM(NonNurse[[#This Row],[Qualified Activities Professional Hours]:[Other Activities Professional Hours]])/NonNurse[[#This Row],[MDS Census]]</f>
        <v>0.23011137629276052</v>
      </c>
      <c r="S41" s="2">
        <v>1.2127472527472529</v>
      </c>
      <c r="T41" s="2">
        <v>0</v>
      </c>
      <c r="U41" s="2">
        <v>0</v>
      </c>
      <c r="V41" s="2">
        <f>SUM(NonNurse[[#This Row],[Occupational Therapist Hours]:[OT Aide Hours]])/NonNurse[[#This Row],[MDS Census]]</f>
        <v>1.7559268098647576E-2</v>
      </c>
      <c r="W41" s="2">
        <v>2.641428571428571</v>
      </c>
      <c r="X41" s="2">
        <v>6.3876923076923076</v>
      </c>
      <c r="Y41" s="2">
        <v>0</v>
      </c>
      <c r="Z41" s="2">
        <f>SUM(NonNurse[[#This Row],[Physical Therapist (PT) Hours]:[PT Aide Hours]])/NonNurse[[#This Row],[MDS Census]]</f>
        <v>0.13073190135242638</v>
      </c>
      <c r="AA41" s="2">
        <v>0</v>
      </c>
      <c r="AB41" s="2">
        <v>0</v>
      </c>
      <c r="AC41" s="2">
        <v>0</v>
      </c>
      <c r="AD41" s="2">
        <v>0</v>
      </c>
      <c r="AE41" s="2">
        <v>0</v>
      </c>
      <c r="AF41" s="2">
        <v>0</v>
      </c>
      <c r="AG41" s="2">
        <v>0</v>
      </c>
      <c r="AH41" s="2" t="s">
        <v>204</v>
      </c>
      <c r="AI41" s="37">
        <v>5</v>
      </c>
    </row>
    <row r="42" spans="1:35" x14ac:dyDescent="0.25">
      <c r="A42" t="s">
        <v>35</v>
      </c>
      <c r="B42" t="s">
        <v>1338</v>
      </c>
      <c r="C42" t="s">
        <v>2063</v>
      </c>
      <c r="D42" t="s">
        <v>2333</v>
      </c>
      <c r="E42" s="2">
        <v>46.329670329670328</v>
      </c>
      <c r="F42" s="2">
        <v>5.7142857142857144</v>
      </c>
      <c r="G42" s="2">
        <v>0.65934065934065933</v>
      </c>
      <c r="H42" s="2">
        <v>0.27472527472527475</v>
      </c>
      <c r="I42" s="2">
        <v>2.0109890109890109</v>
      </c>
      <c r="J42" s="2">
        <v>0</v>
      </c>
      <c r="K42" s="2">
        <v>0</v>
      </c>
      <c r="L42" s="2">
        <v>1.3054945054945055</v>
      </c>
      <c r="M42" s="2">
        <v>5.2184615384615398</v>
      </c>
      <c r="N42" s="2">
        <v>0</v>
      </c>
      <c r="O42" s="2">
        <f>SUM(NonNurse[[#This Row],[Qualified Social Work Staff Hours]:[Other Social Work Staff Hours]])/NonNurse[[#This Row],[MDS Census]]</f>
        <v>0.11263757115749529</v>
      </c>
      <c r="P42" s="2">
        <v>4.0178021978021974</v>
      </c>
      <c r="Q42" s="2">
        <v>0.6428571428571429</v>
      </c>
      <c r="R42" s="2">
        <f>SUM(NonNurse[[#This Row],[Qualified Activities Professional Hours]:[Other Activities Professional Hours]])/NonNurse[[#This Row],[MDS Census]]</f>
        <v>0.10059772296015181</v>
      </c>
      <c r="S42" s="2">
        <v>1.411978021978022</v>
      </c>
      <c r="T42" s="2">
        <v>2.8732967032967034</v>
      </c>
      <c r="U42" s="2">
        <v>0</v>
      </c>
      <c r="V42" s="2">
        <f>SUM(NonNurse[[#This Row],[Occupational Therapist Hours]:[OT Aide Hours]])/NonNurse[[#This Row],[MDS Census]]</f>
        <v>9.2495256166982912E-2</v>
      </c>
      <c r="W42" s="2">
        <v>2.2376923076923072</v>
      </c>
      <c r="X42" s="2">
        <v>8.9273626373626342</v>
      </c>
      <c r="Y42" s="2">
        <v>0</v>
      </c>
      <c r="Z42" s="2">
        <f>SUM(NonNurse[[#This Row],[Physical Therapist (PT) Hours]:[PT Aide Hours]])/NonNurse[[#This Row],[MDS Census]]</f>
        <v>0.24099146110056918</v>
      </c>
      <c r="AA42" s="2">
        <v>0</v>
      </c>
      <c r="AB42" s="2">
        <v>0</v>
      </c>
      <c r="AC42" s="2">
        <v>0</v>
      </c>
      <c r="AD42" s="2">
        <v>0</v>
      </c>
      <c r="AE42" s="2">
        <v>0</v>
      </c>
      <c r="AF42" s="2">
        <v>0</v>
      </c>
      <c r="AG42" s="2">
        <v>0</v>
      </c>
      <c r="AH42" s="2" t="s">
        <v>395</v>
      </c>
      <c r="AI42" s="37">
        <v>5</v>
      </c>
    </row>
    <row r="43" spans="1:35" x14ac:dyDescent="0.25">
      <c r="A43" t="s">
        <v>35</v>
      </c>
      <c r="B43" t="s">
        <v>1113</v>
      </c>
      <c r="C43" t="s">
        <v>2105</v>
      </c>
      <c r="D43" t="s">
        <v>2349</v>
      </c>
      <c r="E43" s="2">
        <v>67.989010989010993</v>
      </c>
      <c r="F43" s="2">
        <v>5.186813186813187</v>
      </c>
      <c r="G43" s="2">
        <v>0.89010989010989006</v>
      </c>
      <c r="H43" s="2">
        <v>0.34065934065934067</v>
      </c>
      <c r="I43" s="2">
        <v>1.1978021978021978</v>
      </c>
      <c r="J43" s="2">
        <v>0</v>
      </c>
      <c r="K43" s="2">
        <v>0</v>
      </c>
      <c r="L43" s="2">
        <v>2.5432967032967024</v>
      </c>
      <c r="M43" s="2">
        <v>6.3124175824175817</v>
      </c>
      <c r="N43" s="2">
        <v>0</v>
      </c>
      <c r="O43" s="2">
        <f>SUM(NonNurse[[#This Row],[Qualified Social Work Staff Hours]:[Other Social Work Staff Hours]])/NonNurse[[#This Row],[MDS Census]]</f>
        <v>9.2844674317116516E-2</v>
      </c>
      <c r="P43" s="2">
        <v>5.6683516483516474</v>
      </c>
      <c r="Q43" s="2">
        <v>6.4895604395604387</v>
      </c>
      <c r="R43" s="2">
        <f>SUM(NonNurse[[#This Row],[Qualified Activities Professional Hours]:[Other Activities Professional Hours]])/NonNurse[[#This Row],[MDS Census]]</f>
        <v>0.1788217229675125</v>
      </c>
      <c r="S43" s="2">
        <v>5.3439560439560445</v>
      </c>
      <c r="T43" s="2">
        <v>11.00923076923077</v>
      </c>
      <c r="U43" s="2">
        <v>0</v>
      </c>
      <c r="V43" s="2">
        <f>SUM(NonNurse[[#This Row],[Occupational Therapist Hours]:[OT Aide Hours]])/NonNurse[[#This Row],[MDS Census]]</f>
        <v>0.24052691126555684</v>
      </c>
      <c r="W43" s="2">
        <v>3.8587912087912093</v>
      </c>
      <c r="X43" s="2">
        <v>12.53571428571429</v>
      </c>
      <c r="Y43" s="2">
        <v>0</v>
      </c>
      <c r="Z43" s="2">
        <f>SUM(NonNurse[[#This Row],[Physical Therapist (PT) Hours]:[PT Aide Hours]])/NonNurse[[#This Row],[MDS Census]]</f>
        <v>0.24113463714239539</v>
      </c>
      <c r="AA43" s="2">
        <v>0</v>
      </c>
      <c r="AB43" s="2">
        <v>0</v>
      </c>
      <c r="AC43" s="2">
        <v>0</v>
      </c>
      <c r="AD43" s="2">
        <v>0</v>
      </c>
      <c r="AE43" s="2">
        <v>0</v>
      </c>
      <c r="AF43" s="2">
        <v>0</v>
      </c>
      <c r="AG43" s="2">
        <v>0</v>
      </c>
      <c r="AH43" s="2" t="s">
        <v>167</v>
      </c>
      <c r="AI43" s="37">
        <v>5</v>
      </c>
    </row>
    <row r="44" spans="1:35" x14ac:dyDescent="0.25">
      <c r="A44" t="s">
        <v>35</v>
      </c>
      <c r="B44" t="s">
        <v>1337</v>
      </c>
      <c r="C44" t="s">
        <v>1966</v>
      </c>
      <c r="D44" t="s">
        <v>2286</v>
      </c>
      <c r="E44" s="2">
        <v>117.2967032967033</v>
      </c>
      <c r="F44" s="2">
        <v>3.5164835164835164</v>
      </c>
      <c r="G44" s="2">
        <v>1.2527472527472527</v>
      </c>
      <c r="H44" s="2">
        <v>0.58241758241758246</v>
      </c>
      <c r="I44" s="2">
        <v>1.0329670329670331</v>
      </c>
      <c r="J44" s="2">
        <v>0</v>
      </c>
      <c r="K44" s="2">
        <v>0</v>
      </c>
      <c r="L44" s="2">
        <v>4.83978021978022</v>
      </c>
      <c r="M44" s="2">
        <v>4.7857142857142856</v>
      </c>
      <c r="N44" s="2">
        <v>6.6039560439560443</v>
      </c>
      <c r="O44" s="2">
        <f>SUM(NonNurse[[#This Row],[Qualified Social Work Staff Hours]:[Other Social Work Staff Hours]])/NonNurse[[#This Row],[MDS Census]]</f>
        <v>9.7101367809630884E-2</v>
      </c>
      <c r="P44" s="2">
        <v>4.4285714285714288</v>
      </c>
      <c r="Q44" s="2">
        <v>7.1318681318681323</v>
      </c>
      <c r="R44" s="2">
        <f>SUM(NonNurse[[#This Row],[Qualified Activities Professional Hours]:[Other Activities Professional Hours]])/NonNurse[[#This Row],[MDS Census]]</f>
        <v>9.8557241896196371E-2</v>
      </c>
      <c r="S44" s="2">
        <v>5.0056043956043945</v>
      </c>
      <c r="T44" s="2">
        <v>10.939010989010987</v>
      </c>
      <c r="U44" s="2">
        <v>0</v>
      </c>
      <c r="V44" s="2">
        <f>SUM(NonNurse[[#This Row],[Occupational Therapist Hours]:[OT Aide Hours]])/NonNurse[[#This Row],[MDS Census]]</f>
        <v>0.13593404534382608</v>
      </c>
      <c r="W44" s="2">
        <v>2.5917582417582405</v>
      </c>
      <c r="X44" s="2">
        <v>10.687362637362638</v>
      </c>
      <c r="Y44" s="2">
        <v>0</v>
      </c>
      <c r="Z44" s="2">
        <f>SUM(NonNurse[[#This Row],[Physical Therapist (PT) Hours]:[PT Aide Hours]])/NonNurse[[#This Row],[MDS Census]]</f>
        <v>0.1132096683530073</v>
      </c>
      <c r="AA44" s="2">
        <v>0</v>
      </c>
      <c r="AB44" s="2">
        <v>0</v>
      </c>
      <c r="AC44" s="2">
        <v>0</v>
      </c>
      <c r="AD44" s="2">
        <v>0</v>
      </c>
      <c r="AE44" s="2">
        <v>12.406593406593407</v>
      </c>
      <c r="AF44" s="2">
        <v>0</v>
      </c>
      <c r="AG44" s="2">
        <v>0</v>
      </c>
      <c r="AH44" s="2" t="s">
        <v>394</v>
      </c>
      <c r="AI44" s="37">
        <v>5</v>
      </c>
    </row>
    <row r="45" spans="1:35" x14ac:dyDescent="0.25">
      <c r="A45" t="s">
        <v>35</v>
      </c>
      <c r="B45" t="s">
        <v>1393</v>
      </c>
      <c r="C45" t="s">
        <v>1955</v>
      </c>
      <c r="D45" t="s">
        <v>2313</v>
      </c>
      <c r="E45" s="2">
        <v>67</v>
      </c>
      <c r="F45" s="2">
        <v>5.5384615384615383</v>
      </c>
      <c r="G45" s="2">
        <v>0.38461538461538464</v>
      </c>
      <c r="H45" s="2">
        <v>0.35714285714285715</v>
      </c>
      <c r="I45" s="2">
        <v>2.5714285714285716</v>
      </c>
      <c r="J45" s="2">
        <v>0</v>
      </c>
      <c r="K45" s="2">
        <v>0</v>
      </c>
      <c r="L45" s="2">
        <v>4.2873626373626363</v>
      </c>
      <c r="M45" s="2">
        <v>5.6181318681318677</v>
      </c>
      <c r="N45" s="2">
        <v>8.5164835164835168E-2</v>
      </c>
      <c r="O45" s="2">
        <f>SUM(NonNurse[[#This Row],[Qualified Social Work Staff Hours]:[Other Social Work Staff Hours]])/NonNurse[[#This Row],[MDS Census]]</f>
        <v>8.5123831392488095E-2</v>
      </c>
      <c r="P45" s="2">
        <v>4.7032967032967035</v>
      </c>
      <c r="Q45" s="2">
        <v>4.884615384615385</v>
      </c>
      <c r="R45" s="2">
        <f>SUM(NonNurse[[#This Row],[Qualified Activities Professional Hours]:[Other Activities Professional Hours]])/NonNurse[[#This Row],[MDS Census]]</f>
        <v>0.14310316549122518</v>
      </c>
      <c r="S45" s="2">
        <v>3.0906593406593408</v>
      </c>
      <c r="T45" s="2">
        <v>9.4143956043956027</v>
      </c>
      <c r="U45" s="2">
        <v>0</v>
      </c>
      <c r="V45" s="2">
        <f>SUM(NonNurse[[#This Row],[Occupational Therapist Hours]:[OT Aide Hours]])/NonNurse[[#This Row],[MDS Census]]</f>
        <v>0.18664261112022304</v>
      </c>
      <c r="W45" s="2">
        <v>5.5170329670329661</v>
      </c>
      <c r="X45" s="2">
        <v>10.830879120879121</v>
      </c>
      <c r="Y45" s="2">
        <v>0</v>
      </c>
      <c r="Z45" s="2">
        <f>SUM(NonNurse[[#This Row],[Physical Therapist (PT) Hours]:[PT Aide Hours]])/NonNurse[[#This Row],[MDS Census]]</f>
        <v>0.24399868787928486</v>
      </c>
      <c r="AA45" s="2">
        <v>0</v>
      </c>
      <c r="AB45" s="2">
        <v>0</v>
      </c>
      <c r="AC45" s="2">
        <v>0</v>
      </c>
      <c r="AD45" s="2">
        <v>0</v>
      </c>
      <c r="AE45" s="2">
        <v>0</v>
      </c>
      <c r="AF45" s="2">
        <v>0</v>
      </c>
      <c r="AG45" s="2">
        <v>0</v>
      </c>
      <c r="AH45" s="2" t="s">
        <v>451</v>
      </c>
      <c r="AI45" s="37">
        <v>5</v>
      </c>
    </row>
    <row r="46" spans="1:35" x14ac:dyDescent="0.25">
      <c r="A46" t="s">
        <v>35</v>
      </c>
      <c r="B46" t="s">
        <v>1329</v>
      </c>
      <c r="C46" t="s">
        <v>1950</v>
      </c>
      <c r="D46" t="s">
        <v>2355</v>
      </c>
      <c r="E46" s="2">
        <v>72.64835164835165</v>
      </c>
      <c r="F46" s="2">
        <v>5.186813186813187</v>
      </c>
      <c r="G46" s="2">
        <v>0.61538461538461542</v>
      </c>
      <c r="H46" s="2">
        <v>0.51098901098901095</v>
      </c>
      <c r="I46" s="2">
        <v>5.1098901098901095</v>
      </c>
      <c r="J46" s="2">
        <v>0</v>
      </c>
      <c r="K46" s="2">
        <v>0</v>
      </c>
      <c r="L46" s="2">
        <v>4.9078021978021971</v>
      </c>
      <c r="M46" s="2">
        <v>5.0989010989010985</v>
      </c>
      <c r="N46" s="2">
        <v>0</v>
      </c>
      <c r="O46" s="2">
        <f>SUM(NonNurse[[#This Row],[Qualified Social Work Staff Hours]:[Other Social Work Staff Hours]])/NonNurse[[#This Row],[MDS Census]]</f>
        <v>7.0186053547118432E-2</v>
      </c>
      <c r="P46" s="2">
        <v>5.2445054945054945</v>
      </c>
      <c r="Q46" s="2">
        <v>30.866373626373619</v>
      </c>
      <c r="R46" s="2">
        <f>SUM(NonNurse[[#This Row],[Qualified Activities Professional Hours]:[Other Activities Professional Hours]])/NonNurse[[#This Row],[MDS Census]]</f>
        <v>0.49706398426864301</v>
      </c>
      <c r="S46" s="2">
        <v>5.012087912087912</v>
      </c>
      <c r="T46" s="2">
        <v>9.742637362637355</v>
      </c>
      <c r="U46" s="2">
        <v>0</v>
      </c>
      <c r="V46" s="2">
        <f>SUM(NonNurse[[#This Row],[Occupational Therapist Hours]:[OT Aide Hours]])/NonNurse[[#This Row],[MDS Census]]</f>
        <v>0.20309786719104511</v>
      </c>
      <c r="W46" s="2">
        <v>2.668021978021978</v>
      </c>
      <c r="X46" s="2">
        <v>7.4468131868131904</v>
      </c>
      <c r="Y46" s="2">
        <v>0</v>
      </c>
      <c r="Z46" s="2">
        <f>SUM(NonNurse[[#This Row],[Physical Therapist (PT) Hours]:[PT Aide Hours]])/NonNurse[[#This Row],[MDS Census]]</f>
        <v>0.13923007109363189</v>
      </c>
      <c r="AA46" s="2">
        <v>0</v>
      </c>
      <c r="AB46" s="2">
        <v>0</v>
      </c>
      <c r="AC46" s="2">
        <v>0</v>
      </c>
      <c r="AD46" s="2">
        <v>0</v>
      </c>
      <c r="AE46" s="2">
        <v>24.296703296703296</v>
      </c>
      <c r="AF46" s="2">
        <v>0</v>
      </c>
      <c r="AG46" s="2">
        <v>0</v>
      </c>
      <c r="AH46" s="2" t="s">
        <v>386</v>
      </c>
      <c r="AI46" s="37">
        <v>5</v>
      </c>
    </row>
    <row r="47" spans="1:35" x14ac:dyDescent="0.25">
      <c r="A47" t="s">
        <v>35</v>
      </c>
      <c r="B47" t="s">
        <v>1328</v>
      </c>
      <c r="C47" t="s">
        <v>2169</v>
      </c>
      <c r="D47" t="s">
        <v>2300</v>
      </c>
      <c r="E47" s="2">
        <v>52.241758241758241</v>
      </c>
      <c r="F47" s="2">
        <v>5.0832967032967034</v>
      </c>
      <c r="G47" s="2">
        <v>0.27472527472527475</v>
      </c>
      <c r="H47" s="2">
        <v>0.28021978021978022</v>
      </c>
      <c r="I47" s="2">
        <v>1.3076923076923077</v>
      </c>
      <c r="J47" s="2">
        <v>0</v>
      </c>
      <c r="K47" s="2">
        <v>0</v>
      </c>
      <c r="L47" s="2">
        <v>0</v>
      </c>
      <c r="M47" s="2">
        <v>4.5564835164835165</v>
      </c>
      <c r="N47" s="2">
        <v>0</v>
      </c>
      <c r="O47" s="2">
        <f>SUM(NonNurse[[#This Row],[Qualified Social Work Staff Hours]:[Other Social Work Staff Hours]])/NonNurse[[#This Row],[MDS Census]]</f>
        <v>8.7219183845182999E-2</v>
      </c>
      <c r="P47" s="2">
        <v>3.0357142857142856</v>
      </c>
      <c r="Q47" s="2">
        <v>3.0416483516483512</v>
      </c>
      <c r="R47" s="2">
        <f>SUM(NonNurse[[#This Row],[Qualified Activities Professional Hours]:[Other Activities Professional Hours]])/NonNurse[[#This Row],[MDS Census]]</f>
        <v>0.11633151030710978</v>
      </c>
      <c r="S47" s="2">
        <v>1.086483516483516</v>
      </c>
      <c r="T47" s="2">
        <v>4.9024175824175815</v>
      </c>
      <c r="U47" s="2">
        <v>0</v>
      </c>
      <c r="V47" s="2">
        <f>SUM(NonNurse[[#This Row],[Occupational Therapist Hours]:[OT Aide Hours]])/NonNurse[[#This Row],[MDS Census]]</f>
        <v>0.11463819941102227</v>
      </c>
      <c r="W47" s="2">
        <v>5.1437362637362645</v>
      </c>
      <c r="X47" s="2">
        <v>0</v>
      </c>
      <c r="Y47" s="2">
        <v>0</v>
      </c>
      <c r="Z47" s="2">
        <f>SUM(NonNurse[[#This Row],[Physical Therapist (PT) Hours]:[PT Aide Hours]])/NonNurse[[#This Row],[MDS Census]]</f>
        <v>9.8460244005048395E-2</v>
      </c>
      <c r="AA47" s="2">
        <v>0</v>
      </c>
      <c r="AB47" s="2">
        <v>0</v>
      </c>
      <c r="AC47" s="2">
        <v>0</v>
      </c>
      <c r="AD47" s="2">
        <v>0</v>
      </c>
      <c r="AE47" s="2">
        <v>0</v>
      </c>
      <c r="AF47" s="2">
        <v>0</v>
      </c>
      <c r="AG47" s="2">
        <v>0</v>
      </c>
      <c r="AH47" s="2" t="s">
        <v>385</v>
      </c>
      <c r="AI47" s="37">
        <v>5</v>
      </c>
    </row>
    <row r="48" spans="1:35" x14ac:dyDescent="0.25">
      <c r="A48" t="s">
        <v>35</v>
      </c>
      <c r="B48" t="s">
        <v>1224</v>
      </c>
      <c r="C48" t="s">
        <v>1991</v>
      </c>
      <c r="D48" t="s">
        <v>2325</v>
      </c>
      <c r="E48" s="2">
        <v>57.549450549450547</v>
      </c>
      <c r="F48" s="2">
        <v>5.6263736263736268</v>
      </c>
      <c r="G48" s="2">
        <v>0.25274725274725274</v>
      </c>
      <c r="H48" s="2">
        <v>0.31318681318681318</v>
      </c>
      <c r="I48" s="2">
        <v>2.0109890109890109</v>
      </c>
      <c r="J48" s="2">
        <v>0</v>
      </c>
      <c r="K48" s="2">
        <v>0</v>
      </c>
      <c r="L48" s="2">
        <v>5.2817582417582418</v>
      </c>
      <c r="M48" s="2">
        <v>4.8351648351648349</v>
      </c>
      <c r="N48" s="2">
        <v>0</v>
      </c>
      <c r="O48" s="2">
        <f>SUM(NonNurse[[#This Row],[Qualified Social Work Staff Hours]:[Other Social Work Staff Hours]])/NonNurse[[#This Row],[MDS Census]]</f>
        <v>8.4017567309528349E-2</v>
      </c>
      <c r="P48" s="2">
        <v>2.5796703296703298</v>
      </c>
      <c r="Q48" s="2">
        <v>1.7443956043956041</v>
      </c>
      <c r="R48" s="2">
        <f>SUM(NonNurse[[#This Row],[Qualified Activities Professional Hours]:[Other Activities Professional Hours]])/NonNurse[[#This Row],[MDS Census]]</f>
        <v>7.5136528546877981E-2</v>
      </c>
      <c r="S48" s="2">
        <v>3.1630769230769227</v>
      </c>
      <c r="T48" s="2">
        <v>5.4227472527472527</v>
      </c>
      <c r="U48" s="2">
        <v>0</v>
      </c>
      <c r="V48" s="2">
        <f>SUM(NonNurse[[#This Row],[Occupational Therapist Hours]:[OT Aide Hours]])/NonNurse[[#This Row],[MDS Census]]</f>
        <v>0.14919037616956271</v>
      </c>
      <c r="W48" s="2">
        <v>4.1175824175824172</v>
      </c>
      <c r="X48" s="2">
        <v>9.5771428571428565</v>
      </c>
      <c r="Y48" s="2">
        <v>0</v>
      </c>
      <c r="Z48" s="2">
        <f>SUM(NonNurse[[#This Row],[Physical Therapist (PT) Hours]:[PT Aide Hours]])/NonNurse[[#This Row],[MDS Census]]</f>
        <v>0.23796448348291005</v>
      </c>
      <c r="AA48" s="2">
        <v>0</v>
      </c>
      <c r="AB48" s="2">
        <v>0</v>
      </c>
      <c r="AC48" s="2">
        <v>0</v>
      </c>
      <c r="AD48" s="2">
        <v>0</v>
      </c>
      <c r="AE48" s="2">
        <v>42.043956043956044</v>
      </c>
      <c r="AF48" s="2">
        <v>0</v>
      </c>
      <c r="AG48" s="2">
        <v>0</v>
      </c>
      <c r="AH48" s="2" t="s">
        <v>280</v>
      </c>
      <c r="AI48" s="37">
        <v>5</v>
      </c>
    </row>
    <row r="49" spans="1:35" x14ac:dyDescent="0.25">
      <c r="A49" t="s">
        <v>35</v>
      </c>
      <c r="B49" t="s">
        <v>1179</v>
      </c>
      <c r="C49" t="s">
        <v>2013</v>
      </c>
      <c r="D49" t="s">
        <v>2356</v>
      </c>
      <c r="E49" s="2">
        <v>60.087912087912088</v>
      </c>
      <c r="F49" s="2">
        <v>0</v>
      </c>
      <c r="G49" s="2">
        <v>1.054945054945055</v>
      </c>
      <c r="H49" s="2">
        <v>0.29120879120879123</v>
      </c>
      <c r="I49" s="2">
        <v>0.67032967032967028</v>
      </c>
      <c r="J49" s="2">
        <v>0</v>
      </c>
      <c r="K49" s="2">
        <v>0</v>
      </c>
      <c r="L49" s="2">
        <v>4.2138461538461529</v>
      </c>
      <c r="M49" s="2">
        <v>3.5796703296703298</v>
      </c>
      <c r="N49" s="2">
        <v>0</v>
      </c>
      <c r="O49" s="2">
        <f>SUM(NonNurse[[#This Row],[Qualified Social Work Staff Hours]:[Other Social Work Staff Hours]])/NonNurse[[#This Row],[MDS Census]]</f>
        <v>5.9573884418434531E-2</v>
      </c>
      <c r="P49" s="2">
        <v>5.1401098901098905</v>
      </c>
      <c r="Q49" s="2">
        <v>2.8626373626373627</v>
      </c>
      <c r="R49" s="2">
        <f>SUM(NonNurse[[#This Row],[Qualified Activities Professional Hours]:[Other Activities Professional Hours]])/NonNurse[[#This Row],[MDS Census]]</f>
        <v>0.13318397951719094</v>
      </c>
      <c r="S49" s="2">
        <v>2.4287912087912087</v>
      </c>
      <c r="T49" s="2">
        <v>5.2775824175824191</v>
      </c>
      <c r="U49" s="2">
        <v>0</v>
      </c>
      <c r="V49" s="2">
        <f>SUM(NonNurse[[#This Row],[Occupational Therapist Hours]:[OT Aide Hours]])/NonNurse[[#This Row],[MDS Census]]</f>
        <v>0.12825164594001465</v>
      </c>
      <c r="W49" s="2">
        <v>2.1098901098901099E-2</v>
      </c>
      <c r="X49" s="2">
        <v>9.9217582417582424</v>
      </c>
      <c r="Y49" s="2">
        <v>0</v>
      </c>
      <c r="Z49" s="2">
        <f>SUM(NonNurse[[#This Row],[Physical Therapist (PT) Hours]:[PT Aide Hours]])/NonNurse[[#This Row],[MDS Census]]</f>
        <v>0.16547183613752744</v>
      </c>
      <c r="AA49" s="2">
        <v>0</v>
      </c>
      <c r="AB49" s="2">
        <v>0</v>
      </c>
      <c r="AC49" s="2">
        <v>0</v>
      </c>
      <c r="AD49" s="2">
        <v>0</v>
      </c>
      <c r="AE49" s="2">
        <v>0</v>
      </c>
      <c r="AF49" s="2">
        <v>0</v>
      </c>
      <c r="AG49" s="2">
        <v>0</v>
      </c>
      <c r="AH49" s="2" t="s">
        <v>234</v>
      </c>
      <c r="AI49" s="37">
        <v>5</v>
      </c>
    </row>
    <row r="50" spans="1:35" x14ac:dyDescent="0.25">
      <c r="A50" t="s">
        <v>35</v>
      </c>
      <c r="B50" t="s">
        <v>1226</v>
      </c>
      <c r="C50" t="s">
        <v>1949</v>
      </c>
      <c r="D50" t="s">
        <v>2298</v>
      </c>
      <c r="E50" s="2">
        <v>28.164835164835164</v>
      </c>
      <c r="F50" s="2">
        <v>5.4505494505494507</v>
      </c>
      <c r="G50" s="2">
        <v>0.2967032967032967</v>
      </c>
      <c r="H50" s="2">
        <v>0.18131868131868131</v>
      </c>
      <c r="I50" s="2">
        <v>1.1428571428571428</v>
      </c>
      <c r="J50" s="2">
        <v>0</v>
      </c>
      <c r="K50" s="2">
        <v>0</v>
      </c>
      <c r="L50" s="2">
        <v>1.925494505494505</v>
      </c>
      <c r="M50" s="2">
        <v>0</v>
      </c>
      <c r="N50" s="2">
        <v>0</v>
      </c>
      <c r="O50" s="2">
        <f>SUM(NonNurse[[#This Row],[Qualified Social Work Staff Hours]:[Other Social Work Staff Hours]])/NonNurse[[#This Row],[MDS Census]]</f>
        <v>0</v>
      </c>
      <c r="P50" s="2">
        <v>5.134615384615385</v>
      </c>
      <c r="Q50" s="2">
        <v>0</v>
      </c>
      <c r="R50" s="2">
        <f>SUM(NonNurse[[#This Row],[Qualified Activities Professional Hours]:[Other Activities Professional Hours]])/NonNurse[[#This Row],[MDS Census]]</f>
        <v>0.18230589153335935</v>
      </c>
      <c r="S50" s="2">
        <v>0.66186813186813187</v>
      </c>
      <c r="T50" s="2">
        <v>3.9439560439560437</v>
      </c>
      <c r="U50" s="2">
        <v>0</v>
      </c>
      <c r="V50" s="2">
        <f>SUM(NonNurse[[#This Row],[Occupational Therapist Hours]:[OT Aide Hours]])/NonNurse[[#This Row],[MDS Census]]</f>
        <v>0.1635310183378853</v>
      </c>
      <c r="W50" s="2">
        <v>2.5095604395604392</v>
      </c>
      <c r="X50" s="2">
        <v>5.1186813186813183</v>
      </c>
      <c r="Y50" s="2">
        <v>0</v>
      </c>
      <c r="Z50" s="2">
        <f>SUM(NonNurse[[#This Row],[Physical Therapist (PT) Hours]:[PT Aide Hours]])/NonNurse[[#This Row],[MDS Census]]</f>
        <v>0.27084276238782673</v>
      </c>
      <c r="AA50" s="2">
        <v>0</v>
      </c>
      <c r="AB50" s="2">
        <v>0</v>
      </c>
      <c r="AC50" s="2">
        <v>0</v>
      </c>
      <c r="AD50" s="2">
        <v>0</v>
      </c>
      <c r="AE50" s="2">
        <v>8.7472527472527464</v>
      </c>
      <c r="AF50" s="2">
        <v>0</v>
      </c>
      <c r="AG50" s="2">
        <v>0</v>
      </c>
      <c r="AH50" s="2" t="s">
        <v>282</v>
      </c>
      <c r="AI50" s="37">
        <v>5</v>
      </c>
    </row>
    <row r="51" spans="1:35" x14ac:dyDescent="0.25">
      <c r="A51" t="s">
        <v>35</v>
      </c>
      <c r="B51" t="s">
        <v>1360</v>
      </c>
      <c r="C51" t="s">
        <v>2180</v>
      </c>
      <c r="D51" t="s">
        <v>2333</v>
      </c>
      <c r="E51" s="2">
        <v>102.25274725274726</v>
      </c>
      <c r="F51" s="2">
        <v>5.186813186813187</v>
      </c>
      <c r="G51" s="2">
        <v>1.3186813186813187</v>
      </c>
      <c r="H51" s="2">
        <v>0.53846153846153844</v>
      </c>
      <c r="I51" s="2">
        <v>5.6813186813186816</v>
      </c>
      <c r="J51" s="2">
        <v>0</v>
      </c>
      <c r="K51" s="2">
        <v>0</v>
      </c>
      <c r="L51" s="2">
        <v>3.70021978021978</v>
      </c>
      <c r="M51" s="2">
        <v>5.4505494505494507</v>
      </c>
      <c r="N51" s="2">
        <v>3.9550549450549446</v>
      </c>
      <c r="O51" s="2">
        <f>SUM(NonNurse[[#This Row],[Qualified Social Work Staff Hours]:[Other Social Work Staff Hours]])/NonNurse[[#This Row],[MDS Census]]</f>
        <v>9.1983879634605054E-2</v>
      </c>
      <c r="P51" s="2">
        <v>5.5384615384615383</v>
      </c>
      <c r="Q51" s="2">
        <v>17.911978021978015</v>
      </c>
      <c r="R51" s="2">
        <f>SUM(NonNurse[[#This Row],[Qualified Activities Professional Hours]:[Other Activities Professional Hours]])/NonNurse[[#This Row],[MDS Census]]</f>
        <v>0.22933799032778071</v>
      </c>
      <c r="S51" s="2">
        <v>2.8102197802197804</v>
      </c>
      <c r="T51" s="2">
        <v>5.6974725274725255</v>
      </c>
      <c r="U51" s="2">
        <v>0</v>
      </c>
      <c r="V51" s="2">
        <f>SUM(NonNurse[[#This Row],[Occupational Therapist Hours]:[OT Aide Hours]])/NonNurse[[#This Row],[MDS Census]]</f>
        <v>8.3202579258463166E-2</v>
      </c>
      <c r="W51" s="2">
        <v>1.2127472527472525</v>
      </c>
      <c r="X51" s="2">
        <v>4.70857142857143</v>
      </c>
      <c r="Y51" s="2">
        <v>0</v>
      </c>
      <c r="Z51" s="2">
        <f>SUM(NonNurse[[#This Row],[Physical Therapist (PT) Hours]:[PT Aide Hours]])/NonNurse[[#This Row],[MDS Census]]</f>
        <v>5.790865126276197E-2</v>
      </c>
      <c r="AA51" s="2">
        <v>0</v>
      </c>
      <c r="AB51" s="2">
        <v>0</v>
      </c>
      <c r="AC51" s="2">
        <v>0</v>
      </c>
      <c r="AD51" s="2">
        <v>0</v>
      </c>
      <c r="AE51" s="2">
        <v>0</v>
      </c>
      <c r="AF51" s="2">
        <v>0</v>
      </c>
      <c r="AG51" s="2">
        <v>0</v>
      </c>
      <c r="AH51" s="2" t="s">
        <v>417</v>
      </c>
      <c r="AI51" s="37">
        <v>5</v>
      </c>
    </row>
    <row r="52" spans="1:35" x14ac:dyDescent="0.25">
      <c r="A52" t="s">
        <v>35</v>
      </c>
      <c r="B52" t="s">
        <v>1359</v>
      </c>
      <c r="C52" t="s">
        <v>2179</v>
      </c>
      <c r="D52" t="s">
        <v>2334</v>
      </c>
      <c r="E52" s="2">
        <v>52.384615384615387</v>
      </c>
      <c r="F52" s="2">
        <v>4.8351648351648349</v>
      </c>
      <c r="G52" s="2">
        <v>0.65934065934065933</v>
      </c>
      <c r="H52" s="2">
        <v>0.28021978021978022</v>
      </c>
      <c r="I52" s="2">
        <v>1.4945054945054945</v>
      </c>
      <c r="J52" s="2">
        <v>0</v>
      </c>
      <c r="K52" s="2">
        <v>0</v>
      </c>
      <c r="L52" s="2">
        <v>2.1568131868131868</v>
      </c>
      <c r="M52" s="2">
        <v>5.4505494505494507</v>
      </c>
      <c r="N52" s="2">
        <v>0</v>
      </c>
      <c r="O52" s="2">
        <f>SUM(NonNurse[[#This Row],[Qualified Social Work Staff Hours]:[Other Social Work Staff Hours]])/NonNurse[[#This Row],[MDS Census]]</f>
        <v>0.1040486679253199</v>
      </c>
      <c r="P52" s="2">
        <v>5.0517582417582414</v>
      </c>
      <c r="Q52" s="2">
        <v>9.9859340659340674</v>
      </c>
      <c r="R52" s="2">
        <f>SUM(NonNurse[[#This Row],[Qualified Activities Professional Hours]:[Other Activities Professional Hours]])/NonNurse[[#This Row],[MDS Census]]</f>
        <v>0.28706314243759179</v>
      </c>
      <c r="S52" s="2">
        <v>1.1979120879120875</v>
      </c>
      <c r="T52" s="2">
        <v>4.6470329670329678</v>
      </c>
      <c r="U52" s="2">
        <v>0</v>
      </c>
      <c r="V52" s="2">
        <f>SUM(NonNurse[[#This Row],[Occupational Therapist Hours]:[OT Aide Hours]])/NonNurse[[#This Row],[MDS Census]]</f>
        <v>0.11157751206209357</v>
      </c>
      <c r="W52" s="2">
        <v>5.7142857142857144</v>
      </c>
      <c r="X52" s="2">
        <v>3.1509890109890111</v>
      </c>
      <c r="Y52" s="2">
        <v>0</v>
      </c>
      <c r="Z52" s="2">
        <f>SUM(NonNurse[[#This Row],[Physical Therapist (PT) Hours]:[PT Aide Hours]])/NonNurse[[#This Row],[MDS Census]]</f>
        <v>0.16923431927837213</v>
      </c>
      <c r="AA52" s="2">
        <v>0</v>
      </c>
      <c r="AB52" s="2">
        <v>0</v>
      </c>
      <c r="AC52" s="2">
        <v>0</v>
      </c>
      <c r="AD52" s="2">
        <v>0</v>
      </c>
      <c r="AE52" s="2">
        <v>0.25274725274725274</v>
      </c>
      <c r="AF52" s="2">
        <v>0</v>
      </c>
      <c r="AG52" s="2">
        <v>0</v>
      </c>
      <c r="AH52" s="2" t="s">
        <v>416</v>
      </c>
      <c r="AI52" s="37">
        <v>5</v>
      </c>
    </row>
    <row r="53" spans="1:35" x14ac:dyDescent="0.25">
      <c r="A53" t="s">
        <v>35</v>
      </c>
      <c r="B53" t="s">
        <v>1587</v>
      </c>
      <c r="C53" t="s">
        <v>2016</v>
      </c>
      <c r="D53" t="s">
        <v>2325</v>
      </c>
      <c r="E53" s="2">
        <v>58.439560439560438</v>
      </c>
      <c r="F53" s="2">
        <v>5.0109890109890109</v>
      </c>
      <c r="G53" s="2">
        <v>0.59340659340659341</v>
      </c>
      <c r="H53" s="2">
        <v>0.32417582417582419</v>
      </c>
      <c r="I53" s="2">
        <v>1.1208791208791209</v>
      </c>
      <c r="J53" s="2">
        <v>0</v>
      </c>
      <c r="K53" s="2">
        <v>0</v>
      </c>
      <c r="L53" s="2">
        <v>1.1016483516483517</v>
      </c>
      <c r="M53" s="2">
        <v>5.5384615384615383</v>
      </c>
      <c r="N53" s="2">
        <v>0</v>
      </c>
      <c r="O53" s="2">
        <f>SUM(NonNurse[[#This Row],[Qualified Social Work Staff Hours]:[Other Social Work Staff Hours]])/NonNurse[[#This Row],[MDS Census]]</f>
        <v>9.4772470853704396E-2</v>
      </c>
      <c r="P53" s="2">
        <v>5.6712087912087918</v>
      </c>
      <c r="Q53" s="2">
        <v>5.1263736263736268</v>
      </c>
      <c r="R53" s="2">
        <f>SUM(NonNurse[[#This Row],[Qualified Activities Professional Hours]:[Other Activities Professional Hours]])/NonNurse[[#This Row],[MDS Census]]</f>
        <v>0.1847649492290335</v>
      </c>
      <c r="S53" s="2">
        <v>5.6291208791208796</v>
      </c>
      <c r="T53" s="2">
        <v>8.5649450549450563</v>
      </c>
      <c r="U53" s="2">
        <v>0</v>
      </c>
      <c r="V53" s="2">
        <f>SUM(NonNurse[[#This Row],[Occupational Therapist Hours]:[OT Aide Hours]])/NonNurse[[#This Row],[MDS Census]]</f>
        <v>0.24288454306130128</v>
      </c>
      <c r="W53" s="2">
        <v>2.4080219780219778</v>
      </c>
      <c r="X53" s="2">
        <v>7.8908791208791236</v>
      </c>
      <c r="Y53" s="2">
        <v>0</v>
      </c>
      <c r="Z53" s="2">
        <f>SUM(NonNurse[[#This Row],[Physical Therapist (PT) Hours]:[PT Aide Hours]])/NonNurse[[#This Row],[MDS Census]]</f>
        <v>0.17623166603986465</v>
      </c>
      <c r="AA53" s="2">
        <v>0</v>
      </c>
      <c r="AB53" s="2">
        <v>0</v>
      </c>
      <c r="AC53" s="2">
        <v>0</v>
      </c>
      <c r="AD53" s="2">
        <v>0</v>
      </c>
      <c r="AE53" s="2">
        <v>0</v>
      </c>
      <c r="AF53" s="2">
        <v>0</v>
      </c>
      <c r="AG53" s="2">
        <v>0</v>
      </c>
      <c r="AH53" s="2" t="s">
        <v>649</v>
      </c>
      <c r="AI53" s="37">
        <v>5</v>
      </c>
    </row>
    <row r="54" spans="1:35" x14ac:dyDescent="0.25">
      <c r="A54" t="s">
        <v>35</v>
      </c>
      <c r="B54" t="s">
        <v>1209</v>
      </c>
      <c r="C54" t="s">
        <v>2133</v>
      </c>
      <c r="D54" t="s">
        <v>2293</v>
      </c>
      <c r="E54" s="2">
        <v>48.417582417582416</v>
      </c>
      <c r="F54" s="2">
        <v>7.7362637362637363</v>
      </c>
      <c r="G54" s="2">
        <v>0.5494505494505495</v>
      </c>
      <c r="H54" s="2">
        <v>0.25274725274725274</v>
      </c>
      <c r="I54" s="2">
        <v>1.054945054945055</v>
      </c>
      <c r="J54" s="2">
        <v>0</v>
      </c>
      <c r="K54" s="2">
        <v>0</v>
      </c>
      <c r="L54" s="2">
        <v>4.2051648351648359</v>
      </c>
      <c r="M54" s="2">
        <v>5.3461538461538458</v>
      </c>
      <c r="N54" s="2">
        <v>0</v>
      </c>
      <c r="O54" s="2">
        <f>SUM(NonNurse[[#This Row],[Qualified Social Work Staff Hours]:[Other Social Work Staff Hours]])/NonNurse[[#This Row],[MDS Census]]</f>
        <v>0.11041761234679981</v>
      </c>
      <c r="P54" s="2">
        <v>0</v>
      </c>
      <c r="Q54" s="2">
        <v>3.9065934065934065</v>
      </c>
      <c r="R54" s="2">
        <f>SUM(NonNurse[[#This Row],[Qualified Activities Professional Hours]:[Other Activities Professional Hours]])/NonNurse[[#This Row],[MDS Census]]</f>
        <v>8.0685428960508399E-2</v>
      </c>
      <c r="S54" s="2">
        <v>2.2468131868131871</v>
      </c>
      <c r="T54" s="2">
        <v>4.2446153846153853</v>
      </c>
      <c r="U54" s="2">
        <v>0</v>
      </c>
      <c r="V54" s="2">
        <f>SUM(NonNurse[[#This Row],[Occupational Therapist Hours]:[OT Aide Hours]])/NonNurse[[#This Row],[MDS Census]]</f>
        <v>0.13407172038129828</v>
      </c>
      <c r="W54" s="2">
        <v>1.0464835164835165</v>
      </c>
      <c r="X54" s="2">
        <v>3.3593406593406585</v>
      </c>
      <c r="Y54" s="2">
        <v>0</v>
      </c>
      <c r="Z54" s="2">
        <f>SUM(NonNurse[[#This Row],[Physical Therapist (PT) Hours]:[PT Aide Hours]])/NonNurse[[#This Row],[MDS Census]]</f>
        <v>9.0996368588288676E-2</v>
      </c>
      <c r="AA54" s="2">
        <v>0</v>
      </c>
      <c r="AB54" s="2">
        <v>0</v>
      </c>
      <c r="AC54" s="2">
        <v>0</v>
      </c>
      <c r="AD54" s="2">
        <v>0</v>
      </c>
      <c r="AE54" s="2">
        <v>0</v>
      </c>
      <c r="AF54" s="2">
        <v>0</v>
      </c>
      <c r="AG54" s="2">
        <v>0</v>
      </c>
      <c r="AH54" s="2" t="s">
        <v>265</v>
      </c>
      <c r="AI54" s="37">
        <v>5</v>
      </c>
    </row>
    <row r="55" spans="1:35" x14ac:dyDescent="0.25">
      <c r="A55" t="s">
        <v>35</v>
      </c>
      <c r="B55" t="s">
        <v>1160</v>
      </c>
      <c r="C55" t="s">
        <v>2120</v>
      </c>
      <c r="D55" t="s">
        <v>2285</v>
      </c>
      <c r="E55" s="2">
        <v>63.92307692307692</v>
      </c>
      <c r="F55" s="2">
        <v>5.7142857142857144</v>
      </c>
      <c r="G55" s="2">
        <v>0.65934065934065933</v>
      </c>
      <c r="H55" s="2">
        <v>0.36813186813186816</v>
      </c>
      <c r="I55" s="2">
        <v>4.5714285714285712</v>
      </c>
      <c r="J55" s="2">
        <v>0</v>
      </c>
      <c r="K55" s="2">
        <v>0</v>
      </c>
      <c r="L55" s="2">
        <v>2.2310989010989015</v>
      </c>
      <c r="M55" s="2">
        <v>0</v>
      </c>
      <c r="N55" s="2">
        <v>5.0164835164835164</v>
      </c>
      <c r="O55" s="2">
        <f>SUM(NonNurse[[#This Row],[Qualified Social Work Staff Hours]:[Other Social Work Staff Hours]])/NonNurse[[#This Row],[MDS Census]]</f>
        <v>7.8476878115867288E-2</v>
      </c>
      <c r="P55" s="2">
        <v>0</v>
      </c>
      <c r="Q55" s="2">
        <v>4.3528571428571432</v>
      </c>
      <c r="R55" s="2">
        <f>SUM(NonNurse[[#This Row],[Qualified Activities Professional Hours]:[Other Activities Professional Hours]])/NonNurse[[#This Row],[MDS Census]]</f>
        <v>6.8095238095238098E-2</v>
      </c>
      <c r="S55" s="2">
        <v>3.3962637362637356</v>
      </c>
      <c r="T55" s="2">
        <v>4.7336263736263744</v>
      </c>
      <c r="U55" s="2">
        <v>0</v>
      </c>
      <c r="V55" s="2">
        <f>SUM(NonNurse[[#This Row],[Occupational Therapist Hours]:[OT Aide Hours]])/NonNurse[[#This Row],[MDS Census]]</f>
        <v>0.12718239642427367</v>
      </c>
      <c r="W55" s="2">
        <v>2.7717582417582425</v>
      </c>
      <c r="X55" s="2">
        <v>7.8468131868131863</v>
      </c>
      <c r="Y55" s="2">
        <v>0</v>
      </c>
      <c r="Z55" s="2">
        <f>SUM(NonNurse[[#This Row],[Physical Therapist (PT) Hours]:[PT Aide Hours]])/NonNurse[[#This Row],[MDS Census]]</f>
        <v>0.16611483582602718</v>
      </c>
      <c r="AA55" s="2">
        <v>0</v>
      </c>
      <c r="AB55" s="2">
        <v>0</v>
      </c>
      <c r="AC55" s="2">
        <v>0</v>
      </c>
      <c r="AD55" s="2">
        <v>0</v>
      </c>
      <c r="AE55" s="2">
        <v>0</v>
      </c>
      <c r="AF55" s="2">
        <v>0</v>
      </c>
      <c r="AG55" s="2">
        <v>0</v>
      </c>
      <c r="AH55" s="2" t="s">
        <v>215</v>
      </c>
      <c r="AI55" s="37">
        <v>5</v>
      </c>
    </row>
    <row r="56" spans="1:35" x14ac:dyDescent="0.25">
      <c r="A56" t="s">
        <v>35</v>
      </c>
      <c r="B56" t="s">
        <v>1267</v>
      </c>
      <c r="C56" t="s">
        <v>2152</v>
      </c>
      <c r="D56" t="s">
        <v>2361</v>
      </c>
      <c r="E56" s="2">
        <v>47.406593406593409</v>
      </c>
      <c r="F56" s="2">
        <v>5.7197802197802199</v>
      </c>
      <c r="G56" s="2">
        <v>0</v>
      </c>
      <c r="H56" s="2">
        <v>0</v>
      </c>
      <c r="I56" s="2">
        <v>0</v>
      </c>
      <c r="J56" s="2">
        <v>0</v>
      </c>
      <c r="K56" s="2">
        <v>0</v>
      </c>
      <c r="L56" s="2">
        <v>0.70318681318681342</v>
      </c>
      <c r="M56" s="2">
        <v>5.6263736263736268</v>
      </c>
      <c r="N56" s="2">
        <v>0</v>
      </c>
      <c r="O56" s="2">
        <f>SUM(NonNurse[[#This Row],[Qualified Social Work Staff Hours]:[Other Social Work Staff Hours]])/NonNurse[[#This Row],[MDS Census]]</f>
        <v>0.11868335651367641</v>
      </c>
      <c r="P56" s="2">
        <v>6.2113186813186818</v>
      </c>
      <c r="Q56" s="2">
        <v>3.8630769230769215</v>
      </c>
      <c r="R56" s="2">
        <f>SUM(NonNurse[[#This Row],[Qualified Activities Professional Hours]:[Other Activities Professional Hours]])/NonNurse[[#This Row],[MDS Census]]</f>
        <v>0.21251043115438104</v>
      </c>
      <c r="S56" s="2">
        <v>1.1275824175824176</v>
      </c>
      <c r="T56" s="2">
        <v>4.2739560439560451</v>
      </c>
      <c r="U56" s="2">
        <v>0</v>
      </c>
      <c r="V56" s="2">
        <f>SUM(NonNurse[[#This Row],[Occupational Therapist Hours]:[OT Aide Hours]])/NonNurse[[#This Row],[MDS Census]]</f>
        <v>0.11394065832174319</v>
      </c>
      <c r="W56" s="2">
        <v>0.39406593406593415</v>
      </c>
      <c r="X56" s="2">
        <v>4.1872527472527468</v>
      </c>
      <c r="Y56" s="2">
        <v>0</v>
      </c>
      <c r="Z56" s="2">
        <f>SUM(NonNurse[[#This Row],[Physical Therapist (PT) Hours]:[PT Aide Hours]])/NonNurse[[#This Row],[MDS Census]]</f>
        <v>9.6638850254983769E-2</v>
      </c>
      <c r="AA56" s="2">
        <v>0</v>
      </c>
      <c r="AB56" s="2">
        <v>0</v>
      </c>
      <c r="AC56" s="2">
        <v>0</v>
      </c>
      <c r="AD56" s="2">
        <v>0</v>
      </c>
      <c r="AE56" s="2">
        <v>0</v>
      </c>
      <c r="AF56" s="2">
        <v>0</v>
      </c>
      <c r="AG56" s="2">
        <v>0</v>
      </c>
      <c r="AH56" s="2" t="s">
        <v>323</v>
      </c>
      <c r="AI56" s="37">
        <v>5</v>
      </c>
    </row>
    <row r="57" spans="1:35" x14ac:dyDescent="0.25">
      <c r="A57" t="s">
        <v>35</v>
      </c>
      <c r="B57" t="s">
        <v>1776</v>
      </c>
      <c r="C57" t="s">
        <v>2068</v>
      </c>
      <c r="D57" t="s">
        <v>2307</v>
      </c>
      <c r="E57" s="2">
        <v>39.230769230769234</v>
      </c>
      <c r="F57" s="2">
        <v>4.4505494505494507</v>
      </c>
      <c r="G57" s="2">
        <v>0</v>
      </c>
      <c r="H57" s="2">
        <v>0</v>
      </c>
      <c r="I57" s="2">
        <v>0</v>
      </c>
      <c r="J57" s="2">
        <v>0</v>
      </c>
      <c r="K57" s="2">
        <v>0</v>
      </c>
      <c r="L57" s="2">
        <v>0.25604395604395608</v>
      </c>
      <c r="M57" s="2">
        <v>0</v>
      </c>
      <c r="N57" s="2">
        <v>4.9071428571428575</v>
      </c>
      <c r="O57" s="2">
        <f>SUM(NonNurse[[#This Row],[Qualified Social Work Staff Hours]:[Other Social Work Staff Hours]])/NonNurse[[#This Row],[MDS Census]]</f>
        <v>0.12508403361344539</v>
      </c>
      <c r="P57" s="2">
        <v>5.4835164835164836</v>
      </c>
      <c r="Q57" s="2">
        <v>7.6930769230769238</v>
      </c>
      <c r="R57" s="2">
        <f>SUM(NonNurse[[#This Row],[Qualified Activities Professional Hours]:[Other Activities Professional Hours]])/NonNurse[[#This Row],[MDS Census]]</f>
        <v>0.33587394957983197</v>
      </c>
      <c r="S57" s="2">
        <v>5.3186813186813184</v>
      </c>
      <c r="T57" s="2">
        <v>0</v>
      </c>
      <c r="U57" s="2">
        <v>0</v>
      </c>
      <c r="V57" s="2">
        <f>SUM(NonNurse[[#This Row],[Occupational Therapist Hours]:[OT Aide Hours]])/NonNurse[[#This Row],[MDS Census]]</f>
        <v>0.13557422969187674</v>
      </c>
      <c r="W57" s="2">
        <v>1.0106593406593407</v>
      </c>
      <c r="X57" s="2">
        <v>2.7673626373626377</v>
      </c>
      <c r="Y57" s="2">
        <v>5.0769230769230766</v>
      </c>
      <c r="Z57" s="2">
        <f>SUM(NonNurse[[#This Row],[Physical Therapist (PT) Hours]:[PT Aide Hours]])/NonNurse[[#This Row],[MDS Census]]</f>
        <v>0.2257142857142857</v>
      </c>
      <c r="AA57" s="2">
        <v>0</v>
      </c>
      <c r="AB57" s="2">
        <v>0</v>
      </c>
      <c r="AC57" s="2">
        <v>0</v>
      </c>
      <c r="AD57" s="2">
        <v>0</v>
      </c>
      <c r="AE57" s="2">
        <v>0</v>
      </c>
      <c r="AF57" s="2">
        <v>0</v>
      </c>
      <c r="AG57" s="2">
        <v>0</v>
      </c>
      <c r="AH57" s="2" t="s">
        <v>842</v>
      </c>
      <c r="AI57" s="37">
        <v>5</v>
      </c>
    </row>
    <row r="58" spans="1:35" x14ac:dyDescent="0.25">
      <c r="A58" t="s">
        <v>35</v>
      </c>
      <c r="B58" t="s">
        <v>1282</v>
      </c>
      <c r="C58" t="s">
        <v>2031</v>
      </c>
      <c r="D58" t="s">
        <v>2331</v>
      </c>
      <c r="E58" s="2">
        <v>140.15384615384616</v>
      </c>
      <c r="F58" s="2">
        <v>0</v>
      </c>
      <c r="G58" s="2">
        <v>0.21978021978021978</v>
      </c>
      <c r="H58" s="2">
        <v>0</v>
      </c>
      <c r="I58" s="2">
        <v>21.032967032967033</v>
      </c>
      <c r="J58" s="2">
        <v>0</v>
      </c>
      <c r="K58" s="2">
        <v>3.7802197802197801</v>
      </c>
      <c r="L58" s="2">
        <v>5.6263736263736268</v>
      </c>
      <c r="M58" s="2">
        <v>0</v>
      </c>
      <c r="N58" s="2">
        <v>9.780219780219781</v>
      </c>
      <c r="O58" s="2">
        <f>SUM(NonNurse[[#This Row],[Qualified Social Work Staff Hours]:[Other Social Work Staff Hours]])/NonNurse[[#This Row],[MDS Census]]</f>
        <v>6.9782029167320056E-2</v>
      </c>
      <c r="P58" s="2">
        <v>0</v>
      </c>
      <c r="Q58" s="2">
        <v>5.4450549450549453</v>
      </c>
      <c r="R58" s="2">
        <f>SUM(NonNurse[[#This Row],[Qualified Activities Professional Hours]:[Other Activities Professional Hours]])/NonNurse[[#This Row],[MDS Census]]</f>
        <v>3.8850556688097851E-2</v>
      </c>
      <c r="S58" s="2">
        <v>0</v>
      </c>
      <c r="T58" s="2">
        <v>0</v>
      </c>
      <c r="U58" s="2">
        <v>0</v>
      </c>
      <c r="V58" s="2">
        <f>SUM(NonNurse[[#This Row],[Occupational Therapist Hours]:[OT Aide Hours]])/NonNurse[[#This Row],[MDS Census]]</f>
        <v>0</v>
      </c>
      <c r="W58" s="2">
        <v>0</v>
      </c>
      <c r="X58" s="2">
        <v>0</v>
      </c>
      <c r="Y58" s="2">
        <v>0</v>
      </c>
      <c r="Z58" s="2">
        <f>SUM(NonNurse[[#This Row],[Physical Therapist (PT) Hours]:[PT Aide Hours]])/NonNurse[[#This Row],[MDS Census]]</f>
        <v>0</v>
      </c>
      <c r="AA58" s="2">
        <v>0</v>
      </c>
      <c r="AB58" s="2">
        <v>0</v>
      </c>
      <c r="AC58" s="2">
        <v>0</v>
      </c>
      <c r="AD58" s="2">
        <v>0</v>
      </c>
      <c r="AE58" s="2">
        <v>0</v>
      </c>
      <c r="AF58" s="2">
        <v>0</v>
      </c>
      <c r="AG58" s="2">
        <v>0</v>
      </c>
      <c r="AH58" s="2" t="s">
        <v>338</v>
      </c>
      <c r="AI58" s="37">
        <v>5</v>
      </c>
    </row>
    <row r="59" spans="1:35" x14ac:dyDescent="0.25">
      <c r="A59" t="s">
        <v>35</v>
      </c>
      <c r="B59" t="s">
        <v>1171</v>
      </c>
      <c r="C59" t="s">
        <v>1958</v>
      </c>
      <c r="D59" t="s">
        <v>2353</v>
      </c>
      <c r="E59" s="2">
        <v>111.74725274725274</v>
      </c>
      <c r="F59" s="2">
        <v>5.6263736263736268</v>
      </c>
      <c r="G59" s="2">
        <v>0.26373626373626374</v>
      </c>
      <c r="H59" s="2">
        <v>0.50274725274725274</v>
      </c>
      <c r="I59" s="2">
        <v>4.5934065934065931</v>
      </c>
      <c r="J59" s="2">
        <v>0</v>
      </c>
      <c r="K59" s="2">
        <v>0</v>
      </c>
      <c r="L59" s="2">
        <v>3.0721978021978016</v>
      </c>
      <c r="M59" s="2">
        <v>5.5604395604395602</v>
      </c>
      <c r="N59" s="2">
        <v>4.9203296703296706</v>
      </c>
      <c r="O59" s="2">
        <f>SUM(NonNurse[[#This Row],[Qualified Social Work Staff Hours]:[Other Social Work Staff Hours]])/NonNurse[[#This Row],[MDS Census]]</f>
        <v>9.3789949847575965E-2</v>
      </c>
      <c r="P59" s="2">
        <v>4.8791208791208796</v>
      </c>
      <c r="Q59" s="2">
        <v>11.43956043956044</v>
      </c>
      <c r="R59" s="2">
        <f>SUM(NonNurse[[#This Row],[Qualified Activities Professional Hours]:[Other Activities Professional Hours]])/NonNurse[[#This Row],[MDS Census]]</f>
        <v>0.14603205821614715</v>
      </c>
      <c r="S59" s="2">
        <v>3.9661538461538459</v>
      </c>
      <c r="T59" s="2">
        <v>6.7345054945054947</v>
      </c>
      <c r="U59" s="2">
        <v>0</v>
      </c>
      <c r="V59" s="2">
        <f>SUM(NonNurse[[#This Row],[Occupational Therapist Hours]:[OT Aide Hours]])/NonNurse[[#This Row],[MDS Census]]</f>
        <v>9.575769495525617E-2</v>
      </c>
      <c r="W59" s="2">
        <v>3.0131868131868123</v>
      </c>
      <c r="X59" s="2">
        <v>6.7865934065934095</v>
      </c>
      <c r="Y59" s="2">
        <v>0</v>
      </c>
      <c r="Z59" s="2">
        <f>SUM(NonNurse[[#This Row],[Physical Therapist (PT) Hours]:[PT Aide Hours]])/NonNurse[[#This Row],[MDS Census]]</f>
        <v>8.7695938637034135E-2</v>
      </c>
      <c r="AA59" s="2">
        <v>0</v>
      </c>
      <c r="AB59" s="2">
        <v>0</v>
      </c>
      <c r="AC59" s="2">
        <v>0</v>
      </c>
      <c r="AD59" s="2">
        <v>0</v>
      </c>
      <c r="AE59" s="2">
        <v>0</v>
      </c>
      <c r="AF59" s="2">
        <v>0</v>
      </c>
      <c r="AG59" s="2">
        <v>0</v>
      </c>
      <c r="AH59" s="2" t="s">
        <v>226</v>
      </c>
      <c r="AI59" s="37">
        <v>5</v>
      </c>
    </row>
    <row r="60" spans="1:35" x14ac:dyDescent="0.25">
      <c r="A60" t="s">
        <v>35</v>
      </c>
      <c r="B60" t="s">
        <v>1513</v>
      </c>
      <c r="C60" t="s">
        <v>1965</v>
      </c>
      <c r="D60" t="s">
        <v>2282</v>
      </c>
      <c r="E60" s="2">
        <v>70.681318681318686</v>
      </c>
      <c r="F60" s="2">
        <v>20.458791208791208</v>
      </c>
      <c r="G60" s="2">
        <v>0</v>
      </c>
      <c r="H60" s="2">
        <v>0</v>
      </c>
      <c r="I60" s="2">
        <v>1.9340659340659341</v>
      </c>
      <c r="J60" s="2">
        <v>0</v>
      </c>
      <c r="K60" s="2">
        <v>0</v>
      </c>
      <c r="L60" s="2">
        <v>2.4697802197802199</v>
      </c>
      <c r="M60" s="2">
        <v>5.3406593406593403</v>
      </c>
      <c r="N60" s="2">
        <v>0</v>
      </c>
      <c r="O60" s="2">
        <f>SUM(NonNurse[[#This Row],[Qualified Social Work Staff Hours]:[Other Social Work Staff Hours]])/NonNurse[[#This Row],[MDS Census]]</f>
        <v>7.5559701492537309E-2</v>
      </c>
      <c r="P60" s="2">
        <v>5.3598901098901095</v>
      </c>
      <c r="Q60" s="2">
        <v>1.7252747252747254</v>
      </c>
      <c r="R60" s="2">
        <f>SUM(NonNurse[[#This Row],[Qualified Activities Professional Hours]:[Other Activities Professional Hours]])/NonNurse[[#This Row],[MDS Census]]</f>
        <v>0.10024098258706467</v>
      </c>
      <c r="S60" s="2">
        <v>5.6236263736263732</v>
      </c>
      <c r="T60" s="2">
        <v>2.4258241758241756</v>
      </c>
      <c r="U60" s="2">
        <v>0</v>
      </c>
      <c r="V60" s="2">
        <f>SUM(NonNurse[[#This Row],[Occupational Therapist Hours]:[OT Aide Hours]])/NonNurse[[#This Row],[MDS Census]]</f>
        <v>0.11388370646766169</v>
      </c>
      <c r="W60" s="2">
        <v>4.2472527472527473</v>
      </c>
      <c r="X60" s="2">
        <v>11.645604395604396</v>
      </c>
      <c r="Y60" s="2">
        <v>0</v>
      </c>
      <c r="Z60" s="2">
        <f>SUM(NonNurse[[#This Row],[Physical Therapist (PT) Hours]:[PT Aide Hours]])/NonNurse[[#This Row],[MDS Census]]</f>
        <v>0.22485230099502485</v>
      </c>
      <c r="AA60" s="2">
        <v>0</v>
      </c>
      <c r="AB60" s="2">
        <v>0</v>
      </c>
      <c r="AC60" s="2">
        <v>0</v>
      </c>
      <c r="AD60" s="2">
        <v>0</v>
      </c>
      <c r="AE60" s="2">
        <v>0</v>
      </c>
      <c r="AF60" s="2">
        <v>0</v>
      </c>
      <c r="AG60" s="2">
        <v>0</v>
      </c>
      <c r="AH60" s="2" t="s">
        <v>575</v>
      </c>
      <c r="AI60" s="37">
        <v>5</v>
      </c>
    </row>
    <row r="61" spans="1:35" x14ac:dyDescent="0.25">
      <c r="A61" t="s">
        <v>35</v>
      </c>
      <c r="B61" t="s">
        <v>1478</v>
      </c>
      <c r="C61" t="s">
        <v>2040</v>
      </c>
      <c r="D61" t="s">
        <v>2310</v>
      </c>
      <c r="E61" s="2">
        <v>29.318681318681318</v>
      </c>
      <c r="F61" s="2">
        <v>2.3120879120879123</v>
      </c>
      <c r="G61" s="2">
        <v>0</v>
      </c>
      <c r="H61" s="2">
        <v>0.21153846153846154</v>
      </c>
      <c r="I61" s="2">
        <v>0</v>
      </c>
      <c r="J61" s="2">
        <v>0</v>
      </c>
      <c r="K61" s="2">
        <v>0</v>
      </c>
      <c r="L61" s="2">
        <v>0.50659340659340668</v>
      </c>
      <c r="M61" s="2">
        <v>0</v>
      </c>
      <c r="N61" s="2">
        <v>3.8429670329670338</v>
      </c>
      <c r="O61" s="2">
        <f>SUM(NonNurse[[#This Row],[Qualified Social Work Staff Hours]:[Other Social Work Staff Hours]])/NonNurse[[#This Row],[MDS Census]]</f>
        <v>0.13107571214392807</v>
      </c>
      <c r="P61" s="2">
        <v>0.89604395604395592</v>
      </c>
      <c r="Q61" s="2">
        <v>6.3573626373626375</v>
      </c>
      <c r="R61" s="2">
        <f>SUM(NonNurse[[#This Row],[Qualified Activities Professional Hours]:[Other Activities Professional Hours]])/NonNurse[[#This Row],[MDS Census]]</f>
        <v>0.24739880059970015</v>
      </c>
      <c r="S61" s="2">
        <v>1.0054945054945053</v>
      </c>
      <c r="T61" s="2">
        <v>0.83131868131868103</v>
      </c>
      <c r="U61" s="2">
        <v>0</v>
      </c>
      <c r="V61" s="2">
        <f>SUM(NonNurse[[#This Row],[Occupational Therapist Hours]:[OT Aide Hours]])/NonNurse[[#This Row],[MDS Census]]</f>
        <v>6.2649925037481249E-2</v>
      </c>
      <c r="W61" s="2">
        <v>1.2006593406593407</v>
      </c>
      <c r="X61" s="2">
        <v>3.5757142857142861</v>
      </c>
      <c r="Y61" s="2">
        <v>0</v>
      </c>
      <c r="Z61" s="2">
        <f>SUM(NonNurse[[#This Row],[Physical Therapist (PT) Hours]:[PT Aide Hours]])/NonNurse[[#This Row],[MDS Census]]</f>
        <v>0.16291229385307346</v>
      </c>
      <c r="AA61" s="2">
        <v>0</v>
      </c>
      <c r="AB61" s="2">
        <v>0</v>
      </c>
      <c r="AC61" s="2">
        <v>0</v>
      </c>
      <c r="AD61" s="2">
        <v>0</v>
      </c>
      <c r="AE61" s="2">
        <v>0</v>
      </c>
      <c r="AF61" s="2">
        <v>0</v>
      </c>
      <c r="AG61" s="2">
        <v>0</v>
      </c>
      <c r="AH61" s="2" t="s">
        <v>538</v>
      </c>
      <c r="AI61" s="37">
        <v>5</v>
      </c>
    </row>
    <row r="62" spans="1:35" x14ac:dyDescent="0.25">
      <c r="A62" t="s">
        <v>35</v>
      </c>
      <c r="B62" t="s">
        <v>1878</v>
      </c>
      <c r="C62" t="s">
        <v>1951</v>
      </c>
      <c r="D62" t="s">
        <v>2291</v>
      </c>
      <c r="E62" s="2">
        <v>70.758241758241752</v>
      </c>
      <c r="F62" s="2">
        <v>0</v>
      </c>
      <c r="G62" s="2">
        <v>0.5714285714285714</v>
      </c>
      <c r="H62" s="2">
        <v>0.2857142857142857</v>
      </c>
      <c r="I62" s="2">
        <v>5.6263736263736268</v>
      </c>
      <c r="J62" s="2">
        <v>0</v>
      </c>
      <c r="K62" s="2">
        <v>2</v>
      </c>
      <c r="L62" s="2">
        <v>5.2339560439560451</v>
      </c>
      <c r="M62" s="2">
        <v>4.7472527472527473</v>
      </c>
      <c r="N62" s="2">
        <v>0</v>
      </c>
      <c r="O62" s="2">
        <f>SUM(NonNurse[[#This Row],[Qualified Social Work Staff Hours]:[Other Social Work Staff Hours]])/NonNurse[[#This Row],[MDS Census]]</f>
        <v>6.7091163224103134E-2</v>
      </c>
      <c r="P62" s="2">
        <v>5.6840659340659343</v>
      </c>
      <c r="Q62" s="2">
        <v>11.549230769230769</v>
      </c>
      <c r="R62" s="2">
        <f>SUM(NonNurse[[#This Row],[Qualified Activities Professional Hours]:[Other Activities Professional Hours]])/NonNurse[[#This Row],[MDS Census]]</f>
        <v>0.24355179375679453</v>
      </c>
      <c r="S62" s="2">
        <v>5.8670329670329684</v>
      </c>
      <c r="T62" s="2">
        <v>4.8401098901098916</v>
      </c>
      <c r="U62" s="2">
        <v>0</v>
      </c>
      <c r="V62" s="2">
        <f>SUM(NonNurse[[#This Row],[Occupational Therapist Hours]:[OT Aide Hours]])/NonNurse[[#This Row],[MDS Census]]</f>
        <v>0.1513200807578817</v>
      </c>
      <c r="W62" s="2">
        <v>4.6819780219780247</v>
      </c>
      <c r="X62" s="2">
        <v>4.9410989010989006</v>
      </c>
      <c r="Y62" s="2">
        <v>0</v>
      </c>
      <c r="Z62" s="2">
        <f>SUM(NonNurse[[#This Row],[Physical Therapist (PT) Hours]:[PT Aide Hours]])/NonNurse[[#This Row],[MDS Census]]</f>
        <v>0.13599937878552576</v>
      </c>
      <c r="AA62" s="2">
        <v>0</v>
      </c>
      <c r="AB62" s="2">
        <v>0</v>
      </c>
      <c r="AC62" s="2">
        <v>0</v>
      </c>
      <c r="AD62" s="2">
        <v>0</v>
      </c>
      <c r="AE62" s="2">
        <v>0</v>
      </c>
      <c r="AF62" s="2">
        <v>0</v>
      </c>
      <c r="AG62" s="2">
        <v>2.5714285714285716</v>
      </c>
      <c r="AH62" s="2" t="s">
        <v>945</v>
      </c>
      <c r="AI62" s="37">
        <v>5</v>
      </c>
    </row>
    <row r="63" spans="1:35" x14ac:dyDescent="0.25">
      <c r="A63" t="s">
        <v>35</v>
      </c>
      <c r="B63" t="s">
        <v>1376</v>
      </c>
      <c r="C63" t="s">
        <v>2183</v>
      </c>
      <c r="D63" t="s">
        <v>2344</v>
      </c>
      <c r="E63" s="2">
        <v>100.30769230769231</v>
      </c>
      <c r="F63" s="2">
        <v>0</v>
      </c>
      <c r="G63" s="2">
        <v>0</v>
      </c>
      <c r="H63" s="2">
        <v>0.3324175824175824</v>
      </c>
      <c r="I63" s="2">
        <v>2.5384615384615383</v>
      </c>
      <c r="J63" s="2">
        <v>0</v>
      </c>
      <c r="K63" s="2">
        <v>0</v>
      </c>
      <c r="L63" s="2">
        <v>4.3413186813186808</v>
      </c>
      <c r="M63" s="2">
        <v>9.604395604395604</v>
      </c>
      <c r="N63" s="2">
        <v>0</v>
      </c>
      <c r="O63" s="2">
        <f>SUM(NonNurse[[#This Row],[Qualified Social Work Staff Hours]:[Other Social Work Staff Hours]])/NonNurse[[#This Row],[MDS Census]]</f>
        <v>9.5749342681858016E-2</v>
      </c>
      <c r="P63" s="2">
        <v>5.0604395604395602</v>
      </c>
      <c r="Q63" s="2">
        <v>5.2857142857142856</v>
      </c>
      <c r="R63" s="2">
        <f>SUM(NonNurse[[#This Row],[Qualified Activities Professional Hours]:[Other Activities Professional Hours]])/NonNurse[[#This Row],[MDS Census]]</f>
        <v>0.10314417177914111</v>
      </c>
      <c r="S63" s="2">
        <v>4.305714285714286</v>
      </c>
      <c r="T63" s="2">
        <v>10.337582417582418</v>
      </c>
      <c r="U63" s="2">
        <v>0</v>
      </c>
      <c r="V63" s="2">
        <f>SUM(NonNurse[[#This Row],[Occupational Therapist Hours]:[OT Aide Hours]])/NonNurse[[#This Row],[MDS Census]]</f>
        <v>0.14598378615249782</v>
      </c>
      <c r="W63" s="2">
        <v>4.7708791208791208</v>
      </c>
      <c r="X63" s="2">
        <v>5.5401098901098909</v>
      </c>
      <c r="Y63" s="2">
        <v>0</v>
      </c>
      <c r="Z63" s="2">
        <f>SUM(NonNurse[[#This Row],[Physical Therapist (PT) Hours]:[PT Aide Hours]])/NonNurse[[#This Row],[MDS Census]]</f>
        <v>0.10279360210341806</v>
      </c>
      <c r="AA63" s="2">
        <v>0</v>
      </c>
      <c r="AB63" s="2">
        <v>0</v>
      </c>
      <c r="AC63" s="2">
        <v>0</v>
      </c>
      <c r="AD63" s="2">
        <v>0</v>
      </c>
      <c r="AE63" s="2">
        <v>0</v>
      </c>
      <c r="AF63" s="2">
        <v>0</v>
      </c>
      <c r="AG63" s="2">
        <v>0</v>
      </c>
      <c r="AH63" s="2" t="s">
        <v>433</v>
      </c>
      <c r="AI63" s="37">
        <v>5</v>
      </c>
    </row>
    <row r="64" spans="1:35" x14ac:dyDescent="0.25">
      <c r="A64" t="s">
        <v>35</v>
      </c>
      <c r="B64" t="s">
        <v>1408</v>
      </c>
      <c r="C64" t="s">
        <v>2177</v>
      </c>
      <c r="D64" t="s">
        <v>2338</v>
      </c>
      <c r="E64" s="2">
        <v>107.34065934065934</v>
      </c>
      <c r="F64" s="2">
        <v>5.6263736263736268</v>
      </c>
      <c r="G64" s="2">
        <v>1.098901098901099E-2</v>
      </c>
      <c r="H64" s="2">
        <v>0.46703296703296704</v>
      </c>
      <c r="I64" s="2">
        <v>4.8791208791208796</v>
      </c>
      <c r="J64" s="2">
        <v>0</v>
      </c>
      <c r="K64" s="2">
        <v>0</v>
      </c>
      <c r="L64" s="2">
        <v>4.3679120879120878</v>
      </c>
      <c r="M64" s="2">
        <v>9.3216483516483528</v>
      </c>
      <c r="N64" s="2">
        <v>4.9230769230769234</v>
      </c>
      <c r="O64" s="2">
        <f>SUM(NonNurse[[#This Row],[Qualified Social Work Staff Hours]:[Other Social Work Staff Hours]])/NonNurse[[#This Row],[MDS Census]]</f>
        <v>0.13270577395577396</v>
      </c>
      <c r="P64" s="2">
        <v>9.5119780219780221</v>
      </c>
      <c r="Q64" s="2">
        <v>18.502747252747252</v>
      </c>
      <c r="R64" s="2">
        <f>SUM(NonNurse[[#This Row],[Qualified Activities Professional Hours]:[Other Activities Professional Hours]])/NonNurse[[#This Row],[MDS Census]]</f>
        <v>0.26098894348894347</v>
      </c>
      <c r="S64" s="2">
        <v>3.4131868131868126</v>
      </c>
      <c r="T64" s="2">
        <v>10.740219780219778</v>
      </c>
      <c r="U64" s="2">
        <v>0</v>
      </c>
      <c r="V64" s="2">
        <f>SUM(NonNurse[[#This Row],[Occupational Therapist Hours]:[OT Aide Hours]])/NonNurse[[#This Row],[MDS Census]]</f>
        <v>0.13185503685503683</v>
      </c>
      <c r="W64" s="2">
        <v>3.5431868131868121</v>
      </c>
      <c r="X64" s="2">
        <v>15.492857142857142</v>
      </c>
      <c r="Y64" s="2">
        <v>0</v>
      </c>
      <c r="Z64" s="2">
        <f>SUM(NonNurse[[#This Row],[Physical Therapist (PT) Hours]:[PT Aide Hours]])/NonNurse[[#This Row],[MDS Census]]</f>
        <v>0.17734234234234234</v>
      </c>
      <c r="AA64" s="2">
        <v>0</v>
      </c>
      <c r="AB64" s="2">
        <v>0</v>
      </c>
      <c r="AC64" s="2">
        <v>0</v>
      </c>
      <c r="AD64" s="2">
        <v>0</v>
      </c>
      <c r="AE64" s="2">
        <v>0</v>
      </c>
      <c r="AF64" s="2">
        <v>0</v>
      </c>
      <c r="AG64" s="2">
        <v>0</v>
      </c>
      <c r="AH64" s="2" t="s">
        <v>467</v>
      </c>
      <c r="AI64" s="37">
        <v>5</v>
      </c>
    </row>
    <row r="65" spans="1:35" x14ac:dyDescent="0.25">
      <c r="A65" t="s">
        <v>35</v>
      </c>
      <c r="B65" t="s">
        <v>1756</v>
      </c>
      <c r="C65" t="s">
        <v>2256</v>
      </c>
      <c r="D65" t="s">
        <v>2281</v>
      </c>
      <c r="E65" s="2">
        <v>34.615384615384613</v>
      </c>
      <c r="F65" s="2">
        <v>1.8461538461538463</v>
      </c>
      <c r="G65" s="2">
        <v>3.2967032967032968E-2</v>
      </c>
      <c r="H65" s="2">
        <v>0.14285714285714285</v>
      </c>
      <c r="I65" s="2">
        <v>1.1648351648351649</v>
      </c>
      <c r="J65" s="2">
        <v>0</v>
      </c>
      <c r="K65" s="2">
        <v>0</v>
      </c>
      <c r="L65" s="2">
        <v>0.71703296703296704</v>
      </c>
      <c r="M65" s="2">
        <v>0</v>
      </c>
      <c r="N65" s="2">
        <v>3.5027472527472527</v>
      </c>
      <c r="O65" s="2">
        <f>SUM(NonNurse[[#This Row],[Qualified Social Work Staff Hours]:[Other Social Work Staff Hours]])/NonNurse[[#This Row],[MDS Census]]</f>
        <v>0.10119047619047619</v>
      </c>
      <c r="P65" s="2">
        <v>1.9642857142857142</v>
      </c>
      <c r="Q65" s="2">
        <v>0</v>
      </c>
      <c r="R65" s="2">
        <f>SUM(NonNurse[[#This Row],[Qualified Activities Professional Hours]:[Other Activities Professional Hours]])/NonNurse[[#This Row],[MDS Census]]</f>
        <v>5.6746031746031746E-2</v>
      </c>
      <c r="S65" s="2">
        <v>6.5741758241758239</v>
      </c>
      <c r="T65" s="2">
        <v>0.46978021978021978</v>
      </c>
      <c r="U65" s="2">
        <v>0</v>
      </c>
      <c r="V65" s="2">
        <f>SUM(NonNurse[[#This Row],[Occupational Therapist Hours]:[OT Aide Hours]])/NonNurse[[#This Row],[MDS Census]]</f>
        <v>0.2034920634920635</v>
      </c>
      <c r="W65" s="2">
        <v>0.72527472527472525</v>
      </c>
      <c r="X65" s="2">
        <v>3.1043956043956045</v>
      </c>
      <c r="Y65" s="2">
        <v>0</v>
      </c>
      <c r="Z65" s="2">
        <f>SUM(NonNurse[[#This Row],[Physical Therapist (PT) Hours]:[PT Aide Hours]])/NonNurse[[#This Row],[MDS Census]]</f>
        <v>0.11063492063492064</v>
      </c>
      <c r="AA65" s="2">
        <v>0</v>
      </c>
      <c r="AB65" s="2">
        <v>0</v>
      </c>
      <c r="AC65" s="2">
        <v>0</v>
      </c>
      <c r="AD65" s="2">
        <v>0</v>
      </c>
      <c r="AE65" s="2">
        <v>0</v>
      </c>
      <c r="AF65" s="2">
        <v>0</v>
      </c>
      <c r="AG65" s="2">
        <v>0</v>
      </c>
      <c r="AH65" s="2" t="s">
        <v>822</v>
      </c>
      <c r="AI65" s="37">
        <v>5</v>
      </c>
    </row>
    <row r="66" spans="1:35" x14ac:dyDescent="0.25">
      <c r="A66" t="s">
        <v>35</v>
      </c>
      <c r="B66" t="s">
        <v>1742</v>
      </c>
      <c r="C66" t="s">
        <v>2036</v>
      </c>
      <c r="D66" t="s">
        <v>2364</v>
      </c>
      <c r="E66" s="2">
        <v>34.967032967032964</v>
      </c>
      <c r="F66" s="2">
        <v>12.787252747252749</v>
      </c>
      <c r="G66" s="2">
        <v>0</v>
      </c>
      <c r="H66" s="2">
        <v>0</v>
      </c>
      <c r="I66" s="2">
        <v>0</v>
      </c>
      <c r="J66" s="2">
        <v>0</v>
      </c>
      <c r="K66" s="2">
        <v>0</v>
      </c>
      <c r="L66" s="2">
        <v>0</v>
      </c>
      <c r="M66" s="2">
        <v>0</v>
      </c>
      <c r="N66" s="2">
        <v>0</v>
      </c>
      <c r="O66" s="2">
        <f>SUM(NonNurse[[#This Row],[Qualified Social Work Staff Hours]:[Other Social Work Staff Hours]])/NonNurse[[#This Row],[MDS Census]]</f>
        <v>0</v>
      </c>
      <c r="P66" s="2">
        <v>0</v>
      </c>
      <c r="Q66" s="2">
        <v>0</v>
      </c>
      <c r="R66" s="2">
        <f>SUM(NonNurse[[#This Row],[Qualified Activities Professional Hours]:[Other Activities Professional Hours]])/NonNurse[[#This Row],[MDS Census]]</f>
        <v>0</v>
      </c>
      <c r="S66" s="2">
        <v>0</v>
      </c>
      <c r="T66" s="2">
        <v>0</v>
      </c>
      <c r="U66" s="2">
        <v>0</v>
      </c>
      <c r="V66" s="2">
        <f>SUM(NonNurse[[#This Row],[Occupational Therapist Hours]:[OT Aide Hours]])/NonNurse[[#This Row],[MDS Census]]</f>
        <v>0</v>
      </c>
      <c r="W66" s="2">
        <v>0</v>
      </c>
      <c r="X66" s="2">
        <v>0</v>
      </c>
      <c r="Y66" s="2">
        <v>0</v>
      </c>
      <c r="Z66" s="2">
        <f>SUM(NonNurse[[#This Row],[Physical Therapist (PT) Hours]:[PT Aide Hours]])/NonNurse[[#This Row],[MDS Census]]</f>
        <v>0</v>
      </c>
      <c r="AA66" s="2">
        <v>0</v>
      </c>
      <c r="AB66" s="2">
        <v>0</v>
      </c>
      <c r="AC66" s="2">
        <v>0</v>
      </c>
      <c r="AD66" s="2">
        <v>0</v>
      </c>
      <c r="AE66" s="2">
        <v>0</v>
      </c>
      <c r="AF66" s="2">
        <v>0</v>
      </c>
      <c r="AG66" s="2">
        <v>0</v>
      </c>
      <c r="AH66" s="2" t="s">
        <v>808</v>
      </c>
      <c r="AI66" s="37">
        <v>5</v>
      </c>
    </row>
    <row r="67" spans="1:35" x14ac:dyDescent="0.25">
      <c r="A67" t="s">
        <v>35</v>
      </c>
      <c r="B67" t="s">
        <v>1375</v>
      </c>
      <c r="C67" t="s">
        <v>2025</v>
      </c>
      <c r="D67" t="s">
        <v>2337</v>
      </c>
      <c r="E67" s="2">
        <v>50.450549450549453</v>
      </c>
      <c r="F67" s="2">
        <v>5.6263736263736268</v>
      </c>
      <c r="G67" s="2">
        <v>0.8571428571428571</v>
      </c>
      <c r="H67" s="2">
        <v>0</v>
      </c>
      <c r="I67" s="2">
        <v>0.5714285714285714</v>
      </c>
      <c r="J67" s="2">
        <v>0</v>
      </c>
      <c r="K67" s="2">
        <v>0</v>
      </c>
      <c r="L67" s="2">
        <v>3</v>
      </c>
      <c r="M67" s="2">
        <v>0</v>
      </c>
      <c r="N67" s="2">
        <v>5.6263736263736268</v>
      </c>
      <c r="O67" s="2">
        <f>SUM(NonNurse[[#This Row],[Qualified Social Work Staff Hours]:[Other Social Work Staff Hours]])/NonNurse[[#This Row],[MDS Census]]</f>
        <v>0.11152254410803747</v>
      </c>
      <c r="P67" s="2">
        <v>4.1263736263736268</v>
      </c>
      <c r="Q67" s="2">
        <v>0</v>
      </c>
      <c r="R67" s="2">
        <f>SUM(NonNurse[[#This Row],[Qualified Activities Professional Hours]:[Other Activities Professional Hours]])/NonNurse[[#This Row],[MDS Census]]</f>
        <v>8.1790459594859519E-2</v>
      </c>
      <c r="S67" s="2">
        <v>6.2637362637362637</v>
      </c>
      <c r="T67" s="2">
        <v>0</v>
      </c>
      <c r="U67" s="2">
        <v>2.197802197802198E-2</v>
      </c>
      <c r="V67" s="2">
        <f>SUM(NonNurse[[#This Row],[Occupational Therapist Hours]:[OT Aide Hours]])/NonNurse[[#This Row],[MDS Census]]</f>
        <v>0.1245915922456981</v>
      </c>
      <c r="W67" s="2">
        <v>0.8351648351648352</v>
      </c>
      <c r="X67" s="2">
        <v>3.8791208791208791</v>
      </c>
      <c r="Y67" s="2">
        <v>0</v>
      </c>
      <c r="Z67" s="2">
        <f>SUM(NonNurse[[#This Row],[Physical Therapist (PT) Hours]:[PT Aide Hours]])/NonNurse[[#This Row],[MDS Census]]</f>
        <v>9.3443694184273576E-2</v>
      </c>
      <c r="AA67" s="2">
        <v>0</v>
      </c>
      <c r="AB67" s="2">
        <v>0</v>
      </c>
      <c r="AC67" s="2">
        <v>0</v>
      </c>
      <c r="AD67" s="2">
        <v>0</v>
      </c>
      <c r="AE67" s="2">
        <v>0</v>
      </c>
      <c r="AF67" s="2">
        <v>0</v>
      </c>
      <c r="AG67" s="2">
        <v>0</v>
      </c>
      <c r="AH67" s="2" t="s">
        <v>432</v>
      </c>
      <c r="AI67" s="37">
        <v>5</v>
      </c>
    </row>
    <row r="68" spans="1:35" x14ac:dyDescent="0.25">
      <c r="A68" t="s">
        <v>35</v>
      </c>
      <c r="B68" t="s">
        <v>1381</v>
      </c>
      <c r="C68" t="s">
        <v>2035</v>
      </c>
      <c r="D68" t="s">
        <v>2325</v>
      </c>
      <c r="E68" s="2">
        <v>70.956043956043956</v>
      </c>
      <c r="F68" s="2">
        <v>5.6263736263736268</v>
      </c>
      <c r="G68" s="2">
        <v>1.1428571428571428</v>
      </c>
      <c r="H68" s="2">
        <v>0</v>
      </c>
      <c r="I68" s="2">
        <v>0.53846153846153844</v>
      </c>
      <c r="J68" s="2">
        <v>0.5714285714285714</v>
      </c>
      <c r="K68" s="2">
        <v>0</v>
      </c>
      <c r="L68" s="2">
        <v>0.32967032967032966</v>
      </c>
      <c r="M68" s="2">
        <v>0</v>
      </c>
      <c r="N68" s="2">
        <v>4.0439560439560438</v>
      </c>
      <c r="O68" s="2">
        <f>SUM(NonNurse[[#This Row],[Qualified Social Work Staff Hours]:[Other Social Work Staff Hours]])/NonNurse[[#This Row],[MDS Census]]</f>
        <v>5.6992411336533995E-2</v>
      </c>
      <c r="P68" s="2">
        <v>5.6263736263736268</v>
      </c>
      <c r="Q68" s="2">
        <v>10.489010989010989</v>
      </c>
      <c r="R68" s="2">
        <f>SUM(NonNurse[[#This Row],[Qualified Activities Professional Hours]:[Other Activities Professional Hours]])/NonNurse[[#This Row],[MDS Census]]</f>
        <v>0.22711785658974759</v>
      </c>
      <c r="S68" s="2">
        <v>0.5714285714285714</v>
      </c>
      <c r="T68" s="2">
        <v>0</v>
      </c>
      <c r="U68" s="2">
        <v>5.3626373626373622</v>
      </c>
      <c r="V68" s="2">
        <f>SUM(NonNurse[[#This Row],[Occupational Therapist Hours]:[OT Aide Hours]])/NonNurse[[#This Row],[MDS Census]]</f>
        <v>8.3630168809044433E-2</v>
      </c>
      <c r="W68" s="2">
        <v>0</v>
      </c>
      <c r="X68" s="2">
        <v>4.0329670329670328</v>
      </c>
      <c r="Y68" s="2">
        <v>0</v>
      </c>
      <c r="Z68" s="2">
        <f>SUM(NonNurse[[#This Row],[Physical Therapist (PT) Hours]:[PT Aide Hours]])/NonNurse[[#This Row],[MDS Census]]</f>
        <v>5.6837540653554279E-2</v>
      </c>
      <c r="AA68" s="2">
        <v>0</v>
      </c>
      <c r="AB68" s="2">
        <v>0</v>
      </c>
      <c r="AC68" s="2">
        <v>0</v>
      </c>
      <c r="AD68" s="2">
        <v>0</v>
      </c>
      <c r="AE68" s="2">
        <v>0</v>
      </c>
      <c r="AF68" s="2">
        <v>0</v>
      </c>
      <c r="AG68" s="2">
        <v>0</v>
      </c>
      <c r="AH68" s="2" t="s">
        <v>439</v>
      </c>
      <c r="AI68" s="37">
        <v>5</v>
      </c>
    </row>
    <row r="69" spans="1:35" x14ac:dyDescent="0.25">
      <c r="A69" t="s">
        <v>35</v>
      </c>
      <c r="B69" t="s">
        <v>1836</v>
      </c>
      <c r="C69" t="s">
        <v>1975</v>
      </c>
      <c r="D69" t="s">
        <v>2316</v>
      </c>
      <c r="E69" s="2">
        <v>64.07692307692308</v>
      </c>
      <c r="F69" s="2">
        <v>6.4505494505494507</v>
      </c>
      <c r="G69" s="2">
        <v>0.50549450549450547</v>
      </c>
      <c r="H69" s="2">
        <v>7.6923076923076927E-2</v>
      </c>
      <c r="I69" s="2">
        <v>1.2417582417582418</v>
      </c>
      <c r="J69" s="2">
        <v>2.0439560439560438</v>
      </c>
      <c r="K69" s="2">
        <v>0.25274725274725274</v>
      </c>
      <c r="L69" s="2">
        <v>3.5095604395604396</v>
      </c>
      <c r="M69" s="2">
        <v>0</v>
      </c>
      <c r="N69" s="2">
        <v>5.4450549450549453</v>
      </c>
      <c r="O69" s="2">
        <f>SUM(NonNurse[[#This Row],[Qualified Social Work Staff Hours]:[Other Social Work Staff Hours]])/NonNurse[[#This Row],[MDS Census]]</f>
        <v>8.4976847882009945E-2</v>
      </c>
      <c r="P69" s="2">
        <v>1.7307692307692308</v>
      </c>
      <c r="Q69" s="2">
        <v>0</v>
      </c>
      <c r="R69" s="2">
        <f>SUM(NonNurse[[#This Row],[Qualified Activities Professional Hours]:[Other Activities Professional Hours]])/NonNurse[[#This Row],[MDS Census]]</f>
        <v>2.7010804321728692E-2</v>
      </c>
      <c r="S69" s="2">
        <v>10.096373626373627</v>
      </c>
      <c r="T69" s="2">
        <v>10.141978021978021</v>
      </c>
      <c r="U69" s="2">
        <v>0</v>
      </c>
      <c r="V69" s="2">
        <f>SUM(NonNurse[[#This Row],[Occupational Therapist Hours]:[OT Aide Hours]])/NonNurse[[#This Row],[MDS Census]]</f>
        <v>0.31584462356371112</v>
      </c>
      <c r="W69" s="2">
        <v>4.1208791208791208E-2</v>
      </c>
      <c r="X69" s="2">
        <v>15.538571428571428</v>
      </c>
      <c r="Y69" s="2">
        <v>0</v>
      </c>
      <c r="Z69" s="2">
        <f>SUM(NonNurse[[#This Row],[Physical Therapist (PT) Hours]:[PT Aide Hours]])/NonNurse[[#This Row],[MDS Census]]</f>
        <v>0.24314182815983534</v>
      </c>
      <c r="AA69" s="2">
        <v>0</v>
      </c>
      <c r="AB69" s="2">
        <v>0</v>
      </c>
      <c r="AC69" s="2">
        <v>0</v>
      </c>
      <c r="AD69" s="2">
        <v>0</v>
      </c>
      <c r="AE69" s="2">
        <v>10.56043956043956</v>
      </c>
      <c r="AF69" s="2">
        <v>0</v>
      </c>
      <c r="AG69" s="2">
        <v>0</v>
      </c>
      <c r="AH69" s="2" t="s">
        <v>903</v>
      </c>
      <c r="AI69" s="37">
        <v>5</v>
      </c>
    </row>
    <row r="70" spans="1:35" x14ac:dyDescent="0.25">
      <c r="A70" t="s">
        <v>35</v>
      </c>
      <c r="B70" t="s">
        <v>1851</v>
      </c>
      <c r="C70" t="s">
        <v>2068</v>
      </c>
      <c r="D70" t="s">
        <v>2355</v>
      </c>
      <c r="E70" s="2">
        <v>17.846153846153847</v>
      </c>
      <c r="F70" s="2">
        <v>5.7142857142857144</v>
      </c>
      <c r="G70" s="2">
        <v>1.4285714285714286</v>
      </c>
      <c r="H70" s="2">
        <v>0.2857142857142857</v>
      </c>
      <c r="I70" s="2">
        <v>1.2747252747252746</v>
      </c>
      <c r="J70" s="2">
        <v>2.1428571428571428</v>
      </c>
      <c r="K70" s="2">
        <v>0</v>
      </c>
      <c r="L70" s="2">
        <v>1.5319780219780219</v>
      </c>
      <c r="M70" s="2">
        <v>0</v>
      </c>
      <c r="N70" s="2">
        <v>8.0357142857142865</v>
      </c>
      <c r="O70" s="2">
        <f>SUM(NonNurse[[#This Row],[Qualified Social Work Staff Hours]:[Other Social Work Staff Hours]])/NonNurse[[#This Row],[MDS Census]]</f>
        <v>0.45027709359605916</v>
      </c>
      <c r="P70" s="2">
        <v>0</v>
      </c>
      <c r="Q70" s="2">
        <v>4.0329670329670328</v>
      </c>
      <c r="R70" s="2">
        <f>SUM(NonNurse[[#This Row],[Qualified Activities Professional Hours]:[Other Activities Professional Hours]])/NonNurse[[#This Row],[MDS Census]]</f>
        <v>0.22598522167487683</v>
      </c>
      <c r="S70" s="2">
        <v>9.9936263736263733</v>
      </c>
      <c r="T70" s="2">
        <v>6.6620879120879124</v>
      </c>
      <c r="U70" s="2">
        <v>0</v>
      </c>
      <c r="V70" s="2">
        <f>SUM(NonNurse[[#This Row],[Occupational Therapist Hours]:[OT Aide Hours]])/NonNurse[[#This Row],[MDS Census]]</f>
        <v>0.9332943349753694</v>
      </c>
      <c r="W70" s="2">
        <v>3.9179120879120881</v>
      </c>
      <c r="X70" s="2">
        <v>6.8983516483516487</v>
      </c>
      <c r="Y70" s="2">
        <v>0</v>
      </c>
      <c r="Z70" s="2">
        <f>SUM(NonNurse[[#This Row],[Physical Therapist (PT) Hours]:[PT Aide Hours]])/NonNurse[[#This Row],[MDS Census]]</f>
        <v>0.60608374384236452</v>
      </c>
      <c r="AA70" s="2">
        <v>0</v>
      </c>
      <c r="AB70" s="2">
        <v>0</v>
      </c>
      <c r="AC70" s="2">
        <v>0</v>
      </c>
      <c r="AD70" s="2">
        <v>0</v>
      </c>
      <c r="AE70" s="2">
        <v>0</v>
      </c>
      <c r="AF70" s="2">
        <v>0</v>
      </c>
      <c r="AG70" s="2">
        <v>2.197802197802198E-2</v>
      </c>
      <c r="AH70" s="2" t="s">
        <v>918</v>
      </c>
      <c r="AI70" s="37">
        <v>5</v>
      </c>
    </row>
    <row r="71" spans="1:35" x14ac:dyDescent="0.25">
      <c r="A71" t="s">
        <v>35</v>
      </c>
      <c r="B71" t="s">
        <v>1696</v>
      </c>
      <c r="C71" t="s">
        <v>1933</v>
      </c>
      <c r="D71" t="s">
        <v>2363</v>
      </c>
      <c r="E71" s="2">
        <v>40.373626373626372</v>
      </c>
      <c r="F71" s="2">
        <v>9.1950549450549453</v>
      </c>
      <c r="G71" s="2">
        <v>0.34065934065934067</v>
      </c>
      <c r="H71" s="2">
        <v>0.17032967032967034</v>
      </c>
      <c r="I71" s="2">
        <v>0.84615384615384615</v>
      </c>
      <c r="J71" s="2">
        <v>0</v>
      </c>
      <c r="K71" s="2">
        <v>0.37362637362637363</v>
      </c>
      <c r="L71" s="2">
        <v>0.97802197802197799</v>
      </c>
      <c r="M71" s="2">
        <v>0</v>
      </c>
      <c r="N71" s="2">
        <v>2.4395604395604398</v>
      </c>
      <c r="O71" s="2">
        <f>SUM(NonNurse[[#This Row],[Qualified Social Work Staff Hours]:[Other Social Work Staff Hours]])/NonNurse[[#This Row],[MDS Census]]</f>
        <v>6.0424605334784984E-2</v>
      </c>
      <c r="P71" s="2">
        <v>2.1538461538461537</v>
      </c>
      <c r="Q71" s="2">
        <v>1.0109890109890109</v>
      </c>
      <c r="R71" s="2">
        <f>SUM(NonNurse[[#This Row],[Qualified Activities Professional Hours]:[Other Activities Professional Hours]])/NonNurse[[#This Row],[MDS Census]]</f>
        <v>7.8388677191072398E-2</v>
      </c>
      <c r="S71" s="2">
        <v>0.29120879120879123</v>
      </c>
      <c r="T71" s="2">
        <v>7.2802197802197801</v>
      </c>
      <c r="U71" s="2">
        <v>0</v>
      </c>
      <c r="V71" s="2">
        <f>SUM(NonNurse[[#This Row],[Occupational Therapist Hours]:[OT Aide Hours]])/NonNurse[[#This Row],[MDS Census]]</f>
        <v>0.18753402286336418</v>
      </c>
      <c r="W71" s="2">
        <v>0.68131868131868134</v>
      </c>
      <c r="X71" s="2">
        <v>10.772857142857141</v>
      </c>
      <c r="Y71" s="2">
        <v>0</v>
      </c>
      <c r="Z71" s="2">
        <f>SUM(NonNurse[[#This Row],[Physical Therapist (PT) Hours]:[PT Aide Hours]])/NonNurse[[#This Row],[MDS Census]]</f>
        <v>0.28370440936309194</v>
      </c>
      <c r="AA71" s="2">
        <v>0</v>
      </c>
      <c r="AB71" s="2">
        <v>0</v>
      </c>
      <c r="AC71" s="2">
        <v>0</v>
      </c>
      <c r="AD71" s="2">
        <v>0</v>
      </c>
      <c r="AE71" s="2">
        <v>2.197802197802198E-2</v>
      </c>
      <c r="AF71" s="2">
        <v>0</v>
      </c>
      <c r="AG71" s="2">
        <v>0</v>
      </c>
      <c r="AH71" s="2" t="s">
        <v>761</v>
      </c>
      <c r="AI71" s="37">
        <v>5</v>
      </c>
    </row>
    <row r="72" spans="1:35" x14ac:dyDescent="0.25">
      <c r="A72" t="s">
        <v>35</v>
      </c>
      <c r="B72" t="s">
        <v>1720</v>
      </c>
      <c r="C72" t="s">
        <v>2085</v>
      </c>
      <c r="D72" t="s">
        <v>2342</v>
      </c>
      <c r="E72" s="2">
        <v>26.098901098901099</v>
      </c>
      <c r="F72" s="2">
        <v>0</v>
      </c>
      <c r="G72" s="2">
        <v>0</v>
      </c>
      <c r="H72" s="2">
        <v>0</v>
      </c>
      <c r="I72" s="2">
        <v>0</v>
      </c>
      <c r="J72" s="2">
        <v>0</v>
      </c>
      <c r="K72" s="2">
        <v>0</v>
      </c>
      <c r="L72" s="2">
        <v>0.91230769230769226</v>
      </c>
      <c r="M72" s="2">
        <v>0</v>
      </c>
      <c r="N72" s="2">
        <v>0</v>
      </c>
      <c r="O72" s="2">
        <f>SUM(NonNurse[[#This Row],[Qualified Social Work Staff Hours]:[Other Social Work Staff Hours]])/NonNurse[[#This Row],[MDS Census]]</f>
        <v>0</v>
      </c>
      <c r="P72" s="2">
        <v>4.4516483516483518</v>
      </c>
      <c r="Q72" s="2">
        <v>4.0754945054945049</v>
      </c>
      <c r="R72" s="2">
        <f>SUM(NonNurse[[#This Row],[Qualified Activities Professional Hours]:[Other Activities Professional Hours]])/NonNurse[[#This Row],[MDS Census]]</f>
        <v>0.32672421052631573</v>
      </c>
      <c r="S72" s="2">
        <v>0.60109890109890118</v>
      </c>
      <c r="T72" s="2">
        <v>5.4251648351648347</v>
      </c>
      <c r="U72" s="2">
        <v>0</v>
      </c>
      <c r="V72" s="2">
        <f>SUM(NonNurse[[#This Row],[Occupational Therapist Hours]:[OT Aide Hours]])/NonNurse[[#This Row],[MDS Census]]</f>
        <v>0.23090105263157895</v>
      </c>
      <c r="W72" s="2">
        <v>0.94329670329670334</v>
      </c>
      <c r="X72" s="2">
        <v>3.3942857142857137</v>
      </c>
      <c r="Y72" s="2">
        <v>0</v>
      </c>
      <c r="Z72" s="2">
        <f>SUM(NonNurse[[#This Row],[Physical Therapist (PT) Hours]:[PT Aide Hours]])/NonNurse[[#This Row],[MDS Census]]</f>
        <v>0.16619789473684207</v>
      </c>
      <c r="AA72" s="2">
        <v>0</v>
      </c>
      <c r="AB72" s="2">
        <v>0</v>
      </c>
      <c r="AC72" s="2">
        <v>0</v>
      </c>
      <c r="AD72" s="2">
        <v>0</v>
      </c>
      <c r="AE72" s="2">
        <v>0</v>
      </c>
      <c r="AF72" s="2">
        <v>0</v>
      </c>
      <c r="AG72" s="2">
        <v>0</v>
      </c>
      <c r="AH72" s="2" t="s">
        <v>786</v>
      </c>
      <c r="AI72" s="37">
        <v>5</v>
      </c>
    </row>
    <row r="73" spans="1:35" x14ac:dyDescent="0.25">
      <c r="A73" t="s">
        <v>35</v>
      </c>
      <c r="B73" t="s">
        <v>1594</v>
      </c>
      <c r="C73" t="s">
        <v>1975</v>
      </c>
      <c r="D73" t="s">
        <v>2316</v>
      </c>
      <c r="E73" s="2">
        <v>44.560439560439562</v>
      </c>
      <c r="F73" s="2">
        <v>3.0769230769230771</v>
      </c>
      <c r="G73" s="2">
        <v>1.098901098901099</v>
      </c>
      <c r="H73" s="2">
        <v>0</v>
      </c>
      <c r="I73" s="2">
        <v>7.1208791208791204</v>
      </c>
      <c r="J73" s="2">
        <v>0</v>
      </c>
      <c r="K73" s="2">
        <v>0</v>
      </c>
      <c r="L73" s="2">
        <v>16.8321978021978</v>
      </c>
      <c r="M73" s="2">
        <v>16.218681318681323</v>
      </c>
      <c r="N73" s="2">
        <v>4.6450549450549445</v>
      </c>
      <c r="O73" s="2">
        <f>SUM(NonNurse[[#This Row],[Qualified Social Work Staff Hours]:[Other Social Work Staff Hours]])/NonNurse[[#This Row],[MDS Census]]</f>
        <v>0.46821208384710239</v>
      </c>
      <c r="P73" s="2">
        <v>0</v>
      </c>
      <c r="Q73" s="2">
        <v>0</v>
      </c>
      <c r="R73" s="2">
        <f>SUM(NonNurse[[#This Row],[Qualified Activities Professional Hours]:[Other Activities Professional Hours]])/NonNurse[[#This Row],[MDS Census]]</f>
        <v>0</v>
      </c>
      <c r="S73" s="2">
        <v>23.815384615384609</v>
      </c>
      <c r="T73" s="2">
        <v>39.15494505494506</v>
      </c>
      <c r="U73" s="2">
        <v>0</v>
      </c>
      <c r="V73" s="2">
        <f>SUM(NonNurse[[#This Row],[Occupational Therapist Hours]:[OT Aide Hours]])/NonNurse[[#This Row],[MDS Census]]</f>
        <v>1.4131442663378544</v>
      </c>
      <c r="W73" s="2">
        <v>15.254945054945061</v>
      </c>
      <c r="X73" s="2">
        <v>33.823076923076925</v>
      </c>
      <c r="Y73" s="2">
        <v>14.890109890109891</v>
      </c>
      <c r="Z73" s="2">
        <f>SUM(NonNurse[[#This Row],[Physical Therapist (PT) Hours]:[PT Aide Hours]])/NonNurse[[#This Row],[MDS Census]]</f>
        <v>1.4355363748458694</v>
      </c>
      <c r="AA73" s="2">
        <v>0</v>
      </c>
      <c r="AB73" s="2">
        <v>5.1208791208791204</v>
      </c>
      <c r="AC73" s="2">
        <v>0</v>
      </c>
      <c r="AD73" s="2">
        <v>0</v>
      </c>
      <c r="AE73" s="2">
        <v>0</v>
      </c>
      <c r="AF73" s="2">
        <v>0</v>
      </c>
      <c r="AG73" s="2">
        <v>0</v>
      </c>
      <c r="AH73" s="2" t="s">
        <v>656</v>
      </c>
      <c r="AI73" s="37">
        <v>5</v>
      </c>
    </row>
    <row r="74" spans="1:35" x14ac:dyDescent="0.25">
      <c r="A74" t="s">
        <v>35</v>
      </c>
      <c r="B74" t="s">
        <v>1452</v>
      </c>
      <c r="C74" t="s">
        <v>1943</v>
      </c>
      <c r="D74" t="s">
        <v>2334</v>
      </c>
      <c r="E74" s="2">
        <v>48.945054945054942</v>
      </c>
      <c r="F74" s="2">
        <v>5.186813186813187</v>
      </c>
      <c r="G74" s="2">
        <v>3.2967032967032968E-2</v>
      </c>
      <c r="H74" s="2">
        <v>0.25274725274725274</v>
      </c>
      <c r="I74" s="2">
        <v>1.6703296703296704</v>
      </c>
      <c r="J74" s="2">
        <v>0</v>
      </c>
      <c r="K74" s="2">
        <v>0</v>
      </c>
      <c r="L74" s="2">
        <v>5.2802197802197801</v>
      </c>
      <c r="M74" s="2">
        <v>5.4285714285714288</v>
      </c>
      <c r="N74" s="2">
        <v>0</v>
      </c>
      <c r="O74" s="2">
        <f>SUM(NonNurse[[#This Row],[Qualified Social Work Staff Hours]:[Other Social Work Staff Hours]])/NonNurse[[#This Row],[MDS Census]]</f>
        <v>0.11091154018859453</v>
      </c>
      <c r="P74" s="2">
        <v>4.8489010989010985</v>
      </c>
      <c r="Q74" s="2">
        <v>4.5714285714285712</v>
      </c>
      <c r="R74" s="2">
        <f>SUM(NonNurse[[#This Row],[Qualified Activities Professional Hours]:[Other Activities Professional Hours]])/NonNurse[[#This Row],[MDS Census]]</f>
        <v>0.19246744499326449</v>
      </c>
      <c r="S74" s="2">
        <v>7.9972527472527473</v>
      </c>
      <c r="T74" s="2">
        <v>4.1483516483516487</v>
      </c>
      <c r="U74" s="2">
        <v>0</v>
      </c>
      <c r="V74" s="2">
        <f>SUM(NonNurse[[#This Row],[Occupational Therapist Hours]:[OT Aide Hours]])/NonNurse[[#This Row],[MDS Census]]</f>
        <v>0.24814773237539292</v>
      </c>
      <c r="W74" s="2">
        <v>3.5576923076923075</v>
      </c>
      <c r="X74" s="2">
        <v>5.8736263736263732</v>
      </c>
      <c r="Y74" s="2">
        <v>0</v>
      </c>
      <c r="Z74" s="2">
        <f>SUM(NonNurse[[#This Row],[Physical Therapist (PT) Hours]:[PT Aide Hours]])/NonNurse[[#This Row],[MDS Census]]</f>
        <v>0.19269196228109564</v>
      </c>
      <c r="AA74" s="2">
        <v>0</v>
      </c>
      <c r="AB74" s="2">
        <v>0</v>
      </c>
      <c r="AC74" s="2">
        <v>0</v>
      </c>
      <c r="AD74" s="2">
        <v>0</v>
      </c>
      <c r="AE74" s="2">
        <v>0</v>
      </c>
      <c r="AF74" s="2">
        <v>0</v>
      </c>
      <c r="AG74" s="2">
        <v>0</v>
      </c>
      <c r="AH74" s="2" t="s">
        <v>511</v>
      </c>
      <c r="AI74" s="37">
        <v>5</v>
      </c>
    </row>
    <row r="75" spans="1:35" x14ac:dyDescent="0.25">
      <c r="A75" t="s">
        <v>35</v>
      </c>
      <c r="B75" t="s">
        <v>1906</v>
      </c>
      <c r="C75" t="s">
        <v>2003</v>
      </c>
      <c r="D75" t="s">
        <v>2281</v>
      </c>
      <c r="E75" s="2">
        <v>38.637362637362635</v>
      </c>
      <c r="F75" s="2">
        <v>8.1758241758241752</v>
      </c>
      <c r="G75" s="2">
        <v>0.39560439560439559</v>
      </c>
      <c r="H75" s="2">
        <v>0.2087912087912088</v>
      </c>
      <c r="I75" s="2">
        <v>2.098901098901099</v>
      </c>
      <c r="J75" s="2">
        <v>0</v>
      </c>
      <c r="K75" s="2">
        <v>0</v>
      </c>
      <c r="L75" s="2">
        <v>2.2293406593406595</v>
      </c>
      <c r="M75" s="2">
        <v>5.5384615384615383</v>
      </c>
      <c r="N75" s="2">
        <v>0</v>
      </c>
      <c r="O75" s="2">
        <f>SUM(NonNurse[[#This Row],[Qualified Social Work Staff Hours]:[Other Social Work Staff Hours]])/NonNurse[[#This Row],[MDS Census]]</f>
        <v>0.14334470989761092</v>
      </c>
      <c r="P75" s="2">
        <v>4.0851648351648349</v>
      </c>
      <c r="Q75" s="2">
        <v>9.0659340659340656E-2</v>
      </c>
      <c r="R75" s="2">
        <f>SUM(NonNurse[[#This Row],[Qualified Activities Professional Hours]:[Other Activities Professional Hours]])/NonNurse[[#This Row],[MDS Census]]</f>
        <v>0.10807736063708759</v>
      </c>
      <c r="S75" s="2">
        <v>1.7992307692307692</v>
      </c>
      <c r="T75" s="2">
        <v>7.6639560439560439</v>
      </c>
      <c r="U75" s="2">
        <v>0</v>
      </c>
      <c r="V75" s="2">
        <f>SUM(NonNurse[[#This Row],[Occupational Therapist Hours]:[OT Aide Hours]])/NonNurse[[#This Row],[MDS Census]]</f>
        <v>0.24492320819112628</v>
      </c>
      <c r="W75" s="2">
        <v>1.2630769230769228</v>
      </c>
      <c r="X75" s="2">
        <v>5.8703296703296699</v>
      </c>
      <c r="Y75" s="2">
        <v>0</v>
      </c>
      <c r="Z75" s="2">
        <f>SUM(NonNurse[[#This Row],[Physical Therapist (PT) Hours]:[PT Aide Hours]])/NonNurse[[#This Row],[MDS Census]]</f>
        <v>0.18462457337883956</v>
      </c>
      <c r="AA75" s="2">
        <v>0</v>
      </c>
      <c r="AB75" s="2">
        <v>0</v>
      </c>
      <c r="AC75" s="2">
        <v>0</v>
      </c>
      <c r="AD75" s="2">
        <v>0</v>
      </c>
      <c r="AE75" s="2">
        <v>4.3956043956043959E-2</v>
      </c>
      <c r="AF75" s="2">
        <v>0</v>
      </c>
      <c r="AG75" s="2">
        <v>0</v>
      </c>
      <c r="AH75" s="2" t="s">
        <v>973</v>
      </c>
      <c r="AI75" s="37">
        <v>5</v>
      </c>
    </row>
    <row r="76" spans="1:35" x14ac:dyDescent="0.25">
      <c r="A76" t="s">
        <v>35</v>
      </c>
      <c r="B76" t="s">
        <v>1603</v>
      </c>
      <c r="C76" t="s">
        <v>2227</v>
      </c>
      <c r="D76" t="s">
        <v>2344</v>
      </c>
      <c r="E76" s="2">
        <v>70.978021978021971</v>
      </c>
      <c r="F76" s="2">
        <v>5.186813186813187</v>
      </c>
      <c r="G76" s="2">
        <v>0.52747252747252749</v>
      </c>
      <c r="H76" s="2">
        <v>0</v>
      </c>
      <c r="I76" s="2">
        <v>7.2967032967032965</v>
      </c>
      <c r="J76" s="2">
        <v>0</v>
      </c>
      <c r="K76" s="2">
        <v>0</v>
      </c>
      <c r="L76" s="2">
        <v>4.7620879120879112</v>
      </c>
      <c r="M76" s="2">
        <v>3.8296703296703298</v>
      </c>
      <c r="N76" s="2">
        <v>0</v>
      </c>
      <c r="O76" s="2">
        <f>SUM(NonNurse[[#This Row],[Qualified Social Work Staff Hours]:[Other Social Work Staff Hours]])/NonNurse[[#This Row],[MDS Census]]</f>
        <v>5.3955720699798738E-2</v>
      </c>
      <c r="P76" s="2">
        <v>4.5602197802197812</v>
      </c>
      <c r="Q76" s="2">
        <v>9.1775824175824177</v>
      </c>
      <c r="R76" s="2">
        <f>SUM(NonNurse[[#This Row],[Qualified Activities Professional Hours]:[Other Activities Professional Hours]])/NonNurse[[#This Row],[MDS Census]]</f>
        <v>0.19355008515250044</v>
      </c>
      <c r="S76" s="2">
        <v>26.7943956043956</v>
      </c>
      <c r="T76" s="2">
        <v>0</v>
      </c>
      <c r="U76" s="2">
        <v>0</v>
      </c>
      <c r="V76" s="2">
        <f>SUM(NonNurse[[#This Row],[Occupational Therapist Hours]:[OT Aide Hours]])/NonNurse[[#This Row],[MDS Census]]</f>
        <v>0.37750270939773956</v>
      </c>
      <c r="W76" s="2">
        <v>25.467692307692307</v>
      </c>
      <c r="X76" s="2">
        <v>0</v>
      </c>
      <c r="Y76" s="2">
        <v>0</v>
      </c>
      <c r="Z76" s="2">
        <f>SUM(NonNurse[[#This Row],[Physical Therapist (PT) Hours]:[PT Aide Hours]])/NonNurse[[#This Row],[MDS Census]]</f>
        <v>0.35881096144914076</v>
      </c>
      <c r="AA76" s="2">
        <v>0</v>
      </c>
      <c r="AB76" s="2">
        <v>0</v>
      </c>
      <c r="AC76" s="2">
        <v>0</v>
      </c>
      <c r="AD76" s="2">
        <v>0</v>
      </c>
      <c r="AE76" s="2">
        <v>0</v>
      </c>
      <c r="AF76" s="2">
        <v>0</v>
      </c>
      <c r="AG76" s="2">
        <v>0</v>
      </c>
      <c r="AH76" s="2" t="s">
        <v>666</v>
      </c>
      <c r="AI76" s="37">
        <v>5</v>
      </c>
    </row>
    <row r="77" spans="1:35" x14ac:dyDescent="0.25">
      <c r="A77" t="s">
        <v>35</v>
      </c>
      <c r="B77" t="s">
        <v>1368</v>
      </c>
      <c r="C77" t="s">
        <v>2077</v>
      </c>
      <c r="D77" t="s">
        <v>2338</v>
      </c>
      <c r="E77" s="2">
        <v>61.021978021978022</v>
      </c>
      <c r="F77" s="2">
        <v>15.12087912087912</v>
      </c>
      <c r="G77" s="2">
        <v>0.35164835164835168</v>
      </c>
      <c r="H77" s="2">
        <v>0.37362637362637363</v>
      </c>
      <c r="I77" s="2">
        <v>1.8901098901098901</v>
      </c>
      <c r="J77" s="2">
        <v>0</v>
      </c>
      <c r="K77" s="2">
        <v>0</v>
      </c>
      <c r="L77" s="2">
        <v>1.5437362637362639</v>
      </c>
      <c r="M77" s="2">
        <v>5.8159340659340657</v>
      </c>
      <c r="N77" s="2">
        <v>0</v>
      </c>
      <c r="O77" s="2">
        <f>SUM(NonNurse[[#This Row],[Qualified Social Work Staff Hours]:[Other Social Work Staff Hours]])/NonNurse[[#This Row],[MDS Census]]</f>
        <v>9.5308842067350977E-2</v>
      </c>
      <c r="P77" s="2">
        <v>5.8571428571428568</v>
      </c>
      <c r="Q77" s="2">
        <v>7.3241758241758239</v>
      </c>
      <c r="R77" s="2">
        <f>SUM(NonNurse[[#This Row],[Qualified Activities Professional Hours]:[Other Activities Professional Hours]])/NonNurse[[#This Row],[MDS Census]]</f>
        <v>0.21600936430758147</v>
      </c>
      <c r="S77" s="2">
        <v>0.62351648351648348</v>
      </c>
      <c r="T77" s="2">
        <v>2.8780219780219771</v>
      </c>
      <c r="U77" s="2">
        <v>0</v>
      </c>
      <c r="V77" s="2">
        <f>SUM(NonNurse[[#This Row],[Occupational Therapist Hours]:[OT Aide Hours]])/NonNurse[[#This Row],[MDS Census]]</f>
        <v>5.7381595533945604E-2</v>
      </c>
      <c r="W77" s="2">
        <v>1.7603296703296702</v>
      </c>
      <c r="X77" s="2">
        <v>1.7528571428571427</v>
      </c>
      <c r="Y77" s="2">
        <v>0</v>
      </c>
      <c r="Z77" s="2">
        <f>SUM(NonNurse[[#This Row],[Physical Therapist (PT) Hours]:[PT Aide Hours]])/NonNurse[[#This Row],[MDS Census]]</f>
        <v>5.7572483342337472E-2</v>
      </c>
      <c r="AA77" s="2">
        <v>0</v>
      </c>
      <c r="AB77" s="2">
        <v>0</v>
      </c>
      <c r="AC77" s="2">
        <v>0</v>
      </c>
      <c r="AD77" s="2">
        <v>0</v>
      </c>
      <c r="AE77" s="2">
        <v>1.098901098901099E-2</v>
      </c>
      <c r="AF77" s="2">
        <v>0</v>
      </c>
      <c r="AG77" s="2">
        <v>0</v>
      </c>
      <c r="AH77" s="2" t="s">
        <v>425</v>
      </c>
      <c r="AI77" s="37">
        <v>5</v>
      </c>
    </row>
    <row r="78" spans="1:35" x14ac:dyDescent="0.25">
      <c r="A78" t="s">
        <v>35</v>
      </c>
      <c r="B78" t="s">
        <v>1313</v>
      </c>
      <c r="C78" t="s">
        <v>2167</v>
      </c>
      <c r="D78" t="s">
        <v>2338</v>
      </c>
      <c r="E78" s="2">
        <v>74.736263736263737</v>
      </c>
      <c r="F78" s="2">
        <v>0</v>
      </c>
      <c r="G78" s="2">
        <v>0</v>
      </c>
      <c r="H78" s="2">
        <v>0</v>
      </c>
      <c r="I78" s="2">
        <v>0</v>
      </c>
      <c r="J78" s="2">
        <v>0</v>
      </c>
      <c r="K78" s="2">
        <v>0</v>
      </c>
      <c r="L78" s="2">
        <v>4.5196703296703316</v>
      </c>
      <c r="M78" s="2">
        <v>5.3681318681318677</v>
      </c>
      <c r="N78" s="2">
        <v>0</v>
      </c>
      <c r="O78" s="2">
        <f>SUM(NonNurse[[#This Row],[Qualified Social Work Staff Hours]:[Other Social Work Staff Hours]])/NonNurse[[#This Row],[MDS Census]]</f>
        <v>7.1827672401117482E-2</v>
      </c>
      <c r="P78" s="2">
        <v>5.4697802197802199</v>
      </c>
      <c r="Q78" s="2">
        <v>5.604395604395604</v>
      </c>
      <c r="R78" s="2">
        <f>SUM(NonNurse[[#This Row],[Qualified Activities Professional Hours]:[Other Activities Professional Hours]])/NonNurse[[#This Row],[MDS Census]]</f>
        <v>0.14817673871489487</v>
      </c>
      <c r="S78" s="2">
        <v>4.7095604395604385</v>
      </c>
      <c r="T78" s="2">
        <v>8.2091208791208796</v>
      </c>
      <c r="U78" s="2">
        <v>0</v>
      </c>
      <c r="V78" s="2">
        <f>SUM(NonNurse[[#This Row],[Occupational Therapist Hours]:[OT Aide Hours]])/NonNurse[[#This Row],[MDS Census]]</f>
        <v>0.17285693280399941</v>
      </c>
      <c r="W78" s="2">
        <v>9.6378021978022019</v>
      </c>
      <c r="X78" s="2">
        <v>11.761868131868134</v>
      </c>
      <c r="Y78" s="2">
        <v>0</v>
      </c>
      <c r="Z78" s="2">
        <f>SUM(NonNurse[[#This Row],[Physical Therapist (PT) Hours]:[PT Aide Hours]])/NonNurse[[#This Row],[MDS Census]]</f>
        <v>0.28633583296574039</v>
      </c>
      <c r="AA78" s="2">
        <v>0</v>
      </c>
      <c r="AB78" s="2">
        <v>0</v>
      </c>
      <c r="AC78" s="2">
        <v>0</v>
      </c>
      <c r="AD78" s="2">
        <v>0</v>
      </c>
      <c r="AE78" s="2">
        <v>14.868131868131869</v>
      </c>
      <c r="AF78" s="2">
        <v>0</v>
      </c>
      <c r="AG78" s="2">
        <v>0</v>
      </c>
      <c r="AH78" s="2" t="s">
        <v>370</v>
      </c>
      <c r="AI78" s="37">
        <v>5</v>
      </c>
    </row>
    <row r="79" spans="1:35" x14ac:dyDescent="0.25">
      <c r="A79" t="s">
        <v>35</v>
      </c>
      <c r="B79" t="s">
        <v>1507</v>
      </c>
      <c r="C79" t="s">
        <v>2140</v>
      </c>
      <c r="D79" t="s">
        <v>2340</v>
      </c>
      <c r="E79" s="2">
        <v>64.285714285714292</v>
      </c>
      <c r="F79" s="2">
        <v>4.9670329670329672</v>
      </c>
      <c r="G79" s="2">
        <v>0.32967032967032966</v>
      </c>
      <c r="H79" s="2">
        <v>0.15934065934065933</v>
      </c>
      <c r="I79" s="2">
        <v>0</v>
      </c>
      <c r="J79" s="2">
        <v>8.7912087912087919E-2</v>
      </c>
      <c r="K79" s="2">
        <v>0.61538461538461542</v>
      </c>
      <c r="L79" s="2">
        <v>0</v>
      </c>
      <c r="M79" s="2">
        <v>0</v>
      </c>
      <c r="N79" s="2">
        <v>0</v>
      </c>
      <c r="O79" s="2">
        <f>SUM(NonNurse[[#This Row],[Qualified Social Work Staff Hours]:[Other Social Work Staff Hours]])/NonNurse[[#This Row],[MDS Census]]</f>
        <v>0</v>
      </c>
      <c r="P79" s="2">
        <v>0</v>
      </c>
      <c r="Q79" s="2">
        <v>11.734395604395603</v>
      </c>
      <c r="R79" s="2">
        <f>SUM(NonNurse[[#This Row],[Qualified Activities Professional Hours]:[Other Activities Professional Hours]])/NonNurse[[#This Row],[MDS Census]]</f>
        <v>0.1825350427350427</v>
      </c>
      <c r="S79" s="2">
        <v>5.2747252747252746</v>
      </c>
      <c r="T79" s="2">
        <v>6.3353846153846138</v>
      </c>
      <c r="U79" s="2">
        <v>0</v>
      </c>
      <c r="V79" s="2">
        <f>SUM(NonNurse[[#This Row],[Occupational Therapist Hours]:[OT Aide Hours]])/NonNurse[[#This Row],[MDS Census]]</f>
        <v>0.18060170940170936</v>
      </c>
      <c r="W79" s="2">
        <v>2.049230769230769</v>
      </c>
      <c r="X79" s="2">
        <v>4.6170329670329666</v>
      </c>
      <c r="Y79" s="2">
        <v>0</v>
      </c>
      <c r="Z79" s="2">
        <f>SUM(NonNurse[[#This Row],[Physical Therapist (PT) Hours]:[PT Aide Hours]])/NonNurse[[#This Row],[MDS Census]]</f>
        <v>0.10369743589743587</v>
      </c>
      <c r="AA79" s="2">
        <v>2.197802197802198E-2</v>
      </c>
      <c r="AB79" s="2">
        <v>0</v>
      </c>
      <c r="AC79" s="2">
        <v>0</v>
      </c>
      <c r="AD79" s="2">
        <v>0</v>
      </c>
      <c r="AE79" s="2">
        <v>2.197802197802198E-2</v>
      </c>
      <c r="AF79" s="2">
        <v>0</v>
      </c>
      <c r="AG79" s="2">
        <v>0</v>
      </c>
      <c r="AH79" s="2" t="s">
        <v>569</v>
      </c>
      <c r="AI79" s="37">
        <v>5</v>
      </c>
    </row>
    <row r="80" spans="1:35" x14ac:dyDescent="0.25">
      <c r="A80" t="s">
        <v>35</v>
      </c>
      <c r="B80" t="s">
        <v>1695</v>
      </c>
      <c r="C80" t="s">
        <v>1990</v>
      </c>
      <c r="D80" t="s">
        <v>2306</v>
      </c>
      <c r="E80" s="2">
        <v>43.362637362637365</v>
      </c>
      <c r="F80" s="2">
        <v>4.2692307692307692</v>
      </c>
      <c r="G80" s="2">
        <v>0.2857142857142857</v>
      </c>
      <c r="H80" s="2">
        <v>0</v>
      </c>
      <c r="I80" s="2">
        <v>0.42857142857142855</v>
      </c>
      <c r="J80" s="2">
        <v>0</v>
      </c>
      <c r="K80" s="2">
        <v>0</v>
      </c>
      <c r="L80" s="2">
        <v>2.5014285714285709</v>
      </c>
      <c r="M80" s="2">
        <v>0.13186813186813187</v>
      </c>
      <c r="N80" s="2">
        <v>0</v>
      </c>
      <c r="O80" s="2">
        <f>SUM(NonNurse[[#This Row],[Qualified Social Work Staff Hours]:[Other Social Work Staff Hours]])/NonNurse[[#This Row],[MDS Census]]</f>
        <v>3.0410542321338062E-3</v>
      </c>
      <c r="P80" s="2">
        <v>5.0192307692307692</v>
      </c>
      <c r="Q80" s="2">
        <v>0.51923076923076927</v>
      </c>
      <c r="R80" s="2">
        <f>SUM(NonNurse[[#This Row],[Qualified Activities Professional Hours]:[Other Activities Professional Hours]])/NonNurse[[#This Row],[MDS Census]]</f>
        <v>0.12772427774961986</v>
      </c>
      <c r="S80" s="2">
        <v>1.3201098901098902</v>
      </c>
      <c r="T80" s="2">
        <v>2.7919780219780224</v>
      </c>
      <c r="U80" s="2">
        <v>0</v>
      </c>
      <c r="V80" s="2">
        <f>SUM(NonNurse[[#This Row],[Occupational Therapist Hours]:[OT Aide Hours]])/NonNurse[[#This Row],[MDS Census]]</f>
        <v>9.4830207805372532E-2</v>
      </c>
      <c r="W80" s="2">
        <v>5.5465934065934066</v>
      </c>
      <c r="X80" s="2">
        <v>0.34923076923076923</v>
      </c>
      <c r="Y80" s="2">
        <v>0</v>
      </c>
      <c r="Z80" s="2">
        <f>SUM(NonNurse[[#This Row],[Physical Therapist (PT) Hours]:[PT Aide Hours]])/NonNurse[[#This Row],[MDS Census]]</f>
        <v>0.13596553471870249</v>
      </c>
      <c r="AA80" s="2">
        <v>0</v>
      </c>
      <c r="AB80" s="2">
        <v>0</v>
      </c>
      <c r="AC80" s="2">
        <v>0</v>
      </c>
      <c r="AD80" s="2">
        <v>0</v>
      </c>
      <c r="AE80" s="2">
        <v>0</v>
      </c>
      <c r="AF80" s="2">
        <v>0</v>
      </c>
      <c r="AG80" s="2">
        <v>0</v>
      </c>
      <c r="AH80" s="2" t="s">
        <v>760</v>
      </c>
      <c r="AI80" s="37">
        <v>5</v>
      </c>
    </row>
    <row r="81" spans="1:35" x14ac:dyDescent="0.25">
      <c r="A81" t="s">
        <v>35</v>
      </c>
      <c r="B81" t="s">
        <v>1326</v>
      </c>
      <c r="C81" t="s">
        <v>1987</v>
      </c>
      <c r="D81" t="s">
        <v>2346</v>
      </c>
      <c r="E81" s="2">
        <v>95.010989010989007</v>
      </c>
      <c r="F81" s="2">
        <v>2.8131868131868134</v>
      </c>
      <c r="G81" s="2">
        <v>0</v>
      </c>
      <c r="H81" s="2">
        <v>0</v>
      </c>
      <c r="I81" s="2">
        <v>0</v>
      </c>
      <c r="J81" s="2">
        <v>0</v>
      </c>
      <c r="K81" s="2">
        <v>0</v>
      </c>
      <c r="L81" s="2">
        <v>5.9439560439560424</v>
      </c>
      <c r="M81" s="2">
        <v>5.5384615384615383</v>
      </c>
      <c r="N81" s="2">
        <v>5.562087912087911</v>
      </c>
      <c r="O81" s="2">
        <f>SUM(NonNurse[[#This Row],[Qualified Social Work Staff Hours]:[Other Social Work Staff Hours]])/NonNurse[[#This Row],[MDS Census]]</f>
        <v>0.11683437427712236</v>
      </c>
      <c r="P81" s="2">
        <v>5.8901098901098905</v>
      </c>
      <c r="Q81" s="2">
        <v>3.2476923076923074</v>
      </c>
      <c r="R81" s="2">
        <f>SUM(NonNurse[[#This Row],[Qualified Activities Professional Hours]:[Other Activities Professional Hours]])/NonNurse[[#This Row],[MDS Census]]</f>
        <v>9.6176266481609998E-2</v>
      </c>
      <c r="S81" s="2">
        <v>4.0117582417582414</v>
      </c>
      <c r="T81" s="2">
        <v>16.115714285714287</v>
      </c>
      <c r="U81" s="2">
        <v>0</v>
      </c>
      <c r="V81" s="2">
        <f>SUM(NonNurse[[#This Row],[Occupational Therapist Hours]:[OT Aide Hours]])/NonNurse[[#This Row],[MDS Census]]</f>
        <v>0.21184362711080268</v>
      </c>
      <c r="W81" s="2">
        <v>4.8616483516483511</v>
      </c>
      <c r="X81" s="2">
        <v>11.638901098901098</v>
      </c>
      <c r="Y81" s="2">
        <v>0</v>
      </c>
      <c r="Z81" s="2">
        <f>SUM(NonNurse[[#This Row],[Physical Therapist (PT) Hours]:[PT Aide Hours]])/NonNurse[[#This Row],[MDS Census]]</f>
        <v>0.17366990515845476</v>
      </c>
      <c r="AA81" s="2">
        <v>0</v>
      </c>
      <c r="AB81" s="2">
        <v>0</v>
      </c>
      <c r="AC81" s="2">
        <v>0</v>
      </c>
      <c r="AD81" s="2">
        <v>0</v>
      </c>
      <c r="AE81" s="2">
        <v>5.0989010989010985</v>
      </c>
      <c r="AF81" s="2">
        <v>0</v>
      </c>
      <c r="AG81" s="2">
        <v>0</v>
      </c>
      <c r="AH81" s="2" t="s">
        <v>383</v>
      </c>
      <c r="AI81" s="37">
        <v>5</v>
      </c>
    </row>
    <row r="82" spans="1:35" x14ac:dyDescent="0.25">
      <c r="A82" t="s">
        <v>35</v>
      </c>
      <c r="B82" t="s">
        <v>1604</v>
      </c>
      <c r="C82" t="s">
        <v>2228</v>
      </c>
      <c r="D82" t="s">
        <v>2315</v>
      </c>
      <c r="E82" s="2">
        <v>30.439560439560438</v>
      </c>
      <c r="F82" s="2">
        <v>2.4615384615384617</v>
      </c>
      <c r="G82" s="2">
        <v>0</v>
      </c>
      <c r="H82" s="2">
        <v>0</v>
      </c>
      <c r="I82" s="2">
        <v>0</v>
      </c>
      <c r="J82" s="2">
        <v>0</v>
      </c>
      <c r="K82" s="2">
        <v>0</v>
      </c>
      <c r="L82" s="2">
        <v>0</v>
      </c>
      <c r="M82" s="2">
        <v>0</v>
      </c>
      <c r="N82" s="2">
        <v>0</v>
      </c>
      <c r="O82" s="2">
        <f>SUM(NonNurse[[#This Row],[Qualified Social Work Staff Hours]:[Other Social Work Staff Hours]])/NonNurse[[#This Row],[MDS Census]]</f>
        <v>0</v>
      </c>
      <c r="P82" s="2">
        <v>0</v>
      </c>
      <c r="Q82" s="2">
        <v>0</v>
      </c>
      <c r="R82" s="2">
        <f>SUM(NonNurse[[#This Row],[Qualified Activities Professional Hours]:[Other Activities Professional Hours]])/NonNurse[[#This Row],[MDS Census]]</f>
        <v>0</v>
      </c>
      <c r="S82" s="2">
        <v>0</v>
      </c>
      <c r="T82" s="2">
        <v>0</v>
      </c>
      <c r="U82" s="2">
        <v>0</v>
      </c>
      <c r="V82" s="2">
        <f>SUM(NonNurse[[#This Row],[Occupational Therapist Hours]:[OT Aide Hours]])/NonNurse[[#This Row],[MDS Census]]</f>
        <v>0</v>
      </c>
      <c r="W82" s="2">
        <v>0</v>
      </c>
      <c r="X82" s="2">
        <v>0</v>
      </c>
      <c r="Y82" s="2">
        <v>0</v>
      </c>
      <c r="Z82" s="2">
        <f>SUM(NonNurse[[#This Row],[Physical Therapist (PT) Hours]:[PT Aide Hours]])/NonNurse[[#This Row],[MDS Census]]</f>
        <v>0</v>
      </c>
      <c r="AA82" s="2">
        <v>0</v>
      </c>
      <c r="AB82" s="2">
        <v>0</v>
      </c>
      <c r="AC82" s="2">
        <v>0</v>
      </c>
      <c r="AD82" s="2">
        <v>0</v>
      </c>
      <c r="AE82" s="2">
        <v>0</v>
      </c>
      <c r="AF82" s="2">
        <v>0</v>
      </c>
      <c r="AG82" s="2">
        <v>0</v>
      </c>
      <c r="AH82" s="2" t="s">
        <v>667</v>
      </c>
      <c r="AI82" s="37">
        <v>5</v>
      </c>
    </row>
    <row r="83" spans="1:35" x14ac:dyDescent="0.25">
      <c r="A83" t="s">
        <v>35</v>
      </c>
      <c r="B83" t="s">
        <v>1131</v>
      </c>
      <c r="C83" t="s">
        <v>2110</v>
      </c>
      <c r="D83" t="s">
        <v>2329</v>
      </c>
      <c r="E83" s="2">
        <v>69.857142857142861</v>
      </c>
      <c r="F83" s="2">
        <v>2.697802197802198</v>
      </c>
      <c r="G83" s="2">
        <v>0.30769230769230771</v>
      </c>
      <c r="H83" s="2">
        <v>0.37241758241758244</v>
      </c>
      <c r="I83" s="2">
        <v>1.2967032967032968</v>
      </c>
      <c r="J83" s="2">
        <v>0</v>
      </c>
      <c r="K83" s="2">
        <v>0</v>
      </c>
      <c r="L83" s="2">
        <v>0.8351648351648352</v>
      </c>
      <c r="M83" s="2">
        <v>5.3626373626373622</v>
      </c>
      <c r="N83" s="2">
        <v>0</v>
      </c>
      <c r="O83" s="2">
        <f>SUM(NonNurse[[#This Row],[Qualified Social Work Staff Hours]:[Other Social Work Staff Hours]])/NonNurse[[#This Row],[MDS Census]]</f>
        <v>7.6765770017303753E-2</v>
      </c>
      <c r="P83" s="2">
        <v>10.83230769230769</v>
      </c>
      <c r="Q83" s="2">
        <v>6.8681318681318687E-2</v>
      </c>
      <c r="R83" s="2">
        <f>SUM(NonNurse[[#This Row],[Qualified Activities Professional Hours]:[Other Activities Professional Hours]])/NonNurse[[#This Row],[MDS Census]]</f>
        <v>0.15604687745792037</v>
      </c>
      <c r="S83" s="2">
        <v>2.9175824175824174</v>
      </c>
      <c r="T83" s="2">
        <v>1.9203296703296704</v>
      </c>
      <c r="U83" s="2">
        <v>0</v>
      </c>
      <c r="V83" s="2">
        <f>SUM(NonNurse[[#This Row],[Occupational Therapist Hours]:[OT Aide Hours]])/NonNurse[[#This Row],[MDS Census]]</f>
        <v>6.9254365266635198E-2</v>
      </c>
      <c r="W83" s="2">
        <v>0.88736263736263732</v>
      </c>
      <c r="X83" s="2">
        <v>2.7747252747252746</v>
      </c>
      <c r="Y83" s="2">
        <v>0</v>
      </c>
      <c r="Z83" s="2">
        <f>SUM(NonNurse[[#This Row],[Physical Therapist (PT) Hours]:[PT Aide Hours]])/NonNurse[[#This Row],[MDS Census]]</f>
        <v>5.2422526348906713E-2</v>
      </c>
      <c r="AA83" s="2">
        <v>0</v>
      </c>
      <c r="AB83" s="2">
        <v>0</v>
      </c>
      <c r="AC83" s="2">
        <v>0</v>
      </c>
      <c r="AD83" s="2">
        <v>0</v>
      </c>
      <c r="AE83" s="2">
        <v>0</v>
      </c>
      <c r="AF83" s="2">
        <v>0</v>
      </c>
      <c r="AG83" s="2">
        <v>0</v>
      </c>
      <c r="AH83" s="2" t="s">
        <v>186</v>
      </c>
      <c r="AI83" s="37">
        <v>5</v>
      </c>
    </row>
    <row r="84" spans="1:35" x14ac:dyDescent="0.25">
      <c r="A84" t="s">
        <v>35</v>
      </c>
      <c r="B84" t="s">
        <v>1248</v>
      </c>
      <c r="C84" t="s">
        <v>2144</v>
      </c>
      <c r="D84" t="s">
        <v>2311</v>
      </c>
      <c r="E84" s="2">
        <v>54.010989010989015</v>
      </c>
      <c r="F84" s="2">
        <v>0</v>
      </c>
      <c r="G84" s="2">
        <v>0.30769230769230771</v>
      </c>
      <c r="H84" s="2">
        <v>0.21978021978021978</v>
      </c>
      <c r="I84" s="2">
        <v>1.1428571428571428</v>
      </c>
      <c r="J84" s="2">
        <v>0</v>
      </c>
      <c r="K84" s="2">
        <v>0</v>
      </c>
      <c r="L84" s="2">
        <v>2.4327472527472529</v>
      </c>
      <c r="M84" s="2">
        <v>3.3406593406593408</v>
      </c>
      <c r="N84" s="2">
        <v>0</v>
      </c>
      <c r="O84" s="2">
        <f>SUM(NonNurse[[#This Row],[Qualified Social Work Staff Hours]:[Other Social Work Staff Hours]])/NonNurse[[#This Row],[MDS Census]]</f>
        <v>6.1851475076297048E-2</v>
      </c>
      <c r="P84" s="2">
        <v>5.3461538461538458</v>
      </c>
      <c r="Q84" s="2">
        <v>0.98901098901098905</v>
      </c>
      <c r="R84" s="2">
        <f>SUM(NonNurse[[#This Row],[Qualified Activities Professional Hours]:[Other Activities Professional Hours]])/NonNurse[[#This Row],[MDS Census]]</f>
        <v>0.117293997965412</v>
      </c>
      <c r="S84" s="2">
        <v>1.805824175824176</v>
      </c>
      <c r="T84" s="2">
        <v>5.2773626373626374</v>
      </c>
      <c r="U84" s="2">
        <v>0</v>
      </c>
      <c r="V84" s="2">
        <f>SUM(NonNurse[[#This Row],[Occupational Therapist Hours]:[OT Aide Hours]])/NonNurse[[#This Row],[MDS Census]]</f>
        <v>0.13114343845371312</v>
      </c>
      <c r="W84" s="2">
        <v>1.9784615384615383</v>
      </c>
      <c r="X84" s="2">
        <v>4.7838461538461532</v>
      </c>
      <c r="Y84" s="2">
        <v>0</v>
      </c>
      <c r="Z84" s="2">
        <f>SUM(NonNurse[[#This Row],[Physical Therapist (PT) Hours]:[PT Aide Hours]])/NonNurse[[#This Row],[MDS Census]]</f>
        <v>0.12520244150559509</v>
      </c>
      <c r="AA84" s="2">
        <v>0</v>
      </c>
      <c r="AB84" s="2">
        <v>0</v>
      </c>
      <c r="AC84" s="2">
        <v>0</v>
      </c>
      <c r="AD84" s="2">
        <v>0</v>
      </c>
      <c r="AE84" s="2">
        <v>0</v>
      </c>
      <c r="AF84" s="2">
        <v>0</v>
      </c>
      <c r="AG84" s="2">
        <v>0</v>
      </c>
      <c r="AH84" s="2" t="s">
        <v>304</v>
      </c>
      <c r="AI84" s="37">
        <v>5</v>
      </c>
    </row>
    <row r="85" spans="1:35" x14ac:dyDescent="0.25">
      <c r="A85" t="s">
        <v>35</v>
      </c>
      <c r="B85" t="s">
        <v>1803</v>
      </c>
      <c r="C85" t="s">
        <v>2138</v>
      </c>
      <c r="D85" t="s">
        <v>2348</v>
      </c>
      <c r="E85" s="2">
        <v>45.846153846153847</v>
      </c>
      <c r="F85" s="2">
        <v>11.076923076923077</v>
      </c>
      <c r="G85" s="2">
        <v>0.65934065934065933</v>
      </c>
      <c r="H85" s="2">
        <v>0.26373626373626374</v>
      </c>
      <c r="I85" s="2">
        <v>0.42857142857142855</v>
      </c>
      <c r="J85" s="2">
        <v>0</v>
      </c>
      <c r="K85" s="2">
        <v>0</v>
      </c>
      <c r="L85" s="2">
        <v>3.1675824175824174</v>
      </c>
      <c r="M85" s="2">
        <v>5.447802197802198</v>
      </c>
      <c r="N85" s="2">
        <v>0</v>
      </c>
      <c r="O85" s="2">
        <f>SUM(NonNurse[[#This Row],[Qualified Social Work Staff Hours]:[Other Social Work Staff Hours]])/NonNurse[[#This Row],[MDS Census]]</f>
        <v>0.11882790028763184</v>
      </c>
      <c r="P85" s="2">
        <v>0</v>
      </c>
      <c r="Q85" s="2">
        <v>0</v>
      </c>
      <c r="R85" s="2">
        <f>SUM(NonNurse[[#This Row],[Qualified Activities Professional Hours]:[Other Activities Professional Hours]])/NonNurse[[#This Row],[MDS Census]]</f>
        <v>0</v>
      </c>
      <c r="S85" s="2">
        <v>0.7848351648351648</v>
      </c>
      <c r="T85" s="2">
        <v>3.8104395604395602</v>
      </c>
      <c r="U85" s="2">
        <v>0</v>
      </c>
      <c r="V85" s="2">
        <f>SUM(NonNurse[[#This Row],[Occupational Therapist Hours]:[OT Aide Hours]])/NonNurse[[#This Row],[MDS Census]]</f>
        <v>0.10023250239693193</v>
      </c>
      <c r="W85" s="2">
        <v>1.3868131868131868</v>
      </c>
      <c r="X85" s="2">
        <v>6.104395604395604</v>
      </c>
      <c r="Y85" s="2">
        <v>0</v>
      </c>
      <c r="Z85" s="2">
        <f>SUM(NonNurse[[#This Row],[Physical Therapist (PT) Hours]:[PT Aide Hours]])/NonNurse[[#This Row],[MDS Census]]</f>
        <v>0.16339884947267497</v>
      </c>
      <c r="AA85" s="2">
        <v>0</v>
      </c>
      <c r="AB85" s="2">
        <v>0</v>
      </c>
      <c r="AC85" s="2">
        <v>0</v>
      </c>
      <c r="AD85" s="2">
        <v>0</v>
      </c>
      <c r="AE85" s="2">
        <v>0</v>
      </c>
      <c r="AF85" s="2">
        <v>0</v>
      </c>
      <c r="AG85" s="2">
        <v>0</v>
      </c>
      <c r="AH85" s="2" t="s">
        <v>870</v>
      </c>
      <c r="AI85" s="37">
        <v>5</v>
      </c>
    </row>
    <row r="86" spans="1:35" x14ac:dyDescent="0.25">
      <c r="A86" t="s">
        <v>35</v>
      </c>
      <c r="B86" t="s">
        <v>1872</v>
      </c>
      <c r="C86" t="s">
        <v>1943</v>
      </c>
      <c r="D86" t="s">
        <v>2334</v>
      </c>
      <c r="E86" s="2">
        <v>76.406593406593402</v>
      </c>
      <c r="F86" s="2">
        <v>5.6263736263736268</v>
      </c>
      <c r="G86" s="2">
        <v>0.5714285714285714</v>
      </c>
      <c r="H86" s="2">
        <v>0</v>
      </c>
      <c r="I86" s="2">
        <v>2.2417582417582418</v>
      </c>
      <c r="J86" s="2">
        <v>0</v>
      </c>
      <c r="K86" s="2">
        <v>0</v>
      </c>
      <c r="L86" s="2">
        <v>12.309560439560435</v>
      </c>
      <c r="M86" s="2">
        <v>5.186813186813187</v>
      </c>
      <c r="N86" s="2">
        <v>10.541208791208792</v>
      </c>
      <c r="O86" s="2">
        <f>SUM(NonNurse[[#This Row],[Qualified Social Work Staff Hours]:[Other Social Work Staff Hours]])/NonNurse[[#This Row],[MDS Census]]</f>
        <v>0.20584639723860207</v>
      </c>
      <c r="P86" s="2">
        <v>5.5027472527472527</v>
      </c>
      <c r="Q86" s="2">
        <v>23</v>
      </c>
      <c r="R86" s="2">
        <f>SUM(NonNurse[[#This Row],[Qualified Activities Professional Hours]:[Other Activities Professional Hours]])/NonNurse[[#This Row],[MDS Census]]</f>
        <v>0.37304041420969369</v>
      </c>
      <c r="S86" s="2">
        <v>6.1702197802197807</v>
      </c>
      <c r="T86" s="2">
        <v>12.065164835164831</v>
      </c>
      <c r="U86" s="2">
        <v>0</v>
      </c>
      <c r="V86" s="2">
        <f>SUM(NonNurse[[#This Row],[Occupational Therapist Hours]:[OT Aide Hours]])/NonNurse[[#This Row],[MDS Census]]</f>
        <v>0.23866244786423121</v>
      </c>
      <c r="W86" s="2">
        <v>10.308681318681316</v>
      </c>
      <c r="X86" s="2">
        <v>12.675494505494511</v>
      </c>
      <c r="Y86" s="2">
        <v>0</v>
      </c>
      <c r="Z86" s="2">
        <f>SUM(NonNurse[[#This Row],[Physical Therapist (PT) Hours]:[PT Aide Hours]])/NonNurse[[#This Row],[MDS Census]]</f>
        <v>0.30081403710628513</v>
      </c>
      <c r="AA86" s="2">
        <v>0</v>
      </c>
      <c r="AB86" s="2">
        <v>0</v>
      </c>
      <c r="AC86" s="2">
        <v>0</v>
      </c>
      <c r="AD86" s="2">
        <v>0</v>
      </c>
      <c r="AE86" s="2">
        <v>2.197802197802198E-2</v>
      </c>
      <c r="AF86" s="2">
        <v>0</v>
      </c>
      <c r="AG86" s="2">
        <v>0.15384615384615385</v>
      </c>
      <c r="AH86" s="2" t="s">
        <v>939</v>
      </c>
      <c r="AI86" s="37">
        <v>5</v>
      </c>
    </row>
    <row r="87" spans="1:35" x14ac:dyDescent="0.25">
      <c r="A87" t="s">
        <v>35</v>
      </c>
      <c r="B87" t="s">
        <v>1911</v>
      </c>
      <c r="C87" t="s">
        <v>2168</v>
      </c>
      <c r="D87" t="s">
        <v>2331</v>
      </c>
      <c r="E87" s="2">
        <v>31.197802197802197</v>
      </c>
      <c r="F87" s="2">
        <v>5.6263736263736268</v>
      </c>
      <c r="G87" s="2">
        <v>0.5714285714285714</v>
      </c>
      <c r="H87" s="2">
        <v>0</v>
      </c>
      <c r="I87" s="2">
        <v>0</v>
      </c>
      <c r="J87" s="2">
        <v>0</v>
      </c>
      <c r="K87" s="2">
        <v>0</v>
      </c>
      <c r="L87" s="2">
        <v>1.4208791208791203</v>
      </c>
      <c r="M87" s="2">
        <v>0</v>
      </c>
      <c r="N87" s="2">
        <v>5.6263736263736268</v>
      </c>
      <c r="O87" s="2">
        <f>SUM(NonNurse[[#This Row],[Qualified Social Work Staff Hours]:[Other Social Work Staff Hours]])/NonNurse[[#This Row],[MDS Census]]</f>
        <v>0.1803451919690032</v>
      </c>
      <c r="P87" s="2">
        <v>4.1401098901098905</v>
      </c>
      <c r="Q87" s="2">
        <v>3.4862637362637363</v>
      </c>
      <c r="R87" s="2">
        <f>SUM(NonNurse[[#This Row],[Qualified Activities Professional Hours]:[Other Activities Professional Hours]])/NonNurse[[#This Row],[MDS Census]]</f>
        <v>0.2444522719267348</v>
      </c>
      <c r="S87" s="2">
        <v>4.9578021978021978</v>
      </c>
      <c r="T87" s="2">
        <v>0</v>
      </c>
      <c r="U87" s="2">
        <v>0</v>
      </c>
      <c r="V87" s="2">
        <f>SUM(NonNurse[[#This Row],[Occupational Therapist Hours]:[OT Aide Hours]])/NonNurse[[#This Row],[MDS Census]]</f>
        <v>0.15891511095456146</v>
      </c>
      <c r="W87" s="2">
        <v>2.0181318681318681</v>
      </c>
      <c r="X87" s="2">
        <v>3.1684615384615396</v>
      </c>
      <c r="Y87" s="2">
        <v>0</v>
      </c>
      <c r="Z87" s="2">
        <f>SUM(NonNurse[[#This Row],[Physical Therapist (PT) Hours]:[PT Aide Hours]])/NonNurse[[#This Row],[MDS Census]]</f>
        <v>0.16624867911236355</v>
      </c>
      <c r="AA87" s="2">
        <v>0</v>
      </c>
      <c r="AB87" s="2">
        <v>0</v>
      </c>
      <c r="AC87" s="2">
        <v>0</v>
      </c>
      <c r="AD87" s="2">
        <v>0</v>
      </c>
      <c r="AE87" s="2">
        <v>0</v>
      </c>
      <c r="AF87" s="2">
        <v>0</v>
      </c>
      <c r="AG87" s="2">
        <v>0</v>
      </c>
      <c r="AH87" s="2" t="s">
        <v>978</v>
      </c>
      <c r="AI87" s="37">
        <v>5</v>
      </c>
    </row>
    <row r="88" spans="1:35" x14ac:dyDescent="0.25">
      <c r="A88" t="s">
        <v>35</v>
      </c>
      <c r="B88" t="s">
        <v>1894</v>
      </c>
      <c r="C88" t="s">
        <v>2275</v>
      </c>
      <c r="D88" t="s">
        <v>2333</v>
      </c>
      <c r="E88" s="2">
        <v>65.285714285714292</v>
      </c>
      <c r="F88" s="2">
        <v>5.2747252747252746</v>
      </c>
      <c r="G88" s="2">
        <v>0.5714285714285714</v>
      </c>
      <c r="H88" s="2">
        <v>0</v>
      </c>
      <c r="I88" s="2">
        <v>0.96703296703296704</v>
      </c>
      <c r="J88" s="2">
        <v>0</v>
      </c>
      <c r="K88" s="2">
        <v>0</v>
      </c>
      <c r="L88" s="2">
        <v>4.5381318681318668</v>
      </c>
      <c r="M88" s="2">
        <v>0</v>
      </c>
      <c r="N88" s="2">
        <v>10.585164835164836</v>
      </c>
      <c r="O88" s="2">
        <f>SUM(NonNurse[[#This Row],[Qualified Social Work Staff Hours]:[Other Social Work Staff Hours]])/NonNurse[[#This Row],[MDS Census]]</f>
        <v>0.16213600403972395</v>
      </c>
      <c r="P88" s="2">
        <v>5.5934065934065931</v>
      </c>
      <c r="Q88" s="2">
        <v>13.356593406593406</v>
      </c>
      <c r="R88" s="2">
        <f>SUM(NonNurse[[#This Row],[Qualified Activities Professional Hours]:[Other Activities Professional Hours]])/NonNurse[[#This Row],[MDS Census]]</f>
        <v>0.29026258205689276</v>
      </c>
      <c r="S88" s="2">
        <v>4.1950549450549453</v>
      </c>
      <c r="T88" s="2">
        <v>4.9670329670329672</v>
      </c>
      <c r="U88" s="2">
        <v>0</v>
      </c>
      <c r="V88" s="2">
        <f>SUM(NonNurse[[#This Row],[Occupational Therapist Hours]:[OT Aide Hours]])/NonNurse[[#This Row],[MDS Census]]</f>
        <v>0.14033832688099646</v>
      </c>
      <c r="W88" s="2">
        <v>4.0800000000000018</v>
      </c>
      <c r="X88" s="2">
        <v>3.6165934065934069</v>
      </c>
      <c r="Y88" s="2">
        <v>0</v>
      </c>
      <c r="Z88" s="2">
        <f>SUM(NonNurse[[#This Row],[Physical Therapist (PT) Hours]:[PT Aide Hours]])/NonNurse[[#This Row],[MDS Census]]</f>
        <v>0.11789092745329072</v>
      </c>
      <c r="AA88" s="2">
        <v>0</v>
      </c>
      <c r="AB88" s="2">
        <v>0</v>
      </c>
      <c r="AC88" s="2">
        <v>0</v>
      </c>
      <c r="AD88" s="2">
        <v>0</v>
      </c>
      <c r="AE88" s="2">
        <v>0</v>
      </c>
      <c r="AF88" s="2">
        <v>0</v>
      </c>
      <c r="AG88" s="2">
        <v>7.6923076923076927E-2</v>
      </c>
      <c r="AH88" s="2" t="s">
        <v>961</v>
      </c>
      <c r="AI88" s="37">
        <v>5</v>
      </c>
    </row>
    <row r="89" spans="1:35" x14ac:dyDescent="0.25">
      <c r="A89" t="s">
        <v>35</v>
      </c>
      <c r="B89" t="s">
        <v>1850</v>
      </c>
      <c r="C89" t="s">
        <v>2065</v>
      </c>
      <c r="D89" t="s">
        <v>2335</v>
      </c>
      <c r="E89" s="2">
        <v>58.780219780219781</v>
      </c>
      <c r="F89" s="2">
        <v>5.186813186813187</v>
      </c>
      <c r="G89" s="2">
        <v>0.60439560439560436</v>
      </c>
      <c r="H89" s="2">
        <v>0</v>
      </c>
      <c r="I89" s="2">
        <v>2.2857142857142856</v>
      </c>
      <c r="J89" s="2">
        <v>0</v>
      </c>
      <c r="K89" s="2">
        <v>0</v>
      </c>
      <c r="L89" s="2">
        <v>3.9514285714285724</v>
      </c>
      <c r="M89" s="2">
        <v>5.0109890109890109</v>
      </c>
      <c r="N89" s="2">
        <v>10.326923076923077</v>
      </c>
      <c r="O89" s="2">
        <f>SUM(NonNurse[[#This Row],[Qualified Social Work Staff Hours]:[Other Social Work Staff Hours]])/NonNurse[[#This Row],[MDS Census]]</f>
        <v>0.26093662366797532</v>
      </c>
      <c r="P89" s="2">
        <v>1.7280219780219781</v>
      </c>
      <c r="Q89" s="2">
        <v>7.8269230769230766</v>
      </c>
      <c r="R89" s="2">
        <f>SUM(NonNurse[[#This Row],[Qualified Activities Professional Hours]:[Other Activities Professional Hours]])/NonNurse[[#This Row],[MDS Census]]</f>
        <v>0.16255374836418021</v>
      </c>
      <c r="S89" s="2">
        <v>5.1339560439560445</v>
      </c>
      <c r="T89" s="2">
        <v>4.8057142857142852</v>
      </c>
      <c r="U89" s="2">
        <v>0</v>
      </c>
      <c r="V89" s="2">
        <f>SUM(NonNurse[[#This Row],[Occupational Therapist Hours]:[OT Aide Hours]])/NonNurse[[#This Row],[MDS Census]]</f>
        <v>0.16909889699009159</v>
      </c>
      <c r="W89" s="2">
        <v>5.5046153846153842</v>
      </c>
      <c r="X89" s="2">
        <v>9.2697802197802197</v>
      </c>
      <c r="Y89" s="2">
        <v>0</v>
      </c>
      <c r="Z89" s="2">
        <f>SUM(NonNurse[[#This Row],[Physical Therapist (PT) Hours]:[PT Aide Hours]])/NonNurse[[#This Row],[MDS Census]]</f>
        <v>0.25134978500654326</v>
      </c>
      <c r="AA89" s="2">
        <v>0</v>
      </c>
      <c r="AB89" s="2">
        <v>0</v>
      </c>
      <c r="AC89" s="2">
        <v>0</v>
      </c>
      <c r="AD89" s="2">
        <v>0</v>
      </c>
      <c r="AE89" s="2">
        <v>0</v>
      </c>
      <c r="AF89" s="2">
        <v>0</v>
      </c>
      <c r="AG89" s="2">
        <v>0</v>
      </c>
      <c r="AH89" s="2" t="s">
        <v>917</v>
      </c>
      <c r="AI89" s="37">
        <v>5</v>
      </c>
    </row>
    <row r="90" spans="1:35" x14ac:dyDescent="0.25">
      <c r="A90" t="s">
        <v>35</v>
      </c>
      <c r="B90" t="s">
        <v>1913</v>
      </c>
      <c r="C90" t="s">
        <v>2166</v>
      </c>
      <c r="D90" t="s">
        <v>2340</v>
      </c>
      <c r="E90" s="2">
        <v>30.252747252747252</v>
      </c>
      <c r="F90" s="2">
        <v>5.2747252747252746</v>
      </c>
      <c r="G90" s="2">
        <v>0.5714285714285714</v>
      </c>
      <c r="H90" s="2">
        <v>0.14835164835164835</v>
      </c>
      <c r="I90" s="2">
        <v>1.1428571428571428</v>
      </c>
      <c r="J90" s="2">
        <v>0</v>
      </c>
      <c r="K90" s="2">
        <v>0</v>
      </c>
      <c r="L90" s="2">
        <v>0.56835164835164831</v>
      </c>
      <c r="M90" s="2">
        <v>0</v>
      </c>
      <c r="N90" s="2">
        <v>4.9780219780219781</v>
      </c>
      <c r="O90" s="2">
        <f>SUM(NonNurse[[#This Row],[Qualified Social Work Staff Hours]:[Other Social Work Staff Hours]])/NonNurse[[#This Row],[MDS Census]]</f>
        <v>0.16454776607337451</v>
      </c>
      <c r="P90" s="2">
        <v>4.0164835164835164</v>
      </c>
      <c r="Q90" s="2">
        <v>0.17032967032967034</v>
      </c>
      <c r="R90" s="2">
        <f>SUM(NonNurse[[#This Row],[Qualified Activities Professional Hours]:[Other Activities Professional Hours]])/NonNurse[[#This Row],[MDS Census]]</f>
        <v>0.13839447875045408</v>
      </c>
      <c r="S90" s="2">
        <v>1.347032967032967</v>
      </c>
      <c r="T90" s="2">
        <v>5.3881318681318682</v>
      </c>
      <c r="U90" s="2">
        <v>0</v>
      </c>
      <c r="V90" s="2">
        <f>SUM(NonNurse[[#This Row],[Occupational Therapist Hours]:[OT Aide Hours]])/NonNurse[[#This Row],[MDS Census]]</f>
        <v>0.22262985833636034</v>
      </c>
      <c r="W90" s="2">
        <v>4.9395604395604398</v>
      </c>
      <c r="X90" s="2">
        <v>3.413736263736264</v>
      </c>
      <c r="Y90" s="2">
        <v>0</v>
      </c>
      <c r="Z90" s="2">
        <f>SUM(NonNurse[[#This Row],[Physical Therapist (PT) Hours]:[PT Aide Hours]])/NonNurse[[#This Row],[MDS Census]]</f>
        <v>0.27611696331274971</v>
      </c>
      <c r="AA90" s="2">
        <v>0</v>
      </c>
      <c r="AB90" s="2">
        <v>0</v>
      </c>
      <c r="AC90" s="2">
        <v>0</v>
      </c>
      <c r="AD90" s="2">
        <v>0</v>
      </c>
      <c r="AE90" s="2">
        <v>0</v>
      </c>
      <c r="AF90" s="2">
        <v>0</v>
      </c>
      <c r="AG90" s="2">
        <v>0</v>
      </c>
      <c r="AH90" s="2" t="s">
        <v>980</v>
      </c>
      <c r="AI90" s="37">
        <v>5</v>
      </c>
    </row>
    <row r="91" spans="1:35" x14ac:dyDescent="0.25">
      <c r="A91" t="s">
        <v>35</v>
      </c>
      <c r="B91" t="s">
        <v>1903</v>
      </c>
      <c r="C91" t="s">
        <v>2099</v>
      </c>
      <c r="D91" t="s">
        <v>2311</v>
      </c>
      <c r="E91" s="2">
        <v>75.109890109890117</v>
      </c>
      <c r="F91" s="2">
        <v>4.2307692307692308</v>
      </c>
      <c r="G91" s="2">
        <v>0.39560439560439559</v>
      </c>
      <c r="H91" s="2">
        <v>0</v>
      </c>
      <c r="I91" s="2">
        <v>1.1428571428571428</v>
      </c>
      <c r="J91" s="2">
        <v>0</v>
      </c>
      <c r="K91" s="2">
        <v>0</v>
      </c>
      <c r="L91" s="2">
        <v>6.8209890109890141</v>
      </c>
      <c r="M91" s="2">
        <v>5.2335164835164836</v>
      </c>
      <c r="N91" s="2">
        <v>4.9027472527472513</v>
      </c>
      <c r="O91" s="2">
        <f>SUM(NonNurse[[#This Row],[Qualified Social Work Staff Hours]:[Other Social Work Staff Hours]])/NonNurse[[#This Row],[MDS Census]]</f>
        <v>0.13495245062179953</v>
      </c>
      <c r="P91" s="2">
        <v>4.2527472527472527</v>
      </c>
      <c r="Q91" s="2">
        <v>13.17032967032967</v>
      </c>
      <c r="R91" s="2">
        <f>SUM(NonNurse[[#This Row],[Qualified Activities Professional Hours]:[Other Activities Professional Hours]])/NonNurse[[#This Row],[MDS Census]]</f>
        <v>0.23196781272860276</v>
      </c>
      <c r="S91" s="2">
        <v>5.6939560439560433</v>
      </c>
      <c r="T91" s="2">
        <v>5.6845054945054931</v>
      </c>
      <c r="U91" s="2">
        <v>0</v>
      </c>
      <c r="V91" s="2">
        <f>SUM(NonNurse[[#This Row],[Occupational Therapist Hours]:[OT Aide Hours]])/NonNurse[[#This Row],[MDS Census]]</f>
        <v>0.15149085588880756</v>
      </c>
      <c r="W91" s="2">
        <v>4.4440659340659332</v>
      </c>
      <c r="X91" s="2">
        <v>10.346373626373627</v>
      </c>
      <c r="Y91" s="2">
        <v>0</v>
      </c>
      <c r="Z91" s="2">
        <f>SUM(NonNurse[[#This Row],[Physical Therapist (PT) Hours]:[PT Aide Hours]])/NonNurse[[#This Row],[MDS Census]]</f>
        <v>0.19691733723482074</v>
      </c>
      <c r="AA91" s="2">
        <v>0</v>
      </c>
      <c r="AB91" s="2">
        <v>0</v>
      </c>
      <c r="AC91" s="2">
        <v>0</v>
      </c>
      <c r="AD91" s="2">
        <v>0</v>
      </c>
      <c r="AE91" s="2">
        <v>0</v>
      </c>
      <c r="AF91" s="2">
        <v>0</v>
      </c>
      <c r="AG91" s="2">
        <v>0</v>
      </c>
      <c r="AH91" s="2" t="s">
        <v>970</v>
      </c>
      <c r="AI91" s="37">
        <v>5</v>
      </c>
    </row>
    <row r="92" spans="1:35" x14ac:dyDescent="0.25">
      <c r="A92" t="s">
        <v>35</v>
      </c>
      <c r="B92" t="s">
        <v>1839</v>
      </c>
      <c r="C92" t="s">
        <v>2267</v>
      </c>
      <c r="D92" t="s">
        <v>2331</v>
      </c>
      <c r="E92" s="2">
        <v>70.64835164835165</v>
      </c>
      <c r="F92" s="2">
        <v>5.2747252747252746</v>
      </c>
      <c r="G92" s="2">
        <v>0.5714285714285714</v>
      </c>
      <c r="H92" s="2">
        <v>0</v>
      </c>
      <c r="I92" s="2">
        <v>2.9890109890109891</v>
      </c>
      <c r="J92" s="2">
        <v>0</v>
      </c>
      <c r="K92" s="2">
        <v>0</v>
      </c>
      <c r="L92" s="2">
        <v>10.437912087912085</v>
      </c>
      <c r="M92" s="2">
        <v>0</v>
      </c>
      <c r="N92" s="2">
        <v>15.659340659340659</v>
      </c>
      <c r="O92" s="2">
        <f>SUM(NonNurse[[#This Row],[Qualified Social Work Staff Hours]:[Other Social Work Staff Hours]])/NonNurse[[#This Row],[MDS Census]]</f>
        <v>0.22165188987400838</v>
      </c>
      <c r="P92" s="2">
        <v>2.7967032967032965</v>
      </c>
      <c r="Q92" s="2">
        <v>6.7170329670329672</v>
      </c>
      <c r="R92" s="2">
        <f>SUM(NonNurse[[#This Row],[Qualified Activities Professional Hours]:[Other Activities Professional Hours]])/NonNurse[[#This Row],[MDS Census]]</f>
        <v>0.13466324467257737</v>
      </c>
      <c r="S92" s="2">
        <v>9.350109890109886</v>
      </c>
      <c r="T92" s="2">
        <v>8.6079120879120872</v>
      </c>
      <c r="U92" s="2">
        <v>0</v>
      </c>
      <c r="V92" s="2">
        <f>SUM(NonNurse[[#This Row],[Occupational Therapist Hours]:[OT Aide Hours]])/NonNurse[[#This Row],[MDS Census]]</f>
        <v>0.254188831855654</v>
      </c>
      <c r="W92" s="2">
        <v>4.8576923076923082</v>
      </c>
      <c r="X92" s="2">
        <v>20.478571428571424</v>
      </c>
      <c r="Y92" s="2">
        <v>0</v>
      </c>
      <c r="Z92" s="2">
        <f>SUM(NonNurse[[#This Row],[Physical Therapist (PT) Hours]:[PT Aide Hours]])/NonNurse[[#This Row],[MDS Census]]</f>
        <v>0.35862498055685171</v>
      </c>
      <c r="AA92" s="2">
        <v>0</v>
      </c>
      <c r="AB92" s="2">
        <v>0</v>
      </c>
      <c r="AC92" s="2">
        <v>0</v>
      </c>
      <c r="AD92" s="2">
        <v>0</v>
      </c>
      <c r="AE92" s="2">
        <v>1.098901098901099E-2</v>
      </c>
      <c r="AF92" s="2">
        <v>0</v>
      </c>
      <c r="AG92" s="2">
        <v>0.13186813186813187</v>
      </c>
      <c r="AH92" s="2" t="s">
        <v>906</v>
      </c>
      <c r="AI92" s="37">
        <v>5</v>
      </c>
    </row>
    <row r="93" spans="1:35" x14ac:dyDescent="0.25">
      <c r="A93" t="s">
        <v>35</v>
      </c>
      <c r="B93" t="s">
        <v>1392</v>
      </c>
      <c r="C93" t="s">
        <v>1953</v>
      </c>
      <c r="D93" t="s">
        <v>2340</v>
      </c>
      <c r="E93" s="2">
        <v>72.615384615384613</v>
      </c>
      <c r="F93" s="2">
        <v>0</v>
      </c>
      <c r="G93" s="2">
        <v>9.8901098901098897E-2</v>
      </c>
      <c r="H93" s="2">
        <v>0</v>
      </c>
      <c r="I93" s="2">
        <v>3.2417582417582418</v>
      </c>
      <c r="J93" s="2">
        <v>0</v>
      </c>
      <c r="K93" s="2">
        <v>0</v>
      </c>
      <c r="L93" s="2">
        <v>5.2286813186813195</v>
      </c>
      <c r="M93" s="2">
        <v>13.021318681318679</v>
      </c>
      <c r="N93" s="2">
        <v>0</v>
      </c>
      <c r="O93" s="2">
        <f>SUM(NonNurse[[#This Row],[Qualified Social Work Staff Hours]:[Other Social Work Staff Hours]])/NonNurse[[#This Row],[MDS Census]]</f>
        <v>0.1793190072639225</v>
      </c>
      <c r="P93" s="2">
        <v>5.9340659340659343</v>
      </c>
      <c r="Q93" s="2">
        <v>11.776813186813184</v>
      </c>
      <c r="R93" s="2">
        <f>SUM(NonNurse[[#This Row],[Qualified Activities Professional Hours]:[Other Activities Professional Hours]])/NonNurse[[#This Row],[MDS Census]]</f>
        <v>0.24389981840193706</v>
      </c>
      <c r="S93" s="2">
        <v>1.409670329670329</v>
      </c>
      <c r="T93" s="2">
        <v>5.9209890109890102</v>
      </c>
      <c r="U93" s="2">
        <v>0</v>
      </c>
      <c r="V93" s="2">
        <f>SUM(NonNurse[[#This Row],[Occupational Therapist Hours]:[OT Aide Hours]])/NonNurse[[#This Row],[MDS Census]]</f>
        <v>0.10095187651331718</v>
      </c>
      <c r="W93" s="2">
        <v>4.7569230769230755</v>
      </c>
      <c r="X93" s="2">
        <v>7.1241758241758228</v>
      </c>
      <c r="Y93" s="2">
        <v>0</v>
      </c>
      <c r="Z93" s="2">
        <f>SUM(NonNurse[[#This Row],[Physical Therapist (PT) Hours]:[PT Aide Hours]])/NonNurse[[#This Row],[MDS Census]]</f>
        <v>0.16361682808716704</v>
      </c>
      <c r="AA93" s="2">
        <v>0</v>
      </c>
      <c r="AB93" s="2">
        <v>0</v>
      </c>
      <c r="AC93" s="2">
        <v>0</v>
      </c>
      <c r="AD93" s="2">
        <v>0</v>
      </c>
      <c r="AE93" s="2">
        <v>0.16483516483516483</v>
      </c>
      <c r="AF93" s="2">
        <v>0</v>
      </c>
      <c r="AG93" s="2">
        <v>0</v>
      </c>
      <c r="AH93" s="2" t="s">
        <v>450</v>
      </c>
      <c r="AI93" s="37">
        <v>5</v>
      </c>
    </row>
    <row r="94" spans="1:35" x14ac:dyDescent="0.25">
      <c r="A94" t="s">
        <v>35</v>
      </c>
      <c r="B94" t="s">
        <v>1033</v>
      </c>
      <c r="C94" t="s">
        <v>1953</v>
      </c>
      <c r="D94" t="s">
        <v>2340</v>
      </c>
      <c r="E94" s="2">
        <v>73.989010989010993</v>
      </c>
      <c r="F94" s="2">
        <v>4.8571428571428568</v>
      </c>
      <c r="G94" s="2">
        <v>0.16483516483516483</v>
      </c>
      <c r="H94" s="2">
        <v>0.32967032967032966</v>
      </c>
      <c r="I94" s="2">
        <v>2.6043956043956045</v>
      </c>
      <c r="J94" s="2">
        <v>0</v>
      </c>
      <c r="K94" s="2">
        <v>0</v>
      </c>
      <c r="L94" s="2">
        <v>5.0350549450549424</v>
      </c>
      <c r="M94" s="2">
        <v>5.5384615384615383</v>
      </c>
      <c r="N94" s="2">
        <v>0</v>
      </c>
      <c r="O94" s="2">
        <f>SUM(NonNurse[[#This Row],[Qualified Social Work Staff Hours]:[Other Social Work Staff Hours]])/NonNurse[[#This Row],[MDS Census]]</f>
        <v>7.4855190851032219E-2</v>
      </c>
      <c r="P94" s="2">
        <v>5.6263736263736268</v>
      </c>
      <c r="Q94" s="2">
        <v>7.2884615384615383</v>
      </c>
      <c r="R94" s="2">
        <f>SUM(NonNurse[[#This Row],[Qualified Activities Professional Hours]:[Other Activities Professional Hours]])/NonNurse[[#This Row],[MDS Census]]</f>
        <v>0.17455072033268973</v>
      </c>
      <c r="S94" s="2">
        <v>2.0382417582417593</v>
      </c>
      <c r="T94" s="2">
        <v>5.6209890109890104</v>
      </c>
      <c r="U94" s="2">
        <v>0</v>
      </c>
      <c r="V94" s="2">
        <f>SUM(NonNurse[[#This Row],[Occupational Therapist Hours]:[OT Aide Hours]])/NonNurse[[#This Row],[MDS Census]]</f>
        <v>0.10351849101440666</v>
      </c>
      <c r="W94" s="2">
        <v>3.1085714285714299</v>
      </c>
      <c r="X94" s="2">
        <v>3.8686813186813196</v>
      </c>
      <c r="Y94" s="2">
        <v>0</v>
      </c>
      <c r="Z94" s="2">
        <f>SUM(NonNurse[[#This Row],[Physical Therapist (PT) Hours]:[PT Aide Hours]])/NonNurse[[#This Row],[MDS Census]]</f>
        <v>9.4301203029852995E-2</v>
      </c>
      <c r="AA94" s="2">
        <v>0</v>
      </c>
      <c r="AB94" s="2">
        <v>0</v>
      </c>
      <c r="AC94" s="2">
        <v>0</v>
      </c>
      <c r="AD94" s="2">
        <v>0</v>
      </c>
      <c r="AE94" s="2">
        <v>0</v>
      </c>
      <c r="AF94" s="2">
        <v>0</v>
      </c>
      <c r="AG94" s="2">
        <v>0</v>
      </c>
      <c r="AH94" s="2" t="s">
        <v>86</v>
      </c>
      <c r="AI94" s="37">
        <v>5</v>
      </c>
    </row>
    <row r="95" spans="1:35" x14ac:dyDescent="0.25">
      <c r="A95" t="s">
        <v>35</v>
      </c>
      <c r="B95" t="s">
        <v>1192</v>
      </c>
      <c r="C95" t="s">
        <v>1989</v>
      </c>
      <c r="D95" t="s">
        <v>2355</v>
      </c>
      <c r="E95" s="2">
        <v>100.72527472527473</v>
      </c>
      <c r="F95" s="2">
        <v>5.3626373626373622</v>
      </c>
      <c r="G95" s="2">
        <v>0.7142857142857143</v>
      </c>
      <c r="H95" s="2">
        <v>0.37362637362637363</v>
      </c>
      <c r="I95" s="2">
        <v>4.1098901098901095</v>
      </c>
      <c r="J95" s="2">
        <v>0</v>
      </c>
      <c r="K95" s="2">
        <v>0</v>
      </c>
      <c r="L95" s="2">
        <v>3.8640659340659336</v>
      </c>
      <c r="M95" s="2">
        <v>5.6263736263736268</v>
      </c>
      <c r="N95" s="2">
        <v>5.4395604395604398</v>
      </c>
      <c r="O95" s="2">
        <f>SUM(NonNurse[[#This Row],[Qualified Social Work Staff Hours]:[Other Social Work Staff Hours]])/NonNurse[[#This Row],[MDS Census]]</f>
        <v>0.10986253545712414</v>
      </c>
      <c r="P95" s="2">
        <v>5.4505494505494507</v>
      </c>
      <c r="Q95" s="2">
        <v>28.096153846153847</v>
      </c>
      <c r="R95" s="2">
        <f>SUM(NonNurse[[#This Row],[Qualified Activities Professional Hours]:[Other Activities Professional Hours]])/NonNurse[[#This Row],[MDS Census]]</f>
        <v>0.33305149465415668</v>
      </c>
      <c r="S95" s="2">
        <v>3.0210989010989007</v>
      </c>
      <c r="T95" s="2">
        <v>4.4061538461538463</v>
      </c>
      <c r="U95" s="2">
        <v>0</v>
      </c>
      <c r="V95" s="2">
        <f>SUM(NonNurse[[#This Row],[Occupational Therapist Hours]:[OT Aide Hours]])/NonNurse[[#This Row],[MDS Census]]</f>
        <v>7.3737726380100371E-2</v>
      </c>
      <c r="W95" s="2">
        <v>4.89087912087912</v>
      </c>
      <c r="X95" s="2">
        <v>5.6172527472527483</v>
      </c>
      <c r="Y95" s="2">
        <v>0</v>
      </c>
      <c r="Z95" s="2">
        <f>SUM(NonNurse[[#This Row],[Physical Therapist (PT) Hours]:[PT Aide Hours]])/NonNurse[[#This Row],[MDS Census]]</f>
        <v>0.10432467815841152</v>
      </c>
      <c r="AA95" s="2">
        <v>0.34065934065934067</v>
      </c>
      <c r="AB95" s="2">
        <v>0</v>
      </c>
      <c r="AC95" s="2">
        <v>0</v>
      </c>
      <c r="AD95" s="2">
        <v>0</v>
      </c>
      <c r="AE95" s="2">
        <v>27.318681318681318</v>
      </c>
      <c r="AF95" s="2">
        <v>0</v>
      </c>
      <c r="AG95" s="2">
        <v>0</v>
      </c>
      <c r="AH95" s="2" t="s">
        <v>247</v>
      </c>
      <c r="AI95" s="37">
        <v>5</v>
      </c>
    </row>
    <row r="96" spans="1:35" x14ac:dyDescent="0.25">
      <c r="A96" t="s">
        <v>35</v>
      </c>
      <c r="B96" t="s">
        <v>1846</v>
      </c>
      <c r="C96" t="s">
        <v>2092</v>
      </c>
      <c r="D96" t="s">
        <v>2333</v>
      </c>
      <c r="E96" s="2">
        <v>73.879120879120876</v>
      </c>
      <c r="F96" s="2">
        <v>5.6263736263736268</v>
      </c>
      <c r="G96" s="2">
        <v>9.8901098901098897E-2</v>
      </c>
      <c r="H96" s="2">
        <v>0.36538461538461536</v>
      </c>
      <c r="I96" s="2">
        <v>2.1758241758241756</v>
      </c>
      <c r="J96" s="2">
        <v>0</v>
      </c>
      <c r="K96" s="2">
        <v>0</v>
      </c>
      <c r="L96" s="2">
        <v>3.4642857142857144</v>
      </c>
      <c r="M96" s="2">
        <v>5.6950549450549453</v>
      </c>
      <c r="N96" s="2">
        <v>0</v>
      </c>
      <c r="O96" s="2">
        <f>SUM(NonNurse[[#This Row],[Qualified Social Work Staff Hours]:[Other Social Work Staff Hours]])/NonNurse[[#This Row],[MDS Census]]</f>
        <v>7.7086122266845164E-2</v>
      </c>
      <c r="P96" s="2">
        <v>2.9697802197802199</v>
      </c>
      <c r="Q96" s="2">
        <v>4.4395604395604398</v>
      </c>
      <c r="R96" s="2">
        <f>SUM(NonNurse[[#This Row],[Qualified Activities Professional Hours]:[Other Activities Professional Hours]])/NonNurse[[#This Row],[MDS Census]]</f>
        <v>0.10029004908522982</v>
      </c>
      <c r="S96" s="2">
        <v>3.4862637362637363</v>
      </c>
      <c r="T96" s="2">
        <v>8.0467032967032974</v>
      </c>
      <c r="U96" s="2">
        <v>0</v>
      </c>
      <c r="V96" s="2">
        <f>SUM(NonNurse[[#This Row],[Occupational Therapist Hours]:[OT Aide Hours]])/NonNurse[[#This Row],[MDS Census]]</f>
        <v>0.15610590510188904</v>
      </c>
      <c r="W96" s="2">
        <v>5.4560439560439562</v>
      </c>
      <c r="X96" s="2">
        <v>8.1098901098901095</v>
      </c>
      <c r="Y96" s="2">
        <v>0</v>
      </c>
      <c r="Z96" s="2">
        <f>SUM(NonNurse[[#This Row],[Physical Therapist (PT) Hours]:[PT Aide Hours]])/NonNurse[[#This Row],[MDS Census]]</f>
        <v>0.18362338241856316</v>
      </c>
      <c r="AA96" s="2">
        <v>0</v>
      </c>
      <c r="AB96" s="2">
        <v>0</v>
      </c>
      <c r="AC96" s="2">
        <v>0</v>
      </c>
      <c r="AD96" s="2">
        <v>0</v>
      </c>
      <c r="AE96" s="2">
        <v>0</v>
      </c>
      <c r="AF96" s="2">
        <v>0</v>
      </c>
      <c r="AG96" s="2">
        <v>0</v>
      </c>
      <c r="AH96" s="2" t="s">
        <v>913</v>
      </c>
      <c r="AI96" s="37">
        <v>5</v>
      </c>
    </row>
    <row r="97" spans="1:35" x14ac:dyDescent="0.25">
      <c r="A97" t="s">
        <v>35</v>
      </c>
      <c r="B97" t="s">
        <v>1454</v>
      </c>
      <c r="C97" t="s">
        <v>1947</v>
      </c>
      <c r="D97" t="s">
        <v>2333</v>
      </c>
      <c r="E97" s="2">
        <v>114.16483516483517</v>
      </c>
      <c r="F97" s="2">
        <v>3.9560439560439562</v>
      </c>
      <c r="G97" s="2">
        <v>0.52747252747252749</v>
      </c>
      <c r="H97" s="2">
        <v>0.38736263736263737</v>
      </c>
      <c r="I97" s="2">
        <v>4.3626373626373622</v>
      </c>
      <c r="J97" s="2">
        <v>0</v>
      </c>
      <c r="K97" s="2">
        <v>0</v>
      </c>
      <c r="L97" s="2">
        <v>4.9230769230769234</v>
      </c>
      <c r="M97" s="2">
        <v>5.4807692307692308</v>
      </c>
      <c r="N97" s="2">
        <v>4.4285714285714288</v>
      </c>
      <c r="O97" s="2">
        <f>SUM(NonNurse[[#This Row],[Qualified Social Work Staff Hours]:[Other Social Work Staff Hours]])/NonNurse[[#This Row],[MDS Census]]</f>
        <v>8.6798536914043711E-2</v>
      </c>
      <c r="P97" s="2">
        <v>5.9065934065934069</v>
      </c>
      <c r="Q97" s="2">
        <v>11.857142857142858</v>
      </c>
      <c r="R97" s="2">
        <f>SUM(NonNurse[[#This Row],[Qualified Activities Professional Hours]:[Other Activities Professional Hours]])/NonNurse[[#This Row],[MDS Census]]</f>
        <v>0.15559726633939744</v>
      </c>
      <c r="S97" s="2">
        <v>5.447802197802198</v>
      </c>
      <c r="T97" s="2">
        <v>14.299450549450549</v>
      </c>
      <c r="U97" s="2">
        <v>0</v>
      </c>
      <c r="V97" s="2">
        <f>SUM(NonNurse[[#This Row],[Occupational Therapist Hours]:[OT Aide Hours]])/NonNurse[[#This Row],[MDS Census]]</f>
        <v>0.17297141207045913</v>
      </c>
      <c r="W97" s="2">
        <v>11.030219780219781</v>
      </c>
      <c r="X97" s="2">
        <v>10.739010989010989</v>
      </c>
      <c r="Y97" s="2">
        <v>0</v>
      </c>
      <c r="Z97" s="2">
        <f>SUM(NonNurse[[#This Row],[Physical Therapist (PT) Hours]:[PT Aide Hours]])/NonNurse[[#This Row],[MDS Census]]</f>
        <v>0.19068245259408992</v>
      </c>
      <c r="AA97" s="2">
        <v>0</v>
      </c>
      <c r="AB97" s="2">
        <v>0</v>
      </c>
      <c r="AC97" s="2">
        <v>0</v>
      </c>
      <c r="AD97" s="2">
        <v>0</v>
      </c>
      <c r="AE97" s="2">
        <v>25.571428571428573</v>
      </c>
      <c r="AF97" s="2">
        <v>0</v>
      </c>
      <c r="AG97" s="2">
        <v>0</v>
      </c>
      <c r="AH97" s="2" t="s">
        <v>513</v>
      </c>
      <c r="AI97" s="37">
        <v>5</v>
      </c>
    </row>
    <row r="98" spans="1:35" x14ac:dyDescent="0.25">
      <c r="A98" t="s">
        <v>35</v>
      </c>
      <c r="B98" t="s">
        <v>1432</v>
      </c>
      <c r="C98" t="s">
        <v>2068</v>
      </c>
      <c r="D98" t="s">
        <v>2307</v>
      </c>
      <c r="E98" s="2">
        <v>90.461538461538467</v>
      </c>
      <c r="F98" s="2">
        <v>31.928571428571427</v>
      </c>
      <c r="G98" s="2">
        <v>0.2857142857142857</v>
      </c>
      <c r="H98" s="2">
        <v>0</v>
      </c>
      <c r="I98" s="2">
        <v>0</v>
      </c>
      <c r="J98" s="2">
        <v>0</v>
      </c>
      <c r="K98" s="2">
        <v>0</v>
      </c>
      <c r="L98" s="2">
        <v>4.0148351648351666</v>
      </c>
      <c r="M98" s="2">
        <v>6.3901098901098905</v>
      </c>
      <c r="N98" s="2">
        <v>0</v>
      </c>
      <c r="O98" s="2">
        <f>SUM(NonNurse[[#This Row],[Qualified Social Work Staff Hours]:[Other Social Work Staff Hours]])/NonNurse[[#This Row],[MDS Census]]</f>
        <v>7.0638969873663748E-2</v>
      </c>
      <c r="P98" s="2">
        <v>5.7362637362637363</v>
      </c>
      <c r="Q98" s="2">
        <v>34.609890109890109</v>
      </c>
      <c r="R98" s="2">
        <f>SUM(NonNurse[[#This Row],[Qualified Activities Professional Hours]:[Other Activities Professional Hours]])/NonNurse[[#This Row],[MDS Census]]</f>
        <v>0.44600340136054417</v>
      </c>
      <c r="S98" s="2">
        <v>4.2997802197802173</v>
      </c>
      <c r="T98" s="2">
        <v>6.6078021978021972</v>
      </c>
      <c r="U98" s="2">
        <v>0</v>
      </c>
      <c r="V98" s="2">
        <f>SUM(NonNurse[[#This Row],[Occupational Therapist Hours]:[OT Aide Hours]])/NonNurse[[#This Row],[MDS Census]]</f>
        <v>0.12057701652089403</v>
      </c>
      <c r="W98" s="2">
        <v>4.1451648351648336</v>
      </c>
      <c r="X98" s="2">
        <v>12.282087912087913</v>
      </c>
      <c r="Y98" s="2">
        <v>0</v>
      </c>
      <c r="Z98" s="2">
        <f>SUM(NonNurse[[#This Row],[Physical Therapist (PT) Hours]:[PT Aide Hours]])/NonNurse[[#This Row],[MDS Census]]</f>
        <v>0.18159378036929058</v>
      </c>
      <c r="AA98" s="2">
        <v>1.3406593406593406</v>
      </c>
      <c r="AB98" s="2">
        <v>0</v>
      </c>
      <c r="AC98" s="2">
        <v>0</v>
      </c>
      <c r="AD98" s="2">
        <v>0</v>
      </c>
      <c r="AE98" s="2">
        <v>0</v>
      </c>
      <c r="AF98" s="2">
        <v>0</v>
      </c>
      <c r="AG98" s="2">
        <v>0</v>
      </c>
      <c r="AH98" s="2" t="s">
        <v>491</v>
      </c>
      <c r="AI98" s="37">
        <v>5</v>
      </c>
    </row>
    <row r="99" spans="1:35" x14ac:dyDescent="0.25">
      <c r="A99" t="s">
        <v>35</v>
      </c>
      <c r="B99" t="s">
        <v>1014</v>
      </c>
      <c r="C99" t="s">
        <v>2072</v>
      </c>
      <c r="D99" t="s">
        <v>2331</v>
      </c>
      <c r="E99" s="2">
        <v>71.087912087912088</v>
      </c>
      <c r="F99" s="2">
        <v>4.9670329670329672</v>
      </c>
      <c r="G99" s="2">
        <v>0</v>
      </c>
      <c r="H99" s="2">
        <v>0.27472527472527475</v>
      </c>
      <c r="I99" s="2">
        <v>4.0439560439560438</v>
      </c>
      <c r="J99" s="2">
        <v>0</v>
      </c>
      <c r="K99" s="2">
        <v>0</v>
      </c>
      <c r="L99" s="2">
        <v>3.4274725274725273</v>
      </c>
      <c r="M99" s="2">
        <v>4.5274725274725274</v>
      </c>
      <c r="N99" s="2">
        <v>1.8076923076923077</v>
      </c>
      <c r="O99" s="2">
        <f>SUM(NonNurse[[#This Row],[Qualified Social Work Staff Hours]:[Other Social Work Staff Hours]])/NonNurse[[#This Row],[MDS Census]]</f>
        <v>8.9117328798886994E-2</v>
      </c>
      <c r="P99" s="2">
        <v>0</v>
      </c>
      <c r="Q99" s="2">
        <v>10.31043956043956</v>
      </c>
      <c r="R99" s="2">
        <f>SUM(NonNurse[[#This Row],[Qualified Activities Professional Hours]:[Other Activities Professional Hours]])/NonNurse[[#This Row],[MDS Census]]</f>
        <v>0.14503787293244705</v>
      </c>
      <c r="S99" s="2">
        <v>1.3400000000000005</v>
      </c>
      <c r="T99" s="2">
        <v>5.9258241758241761</v>
      </c>
      <c r="U99" s="2">
        <v>0</v>
      </c>
      <c r="V99" s="2">
        <f>SUM(NonNurse[[#This Row],[Occupational Therapist Hours]:[OT Aide Hours]])/NonNurse[[#This Row],[MDS Census]]</f>
        <v>0.10220899675374866</v>
      </c>
      <c r="W99" s="2">
        <v>2.0702197802197801</v>
      </c>
      <c r="X99" s="2">
        <v>4.4178021978021969</v>
      </c>
      <c r="Y99" s="2">
        <v>0</v>
      </c>
      <c r="Z99" s="2">
        <f>SUM(NonNurse[[#This Row],[Physical Therapist (PT) Hours]:[PT Aide Hours]])/NonNurse[[#This Row],[MDS Census]]</f>
        <v>9.1267583861493265E-2</v>
      </c>
      <c r="AA99" s="2">
        <v>0</v>
      </c>
      <c r="AB99" s="2">
        <v>0</v>
      </c>
      <c r="AC99" s="2">
        <v>0</v>
      </c>
      <c r="AD99" s="2">
        <v>0</v>
      </c>
      <c r="AE99" s="2">
        <v>0</v>
      </c>
      <c r="AF99" s="2">
        <v>0</v>
      </c>
      <c r="AG99" s="2">
        <v>0</v>
      </c>
      <c r="AH99" s="2" t="s">
        <v>67</v>
      </c>
      <c r="AI99" s="37">
        <v>5</v>
      </c>
    </row>
    <row r="100" spans="1:35" x14ac:dyDescent="0.25">
      <c r="A100" t="s">
        <v>35</v>
      </c>
      <c r="B100" t="s">
        <v>1844</v>
      </c>
      <c r="C100" t="s">
        <v>2194</v>
      </c>
      <c r="D100" t="s">
        <v>2296</v>
      </c>
      <c r="E100" s="2">
        <v>72.637362637362642</v>
      </c>
      <c r="F100" s="2">
        <v>4.2857142857142856</v>
      </c>
      <c r="G100" s="2">
        <v>0</v>
      </c>
      <c r="H100" s="2">
        <v>0</v>
      </c>
      <c r="I100" s="2">
        <v>6.3736263736263732</v>
      </c>
      <c r="J100" s="2">
        <v>0</v>
      </c>
      <c r="K100" s="2">
        <v>1.3626373626373627</v>
      </c>
      <c r="L100" s="2">
        <v>4.6461538461538447</v>
      </c>
      <c r="M100" s="2">
        <v>5.186813186813187</v>
      </c>
      <c r="N100" s="2">
        <v>0.46835164835164839</v>
      </c>
      <c r="O100" s="2">
        <f>SUM(NonNurse[[#This Row],[Qualified Social Work Staff Hours]:[Other Social Work Staff Hours]])/NonNurse[[#This Row],[MDS Census]]</f>
        <v>7.7854765506807866E-2</v>
      </c>
      <c r="P100" s="2">
        <v>4.5113186813186807</v>
      </c>
      <c r="Q100" s="2">
        <v>7.4589010989010998</v>
      </c>
      <c r="R100" s="2">
        <f>SUM(NonNurse[[#This Row],[Qualified Activities Professional Hours]:[Other Activities Professional Hours]])/NonNurse[[#This Row],[MDS Census]]</f>
        <v>0.16479425113464446</v>
      </c>
      <c r="S100" s="2">
        <v>4.8730769230769244</v>
      </c>
      <c r="T100" s="2">
        <v>12.634285714285719</v>
      </c>
      <c r="U100" s="2">
        <v>0</v>
      </c>
      <c r="V100" s="2">
        <f>SUM(NonNurse[[#This Row],[Occupational Therapist Hours]:[OT Aide Hours]])/NonNurse[[#This Row],[MDS Census]]</f>
        <v>0.24102420574886543</v>
      </c>
      <c r="W100" s="2">
        <v>4.5335164835164825</v>
      </c>
      <c r="X100" s="2">
        <v>7.4104395604395616</v>
      </c>
      <c r="Y100" s="2">
        <v>0</v>
      </c>
      <c r="Z100" s="2">
        <f>SUM(NonNurse[[#This Row],[Physical Therapist (PT) Hours]:[PT Aide Hours]])/NonNurse[[#This Row],[MDS Census]]</f>
        <v>0.16443267776096823</v>
      </c>
      <c r="AA100" s="2">
        <v>0</v>
      </c>
      <c r="AB100" s="2">
        <v>0</v>
      </c>
      <c r="AC100" s="2">
        <v>0</v>
      </c>
      <c r="AD100" s="2">
        <v>0</v>
      </c>
      <c r="AE100" s="2">
        <v>0</v>
      </c>
      <c r="AF100" s="2">
        <v>0</v>
      </c>
      <c r="AG100" s="2">
        <v>1.9890109890109891</v>
      </c>
      <c r="AH100" s="2" t="s">
        <v>911</v>
      </c>
      <c r="AI100" s="37">
        <v>5</v>
      </c>
    </row>
    <row r="101" spans="1:35" x14ac:dyDescent="0.25">
      <c r="A101" t="s">
        <v>35</v>
      </c>
      <c r="B101" t="s">
        <v>1175</v>
      </c>
      <c r="C101" t="s">
        <v>2068</v>
      </c>
      <c r="D101" t="s">
        <v>2307</v>
      </c>
      <c r="E101" s="2">
        <v>75.142857142857139</v>
      </c>
      <c r="F101" s="2">
        <v>4.5219780219780219</v>
      </c>
      <c r="G101" s="2">
        <v>0.13186813186813187</v>
      </c>
      <c r="H101" s="2">
        <v>4.3956043956043959E-2</v>
      </c>
      <c r="I101" s="2">
        <v>1.7252747252747254</v>
      </c>
      <c r="J101" s="2">
        <v>0</v>
      </c>
      <c r="K101" s="2">
        <v>0</v>
      </c>
      <c r="L101" s="2">
        <v>2.6776923076923085</v>
      </c>
      <c r="M101" s="2">
        <v>10.590659340659341</v>
      </c>
      <c r="N101" s="2">
        <v>0</v>
      </c>
      <c r="O101" s="2">
        <f>SUM(NonNurse[[#This Row],[Qualified Social Work Staff Hours]:[Other Social Work Staff Hours]])/NonNurse[[#This Row],[MDS Census]]</f>
        <v>0.14094033343082774</v>
      </c>
      <c r="P101" s="2">
        <v>4.5659340659340657</v>
      </c>
      <c r="Q101" s="2">
        <v>7.302197802197802</v>
      </c>
      <c r="R101" s="2">
        <f>SUM(NonNurse[[#This Row],[Qualified Activities Professional Hours]:[Other Activities Professional Hours]])/NonNurse[[#This Row],[MDS Census]]</f>
        <v>0.15794091839719218</v>
      </c>
      <c r="S101" s="2">
        <v>4.9548351648351643</v>
      </c>
      <c r="T101" s="2">
        <v>4.5739560439560458</v>
      </c>
      <c r="U101" s="2">
        <v>0</v>
      </c>
      <c r="V101" s="2">
        <f>SUM(NonNurse[[#This Row],[Occupational Therapist Hours]:[OT Aide Hours]])/NonNurse[[#This Row],[MDS Census]]</f>
        <v>0.12680900848201232</v>
      </c>
      <c r="W101" s="2">
        <v>5.3273626373626382</v>
      </c>
      <c r="X101" s="2">
        <v>3.7142857142857144E-2</v>
      </c>
      <c r="Y101" s="2">
        <v>0.2087912087912088</v>
      </c>
      <c r="Z101" s="2">
        <f>SUM(NonNurse[[#This Row],[Physical Therapist (PT) Hours]:[PT Aide Hours]])/NonNurse[[#This Row],[MDS Census]]</f>
        <v>7.4169347762503682E-2</v>
      </c>
      <c r="AA101" s="2">
        <v>0</v>
      </c>
      <c r="AB101" s="2">
        <v>0</v>
      </c>
      <c r="AC101" s="2">
        <v>0</v>
      </c>
      <c r="AD101" s="2">
        <v>0</v>
      </c>
      <c r="AE101" s="2">
        <v>0</v>
      </c>
      <c r="AF101" s="2">
        <v>0</v>
      </c>
      <c r="AG101" s="2">
        <v>0</v>
      </c>
      <c r="AH101" s="2" t="s">
        <v>230</v>
      </c>
      <c r="AI101" s="37">
        <v>5</v>
      </c>
    </row>
    <row r="102" spans="1:35" x14ac:dyDescent="0.25">
      <c r="A102" t="s">
        <v>35</v>
      </c>
      <c r="B102" t="s">
        <v>1681</v>
      </c>
      <c r="C102" t="s">
        <v>2077</v>
      </c>
      <c r="D102" t="s">
        <v>2338</v>
      </c>
      <c r="E102" s="2">
        <v>78.285714285714292</v>
      </c>
      <c r="F102" s="2">
        <v>3.9560439560439562</v>
      </c>
      <c r="G102" s="2">
        <v>0</v>
      </c>
      <c r="H102" s="2">
        <v>0</v>
      </c>
      <c r="I102" s="2">
        <v>5.0989010989010985</v>
      </c>
      <c r="J102" s="2">
        <v>0</v>
      </c>
      <c r="K102" s="2">
        <v>0</v>
      </c>
      <c r="L102" s="2">
        <v>4.7252747252747254</v>
      </c>
      <c r="M102" s="2">
        <v>5.5384615384615383</v>
      </c>
      <c r="N102" s="2">
        <v>2.7087912087912089</v>
      </c>
      <c r="O102" s="2">
        <f>SUM(NonNurse[[#This Row],[Qualified Social Work Staff Hours]:[Other Social Work Staff Hours]])/NonNurse[[#This Row],[MDS Census]]</f>
        <v>0.10534811903425043</v>
      </c>
      <c r="P102" s="2">
        <v>0</v>
      </c>
      <c r="Q102" s="2">
        <v>4.6510989010989015</v>
      </c>
      <c r="R102" s="2">
        <f>SUM(NonNurse[[#This Row],[Qualified Activities Professional Hours]:[Other Activities Professional Hours]])/NonNurse[[#This Row],[MDS Census]]</f>
        <v>5.9411847276810779E-2</v>
      </c>
      <c r="S102" s="2">
        <v>4.9532967032967035</v>
      </c>
      <c r="T102" s="2">
        <v>0</v>
      </c>
      <c r="U102" s="2">
        <v>15.175824175824175</v>
      </c>
      <c r="V102" s="2">
        <f>SUM(NonNurse[[#This Row],[Occupational Therapist Hours]:[OT Aide Hours]])/NonNurse[[#This Row],[MDS Census]]</f>
        <v>0.25712380685008424</v>
      </c>
      <c r="W102" s="2">
        <v>5.4148351648351651</v>
      </c>
      <c r="X102" s="2">
        <v>16.318681318681318</v>
      </c>
      <c r="Y102" s="2">
        <v>0</v>
      </c>
      <c r="Z102" s="2">
        <f>SUM(NonNurse[[#This Row],[Physical Therapist (PT) Hours]:[PT Aide Hours]])/NonNurse[[#This Row],[MDS Census]]</f>
        <v>0.27761791128579444</v>
      </c>
      <c r="AA102" s="2">
        <v>0</v>
      </c>
      <c r="AB102" s="2">
        <v>5.6263736263736268</v>
      </c>
      <c r="AC102" s="2">
        <v>0</v>
      </c>
      <c r="AD102" s="2">
        <v>12.461538461538462</v>
      </c>
      <c r="AE102" s="2">
        <v>0</v>
      </c>
      <c r="AF102" s="2">
        <v>0</v>
      </c>
      <c r="AG102" s="2">
        <v>0</v>
      </c>
      <c r="AH102" s="2" t="s">
        <v>745</v>
      </c>
      <c r="AI102" s="37">
        <v>5</v>
      </c>
    </row>
    <row r="103" spans="1:35" x14ac:dyDescent="0.25">
      <c r="A103" t="s">
        <v>35</v>
      </c>
      <c r="B103" t="s">
        <v>1745</v>
      </c>
      <c r="C103" t="s">
        <v>2059</v>
      </c>
      <c r="D103" t="s">
        <v>2316</v>
      </c>
      <c r="E103" s="2">
        <v>35.725274725274723</v>
      </c>
      <c r="F103" s="2">
        <v>5.7252747252747254</v>
      </c>
      <c r="G103" s="2">
        <v>0.61538461538461542</v>
      </c>
      <c r="H103" s="2">
        <v>0.28021978021978022</v>
      </c>
      <c r="I103" s="2">
        <v>1.1428571428571428</v>
      </c>
      <c r="J103" s="2">
        <v>0</v>
      </c>
      <c r="K103" s="2">
        <v>0.52747252747252749</v>
      </c>
      <c r="L103" s="2">
        <v>0.25384615384615389</v>
      </c>
      <c r="M103" s="2">
        <v>5.3571428571428568</v>
      </c>
      <c r="N103" s="2">
        <v>0</v>
      </c>
      <c r="O103" s="2">
        <f>SUM(NonNurse[[#This Row],[Qualified Social Work Staff Hours]:[Other Social Work Staff Hours]])/NonNurse[[#This Row],[MDS Census]]</f>
        <v>0.14995386035066133</v>
      </c>
      <c r="P103" s="2">
        <v>5.3571428571428568</v>
      </c>
      <c r="Q103" s="2">
        <v>10.096263736263735</v>
      </c>
      <c r="R103" s="2">
        <f>SUM(NonNurse[[#This Row],[Qualified Activities Professional Hours]:[Other Activities Professional Hours]])/NonNurse[[#This Row],[MDS Census]]</f>
        <v>0.43256228852660716</v>
      </c>
      <c r="S103" s="2">
        <v>0.34208791208791195</v>
      </c>
      <c r="T103" s="2">
        <v>0</v>
      </c>
      <c r="U103" s="2">
        <v>0</v>
      </c>
      <c r="V103" s="2">
        <f>SUM(NonNurse[[#This Row],[Occupational Therapist Hours]:[OT Aide Hours]])/NonNurse[[#This Row],[MDS Census]]</f>
        <v>9.5755152260842778E-3</v>
      </c>
      <c r="W103" s="2">
        <v>0.48406593406593396</v>
      </c>
      <c r="X103" s="2">
        <v>12.806923076923081</v>
      </c>
      <c r="Y103" s="2">
        <v>0</v>
      </c>
      <c r="Z103" s="2">
        <f>SUM(NonNurse[[#This Row],[Physical Therapist (PT) Hours]:[PT Aide Hours]])/NonNurse[[#This Row],[MDS Census]]</f>
        <v>0.37203322054752397</v>
      </c>
      <c r="AA103" s="2">
        <v>0</v>
      </c>
      <c r="AB103" s="2">
        <v>0</v>
      </c>
      <c r="AC103" s="2">
        <v>0</v>
      </c>
      <c r="AD103" s="2">
        <v>0</v>
      </c>
      <c r="AE103" s="2">
        <v>0</v>
      </c>
      <c r="AF103" s="2">
        <v>0</v>
      </c>
      <c r="AG103" s="2">
        <v>0</v>
      </c>
      <c r="AH103" s="2" t="s">
        <v>811</v>
      </c>
      <c r="AI103" s="37">
        <v>5</v>
      </c>
    </row>
    <row r="104" spans="1:35" x14ac:dyDescent="0.25">
      <c r="A104" t="s">
        <v>35</v>
      </c>
      <c r="B104" t="s">
        <v>1098</v>
      </c>
      <c r="C104" t="s">
        <v>1975</v>
      </c>
      <c r="D104" t="s">
        <v>2316</v>
      </c>
      <c r="E104" s="2">
        <v>64.626373626373621</v>
      </c>
      <c r="F104" s="2">
        <v>5.7142857142857144</v>
      </c>
      <c r="G104" s="2">
        <v>0</v>
      </c>
      <c r="H104" s="2">
        <v>0</v>
      </c>
      <c r="I104" s="2">
        <v>1.3186813186813187</v>
      </c>
      <c r="J104" s="2">
        <v>0</v>
      </c>
      <c r="K104" s="2">
        <v>0</v>
      </c>
      <c r="L104" s="2">
        <v>3.8209890109890114</v>
      </c>
      <c r="M104" s="2">
        <v>2.2857142857142856</v>
      </c>
      <c r="N104" s="2">
        <v>0</v>
      </c>
      <c r="O104" s="2">
        <f>SUM(NonNurse[[#This Row],[Qualified Social Work Staff Hours]:[Other Social Work Staff Hours]])/NonNurse[[#This Row],[MDS Census]]</f>
        <v>3.5368134670974327E-2</v>
      </c>
      <c r="P104" s="2">
        <v>12.04879120879121</v>
      </c>
      <c r="Q104" s="2">
        <v>0</v>
      </c>
      <c r="R104" s="2">
        <f>SUM(NonNurse[[#This Row],[Qualified Activities Professional Hours]:[Other Activities Professional Hours]])/NonNurse[[#This Row],[MDS Census]]</f>
        <v>0.18643768066655333</v>
      </c>
      <c r="S104" s="2">
        <v>3.2194505494505479</v>
      </c>
      <c r="T104" s="2">
        <v>5.987912087912088</v>
      </c>
      <c r="U104" s="2">
        <v>0</v>
      </c>
      <c r="V104" s="2">
        <f>SUM(NonNurse[[#This Row],[Occupational Therapist Hours]:[OT Aide Hours]])/NonNurse[[#This Row],[MDS Census]]</f>
        <v>0.14247066825369833</v>
      </c>
      <c r="W104" s="2">
        <v>2.0739560439560436</v>
      </c>
      <c r="X104" s="2">
        <v>6.0238461538461543</v>
      </c>
      <c r="Y104" s="2">
        <v>0</v>
      </c>
      <c r="Z104" s="2">
        <f>SUM(NonNurse[[#This Row],[Physical Therapist (PT) Hours]:[PT Aide Hours]])/NonNurse[[#This Row],[MDS Census]]</f>
        <v>0.12530181941846624</v>
      </c>
      <c r="AA104" s="2">
        <v>0</v>
      </c>
      <c r="AB104" s="2">
        <v>0</v>
      </c>
      <c r="AC104" s="2">
        <v>0</v>
      </c>
      <c r="AD104" s="2">
        <v>0</v>
      </c>
      <c r="AE104" s="2">
        <v>0</v>
      </c>
      <c r="AF104" s="2">
        <v>0</v>
      </c>
      <c r="AG104" s="2">
        <v>0</v>
      </c>
      <c r="AH104" s="2" t="s">
        <v>152</v>
      </c>
      <c r="AI104" s="37">
        <v>5</v>
      </c>
    </row>
    <row r="105" spans="1:35" x14ac:dyDescent="0.25">
      <c r="A105" t="s">
        <v>35</v>
      </c>
      <c r="B105" t="s">
        <v>1690</v>
      </c>
      <c r="C105" t="s">
        <v>1965</v>
      </c>
      <c r="D105" t="s">
        <v>2282</v>
      </c>
      <c r="E105" s="2">
        <v>33.956043956043956</v>
      </c>
      <c r="F105" s="2">
        <v>6.104395604395604</v>
      </c>
      <c r="G105" s="2">
        <v>1.5934065934065933</v>
      </c>
      <c r="H105" s="2">
        <v>0</v>
      </c>
      <c r="I105" s="2">
        <v>2</v>
      </c>
      <c r="J105" s="2">
        <v>0</v>
      </c>
      <c r="K105" s="2">
        <v>0</v>
      </c>
      <c r="L105" s="2">
        <v>0.85472527472527438</v>
      </c>
      <c r="M105" s="2">
        <v>0.73076923076923073</v>
      </c>
      <c r="N105" s="2">
        <v>4.4835164835164836</v>
      </c>
      <c r="O105" s="2">
        <f>SUM(NonNurse[[#This Row],[Qualified Social Work Staff Hours]:[Other Social Work Staff Hours]])/NonNurse[[#This Row],[MDS Census]]</f>
        <v>0.15355987055016182</v>
      </c>
      <c r="P105" s="2">
        <v>0.48076923076923078</v>
      </c>
      <c r="Q105" s="2">
        <v>4.313186813186813</v>
      </c>
      <c r="R105" s="2">
        <f>SUM(NonNurse[[#This Row],[Qualified Activities Professional Hours]:[Other Activities Professional Hours]])/NonNurse[[#This Row],[MDS Census]]</f>
        <v>0.14118122977346279</v>
      </c>
      <c r="S105" s="2">
        <v>2.0203296703296703</v>
      </c>
      <c r="T105" s="2">
        <v>3.310549450549451</v>
      </c>
      <c r="U105" s="2">
        <v>0</v>
      </c>
      <c r="V105" s="2">
        <f>SUM(NonNurse[[#This Row],[Occupational Therapist Hours]:[OT Aide Hours]])/NonNurse[[#This Row],[MDS Census]]</f>
        <v>0.15699352750809062</v>
      </c>
      <c r="W105" s="2">
        <v>1.3254945054945062</v>
      </c>
      <c r="X105" s="2">
        <v>6.4023076923076916</v>
      </c>
      <c r="Y105" s="2">
        <v>0</v>
      </c>
      <c r="Z105" s="2">
        <f>SUM(NonNurse[[#This Row],[Physical Therapist (PT) Hours]:[PT Aide Hours]])/NonNurse[[#This Row],[MDS Census]]</f>
        <v>0.22758252427184467</v>
      </c>
      <c r="AA105" s="2">
        <v>0</v>
      </c>
      <c r="AB105" s="2">
        <v>0</v>
      </c>
      <c r="AC105" s="2">
        <v>0</v>
      </c>
      <c r="AD105" s="2">
        <v>0</v>
      </c>
      <c r="AE105" s="2">
        <v>0</v>
      </c>
      <c r="AF105" s="2">
        <v>0</v>
      </c>
      <c r="AG105" s="2">
        <v>0</v>
      </c>
      <c r="AH105" s="2" t="s">
        <v>754</v>
      </c>
      <c r="AI105" s="37">
        <v>5</v>
      </c>
    </row>
    <row r="106" spans="1:35" x14ac:dyDescent="0.25">
      <c r="A106" t="s">
        <v>35</v>
      </c>
      <c r="B106" t="s">
        <v>1295</v>
      </c>
      <c r="C106" t="s">
        <v>996</v>
      </c>
      <c r="D106" t="s">
        <v>2296</v>
      </c>
      <c r="E106" s="2">
        <v>28.164835164835164</v>
      </c>
      <c r="F106" s="2">
        <v>4.5494505494505493</v>
      </c>
      <c r="G106" s="2">
        <v>0.31868131868131866</v>
      </c>
      <c r="H106" s="2">
        <v>0</v>
      </c>
      <c r="I106" s="2">
        <v>0.45054945054945056</v>
      </c>
      <c r="J106" s="2">
        <v>0</v>
      </c>
      <c r="K106" s="2">
        <v>0</v>
      </c>
      <c r="L106" s="2">
        <v>1.2316483516483514</v>
      </c>
      <c r="M106" s="2">
        <v>0</v>
      </c>
      <c r="N106" s="2">
        <v>0</v>
      </c>
      <c r="O106" s="2">
        <f>SUM(NonNurse[[#This Row],[Qualified Social Work Staff Hours]:[Other Social Work Staff Hours]])/NonNurse[[#This Row],[MDS Census]]</f>
        <v>0</v>
      </c>
      <c r="P106" s="2">
        <v>0</v>
      </c>
      <c r="Q106" s="2">
        <v>0.22054945054945055</v>
      </c>
      <c r="R106" s="2">
        <f>SUM(NonNurse[[#This Row],[Qualified Activities Professional Hours]:[Other Activities Professional Hours]])/NonNurse[[#This Row],[MDS Census]]</f>
        <v>7.8306671868903638E-3</v>
      </c>
      <c r="S106" s="2">
        <v>0.54</v>
      </c>
      <c r="T106" s="2">
        <v>1.8983516483516483</v>
      </c>
      <c r="U106" s="2">
        <v>0</v>
      </c>
      <c r="V106" s="2">
        <f>SUM(NonNurse[[#This Row],[Occupational Therapist Hours]:[OT Aide Hours]])/NonNurse[[#This Row],[MDS Census]]</f>
        <v>8.6574326960593057E-2</v>
      </c>
      <c r="W106" s="2">
        <v>0.45824175824175817</v>
      </c>
      <c r="X106" s="2">
        <v>5.041098901098902</v>
      </c>
      <c r="Y106" s="2">
        <v>0</v>
      </c>
      <c r="Z106" s="2">
        <f>SUM(NonNurse[[#This Row],[Physical Therapist (PT) Hours]:[PT Aide Hours]])/NonNurse[[#This Row],[MDS Census]]</f>
        <v>0.19525555989075308</v>
      </c>
      <c r="AA106" s="2">
        <v>0</v>
      </c>
      <c r="AB106" s="2">
        <v>0</v>
      </c>
      <c r="AC106" s="2">
        <v>0</v>
      </c>
      <c r="AD106" s="2">
        <v>5.9120879120879124</v>
      </c>
      <c r="AE106" s="2">
        <v>14.692307692307692</v>
      </c>
      <c r="AF106" s="2">
        <v>0</v>
      </c>
      <c r="AG106" s="2">
        <v>0.17582417582417584</v>
      </c>
      <c r="AH106" s="2" t="s">
        <v>351</v>
      </c>
      <c r="AI106" s="37">
        <v>5</v>
      </c>
    </row>
    <row r="107" spans="1:35" x14ac:dyDescent="0.25">
      <c r="A107" t="s">
        <v>35</v>
      </c>
      <c r="B107" t="s">
        <v>1285</v>
      </c>
      <c r="C107" t="s">
        <v>2155</v>
      </c>
      <c r="D107" t="s">
        <v>2301</v>
      </c>
      <c r="E107" s="2">
        <v>71.549450549450555</v>
      </c>
      <c r="F107" s="2">
        <v>5.6263736263736268</v>
      </c>
      <c r="G107" s="2">
        <v>1.1428571428571428</v>
      </c>
      <c r="H107" s="2">
        <v>0.42032967032967034</v>
      </c>
      <c r="I107" s="2">
        <v>1.1428571428571428</v>
      </c>
      <c r="J107" s="2">
        <v>0</v>
      </c>
      <c r="K107" s="2">
        <v>2.8461538461538463</v>
      </c>
      <c r="L107" s="2">
        <v>1.4152747252747255</v>
      </c>
      <c r="M107" s="2">
        <v>16.263736263736263</v>
      </c>
      <c r="N107" s="2">
        <v>0</v>
      </c>
      <c r="O107" s="2">
        <f>SUM(NonNurse[[#This Row],[Qualified Social Work Staff Hours]:[Other Social Work Staff Hours]])/NonNurse[[#This Row],[MDS Census]]</f>
        <v>0.22730763323606201</v>
      </c>
      <c r="P107" s="2">
        <v>6.2535164835164831</v>
      </c>
      <c r="Q107" s="2">
        <v>2.1553846153846159</v>
      </c>
      <c r="R107" s="2">
        <f>SUM(NonNurse[[#This Row],[Qualified Activities Professional Hours]:[Other Activities Professional Hours]])/NonNurse[[#This Row],[MDS Census]]</f>
        <v>0.11752572569497773</v>
      </c>
      <c r="S107" s="2">
        <v>5.6952747252747251</v>
      </c>
      <c r="T107" s="2">
        <v>7.6053846153846134</v>
      </c>
      <c r="U107" s="2">
        <v>0</v>
      </c>
      <c r="V107" s="2">
        <f>SUM(NonNurse[[#This Row],[Occupational Therapist Hours]:[OT Aide Hours]])/NonNurse[[#This Row],[MDS Census]]</f>
        <v>0.18589463984027027</v>
      </c>
      <c r="W107" s="2">
        <v>2.2380219780219783</v>
      </c>
      <c r="X107" s="2">
        <v>10.263846153846155</v>
      </c>
      <c r="Y107" s="2">
        <v>0</v>
      </c>
      <c r="Z107" s="2">
        <f>SUM(NonNurse[[#This Row],[Physical Therapist (PT) Hours]:[PT Aide Hours]])/NonNurse[[#This Row],[MDS Census]]</f>
        <v>0.17473045615112887</v>
      </c>
      <c r="AA107" s="2">
        <v>0</v>
      </c>
      <c r="AB107" s="2">
        <v>0</v>
      </c>
      <c r="AC107" s="2">
        <v>0</v>
      </c>
      <c r="AD107" s="2">
        <v>0</v>
      </c>
      <c r="AE107" s="2">
        <v>0</v>
      </c>
      <c r="AF107" s="2">
        <v>0</v>
      </c>
      <c r="AG107" s="2">
        <v>0</v>
      </c>
      <c r="AH107" s="2" t="s">
        <v>341</v>
      </c>
      <c r="AI107" s="37">
        <v>5</v>
      </c>
    </row>
    <row r="108" spans="1:35" x14ac:dyDescent="0.25">
      <c r="A108" t="s">
        <v>35</v>
      </c>
      <c r="B108" t="s">
        <v>1638</v>
      </c>
      <c r="C108" t="s">
        <v>1983</v>
      </c>
      <c r="D108" t="s">
        <v>2337</v>
      </c>
      <c r="E108" s="2">
        <v>52.901098901098898</v>
      </c>
      <c r="F108" s="2">
        <v>4.9230769230769234</v>
      </c>
      <c r="G108" s="2">
        <v>6.5934065934065936E-2</v>
      </c>
      <c r="H108" s="2">
        <v>0.25824175824175827</v>
      </c>
      <c r="I108" s="2">
        <v>0.7142857142857143</v>
      </c>
      <c r="J108" s="2">
        <v>0</v>
      </c>
      <c r="K108" s="2">
        <v>0</v>
      </c>
      <c r="L108" s="2">
        <v>1.9505494505494505</v>
      </c>
      <c r="M108" s="2">
        <v>4.9450549450549453</v>
      </c>
      <c r="N108" s="2">
        <v>0</v>
      </c>
      <c r="O108" s="2">
        <f>SUM(NonNurse[[#This Row],[Qualified Social Work Staff Hours]:[Other Social Work Staff Hours]])/NonNurse[[#This Row],[MDS Census]]</f>
        <v>9.3477357706688829E-2</v>
      </c>
      <c r="P108" s="2">
        <v>0</v>
      </c>
      <c r="Q108" s="2">
        <v>10.285714285714286</v>
      </c>
      <c r="R108" s="2">
        <f>SUM(NonNurse[[#This Row],[Qualified Activities Professional Hours]:[Other Activities Professional Hours]])/NonNurse[[#This Row],[MDS Census]]</f>
        <v>0.19443290402991278</v>
      </c>
      <c r="S108" s="2">
        <v>4.0164835164835164</v>
      </c>
      <c r="T108" s="2">
        <v>0.32692307692307693</v>
      </c>
      <c r="U108" s="2">
        <v>0</v>
      </c>
      <c r="V108" s="2">
        <f>SUM(NonNurse[[#This Row],[Occupational Therapist Hours]:[OT Aide Hours]])/NonNurse[[#This Row],[MDS Census]]</f>
        <v>8.2104279185708354E-2</v>
      </c>
      <c r="W108" s="2">
        <v>7.2554945054945055</v>
      </c>
      <c r="X108" s="2">
        <v>8.2417582417582416E-2</v>
      </c>
      <c r="Y108" s="2">
        <v>0</v>
      </c>
      <c r="Z108" s="2">
        <f>SUM(NonNurse[[#This Row],[Physical Therapist (PT) Hours]:[PT Aide Hours]])/NonNurse[[#This Row],[MDS Census]]</f>
        <v>0.1387100124636477</v>
      </c>
      <c r="AA108" s="2">
        <v>0</v>
      </c>
      <c r="AB108" s="2">
        <v>0</v>
      </c>
      <c r="AC108" s="2">
        <v>0</v>
      </c>
      <c r="AD108" s="2">
        <v>0</v>
      </c>
      <c r="AE108" s="2">
        <v>1.8241758241758241</v>
      </c>
      <c r="AF108" s="2">
        <v>0</v>
      </c>
      <c r="AG108" s="2">
        <v>0</v>
      </c>
      <c r="AH108" s="2" t="s">
        <v>701</v>
      </c>
      <c r="AI108" s="37">
        <v>5</v>
      </c>
    </row>
    <row r="109" spans="1:35" x14ac:dyDescent="0.25">
      <c r="A109" t="s">
        <v>35</v>
      </c>
      <c r="B109" t="s">
        <v>1677</v>
      </c>
      <c r="C109" t="s">
        <v>2174</v>
      </c>
      <c r="D109" t="s">
        <v>2359</v>
      </c>
      <c r="E109" s="2">
        <v>30.725274725274726</v>
      </c>
      <c r="F109" s="2">
        <v>2.4505494505494507</v>
      </c>
      <c r="G109" s="2">
        <v>0</v>
      </c>
      <c r="H109" s="2">
        <v>0</v>
      </c>
      <c r="I109" s="2">
        <v>0.82417582417582413</v>
      </c>
      <c r="J109" s="2">
        <v>0</v>
      </c>
      <c r="K109" s="2">
        <v>0</v>
      </c>
      <c r="L109" s="2">
        <v>0.87098901098901116</v>
      </c>
      <c r="M109" s="2">
        <v>0</v>
      </c>
      <c r="N109" s="2">
        <v>4.6016483516483513</v>
      </c>
      <c r="O109" s="2">
        <f>SUM(NonNurse[[#This Row],[Qualified Social Work Staff Hours]:[Other Social Work Staff Hours]])/NonNurse[[#This Row],[MDS Census]]</f>
        <v>0.14976752503576538</v>
      </c>
      <c r="P109" s="2">
        <v>3.9725274725274726</v>
      </c>
      <c r="Q109" s="2">
        <v>0</v>
      </c>
      <c r="R109" s="2">
        <f>SUM(NonNurse[[#This Row],[Qualified Activities Professional Hours]:[Other Activities Professional Hours]])/NonNurse[[#This Row],[MDS Census]]</f>
        <v>0.12929184549356224</v>
      </c>
      <c r="S109" s="2">
        <v>0.65296703296703296</v>
      </c>
      <c r="T109" s="2">
        <v>1.9781318681318687</v>
      </c>
      <c r="U109" s="2">
        <v>0</v>
      </c>
      <c r="V109" s="2">
        <f>SUM(NonNurse[[#This Row],[Occupational Therapist Hours]:[OT Aide Hours]])/NonNurse[[#This Row],[MDS Census]]</f>
        <v>8.5633047210300448E-2</v>
      </c>
      <c r="W109" s="2">
        <v>0.83802197802197798</v>
      </c>
      <c r="X109" s="2">
        <v>2.004945054945054</v>
      </c>
      <c r="Y109" s="2">
        <v>0</v>
      </c>
      <c r="Z109" s="2">
        <f>SUM(NonNurse[[#This Row],[Physical Therapist (PT) Hours]:[PT Aide Hours]])/NonNurse[[#This Row],[MDS Census]]</f>
        <v>9.2528612303290375E-2</v>
      </c>
      <c r="AA109" s="2">
        <v>0</v>
      </c>
      <c r="AB109" s="2">
        <v>0</v>
      </c>
      <c r="AC109" s="2">
        <v>0</v>
      </c>
      <c r="AD109" s="2">
        <v>0</v>
      </c>
      <c r="AE109" s="2">
        <v>0</v>
      </c>
      <c r="AF109" s="2">
        <v>0</v>
      </c>
      <c r="AG109" s="2">
        <v>0</v>
      </c>
      <c r="AH109" s="2" t="s">
        <v>741</v>
      </c>
      <c r="AI109" s="37">
        <v>5</v>
      </c>
    </row>
    <row r="110" spans="1:35" x14ac:dyDescent="0.25">
      <c r="A110" t="s">
        <v>35</v>
      </c>
      <c r="B110" t="s">
        <v>1884</v>
      </c>
      <c r="C110" t="s">
        <v>2274</v>
      </c>
      <c r="D110" t="s">
        <v>2286</v>
      </c>
      <c r="E110" s="2">
        <v>45.120879120879124</v>
      </c>
      <c r="F110" s="2">
        <v>5.0989010989010985</v>
      </c>
      <c r="G110" s="2">
        <v>0</v>
      </c>
      <c r="H110" s="2">
        <v>0</v>
      </c>
      <c r="I110" s="2">
        <v>0</v>
      </c>
      <c r="J110" s="2">
        <v>0</v>
      </c>
      <c r="K110" s="2">
        <v>0</v>
      </c>
      <c r="L110" s="2">
        <v>5.0471428571428572</v>
      </c>
      <c r="M110" s="2">
        <v>5.6263736263736268</v>
      </c>
      <c r="N110" s="2">
        <v>6.2664835164835155</v>
      </c>
      <c r="O110" s="2">
        <f>SUM(NonNurse[[#This Row],[Qualified Social Work Staff Hours]:[Other Social Work Staff Hours]])/NonNurse[[#This Row],[MDS Census]]</f>
        <v>0.26357769118363367</v>
      </c>
      <c r="P110" s="2">
        <v>5.3186813186813184</v>
      </c>
      <c r="Q110" s="2">
        <v>5.0292307692307698</v>
      </c>
      <c r="R110" s="2">
        <f>SUM(NonNurse[[#This Row],[Qualified Activities Professional Hours]:[Other Activities Professional Hours]])/NonNurse[[#This Row],[MDS Census]]</f>
        <v>0.22933755479785681</v>
      </c>
      <c r="S110" s="2">
        <v>6.3839560439560437</v>
      </c>
      <c r="T110" s="2">
        <v>15.396153846153847</v>
      </c>
      <c r="U110" s="2">
        <v>0</v>
      </c>
      <c r="V110" s="2">
        <f>SUM(NonNurse[[#This Row],[Occupational Therapist Hours]:[OT Aide Hours]])/NonNurse[[#This Row],[MDS Census]]</f>
        <v>0.48270579639551875</v>
      </c>
      <c r="W110" s="2">
        <v>5.320219780219781</v>
      </c>
      <c r="X110" s="2">
        <v>23.005384615384624</v>
      </c>
      <c r="Y110" s="2">
        <v>0</v>
      </c>
      <c r="Z110" s="2">
        <f>SUM(NonNurse[[#This Row],[Physical Therapist (PT) Hours]:[PT Aide Hours]])/NonNurse[[#This Row],[MDS Census]]</f>
        <v>0.62777155382367278</v>
      </c>
      <c r="AA110" s="2">
        <v>0</v>
      </c>
      <c r="AB110" s="2">
        <v>0</v>
      </c>
      <c r="AC110" s="2">
        <v>0</v>
      </c>
      <c r="AD110" s="2">
        <v>0</v>
      </c>
      <c r="AE110" s="2">
        <v>0</v>
      </c>
      <c r="AF110" s="2">
        <v>0</v>
      </c>
      <c r="AG110" s="2">
        <v>0</v>
      </c>
      <c r="AH110" s="2" t="s">
        <v>951</v>
      </c>
      <c r="AI110" s="37">
        <v>5</v>
      </c>
    </row>
    <row r="111" spans="1:35" x14ac:dyDescent="0.25">
      <c r="A111" t="s">
        <v>35</v>
      </c>
      <c r="B111" t="s">
        <v>1680</v>
      </c>
      <c r="C111" t="s">
        <v>1996</v>
      </c>
      <c r="D111" t="s">
        <v>2365</v>
      </c>
      <c r="E111" s="2">
        <v>56.901098901098898</v>
      </c>
      <c r="F111" s="2">
        <v>4.1635164835164842</v>
      </c>
      <c r="G111" s="2">
        <v>0.5714285714285714</v>
      </c>
      <c r="H111" s="2">
        <v>0</v>
      </c>
      <c r="I111" s="2">
        <v>1.2857142857142858</v>
      </c>
      <c r="J111" s="2">
        <v>0</v>
      </c>
      <c r="K111" s="2">
        <v>0</v>
      </c>
      <c r="L111" s="2">
        <v>4.5289010989010983</v>
      </c>
      <c r="M111" s="2">
        <v>4.025274725274727</v>
      </c>
      <c r="N111" s="2">
        <v>4.2043956043956054</v>
      </c>
      <c r="O111" s="2">
        <f>SUM(NonNurse[[#This Row],[Qualified Social Work Staff Hours]:[Other Social Work Staff Hours]])/NonNurse[[#This Row],[MDS Census]]</f>
        <v>0.14463113171108541</v>
      </c>
      <c r="P111" s="2">
        <v>5.1472527472527494</v>
      </c>
      <c r="Q111" s="2">
        <v>10.325274725274722</v>
      </c>
      <c r="R111" s="2">
        <f>SUM(NonNurse[[#This Row],[Qualified Activities Professional Hours]:[Other Activities Professional Hours]])/NonNurse[[#This Row],[MDS Census]]</f>
        <v>0.27191966010042484</v>
      </c>
      <c r="S111" s="2">
        <v>1.3970329670329675</v>
      </c>
      <c r="T111" s="2">
        <v>4.6947252747252746</v>
      </c>
      <c r="U111" s="2">
        <v>0</v>
      </c>
      <c r="V111" s="2">
        <f>SUM(NonNurse[[#This Row],[Occupational Therapist Hours]:[OT Aide Hours]])/NonNurse[[#This Row],[MDS Census]]</f>
        <v>0.10705870992661261</v>
      </c>
      <c r="W111" s="2">
        <v>1.8532967032967034</v>
      </c>
      <c r="X111" s="2">
        <v>3.7080219780219776</v>
      </c>
      <c r="Y111" s="2">
        <v>0</v>
      </c>
      <c r="Z111" s="2">
        <f>SUM(NonNurse[[#This Row],[Physical Therapist (PT) Hours]:[PT Aide Hours]])/NonNurse[[#This Row],[MDS Census]]</f>
        <v>9.7736577829277721E-2</v>
      </c>
      <c r="AA111" s="2">
        <v>0</v>
      </c>
      <c r="AB111" s="2">
        <v>0</v>
      </c>
      <c r="AC111" s="2">
        <v>0</v>
      </c>
      <c r="AD111" s="2">
        <v>0</v>
      </c>
      <c r="AE111" s="2">
        <v>0</v>
      </c>
      <c r="AF111" s="2">
        <v>0</v>
      </c>
      <c r="AG111" s="2">
        <v>0</v>
      </c>
      <c r="AH111" s="2" t="s">
        <v>744</v>
      </c>
      <c r="AI111" s="37">
        <v>5</v>
      </c>
    </row>
    <row r="112" spans="1:35" x14ac:dyDescent="0.25">
      <c r="A112" t="s">
        <v>35</v>
      </c>
      <c r="B112" t="s">
        <v>1483</v>
      </c>
      <c r="C112" t="s">
        <v>2031</v>
      </c>
      <c r="D112" t="s">
        <v>2331</v>
      </c>
      <c r="E112" s="2">
        <v>32.868131868131869</v>
      </c>
      <c r="F112" s="2">
        <v>7.2087912087912089</v>
      </c>
      <c r="G112" s="2">
        <v>0.31868131868131866</v>
      </c>
      <c r="H112" s="2">
        <v>0.26373626373626374</v>
      </c>
      <c r="I112" s="2">
        <v>0.74725274725274726</v>
      </c>
      <c r="J112" s="2">
        <v>0</v>
      </c>
      <c r="K112" s="2">
        <v>0</v>
      </c>
      <c r="L112" s="2">
        <v>2.7939560439560438</v>
      </c>
      <c r="M112" s="2">
        <v>0</v>
      </c>
      <c r="N112" s="2">
        <v>0</v>
      </c>
      <c r="O112" s="2">
        <f>SUM(NonNurse[[#This Row],[Qualified Social Work Staff Hours]:[Other Social Work Staff Hours]])/NonNurse[[#This Row],[MDS Census]]</f>
        <v>0</v>
      </c>
      <c r="P112" s="2">
        <v>4.3406593406593403</v>
      </c>
      <c r="Q112" s="2">
        <v>11.597472527472526</v>
      </c>
      <c r="R112" s="2">
        <f>SUM(NonNurse[[#This Row],[Qualified Activities Professional Hours]:[Other Activities Professional Hours]])/NonNurse[[#This Row],[MDS Census]]</f>
        <v>0.48491140086927442</v>
      </c>
      <c r="S112" s="2">
        <v>0.59065934065934067</v>
      </c>
      <c r="T112" s="2">
        <v>4.0851648351648349</v>
      </c>
      <c r="U112" s="2">
        <v>0</v>
      </c>
      <c r="V112" s="2">
        <f>SUM(NonNurse[[#This Row],[Occupational Therapist Hours]:[OT Aide Hours]])/NonNurse[[#This Row],[MDS Census]]</f>
        <v>0.14226011367435637</v>
      </c>
      <c r="W112" s="2">
        <v>1.0090109890109888</v>
      </c>
      <c r="X112" s="2">
        <v>3.7942857142857154</v>
      </c>
      <c r="Y112" s="2">
        <v>0</v>
      </c>
      <c r="Z112" s="2">
        <f>SUM(NonNurse[[#This Row],[Physical Therapist (PT) Hours]:[PT Aide Hours]])/NonNurse[[#This Row],[MDS Census]]</f>
        <v>0.14613841524573723</v>
      </c>
      <c r="AA112" s="2">
        <v>0</v>
      </c>
      <c r="AB112" s="2">
        <v>0</v>
      </c>
      <c r="AC112" s="2">
        <v>0</v>
      </c>
      <c r="AD112" s="2">
        <v>0</v>
      </c>
      <c r="AE112" s="2">
        <v>0</v>
      </c>
      <c r="AF112" s="2">
        <v>0</v>
      </c>
      <c r="AG112" s="2">
        <v>0</v>
      </c>
      <c r="AH112" s="2" t="s">
        <v>543</v>
      </c>
      <c r="AI112" s="37">
        <v>5</v>
      </c>
    </row>
    <row r="113" spans="1:35" x14ac:dyDescent="0.25">
      <c r="A113" t="s">
        <v>35</v>
      </c>
      <c r="B113" t="s">
        <v>1584</v>
      </c>
      <c r="C113" t="s">
        <v>1922</v>
      </c>
      <c r="D113" t="s">
        <v>2291</v>
      </c>
      <c r="E113" s="2">
        <v>26.978021978021978</v>
      </c>
      <c r="F113" s="2">
        <v>5.0989010989010985</v>
      </c>
      <c r="G113" s="2">
        <v>0.27472527472527475</v>
      </c>
      <c r="H113" s="2">
        <v>0.21978021978021978</v>
      </c>
      <c r="I113" s="2">
        <v>1.1208791208791209</v>
      </c>
      <c r="J113" s="2">
        <v>1.0659340659340659</v>
      </c>
      <c r="K113" s="2">
        <v>0</v>
      </c>
      <c r="L113" s="2">
        <v>5.0386813186813191</v>
      </c>
      <c r="M113" s="2">
        <v>0</v>
      </c>
      <c r="N113" s="2">
        <v>0</v>
      </c>
      <c r="O113" s="2">
        <f>SUM(NonNurse[[#This Row],[Qualified Social Work Staff Hours]:[Other Social Work Staff Hours]])/NonNurse[[#This Row],[MDS Census]]</f>
        <v>0</v>
      </c>
      <c r="P113" s="2">
        <v>0</v>
      </c>
      <c r="Q113" s="2">
        <v>0</v>
      </c>
      <c r="R113" s="2">
        <f>SUM(NonNurse[[#This Row],[Qualified Activities Professional Hours]:[Other Activities Professional Hours]])/NonNurse[[#This Row],[MDS Census]]</f>
        <v>0</v>
      </c>
      <c r="S113" s="2">
        <v>2.514175824175823</v>
      </c>
      <c r="T113" s="2">
        <v>4.4981318681318658</v>
      </c>
      <c r="U113" s="2">
        <v>0</v>
      </c>
      <c r="V113" s="2">
        <f>SUM(NonNurse[[#This Row],[Occupational Therapist Hours]:[OT Aide Hours]])/NonNurse[[#This Row],[MDS Census]]</f>
        <v>0.25992668024439902</v>
      </c>
      <c r="W113" s="2">
        <v>3.0297802197802191</v>
      </c>
      <c r="X113" s="2">
        <v>3.7721978021978013</v>
      </c>
      <c r="Y113" s="2">
        <v>2.3406593406593408</v>
      </c>
      <c r="Z113" s="2">
        <f>SUM(NonNurse[[#This Row],[Physical Therapist (PT) Hours]:[PT Aide Hours]])/NonNurse[[#This Row],[MDS Census]]</f>
        <v>0.33889205702647651</v>
      </c>
      <c r="AA113" s="2">
        <v>0</v>
      </c>
      <c r="AB113" s="2">
        <v>0</v>
      </c>
      <c r="AC113" s="2">
        <v>0</v>
      </c>
      <c r="AD113" s="2">
        <v>0</v>
      </c>
      <c r="AE113" s="2">
        <v>0</v>
      </c>
      <c r="AF113" s="2">
        <v>0</v>
      </c>
      <c r="AG113" s="2">
        <v>0</v>
      </c>
      <c r="AH113" s="2" t="s">
        <v>646</v>
      </c>
      <c r="AI113" s="37">
        <v>5</v>
      </c>
    </row>
    <row r="114" spans="1:35" x14ac:dyDescent="0.25">
      <c r="A114" t="s">
        <v>35</v>
      </c>
      <c r="B114" t="s">
        <v>1142</v>
      </c>
      <c r="C114" t="s">
        <v>2115</v>
      </c>
      <c r="D114" t="s">
        <v>2347</v>
      </c>
      <c r="E114" s="2">
        <v>71.703296703296701</v>
      </c>
      <c r="F114" s="2">
        <v>5.4505494505494507</v>
      </c>
      <c r="G114" s="2">
        <v>0.42857142857142855</v>
      </c>
      <c r="H114" s="2">
        <v>0.40274725274725282</v>
      </c>
      <c r="I114" s="2">
        <v>1.0659340659340659</v>
      </c>
      <c r="J114" s="2">
        <v>0</v>
      </c>
      <c r="K114" s="2">
        <v>0</v>
      </c>
      <c r="L114" s="2">
        <v>4.2165934065934065</v>
      </c>
      <c r="M114" s="2">
        <v>4.651758241758241</v>
      </c>
      <c r="N114" s="2">
        <v>3.4357142857142859</v>
      </c>
      <c r="O114" s="2">
        <f>SUM(NonNurse[[#This Row],[Qualified Social Work Staff Hours]:[Other Social Work Staff Hours]])/NonNurse[[#This Row],[MDS Census]]</f>
        <v>0.11279080459770116</v>
      </c>
      <c r="P114" s="2">
        <v>2.9589010989010993</v>
      </c>
      <c r="Q114" s="2">
        <v>4.9835164835164809</v>
      </c>
      <c r="R114" s="2">
        <f>SUM(NonNurse[[#This Row],[Qualified Activities Professional Hours]:[Other Activities Professional Hours]])/NonNurse[[#This Row],[MDS Census]]</f>
        <v>0.11076781609195399</v>
      </c>
      <c r="S114" s="2">
        <v>3.0018681318681315</v>
      </c>
      <c r="T114" s="2">
        <v>5.714945054945054</v>
      </c>
      <c r="U114" s="2">
        <v>0</v>
      </c>
      <c r="V114" s="2">
        <f>SUM(NonNurse[[#This Row],[Occupational Therapist Hours]:[OT Aide Hours]])/NonNurse[[#This Row],[MDS Census]]</f>
        <v>0.12156781609195401</v>
      </c>
      <c r="W114" s="2">
        <v>1.9793406593406593</v>
      </c>
      <c r="X114" s="2">
        <v>9.8904395604395621</v>
      </c>
      <c r="Y114" s="2">
        <v>0</v>
      </c>
      <c r="Z114" s="2">
        <f>SUM(NonNurse[[#This Row],[Physical Therapist (PT) Hours]:[PT Aide Hours]])/NonNurse[[#This Row],[MDS Census]]</f>
        <v>0.16554022988505748</v>
      </c>
      <c r="AA114" s="2">
        <v>0</v>
      </c>
      <c r="AB114" s="2">
        <v>0</v>
      </c>
      <c r="AC114" s="2">
        <v>0</v>
      </c>
      <c r="AD114" s="2">
        <v>0</v>
      </c>
      <c r="AE114" s="2">
        <v>0</v>
      </c>
      <c r="AF114" s="2">
        <v>0</v>
      </c>
      <c r="AG114" s="2">
        <v>0</v>
      </c>
      <c r="AH114" s="2" t="s">
        <v>197</v>
      </c>
      <c r="AI114" s="37">
        <v>5</v>
      </c>
    </row>
    <row r="115" spans="1:35" x14ac:dyDescent="0.25">
      <c r="A115" t="s">
        <v>35</v>
      </c>
      <c r="B115" t="s">
        <v>1789</v>
      </c>
      <c r="C115" t="s">
        <v>1975</v>
      </c>
      <c r="D115" t="s">
        <v>2316</v>
      </c>
      <c r="E115" s="2">
        <v>71.64835164835165</v>
      </c>
      <c r="F115" s="2">
        <v>34.581098901098905</v>
      </c>
      <c r="G115" s="2">
        <v>5.7142857142857144</v>
      </c>
      <c r="H115" s="2">
        <v>0</v>
      </c>
      <c r="I115" s="2">
        <v>5.7142857142857144</v>
      </c>
      <c r="J115" s="2">
        <v>0</v>
      </c>
      <c r="K115" s="2">
        <v>5.7142857142857144</v>
      </c>
      <c r="L115" s="2">
        <v>3.38879120879121</v>
      </c>
      <c r="M115" s="2">
        <v>0</v>
      </c>
      <c r="N115" s="2">
        <v>5.3571428571428568</v>
      </c>
      <c r="O115" s="2">
        <f>SUM(NonNurse[[#This Row],[Qualified Social Work Staff Hours]:[Other Social Work Staff Hours]])/NonNurse[[#This Row],[MDS Census]]</f>
        <v>7.4769938650306747E-2</v>
      </c>
      <c r="P115" s="2">
        <v>13.389999999999995</v>
      </c>
      <c r="Q115" s="2">
        <v>8.883076923076926</v>
      </c>
      <c r="R115" s="2">
        <f>SUM(NonNurse[[#This Row],[Qualified Activities Professional Hours]:[Other Activities Professional Hours]])/NonNurse[[#This Row],[MDS Census]]</f>
        <v>0.31086656441717786</v>
      </c>
      <c r="S115" s="2">
        <v>0.64648351648351643</v>
      </c>
      <c r="T115" s="2">
        <v>4.2482417582417575</v>
      </c>
      <c r="U115" s="2">
        <v>0</v>
      </c>
      <c r="V115" s="2">
        <f>SUM(NonNurse[[#This Row],[Occupational Therapist Hours]:[OT Aide Hours]])/NonNurse[[#This Row],[MDS Census]]</f>
        <v>6.831595092024538E-2</v>
      </c>
      <c r="W115" s="2">
        <v>0.99560439560439551</v>
      </c>
      <c r="X115" s="2">
        <v>7.3587912087912102</v>
      </c>
      <c r="Y115" s="2">
        <v>0</v>
      </c>
      <c r="Z115" s="2">
        <f>SUM(NonNurse[[#This Row],[Physical Therapist (PT) Hours]:[PT Aide Hours]])/NonNurse[[#This Row],[MDS Census]]</f>
        <v>0.11660276073619634</v>
      </c>
      <c r="AA115" s="2">
        <v>0</v>
      </c>
      <c r="AB115" s="2">
        <v>0</v>
      </c>
      <c r="AC115" s="2">
        <v>0</v>
      </c>
      <c r="AD115" s="2">
        <v>0</v>
      </c>
      <c r="AE115" s="2">
        <v>0</v>
      </c>
      <c r="AF115" s="2">
        <v>0</v>
      </c>
      <c r="AG115" s="2">
        <v>0</v>
      </c>
      <c r="AH115" s="2" t="s">
        <v>855</v>
      </c>
      <c r="AI115" s="37">
        <v>5</v>
      </c>
    </row>
    <row r="116" spans="1:35" x14ac:dyDescent="0.25">
      <c r="A116" t="s">
        <v>35</v>
      </c>
      <c r="B116" t="s">
        <v>991</v>
      </c>
      <c r="C116" t="s">
        <v>2008</v>
      </c>
      <c r="D116" t="s">
        <v>2281</v>
      </c>
      <c r="E116" s="2">
        <v>242.74725274725276</v>
      </c>
      <c r="F116" s="2">
        <v>4.9670329670329672</v>
      </c>
      <c r="G116" s="2">
        <v>5.4945054945054944E-2</v>
      </c>
      <c r="H116" s="2">
        <v>1.098901098901099</v>
      </c>
      <c r="I116" s="2">
        <v>20.956043956043956</v>
      </c>
      <c r="J116" s="2">
        <v>0</v>
      </c>
      <c r="K116" s="2">
        <v>0</v>
      </c>
      <c r="L116" s="2">
        <v>12.216483516483514</v>
      </c>
      <c r="M116" s="2">
        <v>24.235604395604398</v>
      </c>
      <c r="N116" s="2">
        <v>0</v>
      </c>
      <c r="O116" s="2">
        <f>SUM(NonNurse[[#This Row],[Qualified Social Work Staff Hours]:[Other Social Work Staff Hours]])/NonNurse[[#This Row],[MDS Census]]</f>
        <v>9.983884110457221E-2</v>
      </c>
      <c r="P116" s="2">
        <v>5.683076923076924</v>
      </c>
      <c r="Q116" s="2">
        <v>44.420219780219789</v>
      </c>
      <c r="R116" s="2">
        <f>SUM(NonNurse[[#This Row],[Qualified Activities Professional Hours]:[Other Activities Professional Hours]])/NonNurse[[#This Row],[MDS Census]]</f>
        <v>0.20640108646446359</v>
      </c>
      <c r="S116" s="2">
        <v>35.121758241758251</v>
      </c>
      <c r="T116" s="2">
        <v>0</v>
      </c>
      <c r="U116" s="2">
        <v>0</v>
      </c>
      <c r="V116" s="2">
        <f>SUM(NonNurse[[#This Row],[Occupational Therapist Hours]:[OT Aide Hours]])/NonNurse[[#This Row],[MDS Census]]</f>
        <v>0.14468447261204168</v>
      </c>
      <c r="W116" s="2">
        <v>52.84593406593406</v>
      </c>
      <c r="X116" s="2">
        <v>0</v>
      </c>
      <c r="Y116" s="2">
        <v>0</v>
      </c>
      <c r="Z116" s="2">
        <f>SUM(NonNurse[[#This Row],[Physical Therapist (PT) Hours]:[PT Aide Hours]])/NonNurse[[#This Row],[MDS Census]]</f>
        <v>0.21769941149841554</v>
      </c>
      <c r="AA116" s="2">
        <v>0</v>
      </c>
      <c r="AB116" s="2">
        <v>0</v>
      </c>
      <c r="AC116" s="2">
        <v>0</v>
      </c>
      <c r="AD116" s="2">
        <v>0</v>
      </c>
      <c r="AE116" s="2">
        <v>0</v>
      </c>
      <c r="AF116" s="2">
        <v>0</v>
      </c>
      <c r="AG116" s="2">
        <v>0</v>
      </c>
      <c r="AH116" s="2" t="s">
        <v>262</v>
      </c>
      <c r="AI116" s="37">
        <v>5</v>
      </c>
    </row>
    <row r="117" spans="1:35" x14ac:dyDescent="0.25">
      <c r="A117" t="s">
        <v>35</v>
      </c>
      <c r="B117" t="s">
        <v>1218</v>
      </c>
      <c r="C117" t="s">
        <v>1937</v>
      </c>
      <c r="D117" t="s">
        <v>2337</v>
      </c>
      <c r="E117" s="2">
        <v>58.824175824175825</v>
      </c>
      <c r="F117" s="2">
        <v>5.4505494505494507</v>
      </c>
      <c r="G117" s="2">
        <v>1.1318681318681318</v>
      </c>
      <c r="H117" s="2">
        <v>0.36362637362637368</v>
      </c>
      <c r="I117" s="2">
        <v>0.94505494505494503</v>
      </c>
      <c r="J117" s="2">
        <v>0</v>
      </c>
      <c r="K117" s="2">
        <v>0</v>
      </c>
      <c r="L117" s="2">
        <v>0.90109890109890112</v>
      </c>
      <c r="M117" s="2">
        <v>5.4505494505494507</v>
      </c>
      <c r="N117" s="2">
        <v>0</v>
      </c>
      <c r="O117" s="2">
        <f>SUM(NonNurse[[#This Row],[Qualified Social Work Staff Hours]:[Other Social Work Staff Hours]])/NonNurse[[#This Row],[MDS Census]]</f>
        <v>9.2658322436017182E-2</v>
      </c>
      <c r="P117" s="2">
        <v>5.6263736263736268</v>
      </c>
      <c r="Q117" s="2">
        <v>4.813186813186813</v>
      </c>
      <c r="R117" s="2">
        <f>SUM(NonNurse[[#This Row],[Qualified Activities Professional Hours]:[Other Activities Professional Hours]])/NonNurse[[#This Row],[MDS Census]]</f>
        <v>0.17747057724640389</v>
      </c>
      <c r="S117" s="2">
        <v>5.9224175824175829</v>
      </c>
      <c r="T117" s="2">
        <v>4.2343956043956048</v>
      </c>
      <c r="U117" s="2">
        <v>0</v>
      </c>
      <c r="V117" s="2">
        <f>SUM(NonNurse[[#This Row],[Occupational Therapist Hours]:[OT Aide Hours]])/NonNurse[[#This Row],[MDS Census]]</f>
        <v>0.17266392677003553</v>
      </c>
      <c r="W117" s="2">
        <v>3.8125274725274729</v>
      </c>
      <c r="X117" s="2">
        <v>5.0302197802197801</v>
      </c>
      <c r="Y117" s="2">
        <v>0</v>
      </c>
      <c r="Z117" s="2">
        <f>SUM(NonNurse[[#This Row],[Physical Therapist (PT) Hours]:[PT Aide Hours]])/NonNurse[[#This Row],[MDS Census]]</f>
        <v>0.15032505137306185</v>
      </c>
      <c r="AA117" s="2">
        <v>0</v>
      </c>
      <c r="AB117" s="2">
        <v>0</v>
      </c>
      <c r="AC117" s="2">
        <v>0</v>
      </c>
      <c r="AD117" s="2">
        <v>0</v>
      </c>
      <c r="AE117" s="2">
        <v>0</v>
      </c>
      <c r="AF117" s="2">
        <v>0</v>
      </c>
      <c r="AG117" s="2">
        <v>0</v>
      </c>
      <c r="AH117" s="2" t="s">
        <v>274</v>
      </c>
      <c r="AI117" s="37">
        <v>5</v>
      </c>
    </row>
    <row r="118" spans="1:35" x14ac:dyDescent="0.25">
      <c r="A118" t="s">
        <v>35</v>
      </c>
      <c r="B118" t="s">
        <v>1524</v>
      </c>
      <c r="C118" t="s">
        <v>2103</v>
      </c>
      <c r="D118" t="s">
        <v>2310</v>
      </c>
      <c r="E118" s="2">
        <v>99.571428571428569</v>
      </c>
      <c r="F118" s="2">
        <v>9.8901098901098905</v>
      </c>
      <c r="G118" s="2">
        <v>0</v>
      </c>
      <c r="H118" s="2">
        <v>0</v>
      </c>
      <c r="I118" s="2">
        <v>6.1538461538461542</v>
      </c>
      <c r="J118" s="2">
        <v>0</v>
      </c>
      <c r="K118" s="2">
        <v>0</v>
      </c>
      <c r="L118" s="2">
        <v>8.1106593406593426</v>
      </c>
      <c r="M118" s="2">
        <v>10.463736263736266</v>
      </c>
      <c r="N118" s="2">
        <v>6.1780219780219783</v>
      </c>
      <c r="O118" s="2">
        <f>SUM(NonNurse[[#This Row],[Qualified Social Work Staff Hours]:[Other Social Work Staff Hours]])/NonNurse[[#This Row],[MDS Census]]</f>
        <v>0.16713387043372699</v>
      </c>
      <c r="P118" s="2">
        <v>10.323076923076924</v>
      </c>
      <c r="Q118" s="2">
        <v>38.648901098901099</v>
      </c>
      <c r="R118" s="2">
        <f>SUM(NonNurse[[#This Row],[Qualified Activities Professional Hours]:[Other Activities Professional Hours]])/NonNurse[[#This Row],[MDS Census]]</f>
        <v>0.49182761284626425</v>
      </c>
      <c r="S118" s="2">
        <v>6.5783516483516467</v>
      </c>
      <c r="T118" s="2">
        <v>13.015714285714289</v>
      </c>
      <c r="U118" s="2">
        <v>0</v>
      </c>
      <c r="V118" s="2">
        <f>SUM(NonNurse[[#This Row],[Occupational Therapist Hours]:[OT Aide Hours]])/NonNurse[[#This Row],[MDS Census]]</f>
        <v>0.19678401942390467</v>
      </c>
      <c r="W118" s="2">
        <v>5.3434065934065931</v>
      </c>
      <c r="X118" s="2">
        <v>17.048791208791208</v>
      </c>
      <c r="Y118" s="2">
        <v>0</v>
      </c>
      <c r="Z118" s="2">
        <f>SUM(NonNurse[[#This Row],[Physical Therapist (PT) Hours]:[PT Aide Hours]])/NonNurse[[#This Row],[MDS Census]]</f>
        <v>0.22488577419710845</v>
      </c>
      <c r="AA118" s="2">
        <v>0</v>
      </c>
      <c r="AB118" s="2">
        <v>0</v>
      </c>
      <c r="AC118" s="2">
        <v>0</v>
      </c>
      <c r="AD118" s="2">
        <v>0</v>
      </c>
      <c r="AE118" s="2">
        <v>21.87912087912088</v>
      </c>
      <c r="AF118" s="2">
        <v>0</v>
      </c>
      <c r="AG118" s="2">
        <v>0</v>
      </c>
      <c r="AH118" s="2" t="s">
        <v>586</v>
      </c>
      <c r="AI118" s="37">
        <v>5</v>
      </c>
    </row>
    <row r="119" spans="1:35" x14ac:dyDescent="0.25">
      <c r="A119" t="s">
        <v>35</v>
      </c>
      <c r="B119" t="s">
        <v>1655</v>
      </c>
      <c r="C119" t="s">
        <v>1922</v>
      </c>
      <c r="D119" t="s">
        <v>2291</v>
      </c>
      <c r="E119" s="2">
        <v>51.395604395604394</v>
      </c>
      <c r="F119" s="2">
        <v>5.7142857142857144</v>
      </c>
      <c r="G119" s="2">
        <v>0</v>
      </c>
      <c r="H119" s="2">
        <v>0.26373626373626374</v>
      </c>
      <c r="I119" s="2">
        <v>5.7142857142857144</v>
      </c>
      <c r="J119" s="2">
        <v>0</v>
      </c>
      <c r="K119" s="2">
        <v>0</v>
      </c>
      <c r="L119" s="2">
        <v>1.1373626373626373</v>
      </c>
      <c r="M119" s="2">
        <v>0</v>
      </c>
      <c r="N119" s="2">
        <v>6.0219780219780219</v>
      </c>
      <c r="O119" s="2">
        <f>SUM(NonNurse[[#This Row],[Qualified Social Work Staff Hours]:[Other Social Work Staff Hours]])/NonNurse[[#This Row],[MDS Census]]</f>
        <v>0.11716912550780414</v>
      </c>
      <c r="P119" s="2">
        <v>5.8269230769230766</v>
      </c>
      <c r="Q119" s="2">
        <v>17.964285714285715</v>
      </c>
      <c r="R119" s="2">
        <f>SUM(NonNurse[[#This Row],[Qualified Activities Professional Hours]:[Other Activities Professional Hours]])/NonNurse[[#This Row],[MDS Census]]</f>
        <v>0.46290357066495619</v>
      </c>
      <c r="S119" s="2">
        <v>2.9835164835164836</v>
      </c>
      <c r="T119" s="2">
        <v>0.37637362637362637</v>
      </c>
      <c r="U119" s="2">
        <v>1.098901098901099E-2</v>
      </c>
      <c r="V119" s="2">
        <f>SUM(NonNurse[[#This Row],[Occupational Therapist Hours]:[OT Aide Hours]])/NonNurse[[#This Row],[MDS Census]]</f>
        <v>6.5586914688903139E-2</v>
      </c>
      <c r="W119" s="2">
        <v>3.8186813186813189</v>
      </c>
      <c r="X119" s="2">
        <v>0.73901098901098905</v>
      </c>
      <c r="Y119" s="2">
        <v>0</v>
      </c>
      <c r="Z119" s="2">
        <f>SUM(NonNurse[[#This Row],[Physical Therapist (PT) Hours]:[PT Aide Hours]])/NonNurse[[#This Row],[MDS Census]]</f>
        <v>8.8678640153944846E-2</v>
      </c>
      <c r="AA119" s="2">
        <v>0</v>
      </c>
      <c r="AB119" s="2">
        <v>0</v>
      </c>
      <c r="AC119" s="2">
        <v>0</v>
      </c>
      <c r="AD119" s="2">
        <v>18.989010989010989</v>
      </c>
      <c r="AE119" s="2">
        <v>0</v>
      </c>
      <c r="AF119" s="2">
        <v>0</v>
      </c>
      <c r="AG119" s="2">
        <v>0</v>
      </c>
      <c r="AH119" s="2" t="s">
        <v>718</v>
      </c>
      <c r="AI119" s="37">
        <v>5</v>
      </c>
    </row>
    <row r="120" spans="1:35" x14ac:dyDescent="0.25">
      <c r="A120" t="s">
        <v>35</v>
      </c>
      <c r="B120" t="s">
        <v>1658</v>
      </c>
      <c r="C120" t="s">
        <v>1933</v>
      </c>
      <c r="D120" t="s">
        <v>2363</v>
      </c>
      <c r="E120" s="2">
        <v>92.92307692307692</v>
      </c>
      <c r="F120" s="2">
        <v>5.0989010989010985</v>
      </c>
      <c r="G120" s="2">
        <v>2.8571428571428572</v>
      </c>
      <c r="H120" s="2">
        <v>0</v>
      </c>
      <c r="I120" s="2">
        <v>7.2967032967032965</v>
      </c>
      <c r="J120" s="2">
        <v>0</v>
      </c>
      <c r="K120" s="2">
        <v>3.0769230769230771</v>
      </c>
      <c r="L120" s="2">
        <v>5.1408791208791218</v>
      </c>
      <c r="M120" s="2">
        <v>5.186813186813187</v>
      </c>
      <c r="N120" s="2">
        <v>0</v>
      </c>
      <c r="O120" s="2">
        <f>SUM(NonNurse[[#This Row],[Qualified Social Work Staff Hours]:[Other Social Work Staff Hours]])/NonNurse[[#This Row],[MDS Census]]</f>
        <v>5.5818353831598867E-2</v>
      </c>
      <c r="P120" s="2">
        <v>4.9721978021978028</v>
      </c>
      <c r="Q120" s="2">
        <v>4.1263736263736268</v>
      </c>
      <c r="R120" s="2">
        <f>SUM(NonNurse[[#This Row],[Qualified Activities Professional Hours]:[Other Activities Professional Hours]])/NonNurse[[#This Row],[MDS Census]]</f>
        <v>9.7915089877010406E-2</v>
      </c>
      <c r="S120" s="2">
        <v>24.410329670329677</v>
      </c>
      <c r="T120" s="2">
        <v>0</v>
      </c>
      <c r="U120" s="2">
        <v>0</v>
      </c>
      <c r="V120" s="2">
        <f>SUM(NonNurse[[#This Row],[Occupational Therapist Hours]:[OT Aide Hours]])/NonNurse[[#This Row],[MDS Census]]</f>
        <v>0.26269394512772004</v>
      </c>
      <c r="W120" s="2">
        <v>19.100769230769238</v>
      </c>
      <c r="X120" s="2">
        <v>0</v>
      </c>
      <c r="Y120" s="2">
        <v>0</v>
      </c>
      <c r="Z120" s="2">
        <f>SUM(NonNurse[[#This Row],[Physical Therapist (PT) Hours]:[PT Aide Hours]])/NonNurse[[#This Row],[MDS Census]]</f>
        <v>0.2055546357615895</v>
      </c>
      <c r="AA120" s="2">
        <v>0</v>
      </c>
      <c r="AB120" s="2">
        <v>0</v>
      </c>
      <c r="AC120" s="2">
        <v>0</v>
      </c>
      <c r="AD120" s="2">
        <v>0</v>
      </c>
      <c r="AE120" s="2">
        <v>0</v>
      </c>
      <c r="AF120" s="2">
        <v>0</v>
      </c>
      <c r="AG120" s="2">
        <v>0</v>
      </c>
      <c r="AH120" s="2" t="s">
        <v>722</v>
      </c>
      <c r="AI120" s="37">
        <v>5</v>
      </c>
    </row>
    <row r="121" spans="1:35" x14ac:dyDescent="0.25">
      <c r="A121" t="s">
        <v>35</v>
      </c>
      <c r="B121" t="s">
        <v>1047</v>
      </c>
      <c r="C121" t="s">
        <v>2068</v>
      </c>
      <c r="D121" t="s">
        <v>2307</v>
      </c>
      <c r="E121" s="2">
        <v>36.824175824175825</v>
      </c>
      <c r="F121" s="2">
        <v>5.1460439560439557</v>
      </c>
      <c r="G121" s="2">
        <v>0</v>
      </c>
      <c r="H121" s="2">
        <v>0</v>
      </c>
      <c r="I121" s="2">
        <v>0</v>
      </c>
      <c r="J121" s="2">
        <v>0</v>
      </c>
      <c r="K121" s="2">
        <v>0</v>
      </c>
      <c r="L121" s="2">
        <v>0.17879120879120883</v>
      </c>
      <c r="M121" s="2">
        <v>0</v>
      </c>
      <c r="N121" s="2">
        <v>0</v>
      </c>
      <c r="O121" s="2">
        <f>SUM(NonNurse[[#This Row],[Qualified Social Work Staff Hours]:[Other Social Work Staff Hours]])/NonNurse[[#This Row],[MDS Census]]</f>
        <v>0</v>
      </c>
      <c r="P121" s="2">
        <v>0</v>
      </c>
      <c r="Q121" s="2">
        <v>5.4148351648351642</v>
      </c>
      <c r="R121" s="2">
        <f>SUM(NonNurse[[#This Row],[Qualified Activities Professional Hours]:[Other Activities Professional Hours]])/NonNurse[[#This Row],[MDS Census]]</f>
        <v>0.14704565801253355</v>
      </c>
      <c r="S121" s="2">
        <v>0.3463736263736264</v>
      </c>
      <c r="T121" s="2">
        <v>2.5017582417582425</v>
      </c>
      <c r="U121" s="2">
        <v>0</v>
      </c>
      <c r="V121" s="2">
        <f>SUM(NonNurse[[#This Row],[Occupational Therapist Hours]:[OT Aide Hours]])/NonNurse[[#This Row],[MDS Census]]</f>
        <v>7.734407639510596E-2</v>
      </c>
      <c r="W121" s="2">
        <v>1.0872527472527469</v>
      </c>
      <c r="X121" s="2">
        <v>2.5720879120879117</v>
      </c>
      <c r="Y121" s="2">
        <v>0</v>
      </c>
      <c r="Z121" s="2">
        <f>SUM(NonNurse[[#This Row],[Physical Therapist (PT) Hours]:[PT Aide Hours]])/NonNurse[[#This Row],[MDS Census]]</f>
        <v>9.9373321396598019E-2</v>
      </c>
      <c r="AA121" s="2">
        <v>0</v>
      </c>
      <c r="AB121" s="2">
        <v>0</v>
      </c>
      <c r="AC121" s="2">
        <v>0</v>
      </c>
      <c r="AD121" s="2">
        <v>0</v>
      </c>
      <c r="AE121" s="2">
        <v>0</v>
      </c>
      <c r="AF121" s="2">
        <v>0</v>
      </c>
      <c r="AG121" s="2">
        <v>0</v>
      </c>
      <c r="AH121" s="2" t="s">
        <v>100</v>
      </c>
      <c r="AI121" s="37">
        <v>5</v>
      </c>
    </row>
    <row r="122" spans="1:35" x14ac:dyDescent="0.25">
      <c r="A122" t="s">
        <v>35</v>
      </c>
      <c r="B122" t="s">
        <v>1126</v>
      </c>
      <c r="C122" t="s">
        <v>2049</v>
      </c>
      <c r="D122" t="s">
        <v>2333</v>
      </c>
      <c r="E122" s="2">
        <v>42.736263736263737</v>
      </c>
      <c r="F122" s="2">
        <v>5.6263736263736268</v>
      </c>
      <c r="G122" s="2">
        <v>0.42857142857142855</v>
      </c>
      <c r="H122" s="2">
        <v>8.7912087912087919E-2</v>
      </c>
      <c r="I122" s="2">
        <v>0.2857142857142857</v>
      </c>
      <c r="J122" s="2">
        <v>0</v>
      </c>
      <c r="K122" s="2">
        <v>0</v>
      </c>
      <c r="L122" s="2">
        <v>0.87670329670329672</v>
      </c>
      <c r="M122" s="2">
        <v>0</v>
      </c>
      <c r="N122" s="2">
        <v>0</v>
      </c>
      <c r="O122" s="2">
        <f>SUM(NonNurse[[#This Row],[Qualified Social Work Staff Hours]:[Other Social Work Staff Hours]])/NonNurse[[#This Row],[MDS Census]]</f>
        <v>0</v>
      </c>
      <c r="P122" s="2">
        <v>5.1593406593406597</v>
      </c>
      <c r="Q122" s="2">
        <v>2.0274725274725274</v>
      </c>
      <c r="R122" s="2">
        <f>SUM(NonNurse[[#This Row],[Qualified Activities Professional Hours]:[Other Activities Professional Hours]])/NonNurse[[#This Row],[MDS Census]]</f>
        <v>0.16816662381074826</v>
      </c>
      <c r="S122" s="2">
        <v>9.6730769230769234</v>
      </c>
      <c r="T122" s="2">
        <v>0</v>
      </c>
      <c r="U122" s="2">
        <v>0</v>
      </c>
      <c r="V122" s="2">
        <f>SUM(NonNurse[[#This Row],[Occupational Therapist Hours]:[OT Aide Hours]])/NonNurse[[#This Row],[MDS Census]]</f>
        <v>0.2263435330419131</v>
      </c>
      <c r="W122" s="2">
        <v>5.436813186813187</v>
      </c>
      <c r="X122" s="2">
        <v>0</v>
      </c>
      <c r="Y122" s="2">
        <v>0</v>
      </c>
      <c r="Z122" s="2">
        <f>SUM(NonNurse[[#This Row],[Physical Therapist (PT) Hours]:[PT Aide Hours]])/NonNurse[[#This Row],[MDS Census]]</f>
        <v>0.12721779377732065</v>
      </c>
      <c r="AA122" s="2">
        <v>0</v>
      </c>
      <c r="AB122" s="2">
        <v>0</v>
      </c>
      <c r="AC122" s="2">
        <v>0</v>
      </c>
      <c r="AD122" s="2">
        <v>0</v>
      </c>
      <c r="AE122" s="2">
        <v>0</v>
      </c>
      <c r="AF122" s="2">
        <v>0</v>
      </c>
      <c r="AG122" s="2">
        <v>0</v>
      </c>
      <c r="AH122" s="2" t="s">
        <v>180</v>
      </c>
      <c r="AI122" s="37">
        <v>5</v>
      </c>
    </row>
    <row r="123" spans="1:35" x14ac:dyDescent="0.25">
      <c r="A123" t="s">
        <v>35</v>
      </c>
      <c r="B123" t="s">
        <v>1570</v>
      </c>
      <c r="C123" t="s">
        <v>2221</v>
      </c>
      <c r="D123" t="s">
        <v>2300</v>
      </c>
      <c r="E123" s="2">
        <v>20.87912087912088</v>
      </c>
      <c r="F123" s="2">
        <v>2.8131868131868134</v>
      </c>
      <c r="G123" s="2">
        <v>0</v>
      </c>
      <c r="H123" s="2">
        <v>0</v>
      </c>
      <c r="I123" s="2">
        <v>0</v>
      </c>
      <c r="J123" s="2">
        <v>0</v>
      </c>
      <c r="K123" s="2">
        <v>8.7912087912087919E-2</v>
      </c>
      <c r="L123" s="2">
        <v>1.6153846153846154E-2</v>
      </c>
      <c r="M123" s="2">
        <v>0</v>
      </c>
      <c r="N123" s="2">
        <v>0</v>
      </c>
      <c r="O123" s="2">
        <f>SUM(NonNurse[[#This Row],[Qualified Social Work Staff Hours]:[Other Social Work Staff Hours]])/NonNurse[[#This Row],[MDS Census]]</f>
        <v>0</v>
      </c>
      <c r="P123" s="2">
        <v>0</v>
      </c>
      <c r="Q123" s="2">
        <v>3.5656043956043959</v>
      </c>
      <c r="R123" s="2">
        <f>SUM(NonNurse[[#This Row],[Qualified Activities Professional Hours]:[Other Activities Professional Hours]])/NonNurse[[#This Row],[MDS Census]]</f>
        <v>0.17077368421052633</v>
      </c>
      <c r="S123" s="2">
        <v>0.27857142857142858</v>
      </c>
      <c r="T123" s="2">
        <v>1.7676923076923079</v>
      </c>
      <c r="U123" s="2">
        <v>0</v>
      </c>
      <c r="V123" s="2">
        <f>SUM(NonNurse[[#This Row],[Occupational Therapist Hours]:[OT Aide Hours]])/NonNurse[[#This Row],[MDS Census]]</f>
        <v>9.8005263157894734E-2</v>
      </c>
      <c r="W123" s="2">
        <v>0.18472527472527472</v>
      </c>
      <c r="X123" s="2">
        <v>0.82923076923076933</v>
      </c>
      <c r="Y123" s="2">
        <v>0</v>
      </c>
      <c r="Z123" s="2">
        <f>SUM(NonNurse[[#This Row],[Physical Therapist (PT) Hours]:[PT Aide Hours]])/NonNurse[[#This Row],[MDS Census]]</f>
        <v>4.8563157894736843E-2</v>
      </c>
      <c r="AA123" s="2">
        <v>0</v>
      </c>
      <c r="AB123" s="2">
        <v>0</v>
      </c>
      <c r="AC123" s="2">
        <v>0</v>
      </c>
      <c r="AD123" s="2">
        <v>0</v>
      </c>
      <c r="AE123" s="2">
        <v>0</v>
      </c>
      <c r="AF123" s="2">
        <v>0</v>
      </c>
      <c r="AG123" s="2">
        <v>2.197802197802198E-2</v>
      </c>
      <c r="AH123" s="2" t="s">
        <v>632</v>
      </c>
      <c r="AI123" s="37">
        <v>5</v>
      </c>
    </row>
    <row r="124" spans="1:35" x14ac:dyDescent="0.25">
      <c r="A124" t="s">
        <v>35</v>
      </c>
      <c r="B124" t="s">
        <v>1103</v>
      </c>
      <c r="C124" t="s">
        <v>2029</v>
      </c>
      <c r="D124" t="s">
        <v>2348</v>
      </c>
      <c r="E124" s="2">
        <v>77.252747252747255</v>
      </c>
      <c r="F124" s="2">
        <v>5.4505494505494507</v>
      </c>
      <c r="G124" s="2">
        <v>0</v>
      </c>
      <c r="H124" s="2">
        <v>0.83000000000000018</v>
      </c>
      <c r="I124" s="2">
        <v>1.3076923076923077</v>
      </c>
      <c r="J124" s="2">
        <v>0</v>
      </c>
      <c r="K124" s="2">
        <v>0</v>
      </c>
      <c r="L124" s="2">
        <v>5.2912087912087902</v>
      </c>
      <c r="M124" s="2">
        <v>5.3626373626373622</v>
      </c>
      <c r="N124" s="2">
        <v>0</v>
      </c>
      <c r="O124" s="2">
        <f>SUM(NonNurse[[#This Row],[Qualified Social Work Staff Hours]:[Other Social Work Staff Hours]])/NonNurse[[#This Row],[MDS Census]]</f>
        <v>6.941678520625888E-2</v>
      </c>
      <c r="P124" s="2">
        <v>5.4505494505494507</v>
      </c>
      <c r="Q124" s="2">
        <v>3.5604395604395602</v>
      </c>
      <c r="R124" s="2">
        <f>SUM(NonNurse[[#This Row],[Qualified Activities Professional Hours]:[Other Activities Professional Hours]])/NonNurse[[#This Row],[MDS Census]]</f>
        <v>0.11664295874822191</v>
      </c>
      <c r="S124" s="2">
        <v>4.9414285714285713</v>
      </c>
      <c r="T124" s="2">
        <v>4.6174725274725263</v>
      </c>
      <c r="U124" s="2">
        <v>0</v>
      </c>
      <c r="V124" s="2">
        <f>SUM(NonNurse[[#This Row],[Occupational Therapist Hours]:[OT Aide Hours]])/NonNurse[[#This Row],[MDS Census]]</f>
        <v>0.12373541963015645</v>
      </c>
      <c r="W124" s="2">
        <v>4.3489010989010985</v>
      </c>
      <c r="X124" s="2">
        <v>8.9715384615384597</v>
      </c>
      <c r="Y124" s="2">
        <v>0</v>
      </c>
      <c r="Z124" s="2">
        <f>SUM(NonNurse[[#This Row],[Physical Therapist (PT) Hours]:[PT Aide Hours]])/NonNurse[[#This Row],[MDS Census]]</f>
        <v>0.17242674253200566</v>
      </c>
      <c r="AA124" s="2">
        <v>0</v>
      </c>
      <c r="AB124" s="2">
        <v>0</v>
      </c>
      <c r="AC124" s="2">
        <v>0</v>
      </c>
      <c r="AD124" s="2">
        <v>0</v>
      </c>
      <c r="AE124" s="2">
        <v>0</v>
      </c>
      <c r="AF124" s="2">
        <v>0</v>
      </c>
      <c r="AG124" s="2">
        <v>0</v>
      </c>
      <c r="AH124" s="2" t="s">
        <v>157</v>
      </c>
      <c r="AI124" s="37">
        <v>5</v>
      </c>
    </row>
    <row r="125" spans="1:35" x14ac:dyDescent="0.25">
      <c r="A125" t="s">
        <v>35</v>
      </c>
      <c r="B125" t="s">
        <v>984</v>
      </c>
      <c r="C125" t="s">
        <v>2187</v>
      </c>
      <c r="D125" t="s">
        <v>2333</v>
      </c>
      <c r="E125" s="2">
        <v>73.879120879120876</v>
      </c>
      <c r="F125" s="2">
        <v>6.0659340659340657</v>
      </c>
      <c r="G125" s="2">
        <v>0</v>
      </c>
      <c r="H125" s="2">
        <v>0.26373626373626374</v>
      </c>
      <c r="I125" s="2">
        <v>0.49450549450549453</v>
      </c>
      <c r="J125" s="2">
        <v>0</v>
      </c>
      <c r="K125" s="2">
        <v>0</v>
      </c>
      <c r="L125" s="2">
        <v>3.6029670329670331</v>
      </c>
      <c r="M125" s="2">
        <v>15.265164835164837</v>
      </c>
      <c r="N125" s="2">
        <v>0</v>
      </c>
      <c r="O125" s="2">
        <f>SUM(NonNurse[[#This Row],[Qualified Social Work Staff Hours]:[Other Social Work Staff Hours]])/NonNurse[[#This Row],[MDS Census]]</f>
        <v>0.2066235311616838</v>
      </c>
      <c r="P125" s="2">
        <v>5.186813186813187</v>
      </c>
      <c r="Q125" s="2">
        <v>5.8212087912087904</v>
      </c>
      <c r="R125" s="2">
        <f>SUM(NonNurse[[#This Row],[Qualified Activities Professional Hours]:[Other Activities Professional Hours]])/NonNurse[[#This Row],[MDS Census]]</f>
        <v>0.1490004462293619</v>
      </c>
      <c r="S125" s="2">
        <v>4.5635164835164836</v>
      </c>
      <c r="T125" s="2">
        <v>3.6104395604395614</v>
      </c>
      <c r="U125" s="2">
        <v>0</v>
      </c>
      <c r="V125" s="2">
        <f>SUM(NonNurse[[#This Row],[Occupational Therapist Hours]:[OT Aide Hours]])/NonNurse[[#This Row],[MDS Census]]</f>
        <v>0.11063959541871189</v>
      </c>
      <c r="W125" s="2">
        <v>3.5149450549450556</v>
      </c>
      <c r="X125" s="2">
        <v>3.5631868131868125</v>
      </c>
      <c r="Y125" s="2">
        <v>0</v>
      </c>
      <c r="Z125" s="2">
        <f>SUM(NonNurse[[#This Row],[Physical Therapist (PT) Hours]:[PT Aide Hours]])/NonNurse[[#This Row],[MDS Census]]</f>
        <v>9.5806931429421385E-2</v>
      </c>
      <c r="AA125" s="2">
        <v>0</v>
      </c>
      <c r="AB125" s="2">
        <v>0</v>
      </c>
      <c r="AC125" s="2">
        <v>0</v>
      </c>
      <c r="AD125" s="2">
        <v>0</v>
      </c>
      <c r="AE125" s="2">
        <v>0</v>
      </c>
      <c r="AF125" s="2">
        <v>0</v>
      </c>
      <c r="AG125" s="2">
        <v>0</v>
      </c>
      <c r="AH125" s="2" t="s">
        <v>438</v>
      </c>
      <c r="AI125" s="37">
        <v>5</v>
      </c>
    </row>
    <row r="126" spans="1:35" x14ac:dyDescent="0.25">
      <c r="A126" t="s">
        <v>35</v>
      </c>
      <c r="B126" t="s">
        <v>1656</v>
      </c>
      <c r="C126" t="s">
        <v>1919</v>
      </c>
      <c r="D126" t="s">
        <v>2336</v>
      </c>
      <c r="E126" s="2">
        <v>63.901098901098898</v>
      </c>
      <c r="F126" s="2">
        <v>5.2747252747252746</v>
      </c>
      <c r="G126" s="2">
        <v>0.34065934065934067</v>
      </c>
      <c r="H126" s="2">
        <v>0.19780219780219779</v>
      </c>
      <c r="I126" s="2">
        <v>5.0989010989010985</v>
      </c>
      <c r="J126" s="2">
        <v>0</v>
      </c>
      <c r="K126" s="2">
        <v>0</v>
      </c>
      <c r="L126" s="2">
        <v>3.6256043956043964</v>
      </c>
      <c r="M126" s="2">
        <v>9.395604395604396</v>
      </c>
      <c r="N126" s="2">
        <v>0</v>
      </c>
      <c r="O126" s="2">
        <f>SUM(NonNurse[[#This Row],[Qualified Social Work Staff Hours]:[Other Social Work Staff Hours]])/NonNurse[[#This Row],[MDS Census]]</f>
        <v>0.14703353396388652</v>
      </c>
      <c r="P126" s="2">
        <v>4.615384615384615</v>
      </c>
      <c r="Q126" s="2">
        <v>22.065934065934062</v>
      </c>
      <c r="R126" s="2">
        <f>SUM(NonNurse[[#This Row],[Qualified Activities Professional Hours]:[Other Activities Professional Hours]])/NonNurse[[#This Row],[MDS Census]]</f>
        <v>0.41754084264832331</v>
      </c>
      <c r="S126" s="2">
        <v>3.1868131868131866</v>
      </c>
      <c r="T126" s="2">
        <v>14.434945054945057</v>
      </c>
      <c r="U126" s="2">
        <v>0</v>
      </c>
      <c r="V126" s="2">
        <f>SUM(NonNurse[[#This Row],[Occupational Therapist Hours]:[OT Aide Hours]])/NonNurse[[#This Row],[MDS Census]]</f>
        <v>0.27576612209802237</v>
      </c>
      <c r="W126" s="2">
        <v>3.4309890109890109</v>
      </c>
      <c r="X126" s="2">
        <v>8.7269230769230752</v>
      </c>
      <c r="Y126" s="2">
        <v>0</v>
      </c>
      <c r="Z126" s="2">
        <f>SUM(NonNurse[[#This Row],[Physical Therapist (PT) Hours]:[PT Aide Hours]])/NonNurse[[#This Row],[MDS Census]]</f>
        <v>0.19026139294926911</v>
      </c>
      <c r="AA126" s="2">
        <v>0</v>
      </c>
      <c r="AB126" s="2">
        <v>0</v>
      </c>
      <c r="AC126" s="2">
        <v>0</v>
      </c>
      <c r="AD126" s="2">
        <v>0</v>
      </c>
      <c r="AE126" s="2">
        <v>0</v>
      </c>
      <c r="AF126" s="2">
        <v>0</v>
      </c>
      <c r="AG126" s="2">
        <v>0</v>
      </c>
      <c r="AH126" s="2" t="s">
        <v>720</v>
      </c>
      <c r="AI126" s="37">
        <v>5</v>
      </c>
    </row>
    <row r="127" spans="1:35" x14ac:dyDescent="0.25">
      <c r="A127" t="s">
        <v>35</v>
      </c>
      <c r="B127" t="s">
        <v>1001</v>
      </c>
      <c r="C127" t="s">
        <v>1924</v>
      </c>
      <c r="D127" t="s">
        <v>2332</v>
      </c>
      <c r="E127" s="2">
        <v>74.692307692307693</v>
      </c>
      <c r="F127" s="2">
        <v>13.538461538461538</v>
      </c>
      <c r="G127" s="2">
        <v>0.53846153846153844</v>
      </c>
      <c r="H127" s="2">
        <v>0.22527472527472528</v>
      </c>
      <c r="I127" s="2">
        <v>7.1208791208791204</v>
      </c>
      <c r="J127" s="2">
        <v>0</v>
      </c>
      <c r="K127" s="2">
        <v>0</v>
      </c>
      <c r="L127" s="2">
        <v>3.2460439560439567</v>
      </c>
      <c r="M127" s="2">
        <v>3.6923076923076925</v>
      </c>
      <c r="N127" s="2">
        <v>10.637362637362637</v>
      </c>
      <c r="O127" s="2">
        <f>SUM(NonNurse[[#This Row],[Qualified Social Work Staff Hours]:[Other Social Work Staff Hours]])/NonNurse[[#This Row],[MDS Census]]</f>
        <v>0.19184934529939676</v>
      </c>
      <c r="P127" s="2">
        <v>5.0035164835164849</v>
      </c>
      <c r="Q127" s="2">
        <v>8.9137362637362632</v>
      </c>
      <c r="R127" s="2">
        <f>SUM(NonNurse[[#This Row],[Qualified Activities Professional Hours]:[Other Activities Professional Hours]])/NonNurse[[#This Row],[MDS Census]]</f>
        <v>0.18632779167279684</v>
      </c>
      <c r="S127" s="2">
        <v>3.4737362637362663</v>
      </c>
      <c r="T127" s="2">
        <v>5.1928571428571439</v>
      </c>
      <c r="U127" s="2">
        <v>0</v>
      </c>
      <c r="V127" s="2">
        <f>SUM(NonNurse[[#This Row],[Occupational Therapist Hours]:[OT Aide Hours]])/NonNurse[[#This Row],[MDS Census]]</f>
        <v>0.11603060173606007</v>
      </c>
      <c r="W127" s="2">
        <v>7.228241758241758</v>
      </c>
      <c r="X127" s="2">
        <v>6.249230769230766</v>
      </c>
      <c r="Y127" s="2">
        <v>0</v>
      </c>
      <c r="Z127" s="2">
        <f>SUM(NonNurse[[#This Row],[Physical Therapist (PT) Hours]:[PT Aide Hours]])/NonNurse[[#This Row],[MDS Census]]</f>
        <v>0.18043989995586285</v>
      </c>
      <c r="AA127" s="2">
        <v>0</v>
      </c>
      <c r="AB127" s="2">
        <v>0</v>
      </c>
      <c r="AC127" s="2">
        <v>0</v>
      </c>
      <c r="AD127" s="2">
        <v>0</v>
      </c>
      <c r="AE127" s="2">
        <v>0.18681318681318682</v>
      </c>
      <c r="AF127" s="2">
        <v>0</v>
      </c>
      <c r="AG127" s="2">
        <v>0</v>
      </c>
      <c r="AH127" s="2" t="s">
        <v>54</v>
      </c>
      <c r="AI127" s="37">
        <v>5</v>
      </c>
    </row>
    <row r="128" spans="1:35" x14ac:dyDescent="0.25">
      <c r="A128" t="s">
        <v>35</v>
      </c>
      <c r="B128" t="s">
        <v>1734</v>
      </c>
      <c r="C128" t="s">
        <v>2041</v>
      </c>
      <c r="D128" t="s">
        <v>2316</v>
      </c>
      <c r="E128" s="2">
        <v>42.747252747252745</v>
      </c>
      <c r="F128" s="2">
        <v>10.404615384615385</v>
      </c>
      <c r="G128" s="2">
        <v>0.61538461538461542</v>
      </c>
      <c r="H128" s="2">
        <v>0.26373626373626374</v>
      </c>
      <c r="I128" s="2">
        <v>1.1428571428571428</v>
      </c>
      <c r="J128" s="2">
        <v>0</v>
      </c>
      <c r="K128" s="2">
        <v>0</v>
      </c>
      <c r="L128" s="2">
        <v>3.7472527472527467E-2</v>
      </c>
      <c r="M128" s="2">
        <v>5.3571428571428568</v>
      </c>
      <c r="N128" s="2">
        <v>0</v>
      </c>
      <c r="O128" s="2">
        <f>SUM(NonNurse[[#This Row],[Qualified Social Work Staff Hours]:[Other Social Work Staff Hours]])/NonNurse[[#This Row],[MDS Census]]</f>
        <v>0.12532133676092544</v>
      </c>
      <c r="P128" s="2">
        <v>10.954505494505497</v>
      </c>
      <c r="Q128" s="2">
        <v>13.911648351648347</v>
      </c>
      <c r="R128" s="2">
        <f>SUM(NonNurse[[#This Row],[Qualified Activities Professional Hours]:[Other Activities Professional Hours]])/NonNurse[[#This Row],[MDS Census]]</f>
        <v>0.58170179948586109</v>
      </c>
      <c r="S128" s="2">
        <v>0.35659340659340655</v>
      </c>
      <c r="T128" s="2">
        <v>5.7997802197802217</v>
      </c>
      <c r="U128" s="2">
        <v>0</v>
      </c>
      <c r="V128" s="2">
        <f>SUM(NonNurse[[#This Row],[Occupational Therapist Hours]:[OT Aide Hours]])/NonNurse[[#This Row],[MDS Census]]</f>
        <v>0.14401799485861186</v>
      </c>
      <c r="W128" s="2">
        <v>1.1715384615384621</v>
      </c>
      <c r="X128" s="2">
        <v>9.1804395604395594</v>
      </c>
      <c r="Y128" s="2">
        <v>0</v>
      </c>
      <c r="Z128" s="2">
        <f>SUM(NonNurse[[#This Row],[Physical Therapist (PT) Hours]:[PT Aide Hours]])/NonNurse[[#This Row],[MDS Census]]</f>
        <v>0.24216709511568124</v>
      </c>
      <c r="AA128" s="2">
        <v>0</v>
      </c>
      <c r="AB128" s="2">
        <v>0</v>
      </c>
      <c r="AC128" s="2">
        <v>0</v>
      </c>
      <c r="AD128" s="2">
        <v>0</v>
      </c>
      <c r="AE128" s="2">
        <v>0</v>
      </c>
      <c r="AF128" s="2">
        <v>0</v>
      </c>
      <c r="AG128" s="2">
        <v>0</v>
      </c>
      <c r="AH128" s="2" t="s">
        <v>800</v>
      </c>
      <c r="AI128" s="37">
        <v>5</v>
      </c>
    </row>
    <row r="129" spans="1:35" x14ac:dyDescent="0.25">
      <c r="A129" t="s">
        <v>35</v>
      </c>
      <c r="B129" t="s">
        <v>1134</v>
      </c>
      <c r="C129" t="s">
        <v>2112</v>
      </c>
      <c r="D129" t="s">
        <v>2348</v>
      </c>
      <c r="E129" s="2">
        <v>47.81318681318681</v>
      </c>
      <c r="F129" s="2">
        <v>15.172637362637365</v>
      </c>
      <c r="G129" s="2">
        <v>0.92307692307692313</v>
      </c>
      <c r="H129" s="2">
        <v>0</v>
      </c>
      <c r="I129" s="2">
        <v>0</v>
      </c>
      <c r="J129" s="2">
        <v>0</v>
      </c>
      <c r="K129" s="2">
        <v>0</v>
      </c>
      <c r="L129" s="2">
        <v>1.3246153846153843</v>
      </c>
      <c r="M129" s="2">
        <v>0</v>
      </c>
      <c r="N129" s="2">
        <v>0</v>
      </c>
      <c r="O129" s="2">
        <f>SUM(NonNurse[[#This Row],[Qualified Social Work Staff Hours]:[Other Social Work Staff Hours]])/NonNurse[[#This Row],[MDS Census]]</f>
        <v>0</v>
      </c>
      <c r="P129" s="2">
        <v>5.7897802197802202</v>
      </c>
      <c r="Q129" s="2">
        <v>13.781868131868128</v>
      </c>
      <c r="R129" s="2">
        <f>SUM(NonNurse[[#This Row],[Qualified Activities Professional Hours]:[Other Activities Professional Hours]])/NonNurse[[#This Row],[MDS Census]]</f>
        <v>0.40933578487703975</v>
      </c>
      <c r="S129" s="2">
        <v>3.2672527472527464</v>
      </c>
      <c r="T129" s="2">
        <v>5.2690109890109893</v>
      </c>
      <c r="U129" s="2">
        <v>0</v>
      </c>
      <c r="V129" s="2">
        <f>SUM(NonNurse[[#This Row],[Occupational Therapist Hours]:[OT Aide Hours]])/NonNurse[[#This Row],[MDS Census]]</f>
        <v>0.17853367042059298</v>
      </c>
      <c r="W129" s="2">
        <v>1.4810989010989011</v>
      </c>
      <c r="X129" s="2">
        <v>6.0573626373626377</v>
      </c>
      <c r="Y129" s="2">
        <v>4.3956043956043959E-2</v>
      </c>
      <c r="Z129" s="2">
        <f>SUM(NonNurse[[#This Row],[Physical Therapist (PT) Hours]:[PT Aide Hours]])/NonNurse[[#This Row],[MDS Census]]</f>
        <v>0.15858423350953804</v>
      </c>
      <c r="AA129" s="2">
        <v>0</v>
      </c>
      <c r="AB129" s="2">
        <v>0</v>
      </c>
      <c r="AC129" s="2">
        <v>0</v>
      </c>
      <c r="AD129" s="2">
        <v>39.604395604395606</v>
      </c>
      <c r="AE129" s="2">
        <v>0</v>
      </c>
      <c r="AF129" s="2">
        <v>0</v>
      </c>
      <c r="AG129" s="2">
        <v>0</v>
      </c>
      <c r="AH129" s="2" t="s">
        <v>189</v>
      </c>
      <c r="AI129" s="37">
        <v>5</v>
      </c>
    </row>
    <row r="130" spans="1:35" x14ac:dyDescent="0.25">
      <c r="A130" t="s">
        <v>35</v>
      </c>
      <c r="B130" t="s">
        <v>1236</v>
      </c>
      <c r="C130" t="s">
        <v>2077</v>
      </c>
      <c r="D130" t="s">
        <v>2338</v>
      </c>
      <c r="E130" s="2">
        <v>67.582417582417577</v>
      </c>
      <c r="F130" s="2">
        <v>5.6263736263736268</v>
      </c>
      <c r="G130" s="2">
        <v>0</v>
      </c>
      <c r="H130" s="2">
        <v>0</v>
      </c>
      <c r="I130" s="2">
        <v>3.3956043956043955</v>
      </c>
      <c r="J130" s="2">
        <v>0</v>
      </c>
      <c r="K130" s="2">
        <v>0</v>
      </c>
      <c r="L130" s="2">
        <v>2.2869230769230779</v>
      </c>
      <c r="M130" s="2">
        <v>5.1593406593406597</v>
      </c>
      <c r="N130" s="2">
        <v>0.81868131868131866</v>
      </c>
      <c r="O130" s="2">
        <f>SUM(NonNurse[[#This Row],[Qualified Social Work Staff Hours]:[Other Social Work Staff Hours]])/NonNurse[[#This Row],[MDS Census]]</f>
        <v>8.8455284552845542E-2</v>
      </c>
      <c r="P130" s="2">
        <v>4.1071428571428568</v>
      </c>
      <c r="Q130" s="2">
        <v>11.62912087912088</v>
      </c>
      <c r="R130" s="2">
        <f>SUM(NonNurse[[#This Row],[Qualified Activities Professional Hours]:[Other Activities Professional Hours]])/NonNurse[[#This Row],[MDS Census]]</f>
        <v>0.23284552845528458</v>
      </c>
      <c r="S130" s="2">
        <v>2.3150549450549449</v>
      </c>
      <c r="T130" s="2">
        <v>2.1567032967032973</v>
      </c>
      <c r="U130" s="2">
        <v>0</v>
      </c>
      <c r="V130" s="2">
        <f>SUM(NonNurse[[#This Row],[Occupational Therapist Hours]:[OT Aide Hours]])/NonNurse[[#This Row],[MDS Census]]</f>
        <v>6.6167479674796761E-2</v>
      </c>
      <c r="W130" s="2">
        <v>2.95021978021978</v>
      </c>
      <c r="X130" s="2">
        <v>2.7889010989010989</v>
      </c>
      <c r="Y130" s="2">
        <v>0</v>
      </c>
      <c r="Z130" s="2">
        <f>SUM(NonNurse[[#This Row],[Physical Therapist (PT) Hours]:[PT Aide Hours]])/NonNurse[[#This Row],[MDS Census]]</f>
        <v>8.4920325203252031E-2</v>
      </c>
      <c r="AA130" s="2">
        <v>0</v>
      </c>
      <c r="AB130" s="2">
        <v>0</v>
      </c>
      <c r="AC130" s="2">
        <v>0</v>
      </c>
      <c r="AD130" s="2">
        <v>0</v>
      </c>
      <c r="AE130" s="2">
        <v>0</v>
      </c>
      <c r="AF130" s="2">
        <v>0</v>
      </c>
      <c r="AG130" s="2">
        <v>0</v>
      </c>
      <c r="AH130" s="2" t="s">
        <v>292</v>
      </c>
      <c r="AI130" s="37">
        <v>5</v>
      </c>
    </row>
    <row r="131" spans="1:35" x14ac:dyDescent="0.25">
      <c r="A131" t="s">
        <v>35</v>
      </c>
      <c r="B131" t="s">
        <v>1435</v>
      </c>
      <c r="C131" t="s">
        <v>2077</v>
      </c>
      <c r="D131" t="s">
        <v>2338</v>
      </c>
      <c r="E131" s="2">
        <v>64.637362637362642</v>
      </c>
      <c r="F131" s="2">
        <v>5.186813186813187</v>
      </c>
      <c r="G131" s="2">
        <v>0</v>
      </c>
      <c r="H131" s="2">
        <v>0</v>
      </c>
      <c r="I131" s="2">
        <v>4.4945054945054945</v>
      </c>
      <c r="J131" s="2">
        <v>0</v>
      </c>
      <c r="K131" s="2">
        <v>0</v>
      </c>
      <c r="L131" s="2">
        <v>0</v>
      </c>
      <c r="M131" s="2">
        <v>6.2170329670329672</v>
      </c>
      <c r="N131" s="2">
        <v>0</v>
      </c>
      <c r="O131" s="2">
        <f>SUM(NonNurse[[#This Row],[Qualified Social Work Staff Hours]:[Other Social Work Staff Hours]])/NonNurse[[#This Row],[MDS Census]]</f>
        <v>9.618327099625977E-2</v>
      </c>
      <c r="P131" s="2">
        <v>0.55494505494505497</v>
      </c>
      <c r="Q131" s="2">
        <v>5.2445054945054945</v>
      </c>
      <c r="R131" s="2">
        <f>SUM(NonNurse[[#This Row],[Qualified Activities Professional Hours]:[Other Activities Professional Hours]])/NonNurse[[#This Row],[MDS Census]]</f>
        <v>8.9722883373002368E-2</v>
      </c>
      <c r="S131" s="2">
        <v>6.7289010989010967</v>
      </c>
      <c r="T131" s="2">
        <v>6.949340659340657</v>
      </c>
      <c r="U131" s="2">
        <v>0</v>
      </c>
      <c r="V131" s="2">
        <f>SUM(NonNurse[[#This Row],[Occupational Therapist Hours]:[OT Aide Hours]])/NonNurse[[#This Row],[MDS Census]]</f>
        <v>0.21161509690581426</v>
      </c>
      <c r="W131" s="2">
        <v>5.6418681318681312</v>
      </c>
      <c r="X131" s="2">
        <v>8.2797802197802195</v>
      </c>
      <c r="Y131" s="2">
        <v>0</v>
      </c>
      <c r="Z131" s="2">
        <f>SUM(NonNurse[[#This Row],[Physical Therapist (PT) Hours]:[PT Aide Hours]])/NonNurse[[#This Row],[MDS Census]]</f>
        <v>0.21538082284937093</v>
      </c>
      <c r="AA131" s="2">
        <v>0</v>
      </c>
      <c r="AB131" s="2">
        <v>0</v>
      </c>
      <c r="AC131" s="2">
        <v>0</v>
      </c>
      <c r="AD131" s="2">
        <v>0</v>
      </c>
      <c r="AE131" s="2">
        <v>0</v>
      </c>
      <c r="AF131" s="2">
        <v>0</v>
      </c>
      <c r="AG131" s="2">
        <v>0</v>
      </c>
      <c r="AH131" s="2" t="s">
        <v>494</v>
      </c>
      <c r="AI131" s="37">
        <v>5</v>
      </c>
    </row>
    <row r="132" spans="1:35" x14ac:dyDescent="0.25">
      <c r="A132" t="s">
        <v>35</v>
      </c>
      <c r="B132" t="s">
        <v>1459</v>
      </c>
      <c r="C132" t="s">
        <v>2180</v>
      </c>
      <c r="D132" t="s">
        <v>2333</v>
      </c>
      <c r="E132" s="2">
        <v>32.890109890109891</v>
      </c>
      <c r="F132" s="2">
        <v>5.2747252747252746</v>
      </c>
      <c r="G132" s="2">
        <v>0</v>
      </c>
      <c r="H132" s="2">
        <v>0</v>
      </c>
      <c r="I132" s="2">
        <v>1.043956043956044</v>
      </c>
      <c r="J132" s="2">
        <v>0</v>
      </c>
      <c r="K132" s="2">
        <v>0</v>
      </c>
      <c r="L132" s="2">
        <v>2.2390109890109886</v>
      </c>
      <c r="M132" s="2">
        <v>0</v>
      </c>
      <c r="N132" s="2">
        <v>0</v>
      </c>
      <c r="O132" s="2">
        <f>SUM(NonNurse[[#This Row],[Qualified Social Work Staff Hours]:[Other Social Work Staff Hours]])/NonNurse[[#This Row],[MDS Census]]</f>
        <v>0</v>
      </c>
      <c r="P132" s="2">
        <v>8.9478021978021971</v>
      </c>
      <c r="Q132" s="2">
        <v>10.802197802197803</v>
      </c>
      <c r="R132" s="2">
        <f>SUM(NonNurse[[#This Row],[Qualified Activities Professional Hours]:[Other Activities Professional Hours]])/NonNurse[[#This Row],[MDS Census]]</f>
        <v>0.60048446374874709</v>
      </c>
      <c r="S132" s="2">
        <v>1.0202197802197801</v>
      </c>
      <c r="T132" s="2">
        <v>4.0341758241758248</v>
      </c>
      <c r="U132" s="2">
        <v>0</v>
      </c>
      <c r="V132" s="2">
        <f>SUM(NonNurse[[#This Row],[Occupational Therapist Hours]:[OT Aide Hours]])/NonNurse[[#This Row],[MDS Census]]</f>
        <v>0.1536752422318744</v>
      </c>
      <c r="W132" s="2">
        <v>0.63846153846153852</v>
      </c>
      <c r="X132" s="2">
        <v>6.5108791208791201</v>
      </c>
      <c r="Y132" s="2">
        <v>0</v>
      </c>
      <c r="Z132" s="2">
        <f>SUM(NonNurse[[#This Row],[Physical Therapist (PT) Hours]:[PT Aide Hours]])/NonNurse[[#This Row],[MDS Census]]</f>
        <v>0.21737053123955896</v>
      </c>
      <c r="AA132" s="2">
        <v>0</v>
      </c>
      <c r="AB132" s="2">
        <v>0</v>
      </c>
      <c r="AC132" s="2">
        <v>0</v>
      </c>
      <c r="AD132" s="2">
        <v>0</v>
      </c>
      <c r="AE132" s="2">
        <v>10.307692307692308</v>
      </c>
      <c r="AF132" s="2">
        <v>0</v>
      </c>
      <c r="AG132" s="2">
        <v>0</v>
      </c>
      <c r="AH132" s="2" t="s">
        <v>518</v>
      </c>
      <c r="AI132" s="37">
        <v>5</v>
      </c>
    </row>
    <row r="133" spans="1:35" x14ac:dyDescent="0.25">
      <c r="A133" t="s">
        <v>35</v>
      </c>
      <c r="B133" t="s">
        <v>1108</v>
      </c>
      <c r="C133" t="s">
        <v>2027</v>
      </c>
      <c r="D133" t="s">
        <v>2319</v>
      </c>
      <c r="E133" s="2">
        <v>84.593406593406598</v>
      </c>
      <c r="F133" s="2">
        <v>13.186813186813186</v>
      </c>
      <c r="G133" s="2">
        <v>0</v>
      </c>
      <c r="H133" s="2">
        <v>0.5714285714285714</v>
      </c>
      <c r="I133" s="2">
        <v>1.9670329670329669</v>
      </c>
      <c r="J133" s="2">
        <v>0</v>
      </c>
      <c r="K133" s="2">
        <v>0</v>
      </c>
      <c r="L133" s="2">
        <v>3.8589010989010983</v>
      </c>
      <c r="M133" s="2">
        <v>4.5714285714285712</v>
      </c>
      <c r="N133" s="2">
        <v>1.8010989010989011</v>
      </c>
      <c r="O133" s="2">
        <f>SUM(NonNurse[[#This Row],[Qualified Social Work Staff Hours]:[Other Social Work Staff Hours]])/NonNurse[[#This Row],[MDS Census]]</f>
        <v>7.5331254871395165E-2</v>
      </c>
      <c r="P133" s="2">
        <v>10.901098901098901</v>
      </c>
      <c r="Q133" s="2">
        <v>14.237362637362638</v>
      </c>
      <c r="R133" s="2">
        <f>SUM(NonNurse[[#This Row],[Qualified Activities Professional Hours]:[Other Activities Professional Hours]])/NonNurse[[#This Row],[MDS Census]]</f>
        <v>0.29716809560924917</v>
      </c>
      <c r="S133" s="2">
        <v>7.7484615384615365</v>
      </c>
      <c r="T133" s="2">
        <v>9.4401098901098877</v>
      </c>
      <c r="U133" s="2">
        <v>0</v>
      </c>
      <c r="V133" s="2">
        <f>SUM(NonNurse[[#This Row],[Occupational Therapist Hours]:[OT Aide Hours]])/NonNurse[[#This Row],[MDS Census]]</f>
        <v>0.20319043907508438</v>
      </c>
      <c r="W133" s="2">
        <v>3.7693406593406587</v>
      </c>
      <c r="X133" s="2">
        <v>11.925604395604395</v>
      </c>
      <c r="Y133" s="2">
        <v>0</v>
      </c>
      <c r="Z133" s="2">
        <f>SUM(NonNurse[[#This Row],[Physical Therapist (PT) Hours]:[PT Aide Hours]])/NonNurse[[#This Row],[MDS Census]]</f>
        <v>0.18553390491036631</v>
      </c>
      <c r="AA133" s="2">
        <v>0</v>
      </c>
      <c r="AB133" s="2">
        <v>0</v>
      </c>
      <c r="AC133" s="2">
        <v>0</v>
      </c>
      <c r="AD133" s="2">
        <v>0</v>
      </c>
      <c r="AE133" s="2">
        <v>0</v>
      </c>
      <c r="AF133" s="2">
        <v>0</v>
      </c>
      <c r="AG133" s="2">
        <v>0</v>
      </c>
      <c r="AH133" s="2" t="s">
        <v>162</v>
      </c>
      <c r="AI133" s="37">
        <v>5</v>
      </c>
    </row>
    <row r="134" spans="1:35" x14ac:dyDescent="0.25">
      <c r="A134" t="s">
        <v>35</v>
      </c>
      <c r="B134" t="s">
        <v>1089</v>
      </c>
      <c r="C134" t="s">
        <v>2062</v>
      </c>
      <c r="D134" t="s">
        <v>2347</v>
      </c>
      <c r="E134" s="2">
        <v>85.450549450549445</v>
      </c>
      <c r="F134" s="2">
        <v>18.637362637362639</v>
      </c>
      <c r="G134" s="2">
        <v>0.65934065934065933</v>
      </c>
      <c r="H134" s="2">
        <v>0.48351648351648352</v>
      </c>
      <c r="I134" s="2">
        <v>1.4725274725274726</v>
      </c>
      <c r="J134" s="2">
        <v>0</v>
      </c>
      <c r="K134" s="2">
        <v>0</v>
      </c>
      <c r="L134" s="2">
        <v>3.2563736263736263</v>
      </c>
      <c r="M134" s="2">
        <v>0.42857142857142855</v>
      </c>
      <c r="N134" s="2">
        <v>0</v>
      </c>
      <c r="O134" s="2">
        <f>SUM(NonNurse[[#This Row],[Qualified Social Work Staff Hours]:[Other Social Work Staff Hours]])/NonNurse[[#This Row],[MDS Census]]</f>
        <v>5.0154320987654318E-3</v>
      </c>
      <c r="P134" s="2">
        <v>5.5384615384615383</v>
      </c>
      <c r="Q134" s="2">
        <v>11.307692307692308</v>
      </c>
      <c r="R134" s="2">
        <f>SUM(NonNurse[[#This Row],[Qualified Activities Professional Hours]:[Other Activities Professional Hours]])/NonNurse[[#This Row],[MDS Census]]</f>
        <v>0.19714506172839508</v>
      </c>
      <c r="S134" s="2">
        <v>5.3513186813186833</v>
      </c>
      <c r="T134" s="2">
        <v>10.065274725274726</v>
      </c>
      <c r="U134" s="2">
        <v>0</v>
      </c>
      <c r="V134" s="2">
        <f>SUM(NonNurse[[#This Row],[Occupational Therapist Hours]:[OT Aide Hours]])/NonNurse[[#This Row],[MDS Census]]</f>
        <v>0.18041538065843626</v>
      </c>
      <c r="W134" s="2">
        <v>5.3275824175824171</v>
      </c>
      <c r="X134" s="2">
        <v>8.0582417582417545</v>
      </c>
      <c r="Y134" s="2">
        <v>0</v>
      </c>
      <c r="Z134" s="2">
        <f>SUM(NonNurse[[#This Row],[Physical Therapist (PT) Hours]:[PT Aide Hours]])/NonNurse[[#This Row],[MDS Census]]</f>
        <v>0.15664994855967077</v>
      </c>
      <c r="AA134" s="2">
        <v>0</v>
      </c>
      <c r="AB134" s="2">
        <v>0</v>
      </c>
      <c r="AC134" s="2">
        <v>0</v>
      </c>
      <c r="AD134" s="2">
        <v>0</v>
      </c>
      <c r="AE134" s="2">
        <v>1.098901098901099E-2</v>
      </c>
      <c r="AF134" s="2">
        <v>0</v>
      </c>
      <c r="AG134" s="2">
        <v>0</v>
      </c>
      <c r="AH134" s="2" t="s">
        <v>143</v>
      </c>
      <c r="AI134" s="37">
        <v>5</v>
      </c>
    </row>
    <row r="135" spans="1:35" x14ac:dyDescent="0.25">
      <c r="A135" t="s">
        <v>35</v>
      </c>
      <c r="B135" t="s">
        <v>1190</v>
      </c>
      <c r="C135" t="s">
        <v>2126</v>
      </c>
      <c r="D135" t="s">
        <v>2307</v>
      </c>
      <c r="E135" s="2">
        <v>38.472527472527474</v>
      </c>
      <c r="F135" s="2">
        <v>5.6263736263736268</v>
      </c>
      <c r="G135" s="2">
        <v>0</v>
      </c>
      <c r="H135" s="2">
        <v>0</v>
      </c>
      <c r="I135" s="2">
        <v>1.1428571428571428</v>
      </c>
      <c r="J135" s="2">
        <v>0</v>
      </c>
      <c r="K135" s="2">
        <v>0</v>
      </c>
      <c r="L135" s="2">
        <v>0</v>
      </c>
      <c r="M135" s="2">
        <v>5.4505494505494507</v>
      </c>
      <c r="N135" s="2">
        <v>0</v>
      </c>
      <c r="O135" s="2">
        <f>SUM(NonNurse[[#This Row],[Qualified Social Work Staff Hours]:[Other Social Work Staff Hours]])/NonNurse[[#This Row],[MDS Census]]</f>
        <v>0.14167380748357611</v>
      </c>
      <c r="P135" s="2">
        <v>0</v>
      </c>
      <c r="Q135" s="2">
        <v>5.2821978021978042</v>
      </c>
      <c r="R135" s="2">
        <f>SUM(NonNurse[[#This Row],[Qualified Activities Professional Hours]:[Other Activities Professional Hours]])/NonNurse[[#This Row],[MDS Census]]</f>
        <v>0.13729791488146248</v>
      </c>
      <c r="S135" s="2">
        <v>0</v>
      </c>
      <c r="T135" s="2">
        <v>0</v>
      </c>
      <c r="U135" s="2">
        <v>0</v>
      </c>
      <c r="V135" s="2">
        <f>SUM(NonNurse[[#This Row],[Occupational Therapist Hours]:[OT Aide Hours]])/NonNurse[[#This Row],[MDS Census]]</f>
        <v>0</v>
      </c>
      <c r="W135" s="2">
        <v>0</v>
      </c>
      <c r="X135" s="2">
        <v>0</v>
      </c>
      <c r="Y135" s="2">
        <v>0</v>
      </c>
      <c r="Z135" s="2">
        <f>SUM(NonNurse[[#This Row],[Physical Therapist (PT) Hours]:[PT Aide Hours]])/NonNurse[[#This Row],[MDS Census]]</f>
        <v>0</v>
      </c>
      <c r="AA135" s="2">
        <v>0</v>
      </c>
      <c r="AB135" s="2">
        <v>0</v>
      </c>
      <c r="AC135" s="2">
        <v>0</v>
      </c>
      <c r="AD135" s="2">
        <v>0</v>
      </c>
      <c r="AE135" s="2">
        <v>0</v>
      </c>
      <c r="AF135" s="2">
        <v>0</v>
      </c>
      <c r="AG135" s="2">
        <v>0</v>
      </c>
      <c r="AH135" s="2" t="s">
        <v>245</v>
      </c>
      <c r="AI135" s="37">
        <v>5</v>
      </c>
    </row>
    <row r="136" spans="1:35" x14ac:dyDescent="0.25">
      <c r="A136" t="s">
        <v>35</v>
      </c>
      <c r="B136" t="s">
        <v>1388</v>
      </c>
      <c r="C136" t="s">
        <v>2074</v>
      </c>
      <c r="D136" t="s">
        <v>2331</v>
      </c>
      <c r="E136" s="2">
        <v>148.36263736263737</v>
      </c>
      <c r="F136" s="2">
        <v>43.480769230769283</v>
      </c>
      <c r="G136" s="2">
        <v>0</v>
      </c>
      <c r="H136" s="2">
        <v>0</v>
      </c>
      <c r="I136" s="2">
        <v>7.813186813186813</v>
      </c>
      <c r="J136" s="2">
        <v>0</v>
      </c>
      <c r="K136" s="2">
        <v>0</v>
      </c>
      <c r="L136" s="2">
        <v>4.3741758241758228</v>
      </c>
      <c r="M136" s="2">
        <v>9.9945054945054945</v>
      </c>
      <c r="N136" s="2">
        <v>0</v>
      </c>
      <c r="O136" s="2">
        <f>SUM(NonNurse[[#This Row],[Qualified Social Work Staff Hours]:[Other Social Work Staff Hours]])/NonNurse[[#This Row],[MDS Census]]</f>
        <v>6.7365380342196871E-2</v>
      </c>
      <c r="P136" s="2">
        <v>4.7472527472527473</v>
      </c>
      <c r="Q136" s="2">
        <v>17.766483516483518</v>
      </c>
      <c r="R136" s="2">
        <f>SUM(NonNurse[[#This Row],[Qualified Activities Professional Hours]:[Other Activities Professional Hours]])/NonNurse[[#This Row],[MDS Census]]</f>
        <v>0.15174801866528406</v>
      </c>
      <c r="S136" s="2">
        <v>9.5563736263736239</v>
      </c>
      <c r="T136" s="2">
        <v>14.832307692307692</v>
      </c>
      <c r="U136" s="2">
        <v>0</v>
      </c>
      <c r="V136" s="2">
        <f>SUM(NonNurse[[#This Row],[Occupational Therapist Hours]:[OT Aide Hours]])/NonNurse[[#This Row],[MDS Census]]</f>
        <v>0.16438560106658762</v>
      </c>
      <c r="W136" s="2">
        <v>9.9593406593406595</v>
      </c>
      <c r="X136" s="2">
        <v>15.147142857142853</v>
      </c>
      <c r="Y136" s="2">
        <v>0</v>
      </c>
      <c r="Z136" s="2">
        <f>SUM(NonNurse[[#This Row],[Physical Therapist (PT) Hours]:[PT Aide Hours]])/NonNurse[[#This Row],[MDS Census]]</f>
        <v>0.16922376120287383</v>
      </c>
      <c r="AA136" s="2">
        <v>0</v>
      </c>
      <c r="AB136" s="2">
        <v>0</v>
      </c>
      <c r="AC136" s="2">
        <v>0</v>
      </c>
      <c r="AD136" s="2">
        <v>0</v>
      </c>
      <c r="AE136" s="2">
        <v>8.4175824175824179</v>
      </c>
      <c r="AF136" s="2">
        <v>0</v>
      </c>
      <c r="AG136" s="2">
        <v>0</v>
      </c>
      <c r="AH136" s="2" t="s">
        <v>446</v>
      </c>
      <c r="AI136" s="37">
        <v>5</v>
      </c>
    </row>
    <row r="137" spans="1:35" x14ac:dyDescent="0.25">
      <c r="A137" t="s">
        <v>35</v>
      </c>
      <c r="B137" t="s">
        <v>1157</v>
      </c>
      <c r="C137" t="s">
        <v>2002</v>
      </c>
      <c r="D137" t="s">
        <v>2281</v>
      </c>
      <c r="E137" s="2">
        <v>80.384615384615387</v>
      </c>
      <c r="F137" s="2">
        <v>0</v>
      </c>
      <c r="G137" s="2">
        <v>4.5934065934065931</v>
      </c>
      <c r="H137" s="2">
        <v>0.57406593406593398</v>
      </c>
      <c r="I137" s="2">
        <v>4.802197802197802</v>
      </c>
      <c r="J137" s="2">
        <v>0</v>
      </c>
      <c r="K137" s="2">
        <v>0</v>
      </c>
      <c r="L137" s="2">
        <v>5.0432967032967042</v>
      </c>
      <c r="M137" s="2">
        <v>4.9230769230769234</v>
      </c>
      <c r="N137" s="2">
        <v>0</v>
      </c>
      <c r="O137" s="2">
        <f>SUM(NonNurse[[#This Row],[Qualified Social Work Staff Hours]:[Other Social Work Staff Hours]])/NonNurse[[#This Row],[MDS Census]]</f>
        <v>6.1244019138755983E-2</v>
      </c>
      <c r="P137" s="2">
        <v>9.7967032967032974</v>
      </c>
      <c r="Q137" s="2">
        <v>13.813186813186814</v>
      </c>
      <c r="R137" s="2">
        <f>SUM(NonNurse[[#This Row],[Qualified Activities Professional Hours]:[Other Activities Professional Hours]])/NonNurse[[#This Row],[MDS Census]]</f>
        <v>0.29371155160628842</v>
      </c>
      <c r="S137" s="2">
        <v>4.5387912087912099</v>
      </c>
      <c r="T137" s="2">
        <v>11.761868131868136</v>
      </c>
      <c r="U137" s="2">
        <v>0</v>
      </c>
      <c r="V137" s="2">
        <f>SUM(NonNurse[[#This Row],[Occupational Therapist Hours]:[OT Aide Hours]])/NonNurse[[#This Row],[MDS Census]]</f>
        <v>0.2027833219412167</v>
      </c>
      <c r="W137" s="2">
        <v>9.6132967032967027</v>
      </c>
      <c r="X137" s="2">
        <v>11.293626373626372</v>
      </c>
      <c r="Y137" s="2">
        <v>0</v>
      </c>
      <c r="Z137" s="2">
        <f>SUM(NonNurse[[#This Row],[Physical Therapist (PT) Hours]:[PT Aide Hours]])/NonNurse[[#This Row],[MDS Census]]</f>
        <v>0.26008612440191387</v>
      </c>
      <c r="AA137" s="2">
        <v>0</v>
      </c>
      <c r="AB137" s="2">
        <v>0</v>
      </c>
      <c r="AC137" s="2">
        <v>0</v>
      </c>
      <c r="AD137" s="2">
        <v>0</v>
      </c>
      <c r="AE137" s="2">
        <v>0</v>
      </c>
      <c r="AF137" s="2">
        <v>0</v>
      </c>
      <c r="AG137" s="2">
        <v>0</v>
      </c>
      <c r="AH137" s="2" t="s">
        <v>212</v>
      </c>
      <c r="AI137" s="37">
        <v>5</v>
      </c>
    </row>
    <row r="138" spans="1:35" x14ac:dyDescent="0.25">
      <c r="A138" t="s">
        <v>35</v>
      </c>
      <c r="B138" t="s">
        <v>986</v>
      </c>
      <c r="C138" t="s">
        <v>2068</v>
      </c>
      <c r="D138" t="s">
        <v>2307</v>
      </c>
      <c r="E138" s="2">
        <v>69.64835164835165</v>
      </c>
      <c r="F138" s="2">
        <v>16.527472527472529</v>
      </c>
      <c r="G138" s="2">
        <v>0.2857142857142857</v>
      </c>
      <c r="H138" s="2">
        <v>0.31868131868131866</v>
      </c>
      <c r="I138" s="2">
        <v>2.1318681318681318</v>
      </c>
      <c r="J138" s="2">
        <v>0</v>
      </c>
      <c r="K138" s="2">
        <v>0</v>
      </c>
      <c r="L138" s="2">
        <v>2.867692307692308</v>
      </c>
      <c r="M138" s="2">
        <v>0</v>
      </c>
      <c r="N138" s="2">
        <v>0</v>
      </c>
      <c r="O138" s="2">
        <f>SUM(NonNurse[[#This Row],[Qualified Social Work Staff Hours]:[Other Social Work Staff Hours]])/NonNurse[[#This Row],[MDS Census]]</f>
        <v>0</v>
      </c>
      <c r="P138" s="2">
        <v>6.3681318681318677</v>
      </c>
      <c r="Q138" s="2">
        <v>7.5934065934065931</v>
      </c>
      <c r="R138" s="2">
        <f>SUM(NonNurse[[#This Row],[Qualified Activities Professional Hours]:[Other Activities Professional Hours]])/NonNurse[[#This Row],[MDS Census]]</f>
        <v>0.20045755758914482</v>
      </c>
      <c r="S138" s="2">
        <v>1.8258241758241756</v>
      </c>
      <c r="T138" s="2">
        <v>6.4340659340659343</v>
      </c>
      <c r="U138" s="2">
        <v>0</v>
      </c>
      <c r="V138" s="2">
        <f>SUM(NonNurse[[#This Row],[Occupational Therapist Hours]:[OT Aide Hours]])/NonNurse[[#This Row],[MDS Census]]</f>
        <v>0.11859419375197224</v>
      </c>
      <c r="W138" s="2">
        <v>2.2390109890109891</v>
      </c>
      <c r="X138" s="2">
        <v>0</v>
      </c>
      <c r="Y138" s="2">
        <v>0</v>
      </c>
      <c r="Z138" s="2">
        <f>SUM(NonNurse[[#This Row],[Physical Therapist (PT) Hours]:[PT Aide Hours]])/NonNurse[[#This Row],[MDS Census]]</f>
        <v>3.2147365099400443E-2</v>
      </c>
      <c r="AA138" s="2">
        <v>0</v>
      </c>
      <c r="AB138" s="2">
        <v>0</v>
      </c>
      <c r="AC138" s="2">
        <v>0</v>
      </c>
      <c r="AD138" s="2">
        <v>0</v>
      </c>
      <c r="AE138" s="2">
        <v>0</v>
      </c>
      <c r="AF138" s="2">
        <v>0</v>
      </c>
      <c r="AG138" s="2">
        <v>0</v>
      </c>
      <c r="AH138" s="2" t="s">
        <v>558</v>
      </c>
      <c r="AI138" s="37">
        <v>5</v>
      </c>
    </row>
    <row r="139" spans="1:35" x14ac:dyDescent="0.25">
      <c r="A139" t="s">
        <v>35</v>
      </c>
      <c r="B139" t="s">
        <v>1177</v>
      </c>
      <c r="C139" t="s">
        <v>2113</v>
      </c>
      <c r="D139" t="s">
        <v>2350</v>
      </c>
      <c r="E139" s="2">
        <v>62.164835164835168</v>
      </c>
      <c r="F139" s="2">
        <v>4.7472527472527473</v>
      </c>
      <c r="G139" s="2">
        <v>1.1428571428571428</v>
      </c>
      <c r="H139" s="2">
        <v>0</v>
      </c>
      <c r="I139" s="2">
        <v>0.62637362637362637</v>
      </c>
      <c r="J139" s="2">
        <v>0</v>
      </c>
      <c r="K139" s="2">
        <v>0</v>
      </c>
      <c r="L139" s="2">
        <v>2.7671428571428565</v>
      </c>
      <c r="M139" s="2">
        <v>5.5576923076923075</v>
      </c>
      <c r="N139" s="2">
        <v>0</v>
      </c>
      <c r="O139" s="2">
        <f>SUM(NonNurse[[#This Row],[Qualified Social Work Staff Hours]:[Other Social Work Staff Hours]])/NonNurse[[#This Row],[MDS Census]]</f>
        <v>8.9402510164398083E-2</v>
      </c>
      <c r="P139" s="2">
        <v>5.8379120879120876</v>
      </c>
      <c r="Q139" s="2">
        <v>7.2527472527472527</v>
      </c>
      <c r="R139" s="2">
        <f>SUM(NonNurse[[#This Row],[Qualified Activities Professional Hours]:[Other Activities Professional Hours]])/NonNurse[[#This Row],[MDS Census]]</f>
        <v>0.2105798126215308</v>
      </c>
      <c r="S139" s="2">
        <v>5.8279120879120887</v>
      </c>
      <c r="T139" s="2">
        <v>10.500549450549451</v>
      </c>
      <c r="U139" s="2">
        <v>0</v>
      </c>
      <c r="V139" s="2">
        <f>SUM(NonNurse[[#This Row],[Occupational Therapist Hours]:[OT Aide Hours]])/NonNurse[[#This Row],[MDS Census]]</f>
        <v>0.26266395616050908</v>
      </c>
      <c r="W139" s="2">
        <v>2.831978021978022</v>
      </c>
      <c r="X139" s="2">
        <v>10.404505494505495</v>
      </c>
      <c r="Y139" s="2">
        <v>0</v>
      </c>
      <c r="Z139" s="2">
        <f>SUM(NonNurse[[#This Row],[Physical Therapist (PT) Hours]:[PT Aide Hours]])/NonNurse[[#This Row],[MDS Census]]</f>
        <v>0.21292557892876082</v>
      </c>
      <c r="AA139" s="2">
        <v>0</v>
      </c>
      <c r="AB139" s="2">
        <v>0</v>
      </c>
      <c r="AC139" s="2">
        <v>0</v>
      </c>
      <c r="AD139" s="2">
        <v>0</v>
      </c>
      <c r="AE139" s="2">
        <v>0</v>
      </c>
      <c r="AF139" s="2">
        <v>0</v>
      </c>
      <c r="AG139" s="2">
        <v>0</v>
      </c>
      <c r="AH139" s="2" t="s">
        <v>232</v>
      </c>
      <c r="AI139" s="37">
        <v>5</v>
      </c>
    </row>
    <row r="140" spans="1:35" x14ac:dyDescent="0.25">
      <c r="A140" t="s">
        <v>35</v>
      </c>
      <c r="B140" t="s">
        <v>1353</v>
      </c>
      <c r="C140" t="s">
        <v>2068</v>
      </c>
      <c r="D140" t="s">
        <v>2307</v>
      </c>
      <c r="E140" s="2">
        <v>100.03296703296704</v>
      </c>
      <c r="F140" s="2">
        <v>5.3626373626373622</v>
      </c>
      <c r="G140" s="2">
        <v>1.4285714285714286</v>
      </c>
      <c r="H140" s="2">
        <v>0.42857142857142855</v>
      </c>
      <c r="I140" s="2">
        <v>4.0439560439560438</v>
      </c>
      <c r="J140" s="2">
        <v>0</v>
      </c>
      <c r="K140" s="2">
        <v>0.5714285714285714</v>
      </c>
      <c r="L140" s="2">
        <v>3.8619780219780218</v>
      </c>
      <c r="M140" s="2">
        <v>10.692307692307692</v>
      </c>
      <c r="N140" s="2">
        <v>0</v>
      </c>
      <c r="O140" s="2">
        <f>SUM(NonNurse[[#This Row],[Qualified Social Work Staff Hours]:[Other Social Work Staff Hours]])/NonNurse[[#This Row],[MDS Census]]</f>
        <v>0.1068878391738987</v>
      </c>
      <c r="P140" s="2">
        <v>5.2747252747252746</v>
      </c>
      <c r="Q140" s="2">
        <v>31.151978021978017</v>
      </c>
      <c r="R140" s="2">
        <f>SUM(NonNurse[[#This Row],[Qualified Activities Professional Hours]:[Other Activities Professional Hours]])/NonNurse[[#This Row],[MDS Census]]</f>
        <v>0.36414698451060085</v>
      </c>
      <c r="S140" s="2">
        <v>10.606703296703296</v>
      </c>
      <c r="T140" s="2">
        <v>5.2801098901098893</v>
      </c>
      <c r="U140" s="2">
        <v>0</v>
      </c>
      <c r="V140" s="2">
        <f>SUM(NonNurse[[#This Row],[Occupational Therapist Hours]:[OT Aide Hours]])/NonNurse[[#This Row],[MDS Census]]</f>
        <v>0.15881577501922442</v>
      </c>
      <c r="W140" s="2">
        <v>5.3643956043956047</v>
      </c>
      <c r="X140" s="2">
        <v>8.7673626373626377</v>
      </c>
      <c r="Y140" s="2">
        <v>0</v>
      </c>
      <c r="Z140" s="2">
        <f>SUM(NonNurse[[#This Row],[Physical Therapist (PT) Hours]:[PT Aide Hours]])/NonNurse[[#This Row],[MDS Census]]</f>
        <v>0.1412710095572888</v>
      </c>
      <c r="AA140" s="2">
        <v>0</v>
      </c>
      <c r="AB140" s="2">
        <v>0</v>
      </c>
      <c r="AC140" s="2">
        <v>0</v>
      </c>
      <c r="AD140" s="2">
        <v>0</v>
      </c>
      <c r="AE140" s="2">
        <v>0</v>
      </c>
      <c r="AF140" s="2">
        <v>0</v>
      </c>
      <c r="AG140" s="2">
        <v>0.5494505494505495</v>
      </c>
      <c r="AH140" s="2" t="s">
        <v>410</v>
      </c>
      <c r="AI140" s="37">
        <v>5</v>
      </c>
    </row>
    <row r="141" spans="1:35" x14ac:dyDescent="0.25">
      <c r="A141" t="s">
        <v>35</v>
      </c>
      <c r="B141" t="s">
        <v>1624</v>
      </c>
      <c r="C141" t="s">
        <v>2095</v>
      </c>
      <c r="D141" t="s">
        <v>2345</v>
      </c>
      <c r="E141" s="2">
        <v>27.010989010989011</v>
      </c>
      <c r="F141" s="2">
        <v>5.2747252747252746</v>
      </c>
      <c r="G141" s="2">
        <v>0</v>
      </c>
      <c r="H141" s="2">
        <v>0</v>
      </c>
      <c r="I141" s="2">
        <v>32.945054945054942</v>
      </c>
      <c r="J141" s="2">
        <v>0</v>
      </c>
      <c r="K141" s="2">
        <v>0</v>
      </c>
      <c r="L141" s="2">
        <v>1.2519780219780221</v>
      </c>
      <c r="M141" s="2">
        <v>0</v>
      </c>
      <c r="N141" s="2">
        <v>5.0659340659340657</v>
      </c>
      <c r="O141" s="2">
        <f>SUM(NonNurse[[#This Row],[Qualified Social Work Staff Hours]:[Other Social Work Staff Hours]])/NonNurse[[#This Row],[MDS Census]]</f>
        <v>0.18755085435313262</v>
      </c>
      <c r="P141" s="2">
        <v>0</v>
      </c>
      <c r="Q141" s="2">
        <v>5.3807692307692303</v>
      </c>
      <c r="R141" s="2">
        <f>SUM(NonNurse[[#This Row],[Qualified Activities Professional Hours]:[Other Activities Professional Hours]])/NonNurse[[#This Row],[MDS Census]]</f>
        <v>0.19920667209113099</v>
      </c>
      <c r="S141" s="2">
        <v>1.7568131868131871</v>
      </c>
      <c r="T141" s="2">
        <v>1.4265934065934067</v>
      </c>
      <c r="U141" s="2">
        <v>0</v>
      </c>
      <c r="V141" s="2">
        <f>SUM(NonNurse[[#This Row],[Occupational Therapist Hours]:[OT Aide Hours]])/NonNurse[[#This Row],[MDS Census]]</f>
        <v>0.11785598047192841</v>
      </c>
      <c r="W141" s="2">
        <v>1.1073626373626377</v>
      </c>
      <c r="X141" s="2">
        <v>7.4828571428571395</v>
      </c>
      <c r="Y141" s="2">
        <v>0</v>
      </c>
      <c r="Z141" s="2">
        <f>SUM(NonNurse[[#This Row],[Physical Therapist (PT) Hours]:[PT Aide Hours]])/NonNurse[[#This Row],[MDS Census]]</f>
        <v>0.31802685109845397</v>
      </c>
      <c r="AA141" s="2">
        <v>0</v>
      </c>
      <c r="AB141" s="2">
        <v>0</v>
      </c>
      <c r="AC141" s="2">
        <v>0</v>
      </c>
      <c r="AD141" s="2">
        <v>0</v>
      </c>
      <c r="AE141" s="2">
        <v>0</v>
      </c>
      <c r="AF141" s="2">
        <v>0</v>
      </c>
      <c r="AG141" s="2">
        <v>0</v>
      </c>
      <c r="AH141" s="2" t="s">
        <v>687</v>
      </c>
      <c r="AI141" s="37">
        <v>5</v>
      </c>
    </row>
    <row r="142" spans="1:35" x14ac:dyDescent="0.25">
      <c r="A142" t="s">
        <v>35</v>
      </c>
      <c r="B142" t="s">
        <v>1899</v>
      </c>
      <c r="C142" t="s">
        <v>1976</v>
      </c>
      <c r="D142" t="s">
        <v>2335</v>
      </c>
      <c r="E142" s="2">
        <v>80.637362637362642</v>
      </c>
      <c r="F142" s="2">
        <v>4.4835164835164836</v>
      </c>
      <c r="G142" s="2">
        <v>0</v>
      </c>
      <c r="H142" s="2">
        <v>0.39010989010989011</v>
      </c>
      <c r="I142" s="2">
        <v>3.8461538461538463</v>
      </c>
      <c r="J142" s="2">
        <v>0</v>
      </c>
      <c r="K142" s="2">
        <v>0</v>
      </c>
      <c r="L142" s="2">
        <v>7.8265934065934069</v>
      </c>
      <c r="M142" s="2">
        <v>0</v>
      </c>
      <c r="N142" s="2">
        <v>8.354395604395604</v>
      </c>
      <c r="O142" s="2">
        <f>SUM(NonNurse[[#This Row],[Qualified Social Work Staff Hours]:[Other Social Work Staff Hours]])/NonNurse[[#This Row],[MDS Census]]</f>
        <v>0.10360452439356772</v>
      </c>
      <c r="P142" s="2">
        <v>5.6263736263736268</v>
      </c>
      <c r="Q142" s="2">
        <v>6.4313186813186816</v>
      </c>
      <c r="R142" s="2">
        <f>SUM(NonNurse[[#This Row],[Qualified Activities Professional Hours]:[Other Activities Professional Hours]])/NonNurse[[#This Row],[MDS Census]]</f>
        <v>0.14952984464431726</v>
      </c>
      <c r="S142" s="2">
        <v>4.0699999999999994</v>
      </c>
      <c r="T142" s="2">
        <v>9.9074725274725299</v>
      </c>
      <c r="U142" s="2">
        <v>0</v>
      </c>
      <c r="V142" s="2">
        <f>SUM(NonNurse[[#This Row],[Occupational Therapist Hours]:[OT Aide Hours]])/NonNurse[[#This Row],[MDS Census]]</f>
        <v>0.17333742164077406</v>
      </c>
      <c r="W142" s="2">
        <v>6.332307692307694</v>
      </c>
      <c r="X142" s="2">
        <v>8.0417582417582434</v>
      </c>
      <c r="Y142" s="2">
        <v>0</v>
      </c>
      <c r="Z142" s="2">
        <f>SUM(NonNurse[[#This Row],[Physical Therapist (PT) Hours]:[PT Aide Hours]])/NonNurse[[#This Row],[MDS Census]]</f>
        <v>0.17825565549195968</v>
      </c>
      <c r="AA142" s="2">
        <v>0</v>
      </c>
      <c r="AB142" s="2">
        <v>0</v>
      </c>
      <c r="AC142" s="2">
        <v>0</v>
      </c>
      <c r="AD142" s="2">
        <v>0</v>
      </c>
      <c r="AE142" s="2">
        <v>0</v>
      </c>
      <c r="AF142" s="2">
        <v>0</v>
      </c>
      <c r="AG142" s="2">
        <v>0</v>
      </c>
      <c r="AH142" s="2" t="s">
        <v>966</v>
      </c>
      <c r="AI142" s="37">
        <v>5</v>
      </c>
    </row>
    <row r="143" spans="1:35" x14ac:dyDescent="0.25">
      <c r="A143" t="s">
        <v>35</v>
      </c>
      <c r="B143" t="s">
        <v>1056</v>
      </c>
      <c r="C143" t="s">
        <v>1939</v>
      </c>
      <c r="D143" t="s">
        <v>2304</v>
      </c>
      <c r="E143" s="2">
        <v>76.219780219780219</v>
      </c>
      <c r="F143" s="2">
        <v>5.6263736263736268</v>
      </c>
      <c r="G143" s="2">
        <v>0</v>
      </c>
      <c r="H143" s="2">
        <v>0</v>
      </c>
      <c r="I143" s="2">
        <v>5.5384615384615383</v>
      </c>
      <c r="J143" s="2">
        <v>0</v>
      </c>
      <c r="K143" s="2">
        <v>0</v>
      </c>
      <c r="L143" s="2">
        <v>1.1598901098901095</v>
      </c>
      <c r="M143" s="2">
        <v>0</v>
      </c>
      <c r="N143" s="2">
        <v>4.6593406593406597</v>
      </c>
      <c r="O143" s="2">
        <f>SUM(NonNurse[[#This Row],[Qualified Social Work Staff Hours]:[Other Social Work Staff Hours]])/NonNurse[[#This Row],[MDS Census]]</f>
        <v>6.1130334486735875E-2</v>
      </c>
      <c r="P143" s="2">
        <v>10.637362637362637</v>
      </c>
      <c r="Q143" s="2">
        <v>9.1894505494505534</v>
      </c>
      <c r="R143" s="2">
        <f>SUM(NonNurse[[#This Row],[Qualified Activities Professional Hours]:[Other Activities Professional Hours]])/NonNurse[[#This Row],[MDS Census]]</f>
        <v>0.26012687427912345</v>
      </c>
      <c r="S143" s="2">
        <v>15.493626373626379</v>
      </c>
      <c r="T143" s="2">
        <v>0</v>
      </c>
      <c r="U143" s="2">
        <v>0</v>
      </c>
      <c r="V143" s="2">
        <f>SUM(NonNurse[[#This Row],[Occupational Therapist Hours]:[OT Aide Hours]])/NonNurse[[#This Row],[MDS Census]]</f>
        <v>0.20327566320645912</v>
      </c>
      <c r="W143" s="2">
        <v>21.940769230769227</v>
      </c>
      <c r="X143" s="2">
        <v>0.45615384615384613</v>
      </c>
      <c r="Y143" s="2">
        <v>0</v>
      </c>
      <c r="Z143" s="2">
        <f>SUM(NonNurse[[#This Row],[Physical Therapist (PT) Hours]:[PT Aide Hours]])/NonNurse[[#This Row],[MDS Census]]</f>
        <v>0.29384659746251435</v>
      </c>
      <c r="AA143" s="2">
        <v>0</v>
      </c>
      <c r="AB143" s="2">
        <v>0</v>
      </c>
      <c r="AC143" s="2">
        <v>0</v>
      </c>
      <c r="AD143" s="2">
        <v>0</v>
      </c>
      <c r="AE143" s="2">
        <v>0</v>
      </c>
      <c r="AF143" s="2">
        <v>0</v>
      </c>
      <c r="AG143" s="2">
        <v>0</v>
      </c>
      <c r="AH143" s="2" t="s">
        <v>109</v>
      </c>
      <c r="AI143" s="37">
        <v>5</v>
      </c>
    </row>
    <row r="144" spans="1:35" x14ac:dyDescent="0.25">
      <c r="A144" t="s">
        <v>35</v>
      </c>
      <c r="B144" t="s">
        <v>1502</v>
      </c>
      <c r="C144" t="s">
        <v>2119</v>
      </c>
      <c r="D144" t="s">
        <v>2282</v>
      </c>
      <c r="E144" s="2">
        <v>51.175824175824175</v>
      </c>
      <c r="F144" s="2">
        <v>5.1926373626373623</v>
      </c>
      <c r="G144" s="2">
        <v>0.10989010989010989</v>
      </c>
      <c r="H144" s="2">
        <v>0</v>
      </c>
      <c r="I144" s="2">
        <v>0.58241758241758246</v>
      </c>
      <c r="J144" s="2">
        <v>0</v>
      </c>
      <c r="K144" s="2">
        <v>0</v>
      </c>
      <c r="L144" s="2">
        <v>3.164945054945056</v>
      </c>
      <c r="M144" s="2">
        <v>5.395604395604396</v>
      </c>
      <c r="N144" s="2">
        <v>0</v>
      </c>
      <c r="O144" s="2">
        <f>SUM(NonNurse[[#This Row],[Qualified Social Work Staff Hours]:[Other Social Work Staff Hours]])/NonNurse[[#This Row],[MDS Census]]</f>
        <v>0.10543268198410995</v>
      </c>
      <c r="P144" s="2">
        <v>2.8131868131868134</v>
      </c>
      <c r="Q144" s="2">
        <v>6.1263736263736268</v>
      </c>
      <c r="R144" s="2">
        <f>SUM(NonNurse[[#This Row],[Qualified Activities Professional Hours]:[Other Activities Professional Hours]])/NonNurse[[#This Row],[MDS Census]]</f>
        <v>0.17468327249302126</v>
      </c>
      <c r="S144" s="2">
        <v>4.6895604395604389</v>
      </c>
      <c r="T144" s="2">
        <v>3.2609890109890109</v>
      </c>
      <c r="U144" s="2">
        <v>0</v>
      </c>
      <c r="V144" s="2">
        <f>SUM(NonNurse[[#This Row],[Occupational Therapist Hours]:[OT Aide Hours]])/NonNurse[[#This Row],[MDS Census]]</f>
        <v>0.15535752630448785</v>
      </c>
      <c r="W144" s="2">
        <v>2.7206593406593407</v>
      </c>
      <c r="X144" s="2">
        <v>5.5065934065934048</v>
      </c>
      <c r="Y144" s="2">
        <v>0</v>
      </c>
      <c r="Z144" s="2">
        <f>SUM(NonNurse[[#This Row],[Physical Therapist (PT) Hours]:[PT Aide Hours]])/NonNurse[[#This Row],[MDS Census]]</f>
        <v>0.16076444062701306</v>
      </c>
      <c r="AA144" s="2">
        <v>0</v>
      </c>
      <c r="AB144" s="2">
        <v>0</v>
      </c>
      <c r="AC144" s="2">
        <v>0</v>
      </c>
      <c r="AD144" s="2">
        <v>0</v>
      </c>
      <c r="AE144" s="2">
        <v>0</v>
      </c>
      <c r="AF144" s="2">
        <v>0</v>
      </c>
      <c r="AG144" s="2">
        <v>0</v>
      </c>
      <c r="AH144" s="2" t="s">
        <v>564</v>
      </c>
      <c r="AI144" s="37">
        <v>5</v>
      </c>
    </row>
    <row r="145" spans="1:35" x14ac:dyDescent="0.25">
      <c r="A145" t="s">
        <v>35</v>
      </c>
      <c r="B145" t="s">
        <v>1837</v>
      </c>
      <c r="C145" t="s">
        <v>1941</v>
      </c>
      <c r="D145" t="s">
        <v>2311</v>
      </c>
      <c r="E145" s="2">
        <v>66.164835164835168</v>
      </c>
      <c r="F145" s="2">
        <v>2.6373626373626373</v>
      </c>
      <c r="G145" s="2">
        <v>0.61538461538461542</v>
      </c>
      <c r="H145" s="2">
        <v>0.39285714285714285</v>
      </c>
      <c r="I145" s="2">
        <v>0</v>
      </c>
      <c r="J145" s="2">
        <v>0</v>
      </c>
      <c r="K145" s="2">
        <v>1.1428571428571428</v>
      </c>
      <c r="L145" s="2">
        <v>2.0571428571428569</v>
      </c>
      <c r="M145" s="2">
        <v>0</v>
      </c>
      <c r="N145" s="2">
        <v>0</v>
      </c>
      <c r="O145" s="2">
        <f>SUM(NonNurse[[#This Row],[Qualified Social Work Staff Hours]:[Other Social Work Staff Hours]])/NonNurse[[#This Row],[MDS Census]]</f>
        <v>0</v>
      </c>
      <c r="P145" s="2">
        <v>0</v>
      </c>
      <c r="Q145" s="2">
        <v>16.62087912087912</v>
      </c>
      <c r="R145" s="2">
        <f>SUM(NonNurse[[#This Row],[Qualified Activities Professional Hours]:[Other Activities Professional Hours]])/NonNurse[[#This Row],[MDS Census]]</f>
        <v>0.25120411891712341</v>
      </c>
      <c r="S145" s="2">
        <v>1.8807692307692307</v>
      </c>
      <c r="T145" s="2">
        <v>5.7796703296703305</v>
      </c>
      <c r="U145" s="2">
        <v>0</v>
      </c>
      <c r="V145" s="2">
        <f>SUM(NonNurse[[#This Row],[Occupational Therapist Hours]:[OT Aide Hours]])/NonNurse[[#This Row],[MDS Census]]</f>
        <v>0.11577810994851355</v>
      </c>
      <c r="W145" s="2">
        <v>1.2126373626373625</v>
      </c>
      <c r="X145" s="2">
        <v>6.7021978021978024</v>
      </c>
      <c r="Y145" s="2">
        <v>0</v>
      </c>
      <c r="Z145" s="2">
        <f>SUM(NonNurse[[#This Row],[Physical Therapist (PT) Hours]:[PT Aide Hours]])/NonNurse[[#This Row],[MDS Census]]</f>
        <v>0.11962298621491446</v>
      </c>
      <c r="AA145" s="2">
        <v>0</v>
      </c>
      <c r="AB145" s="2">
        <v>0</v>
      </c>
      <c r="AC145" s="2">
        <v>0</v>
      </c>
      <c r="AD145" s="2">
        <v>0</v>
      </c>
      <c r="AE145" s="2">
        <v>0</v>
      </c>
      <c r="AF145" s="2">
        <v>0</v>
      </c>
      <c r="AG145" s="2">
        <v>0</v>
      </c>
      <c r="AH145" s="2" t="s">
        <v>904</v>
      </c>
      <c r="AI145" s="37">
        <v>5</v>
      </c>
    </row>
    <row r="146" spans="1:35" x14ac:dyDescent="0.25">
      <c r="A146" t="s">
        <v>35</v>
      </c>
      <c r="B146" t="s">
        <v>1482</v>
      </c>
      <c r="C146" t="s">
        <v>2068</v>
      </c>
      <c r="D146" t="s">
        <v>2307</v>
      </c>
      <c r="E146" s="2">
        <v>104.01098901098901</v>
      </c>
      <c r="F146" s="2">
        <v>18.901098901098901</v>
      </c>
      <c r="G146" s="2">
        <v>0.52747252747252749</v>
      </c>
      <c r="H146" s="2">
        <v>0.50549450549450547</v>
      </c>
      <c r="I146" s="2">
        <v>1.9670329670329669</v>
      </c>
      <c r="J146" s="2">
        <v>0</v>
      </c>
      <c r="K146" s="2">
        <v>0</v>
      </c>
      <c r="L146" s="2">
        <v>4.4093406593406597</v>
      </c>
      <c r="M146" s="2">
        <v>0</v>
      </c>
      <c r="N146" s="2">
        <v>0</v>
      </c>
      <c r="O146" s="2">
        <f>SUM(NonNurse[[#This Row],[Qualified Social Work Staff Hours]:[Other Social Work Staff Hours]])/NonNurse[[#This Row],[MDS Census]]</f>
        <v>0</v>
      </c>
      <c r="P146" s="2">
        <v>6.2445054945054945</v>
      </c>
      <c r="Q146" s="2">
        <v>6.9584615384615391</v>
      </c>
      <c r="R146" s="2">
        <f>SUM(NonNurse[[#This Row],[Qualified Activities Professional Hours]:[Other Activities Professional Hours]])/NonNurse[[#This Row],[MDS Census]]</f>
        <v>0.12693819334389858</v>
      </c>
      <c r="S146" s="2">
        <v>5.6098901098901095</v>
      </c>
      <c r="T146" s="2">
        <v>5.1950549450549453</v>
      </c>
      <c r="U146" s="2">
        <v>0</v>
      </c>
      <c r="V146" s="2">
        <f>SUM(NonNurse[[#This Row],[Occupational Therapist Hours]:[OT Aide Hours]])/NonNurse[[#This Row],[MDS Census]]</f>
        <v>0.10388272583201268</v>
      </c>
      <c r="W146" s="2">
        <v>5.1502197802197802</v>
      </c>
      <c r="X146" s="2">
        <v>4.3901098901098905</v>
      </c>
      <c r="Y146" s="2">
        <v>0</v>
      </c>
      <c r="Z146" s="2">
        <f>SUM(NonNurse[[#This Row],[Physical Therapist (PT) Hours]:[PT Aide Hours]])/NonNurse[[#This Row],[MDS Census]]</f>
        <v>9.1724247226624409E-2</v>
      </c>
      <c r="AA146" s="2">
        <v>0</v>
      </c>
      <c r="AB146" s="2">
        <v>0</v>
      </c>
      <c r="AC146" s="2">
        <v>0</v>
      </c>
      <c r="AD146" s="2">
        <v>0</v>
      </c>
      <c r="AE146" s="2">
        <v>0</v>
      </c>
      <c r="AF146" s="2">
        <v>0</v>
      </c>
      <c r="AG146" s="2">
        <v>0</v>
      </c>
      <c r="AH146" s="2" t="s">
        <v>542</v>
      </c>
      <c r="AI146" s="37">
        <v>5</v>
      </c>
    </row>
    <row r="147" spans="1:35" x14ac:dyDescent="0.25">
      <c r="A147" t="s">
        <v>35</v>
      </c>
      <c r="B147" t="s">
        <v>1605</v>
      </c>
      <c r="C147" t="s">
        <v>2229</v>
      </c>
      <c r="D147" t="s">
        <v>2362</v>
      </c>
      <c r="E147" s="2">
        <v>51.582417582417584</v>
      </c>
      <c r="F147" s="2">
        <v>4.8351648351648349</v>
      </c>
      <c r="G147" s="2">
        <v>8.7912087912087919E-2</v>
      </c>
      <c r="H147" s="2">
        <v>0</v>
      </c>
      <c r="I147" s="2">
        <v>2.087912087912088</v>
      </c>
      <c r="J147" s="2">
        <v>0</v>
      </c>
      <c r="K147" s="2">
        <v>0</v>
      </c>
      <c r="L147" s="2">
        <v>1.7857142857142858</v>
      </c>
      <c r="M147" s="2">
        <v>5.1593406593406597</v>
      </c>
      <c r="N147" s="2">
        <v>0</v>
      </c>
      <c r="O147" s="2">
        <f>SUM(NonNurse[[#This Row],[Qualified Social Work Staff Hours]:[Other Social Work Staff Hours]])/NonNurse[[#This Row],[MDS Census]]</f>
        <v>0.10002130379207499</v>
      </c>
      <c r="P147" s="2">
        <v>5.197802197802198</v>
      </c>
      <c r="Q147" s="2">
        <v>7.3296703296703294</v>
      </c>
      <c r="R147" s="2">
        <f>SUM(NonNurse[[#This Row],[Qualified Activities Professional Hours]:[Other Activities Professional Hours]])/NonNurse[[#This Row],[MDS Census]]</f>
        <v>0.24286322965487855</v>
      </c>
      <c r="S147" s="2">
        <v>1.0803296703296703</v>
      </c>
      <c r="T147" s="2">
        <v>4.6399999999999997</v>
      </c>
      <c r="U147" s="2">
        <v>0</v>
      </c>
      <c r="V147" s="2">
        <f>SUM(NonNurse[[#This Row],[Occupational Therapist Hours]:[OT Aide Hours]])/NonNurse[[#This Row],[MDS Census]]</f>
        <v>0.11089688964635705</v>
      </c>
      <c r="W147" s="2">
        <v>1.2414285714285713</v>
      </c>
      <c r="X147" s="2">
        <v>6.5906593406593403</v>
      </c>
      <c r="Y147" s="2">
        <v>0</v>
      </c>
      <c r="Z147" s="2">
        <f>SUM(NonNurse[[#This Row],[Physical Therapist (PT) Hours]:[PT Aide Hours]])/NonNurse[[#This Row],[MDS Census]]</f>
        <v>0.15183638687686407</v>
      </c>
      <c r="AA147" s="2">
        <v>0.15384615384615385</v>
      </c>
      <c r="AB147" s="2">
        <v>0</v>
      </c>
      <c r="AC147" s="2">
        <v>0</v>
      </c>
      <c r="AD147" s="2">
        <v>0</v>
      </c>
      <c r="AE147" s="2">
        <v>0</v>
      </c>
      <c r="AF147" s="2">
        <v>0</v>
      </c>
      <c r="AG147" s="2">
        <v>0</v>
      </c>
      <c r="AH147" s="2" t="s">
        <v>668</v>
      </c>
      <c r="AI147" s="37">
        <v>5</v>
      </c>
    </row>
    <row r="148" spans="1:35" x14ac:dyDescent="0.25">
      <c r="A148" t="s">
        <v>35</v>
      </c>
      <c r="B148" t="s">
        <v>1669</v>
      </c>
      <c r="C148" t="s">
        <v>1922</v>
      </c>
      <c r="D148" t="s">
        <v>2291</v>
      </c>
      <c r="E148" s="2">
        <v>45.208791208791212</v>
      </c>
      <c r="F148" s="2">
        <v>4.7472527472527473</v>
      </c>
      <c r="G148" s="2">
        <v>0</v>
      </c>
      <c r="H148" s="2">
        <v>0</v>
      </c>
      <c r="I148" s="2">
        <v>0</v>
      </c>
      <c r="J148" s="2">
        <v>0</v>
      </c>
      <c r="K148" s="2">
        <v>0</v>
      </c>
      <c r="L148" s="2">
        <v>0</v>
      </c>
      <c r="M148" s="2">
        <v>0</v>
      </c>
      <c r="N148" s="2">
        <v>9.0219780219780219</v>
      </c>
      <c r="O148" s="2">
        <f>SUM(NonNurse[[#This Row],[Qualified Social Work Staff Hours]:[Other Social Work Staff Hours]])/NonNurse[[#This Row],[MDS Census]]</f>
        <v>0.19956246961594554</v>
      </c>
      <c r="P148" s="2">
        <v>0</v>
      </c>
      <c r="Q148" s="2">
        <v>7.4917582417582418</v>
      </c>
      <c r="R148" s="2">
        <f>SUM(NonNurse[[#This Row],[Qualified Activities Professional Hours]:[Other Activities Professional Hours]])/NonNurse[[#This Row],[MDS Census]]</f>
        <v>0.16571463296062225</v>
      </c>
      <c r="S148" s="2">
        <v>0</v>
      </c>
      <c r="T148" s="2">
        <v>0</v>
      </c>
      <c r="U148" s="2">
        <v>0</v>
      </c>
      <c r="V148" s="2">
        <f>SUM(NonNurse[[#This Row],[Occupational Therapist Hours]:[OT Aide Hours]])/NonNurse[[#This Row],[MDS Census]]</f>
        <v>0</v>
      </c>
      <c r="W148" s="2">
        <v>0</v>
      </c>
      <c r="X148" s="2">
        <v>0</v>
      </c>
      <c r="Y148" s="2">
        <v>0</v>
      </c>
      <c r="Z148" s="2">
        <f>SUM(NonNurse[[#This Row],[Physical Therapist (PT) Hours]:[PT Aide Hours]])/NonNurse[[#This Row],[MDS Census]]</f>
        <v>0</v>
      </c>
      <c r="AA148" s="2">
        <v>0</v>
      </c>
      <c r="AB148" s="2">
        <v>0</v>
      </c>
      <c r="AC148" s="2">
        <v>0</v>
      </c>
      <c r="AD148" s="2">
        <v>45.681318681318679</v>
      </c>
      <c r="AE148" s="2">
        <v>0</v>
      </c>
      <c r="AF148" s="2">
        <v>0</v>
      </c>
      <c r="AG148" s="2">
        <v>0</v>
      </c>
      <c r="AH148" s="2" t="s">
        <v>733</v>
      </c>
      <c r="AI148" s="37">
        <v>5</v>
      </c>
    </row>
    <row r="149" spans="1:35" x14ac:dyDescent="0.25">
      <c r="A149" t="s">
        <v>35</v>
      </c>
      <c r="B149" t="s">
        <v>1534</v>
      </c>
      <c r="C149" t="s">
        <v>2213</v>
      </c>
      <c r="D149" t="s">
        <v>2363</v>
      </c>
      <c r="E149" s="2">
        <v>95.758241758241752</v>
      </c>
      <c r="F149" s="2">
        <v>5.2747252747252746</v>
      </c>
      <c r="G149" s="2">
        <v>0.52747252747252749</v>
      </c>
      <c r="H149" s="2">
        <v>0.31318681318681318</v>
      </c>
      <c r="I149" s="2">
        <v>6.4615384615384617</v>
      </c>
      <c r="J149" s="2">
        <v>0</v>
      </c>
      <c r="K149" s="2">
        <v>2.8241758241758244</v>
      </c>
      <c r="L149" s="2">
        <v>3.1230769230769235</v>
      </c>
      <c r="M149" s="2">
        <v>11.692307692307692</v>
      </c>
      <c r="N149" s="2">
        <v>0</v>
      </c>
      <c r="O149" s="2">
        <f>SUM(NonNurse[[#This Row],[Qualified Social Work Staff Hours]:[Other Social Work Staff Hours]])/NonNurse[[#This Row],[MDS Census]]</f>
        <v>0.12210236401193482</v>
      </c>
      <c r="P149" s="2">
        <v>5.2747252747252746</v>
      </c>
      <c r="Q149" s="2">
        <v>0</v>
      </c>
      <c r="R149" s="2">
        <f>SUM(NonNurse[[#This Row],[Qualified Activities Professional Hours]:[Other Activities Professional Hours]])/NonNurse[[#This Row],[MDS Census]]</f>
        <v>5.5083773238466839E-2</v>
      </c>
      <c r="S149" s="2">
        <v>2.8208791208791202</v>
      </c>
      <c r="T149" s="2">
        <v>9.3663736263736279</v>
      </c>
      <c r="U149" s="2">
        <v>0</v>
      </c>
      <c r="V149" s="2">
        <f>SUM(NonNurse[[#This Row],[Occupational Therapist Hours]:[OT Aide Hours]])/NonNurse[[#This Row],[MDS Census]]</f>
        <v>0.12727105806747763</v>
      </c>
      <c r="W149" s="2">
        <v>2.8524175824175821</v>
      </c>
      <c r="X149" s="2">
        <v>16.972307692307695</v>
      </c>
      <c r="Y149" s="2">
        <v>0</v>
      </c>
      <c r="Z149" s="2">
        <f>SUM(NonNurse[[#This Row],[Physical Therapist (PT) Hours]:[PT Aide Hours]])/NonNurse[[#This Row],[MDS Census]]</f>
        <v>0.20702891898095024</v>
      </c>
      <c r="AA149" s="2">
        <v>0</v>
      </c>
      <c r="AB149" s="2">
        <v>0</v>
      </c>
      <c r="AC149" s="2">
        <v>0</v>
      </c>
      <c r="AD149" s="2">
        <v>0</v>
      </c>
      <c r="AE149" s="2">
        <v>0</v>
      </c>
      <c r="AF149" s="2">
        <v>0</v>
      </c>
      <c r="AG149" s="2">
        <v>0.43956043956043955</v>
      </c>
      <c r="AH149" s="2" t="s">
        <v>596</v>
      </c>
      <c r="AI149" s="37">
        <v>5</v>
      </c>
    </row>
    <row r="150" spans="1:35" x14ac:dyDescent="0.25">
      <c r="A150" t="s">
        <v>35</v>
      </c>
      <c r="B150" t="s">
        <v>1902</v>
      </c>
      <c r="C150" t="s">
        <v>2165</v>
      </c>
      <c r="D150" t="s">
        <v>2304</v>
      </c>
      <c r="E150" s="2">
        <v>55.527472527472526</v>
      </c>
      <c r="F150" s="2">
        <v>4.0791208791208762</v>
      </c>
      <c r="G150" s="2">
        <v>0</v>
      </c>
      <c r="H150" s="2">
        <v>0</v>
      </c>
      <c r="I150" s="2">
        <v>3.1648351648351647</v>
      </c>
      <c r="J150" s="2">
        <v>0</v>
      </c>
      <c r="K150" s="2">
        <v>0</v>
      </c>
      <c r="L150" s="2">
        <v>0</v>
      </c>
      <c r="M150" s="2">
        <v>0.17582417582417584</v>
      </c>
      <c r="N150" s="2">
        <v>5.8763736263736268</v>
      </c>
      <c r="O150" s="2">
        <f>SUM(NonNurse[[#This Row],[Qualified Social Work Staff Hours]:[Other Social Work Staff Hours]])/NonNurse[[#This Row],[MDS Census]]</f>
        <v>0.10899465663962005</v>
      </c>
      <c r="P150" s="2">
        <v>0</v>
      </c>
      <c r="Q150" s="2">
        <v>11.148351648351648</v>
      </c>
      <c r="R150" s="2">
        <f>SUM(NonNurse[[#This Row],[Qualified Activities Professional Hours]:[Other Activities Professional Hours]])/NonNurse[[#This Row],[MDS Census]]</f>
        <v>0.20077181872155156</v>
      </c>
      <c r="S150" s="2">
        <v>9.2626373626373635</v>
      </c>
      <c r="T150" s="2">
        <v>6.7640659340659353</v>
      </c>
      <c r="U150" s="2">
        <v>0</v>
      </c>
      <c r="V150" s="2">
        <f>SUM(NonNurse[[#This Row],[Occupational Therapist Hours]:[OT Aide Hours]])/NonNurse[[#This Row],[MDS Census]]</f>
        <v>0.28862655848011087</v>
      </c>
      <c r="W150" s="2">
        <v>1.1774725274725273</v>
      </c>
      <c r="X150" s="2">
        <v>7.5934065934065931</v>
      </c>
      <c r="Y150" s="2">
        <v>0</v>
      </c>
      <c r="Z150" s="2">
        <f>SUM(NonNurse[[#This Row],[Physical Therapist (PT) Hours]:[PT Aide Hours]])/NonNurse[[#This Row],[MDS Census]]</f>
        <v>0.15795566989906987</v>
      </c>
      <c r="AA150" s="2">
        <v>0</v>
      </c>
      <c r="AB150" s="2">
        <v>0</v>
      </c>
      <c r="AC150" s="2">
        <v>0</v>
      </c>
      <c r="AD150" s="2">
        <v>0</v>
      </c>
      <c r="AE150" s="2">
        <v>0</v>
      </c>
      <c r="AF150" s="2">
        <v>0</v>
      </c>
      <c r="AG150" s="2">
        <v>0</v>
      </c>
      <c r="AH150" s="2" t="s">
        <v>969</v>
      </c>
      <c r="AI150" s="37">
        <v>5</v>
      </c>
    </row>
    <row r="151" spans="1:35" x14ac:dyDescent="0.25">
      <c r="A151" t="s">
        <v>35</v>
      </c>
      <c r="B151" t="s">
        <v>1116</v>
      </c>
      <c r="C151" t="s">
        <v>2107</v>
      </c>
      <c r="D151" t="s">
        <v>2331</v>
      </c>
      <c r="E151" s="2">
        <v>101.72527472527473</v>
      </c>
      <c r="F151" s="2">
        <v>0</v>
      </c>
      <c r="G151" s="2">
        <v>0</v>
      </c>
      <c r="H151" s="2">
        <v>0</v>
      </c>
      <c r="I151" s="2">
        <v>0</v>
      </c>
      <c r="J151" s="2">
        <v>0</v>
      </c>
      <c r="K151" s="2">
        <v>0</v>
      </c>
      <c r="L151" s="2">
        <v>0</v>
      </c>
      <c r="M151" s="2">
        <v>0</v>
      </c>
      <c r="N151" s="2">
        <v>0</v>
      </c>
      <c r="O151" s="2">
        <f>SUM(NonNurse[[#This Row],[Qualified Social Work Staff Hours]:[Other Social Work Staff Hours]])/NonNurse[[#This Row],[MDS Census]]</f>
        <v>0</v>
      </c>
      <c r="P151" s="2">
        <v>0</v>
      </c>
      <c r="Q151" s="2">
        <v>6.8516483516483513</v>
      </c>
      <c r="R151" s="2">
        <f>SUM(NonNurse[[#This Row],[Qualified Activities Professional Hours]:[Other Activities Professional Hours]])/NonNurse[[#This Row],[MDS Census]]</f>
        <v>6.73544344820136E-2</v>
      </c>
      <c r="S151" s="2">
        <v>0</v>
      </c>
      <c r="T151" s="2">
        <v>0</v>
      </c>
      <c r="U151" s="2">
        <v>0</v>
      </c>
      <c r="V151" s="2">
        <f>SUM(NonNurse[[#This Row],[Occupational Therapist Hours]:[OT Aide Hours]])/NonNurse[[#This Row],[MDS Census]]</f>
        <v>0</v>
      </c>
      <c r="W151" s="2">
        <v>0</v>
      </c>
      <c r="X151" s="2">
        <v>0</v>
      </c>
      <c r="Y151" s="2">
        <v>0</v>
      </c>
      <c r="Z151" s="2">
        <f>SUM(NonNurse[[#This Row],[Physical Therapist (PT) Hours]:[PT Aide Hours]])/NonNurse[[#This Row],[MDS Census]]</f>
        <v>0</v>
      </c>
      <c r="AA151" s="2">
        <v>0</v>
      </c>
      <c r="AB151" s="2">
        <v>0</v>
      </c>
      <c r="AC151" s="2">
        <v>0</v>
      </c>
      <c r="AD151" s="2">
        <v>0</v>
      </c>
      <c r="AE151" s="2">
        <v>0</v>
      </c>
      <c r="AF151" s="2">
        <v>0</v>
      </c>
      <c r="AG151" s="2">
        <v>5.6263736263736268</v>
      </c>
      <c r="AH151" s="2" t="s">
        <v>170</v>
      </c>
      <c r="AI151" s="37">
        <v>5</v>
      </c>
    </row>
    <row r="152" spans="1:35" x14ac:dyDescent="0.25">
      <c r="A152" t="s">
        <v>35</v>
      </c>
      <c r="B152" t="s">
        <v>1900</v>
      </c>
      <c r="C152" t="s">
        <v>2276</v>
      </c>
      <c r="D152" t="s">
        <v>2338</v>
      </c>
      <c r="E152" s="2">
        <v>62.109890109890109</v>
      </c>
      <c r="F152" s="2">
        <v>5.4285714285714288</v>
      </c>
      <c r="G152" s="2">
        <v>0.87912087912087911</v>
      </c>
      <c r="H152" s="2">
        <v>0.13186813186813187</v>
      </c>
      <c r="I152" s="2">
        <v>0</v>
      </c>
      <c r="J152" s="2">
        <v>0</v>
      </c>
      <c r="K152" s="2">
        <v>0</v>
      </c>
      <c r="L152" s="2">
        <v>4.1026373626373633</v>
      </c>
      <c r="M152" s="2">
        <v>4.854395604395604</v>
      </c>
      <c r="N152" s="2">
        <v>0</v>
      </c>
      <c r="O152" s="2">
        <f>SUM(NonNurse[[#This Row],[Qualified Social Work Staff Hours]:[Other Social Work Staff Hours]])/NonNurse[[#This Row],[MDS Census]]</f>
        <v>7.815817409766454E-2</v>
      </c>
      <c r="P152" s="2">
        <v>5.0109890109890109</v>
      </c>
      <c r="Q152" s="2">
        <v>8.3901098901098905</v>
      </c>
      <c r="R152" s="2">
        <f>SUM(NonNurse[[#This Row],[Qualified Activities Professional Hours]:[Other Activities Professional Hours]])/NonNurse[[#This Row],[MDS Census]]</f>
        <v>0.21576433121019109</v>
      </c>
      <c r="S152" s="2">
        <v>1.2989010989010987</v>
      </c>
      <c r="T152" s="2">
        <v>8.2765934065934097</v>
      </c>
      <c r="U152" s="2">
        <v>0</v>
      </c>
      <c r="V152" s="2">
        <f>SUM(NonNurse[[#This Row],[Occupational Therapist Hours]:[OT Aide Hours]])/NonNurse[[#This Row],[MDS Census]]</f>
        <v>0.15417020523708425</v>
      </c>
      <c r="W152" s="2">
        <v>3.9643956043956043</v>
      </c>
      <c r="X152" s="2">
        <v>5.5604395604395602</v>
      </c>
      <c r="Y152" s="2">
        <v>0</v>
      </c>
      <c r="Z152" s="2">
        <f>SUM(NonNurse[[#This Row],[Physical Therapist (PT) Hours]:[PT Aide Hours]])/NonNurse[[#This Row],[MDS Census]]</f>
        <v>0.15335456475583861</v>
      </c>
      <c r="AA152" s="2">
        <v>0</v>
      </c>
      <c r="AB152" s="2">
        <v>0</v>
      </c>
      <c r="AC152" s="2">
        <v>0</v>
      </c>
      <c r="AD152" s="2">
        <v>0</v>
      </c>
      <c r="AE152" s="2">
        <v>0</v>
      </c>
      <c r="AF152" s="2">
        <v>0</v>
      </c>
      <c r="AG152" s="2">
        <v>0.74725274725274726</v>
      </c>
      <c r="AH152" s="2" t="s">
        <v>967</v>
      </c>
      <c r="AI152" s="37">
        <v>5</v>
      </c>
    </row>
    <row r="153" spans="1:35" x14ac:dyDescent="0.25">
      <c r="A153" t="s">
        <v>35</v>
      </c>
      <c r="B153" t="s">
        <v>1523</v>
      </c>
      <c r="C153" t="s">
        <v>2077</v>
      </c>
      <c r="D153" t="s">
        <v>2338</v>
      </c>
      <c r="E153" s="2">
        <v>77.879120879120876</v>
      </c>
      <c r="F153" s="2">
        <v>20.483516483516482</v>
      </c>
      <c r="G153" s="2">
        <v>1.1428571428571428</v>
      </c>
      <c r="H153" s="2">
        <v>0.7142857142857143</v>
      </c>
      <c r="I153" s="2">
        <v>1.956043956043956</v>
      </c>
      <c r="J153" s="2">
        <v>0</v>
      </c>
      <c r="K153" s="2">
        <v>0</v>
      </c>
      <c r="L153" s="2">
        <v>3.4820879120879122</v>
      </c>
      <c r="M153" s="2">
        <v>4.7087912087912089</v>
      </c>
      <c r="N153" s="2">
        <v>0</v>
      </c>
      <c r="O153" s="2">
        <f>SUM(NonNurse[[#This Row],[Qualified Social Work Staff Hours]:[Other Social Work Staff Hours]])/NonNurse[[#This Row],[MDS Census]]</f>
        <v>6.0462819246507697E-2</v>
      </c>
      <c r="P153" s="2">
        <v>5.2829670329670328</v>
      </c>
      <c r="Q153" s="2">
        <v>4.7087912087912089</v>
      </c>
      <c r="R153" s="2">
        <f>SUM(NonNurse[[#This Row],[Qualified Activities Professional Hours]:[Other Activities Professional Hours]])/NonNurse[[#This Row],[MDS Census]]</f>
        <v>0.12829829264851136</v>
      </c>
      <c r="S153" s="2">
        <v>2.9001098901098898</v>
      </c>
      <c r="T153" s="2">
        <v>6.8931868131868157</v>
      </c>
      <c r="U153" s="2">
        <v>0</v>
      </c>
      <c r="V153" s="2">
        <f>SUM(NonNurse[[#This Row],[Occupational Therapist Hours]:[OT Aide Hours]])/NonNurse[[#This Row],[MDS Census]]</f>
        <v>0.12574996472414285</v>
      </c>
      <c r="W153" s="2">
        <v>3.973956043956044</v>
      </c>
      <c r="X153" s="2">
        <v>10.904065934065935</v>
      </c>
      <c r="Y153" s="2">
        <v>0</v>
      </c>
      <c r="Z153" s="2">
        <f>SUM(NonNurse[[#This Row],[Physical Therapist (PT) Hours]:[PT Aide Hours]])/NonNurse[[#This Row],[MDS Census]]</f>
        <v>0.19103993227035418</v>
      </c>
      <c r="AA153" s="2">
        <v>0</v>
      </c>
      <c r="AB153" s="2">
        <v>0</v>
      </c>
      <c r="AC153" s="2">
        <v>0</v>
      </c>
      <c r="AD153" s="2">
        <v>0</v>
      </c>
      <c r="AE153" s="2">
        <v>0</v>
      </c>
      <c r="AF153" s="2">
        <v>0</v>
      </c>
      <c r="AG153" s="2">
        <v>0</v>
      </c>
      <c r="AH153" s="2" t="s">
        <v>585</v>
      </c>
      <c r="AI153" s="37">
        <v>5</v>
      </c>
    </row>
    <row r="154" spans="1:35" x14ac:dyDescent="0.25">
      <c r="A154" t="s">
        <v>35</v>
      </c>
      <c r="B154" t="s">
        <v>1831</v>
      </c>
      <c r="C154" t="s">
        <v>2261</v>
      </c>
      <c r="D154" t="s">
        <v>2333</v>
      </c>
      <c r="E154" s="2">
        <v>43.384615384615387</v>
      </c>
      <c r="F154" s="2">
        <v>6.4285714285714288</v>
      </c>
      <c r="G154" s="2">
        <v>0.14285714285714285</v>
      </c>
      <c r="H154" s="2">
        <v>0.52747252747252749</v>
      </c>
      <c r="I154" s="2">
        <v>2.5824175824175826</v>
      </c>
      <c r="J154" s="2">
        <v>0</v>
      </c>
      <c r="K154" s="2">
        <v>0</v>
      </c>
      <c r="L154" s="2">
        <v>2.9673626373626383</v>
      </c>
      <c r="M154" s="2">
        <v>0</v>
      </c>
      <c r="N154" s="2">
        <v>0</v>
      </c>
      <c r="O154" s="2">
        <f>SUM(NonNurse[[#This Row],[Qualified Social Work Staff Hours]:[Other Social Work Staff Hours]])/NonNurse[[#This Row],[MDS Census]]</f>
        <v>0</v>
      </c>
      <c r="P154" s="2">
        <v>5.2747252747252746</v>
      </c>
      <c r="Q154" s="2">
        <v>16.307692307692307</v>
      </c>
      <c r="R154" s="2">
        <f>SUM(NonNurse[[#This Row],[Qualified Activities Professional Hours]:[Other Activities Professional Hours]])/NonNurse[[#This Row],[MDS Census]]</f>
        <v>0.49746707193515699</v>
      </c>
      <c r="S154" s="2">
        <v>1.9071428571428575</v>
      </c>
      <c r="T154" s="2">
        <v>8.4058241758241774</v>
      </c>
      <c r="U154" s="2">
        <v>0</v>
      </c>
      <c r="V154" s="2">
        <f>SUM(NonNurse[[#This Row],[Occupational Therapist Hours]:[OT Aide Hours]])/NonNurse[[#This Row],[MDS Census]]</f>
        <v>0.23771023302938199</v>
      </c>
      <c r="W154" s="2">
        <v>2.3304395604395602</v>
      </c>
      <c r="X154" s="2">
        <v>6.4220879120879131</v>
      </c>
      <c r="Y154" s="2">
        <v>0</v>
      </c>
      <c r="Z154" s="2">
        <f>SUM(NonNurse[[#This Row],[Physical Therapist (PT) Hours]:[PT Aide Hours]])/NonNurse[[#This Row],[MDS Census]]</f>
        <v>0.20174265450861198</v>
      </c>
      <c r="AA154" s="2">
        <v>0</v>
      </c>
      <c r="AB154" s="2">
        <v>0</v>
      </c>
      <c r="AC154" s="2">
        <v>0</v>
      </c>
      <c r="AD154" s="2">
        <v>0</v>
      </c>
      <c r="AE154" s="2">
        <v>16.901098901098901</v>
      </c>
      <c r="AF154" s="2">
        <v>0</v>
      </c>
      <c r="AG154" s="2">
        <v>0.14285714285714285</v>
      </c>
      <c r="AH154" s="2" t="s">
        <v>898</v>
      </c>
      <c r="AI154" s="37">
        <v>5</v>
      </c>
    </row>
    <row r="155" spans="1:35" x14ac:dyDescent="0.25">
      <c r="A155" t="s">
        <v>35</v>
      </c>
      <c r="B155" t="s">
        <v>1693</v>
      </c>
      <c r="C155" t="s">
        <v>2059</v>
      </c>
      <c r="D155" t="s">
        <v>2316</v>
      </c>
      <c r="E155" s="2">
        <v>64.087912087912088</v>
      </c>
      <c r="F155" s="2">
        <v>5.6263736263736268</v>
      </c>
      <c r="G155" s="2">
        <v>0.16483516483516483</v>
      </c>
      <c r="H155" s="2">
        <v>0.29395604395604397</v>
      </c>
      <c r="I155" s="2">
        <v>2.2197802197802199</v>
      </c>
      <c r="J155" s="2">
        <v>0</v>
      </c>
      <c r="K155" s="2">
        <v>0</v>
      </c>
      <c r="L155" s="2">
        <v>3.4975824175824179</v>
      </c>
      <c r="M155" s="2">
        <v>0</v>
      </c>
      <c r="N155" s="2">
        <v>5.3186813186813184</v>
      </c>
      <c r="O155" s="2">
        <f>SUM(NonNurse[[#This Row],[Qualified Social Work Staff Hours]:[Other Social Work Staff Hours]])/NonNurse[[#This Row],[MDS Census]]</f>
        <v>8.2990397805212612E-2</v>
      </c>
      <c r="P155" s="2">
        <v>5.384615384615385</v>
      </c>
      <c r="Q155" s="2">
        <v>4.4148351648351651</v>
      </c>
      <c r="R155" s="2">
        <f>SUM(NonNurse[[#This Row],[Qualified Activities Professional Hours]:[Other Activities Professional Hours]])/NonNurse[[#This Row],[MDS Census]]</f>
        <v>0.15290637860082307</v>
      </c>
      <c r="S155" s="2">
        <v>1.6998901098901098</v>
      </c>
      <c r="T155" s="2">
        <v>5.8454945054945044</v>
      </c>
      <c r="U155" s="2">
        <v>0</v>
      </c>
      <c r="V155" s="2">
        <f>SUM(NonNurse[[#This Row],[Occupational Therapist Hours]:[OT Aide Hours]])/NonNurse[[#This Row],[MDS Census]]</f>
        <v>0.11773491083676269</v>
      </c>
      <c r="W155" s="2">
        <v>2.3303296703296699</v>
      </c>
      <c r="X155" s="2">
        <v>5.1510989010988997</v>
      </c>
      <c r="Y155" s="2">
        <v>0</v>
      </c>
      <c r="Z155" s="2">
        <f>SUM(NonNurse[[#This Row],[Physical Therapist (PT) Hours]:[PT Aide Hours]])/NonNurse[[#This Row],[MDS Census]]</f>
        <v>0.11673696844993138</v>
      </c>
      <c r="AA155" s="2">
        <v>0</v>
      </c>
      <c r="AB155" s="2">
        <v>0</v>
      </c>
      <c r="AC155" s="2">
        <v>0</v>
      </c>
      <c r="AD155" s="2">
        <v>0</v>
      </c>
      <c r="AE155" s="2">
        <v>0</v>
      </c>
      <c r="AF155" s="2">
        <v>0</v>
      </c>
      <c r="AG155" s="2">
        <v>0</v>
      </c>
      <c r="AH155" s="2" t="s">
        <v>757</v>
      </c>
      <c r="AI155" s="37">
        <v>5</v>
      </c>
    </row>
    <row r="156" spans="1:35" x14ac:dyDescent="0.25">
      <c r="A156" t="s">
        <v>35</v>
      </c>
      <c r="B156" t="s">
        <v>1763</v>
      </c>
      <c r="C156" t="s">
        <v>1975</v>
      </c>
      <c r="D156" t="s">
        <v>2316</v>
      </c>
      <c r="E156" s="2">
        <v>61.791208791208788</v>
      </c>
      <c r="F156" s="2">
        <v>5.6263736263736268</v>
      </c>
      <c r="G156" s="2">
        <v>0.52747252747252749</v>
      </c>
      <c r="H156" s="2">
        <v>0.40868131868131868</v>
      </c>
      <c r="I156" s="2">
        <v>2.5604395604395602</v>
      </c>
      <c r="J156" s="2">
        <v>0</v>
      </c>
      <c r="K156" s="2">
        <v>0</v>
      </c>
      <c r="L156" s="2">
        <v>1.519560439560439</v>
      </c>
      <c r="M156" s="2">
        <v>11.197802197802197</v>
      </c>
      <c r="N156" s="2">
        <v>0</v>
      </c>
      <c r="O156" s="2">
        <f>SUM(NonNurse[[#This Row],[Qualified Social Work Staff Hours]:[Other Social Work Staff Hours]])/NonNurse[[#This Row],[MDS Census]]</f>
        <v>0.18121998932953939</v>
      </c>
      <c r="P156" s="2">
        <v>4.395604395604396</v>
      </c>
      <c r="Q156" s="2">
        <v>22.782087912087913</v>
      </c>
      <c r="R156" s="2">
        <f>SUM(NonNurse[[#This Row],[Qualified Activities Professional Hours]:[Other Activities Professional Hours]])/NonNurse[[#This Row],[MDS Census]]</f>
        <v>0.43983105104036996</v>
      </c>
      <c r="S156" s="2">
        <v>0.3937362637362638</v>
      </c>
      <c r="T156" s="2">
        <v>5.143186813186813</v>
      </c>
      <c r="U156" s="2">
        <v>0</v>
      </c>
      <c r="V156" s="2">
        <f>SUM(NonNurse[[#This Row],[Occupational Therapist Hours]:[OT Aide Hours]])/NonNurse[[#This Row],[MDS Census]]</f>
        <v>8.9606971367597363E-2</v>
      </c>
      <c r="W156" s="2">
        <v>1.3906593406593406</v>
      </c>
      <c r="X156" s="2">
        <v>3.2684615384615392</v>
      </c>
      <c r="Y156" s="2">
        <v>0</v>
      </c>
      <c r="Z156" s="2">
        <f>SUM(NonNurse[[#This Row],[Physical Therapist (PT) Hours]:[PT Aide Hours]])/NonNurse[[#This Row],[MDS Census]]</f>
        <v>7.5401031477858815E-2</v>
      </c>
      <c r="AA156" s="2">
        <v>0</v>
      </c>
      <c r="AB156" s="2">
        <v>0</v>
      </c>
      <c r="AC156" s="2">
        <v>0</v>
      </c>
      <c r="AD156" s="2">
        <v>0</v>
      </c>
      <c r="AE156" s="2">
        <v>0</v>
      </c>
      <c r="AF156" s="2">
        <v>0</v>
      </c>
      <c r="AG156" s="2">
        <v>0</v>
      </c>
      <c r="AH156" s="2" t="s">
        <v>829</v>
      </c>
      <c r="AI156" s="37">
        <v>5</v>
      </c>
    </row>
    <row r="157" spans="1:35" x14ac:dyDescent="0.25">
      <c r="A157" t="s">
        <v>35</v>
      </c>
      <c r="B157" t="s">
        <v>1090</v>
      </c>
      <c r="C157" t="s">
        <v>1965</v>
      </c>
      <c r="D157" t="s">
        <v>2282</v>
      </c>
      <c r="E157" s="2">
        <v>70.27472527472527</v>
      </c>
      <c r="F157" s="2">
        <v>5.6263736263736268</v>
      </c>
      <c r="G157" s="2">
        <v>0.32967032967032966</v>
      </c>
      <c r="H157" s="2">
        <v>0.37362637362637363</v>
      </c>
      <c r="I157" s="2">
        <v>3.0659340659340661</v>
      </c>
      <c r="J157" s="2">
        <v>0</v>
      </c>
      <c r="K157" s="2">
        <v>0</v>
      </c>
      <c r="L157" s="2">
        <v>5.506043956043956</v>
      </c>
      <c r="M157" s="2">
        <v>5.0109890109890109</v>
      </c>
      <c r="N157" s="2">
        <v>0</v>
      </c>
      <c r="O157" s="2">
        <f>SUM(NonNurse[[#This Row],[Qualified Social Work Staff Hours]:[Other Social Work Staff Hours]])/NonNurse[[#This Row],[MDS Census]]</f>
        <v>7.130570758405004E-2</v>
      </c>
      <c r="P157" s="2">
        <v>4.8296703296703294</v>
      </c>
      <c r="Q157" s="2">
        <v>6.9752747252747254</v>
      </c>
      <c r="R157" s="2">
        <f>SUM(NonNurse[[#This Row],[Qualified Activities Professional Hours]:[Other Activities Professional Hours]])/NonNurse[[#This Row],[MDS Census]]</f>
        <v>0.16798279906176702</v>
      </c>
      <c r="S157" s="2">
        <v>4.3973626373626367</v>
      </c>
      <c r="T157" s="2">
        <v>5.7438461538461567</v>
      </c>
      <c r="U157" s="2">
        <v>0</v>
      </c>
      <c r="V157" s="2">
        <f>SUM(NonNurse[[#This Row],[Occupational Therapist Hours]:[OT Aide Hours]])/NonNurse[[#This Row],[MDS Census]]</f>
        <v>0.14430805316653639</v>
      </c>
      <c r="W157" s="2">
        <v>4.5224175824175816</v>
      </c>
      <c r="X157" s="2">
        <v>8.9545054945054936</v>
      </c>
      <c r="Y157" s="2">
        <v>0</v>
      </c>
      <c r="Z157" s="2">
        <f>SUM(NonNurse[[#This Row],[Physical Therapist (PT) Hours]:[PT Aide Hours]])/NonNurse[[#This Row],[MDS Census]]</f>
        <v>0.19177482408131352</v>
      </c>
      <c r="AA157" s="2">
        <v>0</v>
      </c>
      <c r="AB157" s="2">
        <v>0</v>
      </c>
      <c r="AC157" s="2">
        <v>0</v>
      </c>
      <c r="AD157" s="2">
        <v>0</v>
      </c>
      <c r="AE157" s="2">
        <v>0</v>
      </c>
      <c r="AF157" s="2">
        <v>0</v>
      </c>
      <c r="AG157" s="2">
        <v>0</v>
      </c>
      <c r="AH157" s="2" t="s">
        <v>144</v>
      </c>
      <c r="AI157" s="37">
        <v>5</v>
      </c>
    </row>
    <row r="158" spans="1:35" x14ac:dyDescent="0.25">
      <c r="A158" t="s">
        <v>35</v>
      </c>
      <c r="B158" t="s">
        <v>1912</v>
      </c>
      <c r="C158" t="s">
        <v>2278</v>
      </c>
      <c r="D158" t="s">
        <v>2320</v>
      </c>
      <c r="E158" s="2">
        <v>76.208791208791212</v>
      </c>
      <c r="F158" s="2">
        <v>5.5384615384615383</v>
      </c>
      <c r="G158" s="2">
        <v>0.26373626373626374</v>
      </c>
      <c r="H158" s="2">
        <v>0.29120879120879123</v>
      </c>
      <c r="I158" s="2">
        <v>1.9340659340659341</v>
      </c>
      <c r="J158" s="2">
        <v>0</v>
      </c>
      <c r="K158" s="2">
        <v>0</v>
      </c>
      <c r="L158" s="2">
        <v>9.231538461538463</v>
      </c>
      <c r="M158" s="2">
        <v>0</v>
      </c>
      <c r="N158" s="2">
        <v>4.8928571428571432</v>
      </c>
      <c r="O158" s="2">
        <f>SUM(NonNurse[[#This Row],[Qualified Social Work Staff Hours]:[Other Social Work Staff Hours]])/NonNurse[[#This Row],[MDS Census]]</f>
        <v>6.4203316510454217E-2</v>
      </c>
      <c r="P158" s="2">
        <v>5.7912087912087911</v>
      </c>
      <c r="Q158" s="2">
        <v>3.5164835164835164</v>
      </c>
      <c r="R158" s="2">
        <f>SUM(NonNurse[[#This Row],[Qualified Activities Professional Hours]:[Other Activities Professional Hours]])/NonNurse[[#This Row],[MDS Census]]</f>
        <v>0.12213410237923575</v>
      </c>
      <c r="S158" s="2">
        <v>4.5270329670329659</v>
      </c>
      <c r="T158" s="2">
        <v>8.702307692307695</v>
      </c>
      <c r="U158" s="2">
        <v>0</v>
      </c>
      <c r="V158" s="2">
        <f>SUM(NonNurse[[#This Row],[Occupational Therapist Hours]:[OT Aide Hours]])/NonNurse[[#This Row],[MDS Census]]</f>
        <v>0.17359336697909158</v>
      </c>
      <c r="W158" s="2">
        <v>4.8381318681318684</v>
      </c>
      <c r="X158" s="2">
        <v>10.262087912087912</v>
      </c>
      <c r="Y158" s="2">
        <v>0</v>
      </c>
      <c r="Z158" s="2">
        <f>SUM(NonNurse[[#This Row],[Physical Therapist (PT) Hours]:[PT Aide Hours]])/NonNurse[[#This Row],[MDS Census]]</f>
        <v>0.19814275414563806</v>
      </c>
      <c r="AA158" s="2">
        <v>0</v>
      </c>
      <c r="AB158" s="2">
        <v>0</v>
      </c>
      <c r="AC158" s="2">
        <v>0</v>
      </c>
      <c r="AD158" s="2">
        <v>0</v>
      </c>
      <c r="AE158" s="2">
        <v>0</v>
      </c>
      <c r="AF158" s="2">
        <v>0</v>
      </c>
      <c r="AG158" s="2">
        <v>0</v>
      </c>
      <c r="AH158" s="2" t="s">
        <v>979</v>
      </c>
      <c r="AI158" s="37">
        <v>5</v>
      </c>
    </row>
    <row r="159" spans="1:35" x14ac:dyDescent="0.25">
      <c r="A159" t="s">
        <v>35</v>
      </c>
      <c r="B159" t="s">
        <v>1588</v>
      </c>
      <c r="C159" t="s">
        <v>2177</v>
      </c>
      <c r="D159" t="s">
        <v>2338</v>
      </c>
      <c r="E159" s="2">
        <v>68.329670329670336</v>
      </c>
      <c r="F159" s="2">
        <v>5.2747252747252746</v>
      </c>
      <c r="G159" s="2">
        <v>1.945054945054945</v>
      </c>
      <c r="H159" s="2">
        <v>1.043956043956044</v>
      </c>
      <c r="I159" s="2">
        <v>6.7032967032967035</v>
      </c>
      <c r="J159" s="2">
        <v>0</v>
      </c>
      <c r="K159" s="2">
        <v>6.3186813186813184</v>
      </c>
      <c r="L159" s="2">
        <v>5.0164835164835164</v>
      </c>
      <c r="M159" s="2">
        <v>12.747252747252746</v>
      </c>
      <c r="N159" s="2">
        <v>0</v>
      </c>
      <c r="O159" s="2">
        <f>SUM(NonNurse[[#This Row],[Qualified Social Work Staff Hours]:[Other Social Work Staff Hours]])/NonNurse[[#This Row],[MDS Census]]</f>
        <v>0.18655516243165002</v>
      </c>
      <c r="P159" s="2">
        <v>5.7692307692307692</v>
      </c>
      <c r="Q159" s="2">
        <v>0</v>
      </c>
      <c r="R159" s="2">
        <f>SUM(NonNurse[[#This Row],[Qualified Activities Professional Hours]:[Other Activities Professional Hours]])/NonNurse[[#This Row],[MDS Census]]</f>
        <v>8.4432293341910575E-2</v>
      </c>
      <c r="S159" s="2">
        <v>2.3505494505494502</v>
      </c>
      <c r="T159" s="2">
        <v>5.7271428571428569</v>
      </c>
      <c r="U159" s="2">
        <v>0</v>
      </c>
      <c r="V159" s="2">
        <f>SUM(NonNurse[[#This Row],[Occupational Therapist Hours]:[OT Aide Hours]])/NonNurse[[#This Row],[MDS Census]]</f>
        <v>0.11821646831778704</v>
      </c>
      <c r="W159" s="2">
        <v>0.68846153846153857</v>
      </c>
      <c r="X159" s="2">
        <v>10.694395604395607</v>
      </c>
      <c r="Y159" s="2">
        <v>0</v>
      </c>
      <c r="Z159" s="2">
        <f>SUM(NonNurse[[#This Row],[Physical Therapist (PT) Hours]:[PT Aide Hours]])/NonNurse[[#This Row],[MDS Census]]</f>
        <v>0.16658732711482796</v>
      </c>
      <c r="AA159" s="2">
        <v>0</v>
      </c>
      <c r="AB159" s="2">
        <v>0</v>
      </c>
      <c r="AC159" s="2">
        <v>0</v>
      </c>
      <c r="AD159" s="2">
        <v>0</v>
      </c>
      <c r="AE159" s="2">
        <v>6.2087912087912089</v>
      </c>
      <c r="AF159" s="2">
        <v>0</v>
      </c>
      <c r="AG159" s="2">
        <v>0.30769230769230771</v>
      </c>
      <c r="AH159" s="2" t="s">
        <v>650</v>
      </c>
      <c r="AI159" s="37">
        <v>5</v>
      </c>
    </row>
    <row r="160" spans="1:35" x14ac:dyDescent="0.25">
      <c r="A160" t="s">
        <v>35</v>
      </c>
      <c r="B160" t="s">
        <v>1316</v>
      </c>
      <c r="C160" t="s">
        <v>1926</v>
      </c>
      <c r="D160" t="s">
        <v>2302</v>
      </c>
      <c r="E160" s="2">
        <v>84.64835164835165</v>
      </c>
      <c r="F160" s="2">
        <v>5.5384615384615383</v>
      </c>
      <c r="G160" s="2">
        <v>0</v>
      </c>
      <c r="H160" s="2">
        <v>0</v>
      </c>
      <c r="I160" s="2">
        <v>0</v>
      </c>
      <c r="J160" s="2">
        <v>0</v>
      </c>
      <c r="K160" s="2">
        <v>0</v>
      </c>
      <c r="L160" s="2">
        <v>0</v>
      </c>
      <c r="M160" s="2">
        <v>0</v>
      </c>
      <c r="N160" s="2">
        <v>0</v>
      </c>
      <c r="O160" s="2">
        <f>SUM(NonNurse[[#This Row],[Qualified Social Work Staff Hours]:[Other Social Work Staff Hours]])/NonNurse[[#This Row],[MDS Census]]</f>
        <v>0</v>
      </c>
      <c r="P160" s="2">
        <v>0</v>
      </c>
      <c r="Q160" s="2">
        <v>1.8021978021978022</v>
      </c>
      <c r="R160" s="2">
        <f>SUM(NonNurse[[#This Row],[Qualified Activities Professional Hours]:[Other Activities Professional Hours]])/NonNurse[[#This Row],[MDS Census]]</f>
        <v>2.1290406335194079E-2</v>
      </c>
      <c r="S160" s="2">
        <v>0</v>
      </c>
      <c r="T160" s="2">
        <v>0</v>
      </c>
      <c r="U160" s="2">
        <v>0</v>
      </c>
      <c r="V160" s="2">
        <f>SUM(NonNurse[[#This Row],[Occupational Therapist Hours]:[OT Aide Hours]])/NonNurse[[#This Row],[MDS Census]]</f>
        <v>0</v>
      </c>
      <c r="W160" s="2">
        <v>0</v>
      </c>
      <c r="X160" s="2">
        <v>0</v>
      </c>
      <c r="Y160" s="2">
        <v>0</v>
      </c>
      <c r="Z160" s="2">
        <f>SUM(NonNurse[[#This Row],[Physical Therapist (PT) Hours]:[PT Aide Hours]])/NonNurse[[#This Row],[MDS Census]]</f>
        <v>0</v>
      </c>
      <c r="AA160" s="2">
        <v>0</v>
      </c>
      <c r="AB160" s="2">
        <v>0</v>
      </c>
      <c r="AC160" s="2">
        <v>0</v>
      </c>
      <c r="AD160" s="2">
        <v>0</v>
      </c>
      <c r="AE160" s="2">
        <v>0</v>
      </c>
      <c r="AF160" s="2">
        <v>0</v>
      </c>
      <c r="AG160" s="2">
        <v>0</v>
      </c>
      <c r="AH160" s="2" t="s">
        <v>373</v>
      </c>
      <c r="AI160" s="37">
        <v>5</v>
      </c>
    </row>
    <row r="161" spans="1:35" x14ac:dyDescent="0.25">
      <c r="A161" t="s">
        <v>35</v>
      </c>
      <c r="B161" t="s">
        <v>1044</v>
      </c>
      <c r="C161" t="s">
        <v>2082</v>
      </c>
      <c r="D161" t="s">
        <v>2322</v>
      </c>
      <c r="E161" s="2">
        <v>68.813186813186817</v>
      </c>
      <c r="F161" s="2">
        <v>5.6593406593406597</v>
      </c>
      <c r="G161" s="2">
        <v>0.26373626373626374</v>
      </c>
      <c r="H161" s="2">
        <v>0.26373626373626374</v>
      </c>
      <c r="I161" s="2">
        <v>0.26373626373626374</v>
      </c>
      <c r="J161" s="2">
        <v>0</v>
      </c>
      <c r="K161" s="2">
        <v>0</v>
      </c>
      <c r="L161" s="2">
        <v>1.4396703296703295</v>
      </c>
      <c r="M161" s="2">
        <v>0</v>
      </c>
      <c r="N161" s="2">
        <v>0</v>
      </c>
      <c r="O161" s="2">
        <f>SUM(NonNurse[[#This Row],[Qualified Social Work Staff Hours]:[Other Social Work Staff Hours]])/NonNurse[[#This Row],[MDS Census]]</f>
        <v>0</v>
      </c>
      <c r="P161" s="2">
        <v>5.2747252747252746</v>
      </c>
      <c r="Q161" s="2">
        <v>9.2796703296703296</v>
      </c>
      <c r="R161" s="2">
        <f>SUM(NonNurse[[#This Row],[Qualified Activities Professional Hours]:[Other Activities Professional Hours]])/NonNurse[[#This Row],[MDS Census]]</f>
        <v>0.21150590865538166</v>
      </c>
      <c r="S161" s="2">
        <v>2.7309890109890107</v>
      </c>
      <c r="T161" s="2">
        <v>4.7758241758241757</v>
      </c>
      <c r="U161" s="2">
        <v>0</v>
      </c>
      <c r="V161" s="2">
        <f>SUM(NonNurse[[#This Row],[Occupational Therapist Hours]:[OT Aide Hours]])/NonNurse[[#This Row],[MDS Census]]</f>
        <v>0.10908974768444585</v>
      </c>
      <c r="W161" s="2">
        <v>2.0410989010989011</v>
      </c>
      <c r="X161" s="2">
        <v>7.1227472527472537</v>
      </c>
      <c r="Y161" s="2">
        <v>0</v>
      </c>
      <c r="Z161" s="2">
        <f>SUM(NonNurse[[#This Row],[Physical Therapist (PT) Hours]:[PT Aide Hours]])/NonNurse[[#This Row],[MDS Census]]</f>
        <v>0.13316991376557011</v>
      </c>
      <c r="AA161" s="2">
        <v>0</v>
      </c>
      <c r="AB161" s="2">
        <v>0</v>
      </c>
      <c r="AC161" s="2">
        <v>0</v>
      </c>
      <c r="AD161" s="2">
        <v>0</v>
      </c>
      <c r="AE161" s="2">
        <v>0</v>
      </c>
      <c r="AF161" s="2">
        <v>0</v>
      </c>
      <c r="AG161" s="2">
        <v>0</v>
      </c>
      <c r="AH161" s="2" t="s">
        <v>97</v>
      </c>
      <c r="AI161" s="37">
        <v>5</v>
      </c>
    </row>
    <row r="162" spans="1:35" x14ac:dyDescent="0.25">
      <c r="A162" t="s">
        <v>35</v>
      </c>
      <c r="B162" t="s">
        <v>1630</v>
      </c>
      <c r="C162" t="s">
        <v>2008</v>
      </c>
      <c r="D162" t="s">
        <v>2281</v>
      </c>
      <c r="E162" s="2">
        <v>66.758241758241752</v>
      </c>
      <c r="F162" s="2">
        <v>9.8049450549450547</v>
      </c>
      <c r="G162" s="2">
        <v>0.26373626373626374</v>
      </c>
      <c r="H162" s="2">
        <v>0.26373626373626374</v>
      </c>
      <c r="I162" s="2">
        <v>0.26373626373626374</v>
      </c>
      <c r="J162" s="2">
        <v>0</v>
      </c>
      <c r="K162" s="2">
        <v>0</v>
      </c>
      <c r="L162" s="2">
        <v>1.2275824175824175</v>
      </c>
      <c r="M162" s="2">
        <v>5.186813186813187</v>
      </c>
      <c r="N162" s="2">
        <v>0.54175824175824172</v>
      </c>
      <c r="O162" s="2">
        <f>SUM(NonNurse[[#This Row],[Qualified Social Work Staff Hours]:[Other Social Work Staff Hours]])/NonNurse[[#This Row],[MDS Census]]</f>
        <v>8.5810699588477382E-2</v>
      </c>
      <c r="P162" s="2">
        <v>5.4505494505494507</v>
      </c>
      <c r="Q162" s="2">
        <v>11.990219780219782</v>
      </c>
      <c r="R162" s="2">
        <f>SUM(NonNurse[[#This Row],[Qualified Activities Professional Hours]:[Other Activities Professional Hours]])/NonNurse[[#This Row],[MDS Census]]</f>
        <v>0.2612526748971194</v>
      </c>
      <c r="S162" s="2">
        <v>2.0389010989010989</v>
      </c>
      <c r="T162" s="2">
        <v>4.5289010989010974</v>
      </c>
      <c r="U162" s="2">
        <v>0</v>
      </c>
      <c r="V162" s="2">
        <f>SUM(NonNurse[[#This Row],[Occupational Therapist Hours]:[OT Aide Hours]])/NonNurse[[#This Row],[MDS Census]]</f>
        <v>9.838189300411522E-2</v>
      </c>
      <c r="W162" s="2">
        <v>3.9478021978021984</v>
      </c>
      <c r="X162" s="2">
        <v>3.6181318681318682</v>
      </c>
      <c r="Y162" s="2">
        <v>0</v>
      </c>
      <c r="Z162" s="2">
        <f>SUM(NonNurse[[#This Row],[Physical Therapist (PT) Hours]:[PT Aide Hours]])/NonNurse[[#This Row],[MDS Census]]</f>
        <v>0.11333333333333336</v>
      </c>
      <c r="AA162" s="2">
        <v>0</v>
      </c>
      <c r="AB162" s="2">
        <v>0</v>
      </c>
      <c r="AC162" s="2">
        <v>0</v>
      </c>
      <c r="AD162" s="2">
        <v>0</v>
      </c>
      <c r="AE162" s="2">
        <v>0</v>
      </c>
      <c r="AF162" s="2">
        <v>0</v>
      </c>
      <c r="AG162" s="2">
        <v>7.6923076923076927E-2</v>
      </c>
      <c r="AH162" s="2" t="s">
        <v>693</v>
      </c>
      <c r="AI162" s="37">
        <v>5</v>
      </c>
    </row>
    <row r="163" spans="1:35" x14ac:dyDescent="0.25">
      <c r="A163" t="s">
        <v>35</v>
      </c>
      <c r="B163" t="s">
        <v>1662</v>
      </c>
      <c r="C163" t="s">
        <v>2068</v>
      </c>
      <c r="D163" t="s">
        <v>2307</v>
      </c>
      <c r="E163" s="2">
        <v>71.07692307692308</v>
      </c>
      <c r="F163" s="2">
        <v>5.186813186813187</v>
      </c>
      <c r="G163" s="2">
        <v>0.26373626373626374</v>
      </c>
      <c r="H163" s="2">
        <v>0.26373626373626374</v>
      </c>
      <c r="I163" s="2">
        <v>0.26373626373626374</v>
      </c>
      <c r="J163" s="2">
        <v>0</v>
      </c>
      <c r="K163" s="2">
        <v>0</v>
      </c>
      <c r="L163" s="2">
        <v>0.49714285714285722</v>
      </c>
      <c r="M163" s="2">
        <v>0</v>
      </c>
      <c r="N163" s="2">
        <v>3.7582417582417582</v>
      </c>
      <c r="O163" s="2">
        <f>SUM(NonNurse[[#This Row],[Qualified Social Work Staff Hours]:[Other Social Work Staff Hours]])/NonNurse[[#This Row],[MDS Census]]</f>
        <v>5.2875695732838589E-2</v>
      </c>
      <c r="P163" s="2">
        <v>6.5934065934065931</v>
      </c>
      <c r="Q163" s="2">
        <v>10.494505494505495</v>
      </c>
      <c r="R163" s="2">
        <f>SUM(NonNurse[[#This Row],[Qualified Activities Professional Hours]:[Other Activities Professional Hours]])/NonNurse[[#This Row],[MDS Census]]</f>
        <v>0.24041434755720467</v>
      </c>
      <c r="S163" s="2">
        <v>0.56241758241758244</v>
      </c>
      <c r="T163" s="2">
        <v>2.6146153846153855</v>
      </c>
      <c r="U163" s="2">
        <v>0</v>
      </c>
      <c r="V163" s="2">
        <f>SUM(NonNurse[[#This Row],[Occupational Therapist Hours]:[OT Aide Hours]])/NonNurse[[#This Row],[MDS Census]]</f>
        <v>4.4698515769944352E-2</v>
      </c>
      <c r="W163" s="2">
        <v>2.4924175824175823</v>
      </c>
      <c r="X163" s="2">
        <v>3.2673626373626372</v>
      </c>
      <c r="Y163" s="2">
        <v>0</v>
      </c>
      <c r="Z163" s="2">
        <f>SUM(NonNurse[[#This Row],[Physical Therapist (PT) Hours]:[PT Aide Hours]])/NonNurse[[#This Row],[MDS Census]]</f>
        <v>8.1035868893011745E-2</v>
      </c>
      <c r="AA163" s="2">
        <v>0</v>
      </c>
      <c r="AB163" s="2">
        <v>0</v>
      </c>
      <c r="AC163" s="2">
        <v>0</v>
      </c>
      <c r="AD163" s="2">
        <v>0</v>
      </c>
      <c r="AE163" s="2">
        <v>0</v>
      </c>
      <c r="AF163" s="2">
        <v>0</v>
      </c>
      <c r="AG163" s="2">
        <v>0</v>
      </c>
      <c r="AH163" s="2" t="s">
        <v>726</v>
      </c>
      <c r="AI163" s="37">
        <v>5</v>
      </c>
    </row>
    <row r="164" spans="1:35" x14ac:dyDescent="0.25">
      <c r="A164" t="s">
        <v>35</v>
      </c>
      <c r="B164" t="s">
        <v>1073</v>
      </c>
      <c r="C164" t="s">
        <v>2091</v>
      </c>
      <c r="D164" t="s">
        <v>2344</v>
      </c>
      <c r="E164" s="2">
        <v>160.37362637362637</v>
      </c>
      <c r="F164" s="2">
        <v>5.4505494505494507</v>
      </c>
      <c r="G164" s="2">
        <v>0</v>
      </c>
      <c r="H164" s="2">
        <v>0.5494505494505495</v>
      </c>
      <c r="I164" s="2">
        <v>4.1538461538461542</v>
      </c>
      <c r="J164" s="2">
        <v>0</v>
      </c>
      <c r="K164" s="2">
        <v>0</v>
      </c>
      <c r="L164" s="2">
        <v>3.0740659340659349</v>
      </c>
      <c r="M164" s="2">
        <v>5.186813186813187</v>
      </c>
      <c r="N164" s="2">
        <v>4.3516483516483513</v>
      </c>
      <c r="O164" s="2">
        <f>SUM(NonNurse[[#This Row],[Qualified Social Work Staff Hours]:[Other Social Work Staff Hours]])/NonNurse[[#This Row],[MDS Census]]</f>
        <v>5.9476497190626289E-2</v>
      </c>
      <c r="P164" s="2">
        <v>5.1428571428571432</v>
      </c>
      <c r="Q164" s="2">
        <v>35.425824175824175</v>
      </c>
      <c r="R164" s="2">
        <f>SUM(NonNurse[[#This Row],[Qualified Activities Professional Hours]:[Other Activities Professional Hours]])/NonNurse[[#This Row],[MDS Census]]</f>
        <v>0.25296354666301224</v>
      </c>
      <c r="S164" s="2">
        <v>0.99615384615384595</v>
      </c>
      <c r="T164" s="2">
        <v>2.9201098901098907</v>
      </c>
      <c r="U164" s="2">
        <v>0</v>
      </c>
      <c r="V164" s="2">
        <f>SUM(NonNurse[[#This Row],[Occupational Therapist Hours]:[OT Aide Hours]])/NonNurse[[#This Row],[MDS Census]]</f>
        <v>2.4419624503220508E-2</v>
      </c>
      <c r="W164" s="2">
        <v>1.3402197802197802</v>
      </c>
      <c r="X164" s="2">
        <v>4.6171428571428583</v>
      </c>
      <c r="Y164" s="2">
        <v>0</v>
      </c>
      <c r="Z164" s="2">
        <f>SUM(NonNurse[[#This Row],[Physical Therapist (PT) Hours]:[PT Aide Hours]])/NonNurse[[#This Row],[MDS Census]]</f>
        <v>3.7146772646293007E-2</v>
      </c>
      <c r="AA164" s="2">
        <v>0</v>
      </c>
      <c r="AB164" s="2">
        <v>0</v>
      </c>
      <c r="AC164" s="2">
        <v>0</v>
      </c>
      <c r="AD164" s="2">
        <v>0</v>
      </c>
      <c r="AE164" s="2">
        <v>0</v>
      </c>
      <c r="AF164" s="2">
        <v>0</v>
      </c>
      <c r="AG164" s="2">
        <v>0</v>
      </c>
      <c r="AH164" s="2" t="s">
        <v>126</v>
      </c>
      <c r="AI164" s="37">
        <v>5</v>
      </c>
    </row>
    <row r="165" spans="1:35" x14ac:dyDescent="0.25">
      <c r="A165" t="s">
        <v>35</v>
      </c>
      <c r="B165" t="s">
        <v>1576</v>
      </c>
      <c r="C165" t="s">
        <v>1934</v>
      </c>
      <c r="D165" t="s">
        <v>2309</v>
      </c>
      <c r="E165" s="2">
        <v>41.692307692307693</v>
      </c>
      <c r="F165" s="2">
        <v>2.8571428571428572</v>
      </c>
      <c r="G165" s="2">
        <v>0.24175824175824176</v>
      </c>
      <c r="H165" s="2">
        <v>0</v>
      </c>
      <c r="I165" s="2">
        <v>0.90109890109890112</v>
      </c>
      <c r="J165" s="2">
        <v>0</v>
      </c>
      <c r="K165" s="2">
        <v>0</v>
      </c>
      <c r="L165" s="2">
        <v>0.45989010989010992</v>
      </c>
      <c r="M165" s="2">
        <v>5.2060439560439562</v>
      </c>
      <c r="N165" s="2">
        <v>0</v>
      </c>
      <c r="O165" s="2">
        <f>SUM(NonNurse[[#This Row],[Qualified Social Work Staff Hours]:[Other Social Work Staff Hours]])/NonNurse[[#This Row],[MDS Census]]</f>
        <v>0.12486821296784396</v>
      </c>
      <c r="P165" s="2">
        <v>5.1923076923076925</v>
      </c>
      <c r="Q165" s="2">
        <v>4.9890109890109891</v>
      </c>
      <c r="R165" s="2">
        <f>SUM(NonNurse[[#This Row],[Qualified Activities Professional Hours]:[Other Activities Professional Hours]])/NonNurse[[#This Row],[MDS Census]]</f>
        <v>0.24420137058513444</v>
      </c>
      <c r="S165" s="2">
        <v>1.9106593406593406</v>
      </c>
      <c r="T165" s="2">
        <v>1.5390109890109891</v>
      </c>
      <c r="U165" s="2">
        <v>0</v>
      </c>
      <c r="V165" s="2">
        <f>SUM(NonNurse[[#This Row],[Occupational Therapist Hours]:[OT Aide Hours]])/NonNurse[[#This Row],[MDS Census]]</f>
        <v>8.2741170268845546E-2</v>
      </c>
      <c r="W165" s="2">
        <v>0.64428571428571446</v>
      </c>
      <c r="X165" s="2">
        <v>4.2200000000000024</v>
      </c>
      <c r="Y165" s="2">
        <v>0</v>
      </c>
      <c r="Z165" s="2">
        <f>SUM(NonNurse[[#This Row],[Physical Therapist (PT) Hours]:[PT Aide Hours]])/NonNurse[[#This Row],[MDS Census]]</f>
        <v>0.11667105956773859</v>
      </c>
      <c r="AA165" s="2">
        <v>0</v>
      </c>
      <c r="AB165" s="2">
        <v>0</v>
      </c>
      <c r="AC165" s="2">
        <v>0</v>
      </c>
      <c r="AD165" s="2">
        <v>0</v>
      </c>
      <c r="AE165" s="2">
        <v>0</v>
      </c>
      <c r="AF165" s="2">
        <v>0</v>
      </c>
      <c r="AG165" s="2">
        <v>0</v>
      </c>
      <c r="AH165" s="2" t="s">
        <v>638</v>
      </c>
      <c r="AI165" s="37">
        <v>5</v>
      </c>
    </row>
    <row r="166" spans="1:35" x14ac:dyDescent="0.25">
      <c r="A166" t="s">
        <v>35</v>
      </c>
      <c r="B166" t="s">
        <v>1109</v>
      </c>
      <c r="C166" t="s">
        <v>2033</v>
      </c>
      <c r="D166" t="s">
        <v>2324</v>
      </c>
      <c r="E166" s="2">
        <v>57.791208791208788</v>
      </c>
      <c r="F166" s="2">
        <v>5.0109890109890109</v>
      </c>
      <c r="G166" s="2">
        <v>0.4175824175824176</v>
      </c>
      <c r="H166" s="2">
        <v>0.23351648351648352</v>
      </c>
      <c r="I166" s="2">
        <v>1.1428571428571428</v>
      </c>
      <c r="J166" s="2">
        <v>0</v>
      </c>
      <c r="K166" s="2">
        <v>0</v>
      </c>
      <c r="L166" s="2">
        <v>3.9328571428571419</v>
      </c>
      <c r="M166" s="2">
        <v>0</v>
      </c>
      <c r="N166" s="2">
        <v>1.1139560439560436</v>
      </c>
      <c r="O166" s="2">
        <f>SUM(NonNurse[[#This Row],[Qualified Social Work Staff Hours]:[Other Social Work Staff Hours]])/NonNurse[[#This Row],[MDS Census]]</f>
        <v>1.9275527666856813E-2</v>
      </c>
      <c r="P166" s="2">
        <v>5.9990109890109897</v>
      </c>
      <c r="Q166" s="2">
        <v>6.3550549450549454</v>
      </c>
      <c r="R166" s="2">
        <f>SUM(NonNurse[[#This Row],[Qualified Activities Professional Hours]:[Other Activities Professional Hours]])/NonNurse[[#This Row],[MDS Census]]</f>
        <v>0.2137706788362807</v>
      </c>
      <c r="S166" s="2">
        <v>1.6392307692307695</v>
      </c>
      <c r="T166" s="2">
        <v>2.0707692307692311</v>
      </c>
      <c r="U166" s="2">
        <v>0</v>
      </c>
      <c r="V166" s="2">
        <f>SUM(NonNurse[[#This Row],[Occupational Therapist Hours]:[OT Aide Hours]])/NonNurse[[#This Row],[MDS Census]]</f>
        <v>6.4196615326107639E-2</v>
      </c>
      <c r="W166" s="2">
        <v>1.6317582417582419</v>
      </c>
      <c r="X166" s="2">
        <v>2.678461538461538</v>
      </c>
      <c r="Y166" s="2">
        <v>0</v>
      </c>
      <c r="Z166" s="2">
        <f>SUM(NonNurse[[#This Row],[Physical Therapist (PT) Hours]:[PT Aide Hours]])/NonNurse[[#This Row],[MDS Census]]</f>
        <v>7.458262027001332E-2</v>
      </c>
      <c r="AA166" s="2">
        <v>0</v>
      </c>
      <c r="AB166" s="2">
        <v>0</v>
      </c>
      <c r="AC166" s="2">
        <v>0</v>
      </c>
      <c r="AD166" s="2">
        <v>0</v>
      </c>
      <c r="AE166" s="2">
        <v>1.098901098901099E-2</v>
      </c>
      <c r="AF166" s="2">
        <v>0</v>
      </c>
      <c r="AG166" s="2">
        <v>0</v>
      </c>
      <c r="AH166" s="2" t="s">
        <v>163</v>
      </c>
      <c r="AI166" s="37">
        <v>5</v>
      </c>
    </row>
    <row r="167" spans="1:35" x14ac:dyDescent="0.25">
      <c r="A167" t="s">
        <v>35</v>
      </c>
      <c r="B167" t="s">
        <v>1469</v>
      </c>
      <c r="C167" t="s">
        <v>2008</v>
      </c>
      <c r="D167" t="s">
        <v>2281</v>
      </c>
      <c r="E167" s="2">
        <v>64.64835164835165</v>
      </c>
      <c r="F167" s="2">
        <v>5.7142857142857144</v>
      </c>
      <c r="G167" s="2">
        <v>0.5714285714285714</v>
      </c>
      <c r="H167" s="2">
        <v>0.2857142857142857</v>
      </c>
      <c r="I167" s="2">
        <v>1.1428571428571428</v>
      </c>
      <c r="J167" s="2">
        <v>0</v>
      </c>
      <c r="K167" s="2">
        <v>0</v>
      </c>
      <c r="L167" s="2">
        <v>1.126813186813187</v>
      </c>
      <c r="M167" s="2">
        <v>0</v>
      </c>
      <c r="N167" s="2">
        <v>6.0057142857142845</v>
      </c>
      <c r="O167" s="2">
        <f>SUM(NonNurse[[#This Row],[Qualified Social Work Staff Hours]:[Other Social Work Staff Hours]])/NonNurse[[#This Row],[MDS Census]]</f>
        <v>9.2898181200067972E-2</v>
      </c>
      <c r="P167" s="2">
        <v>6.3426373626373618</v>
      </c>
      <c r="Q167" s="2">
        <v>9.7620879120879103</v>
      </c>
      <c r="R167" s="2">
        <f>SUM(NonNurse[[#This Row],[Qualified Activities Professional Hours]:[Other Activities Professional Hours]])/NonNurse[[#This Row],[MDS Census]]</f>
        <v>0.2491126976032636</v>
      </c>
      <c r="S167" s="2">
        <v>3.5185714285714278</v>
      </c>
      <c r="T167" s="2">
        <v>1.9659340659340661</v>
      </c>
      <c r="U167" s="2">
        <v>0</v>
      </c>
      <c r="V167" s="2">
        <f>SUM(NonNurse[[#This Row],[Occupational Therapist Hours]:[OT Aide Hours]])/NonNurse[[#This Row],[MDS Census]]</f>
        <v>8.4835968043515203E-2</v>
      </c>
      <c r="W167" s="2">
        <v>1.1913186813186811</v>
      </c>
      <c r="X167" s="2">
        <v>1.2786813186813186</v>
      </c>
      <c r="Y167" s="2">
        <v>0</v>
      </c>
      <c r="Z167" s="2">
        <f>SUM(NonNurse[[#This Row],[Physical Therapist (PT) Hours]:[PT Aide Hours]])/NonNurse[[#This Row],[MDS Census]]</f>
        <v>3.8206697263301032E-2</v>
      </c>
      <c r="AA167" s="2">
        <v>0</v>
      </c>
      <c r="AB167" s="2">
        <v>0</v>
      </c>
      <c r="AC167" s="2">
        <v>0</v>
      </c>
      <c r="AD167" s="2">
        <v>0</v>
      </c>
      <c r="AE167" s="2">
        <v>0</v>
      </c>
      <c r="AF167" s="2">
        <v>0</v>
      </c>
      <c r="AG167" s="2">
        <v>0</v>
      </c>
      <c r="AH167" s="2" t="s">
        <v>528</v>
      </c>
      <c r="AI167" s="37">
        <v>5</v>
      </c>
    </row>
    <row r="168" spans="1:35" x14ac:dyDescent="0.25">
      <c r="A168" t="s">
        <v>35</v>
      </c>
      <c r="B168" t="s">
        <v>1066</v>
      </c>
      <c r="C168" t="s">
        <v>2090</v>
      </c>
      <c r="D168" t="s">
        <v>2280</v>
      </c>
      <c r="E168" s="2">
        <v>88.362637362637358</v>
      </c>
      <c r="F168" s="2">
        <v>5.7142857142857144</v>
      </c>
      <c r="G168" s="2">
        <v>0.5714285714285714</v>
      </c>
      <c r="H168" s="2">
        <v>0.42857142857142855</v>
      </c>
      <c r="I168" s="2">
        <v>3.4285714285714284</v>
      </c>
      <c r="J168" s="2">
        <v>0</v>
      </c>
      <c r="K168" s="2">
        <v>0</v>
      </c>
      <c r="L168" s="2">
        <v>5.3772527472527454</v>
      </c>
      <c r="M168" s="2">
        <v>4.8872527472527469</v>
      </c>
      <c r="N168" s="2">
        <v>0</v>
      </c>
      <c r="O168" s="2">
        <f>SUM(NonNurse[[#This Row],[Qualified Social Work Staff Hours]:[Other Social Work Staff Hours]])/NonNurse[[#This Row],[MDS Census]]</f>
        <v>5.5309041164034324E-2</v>
      </c>
      <c r="P168" s="2">
        <v>5.4805494505494501</v>
      </c>
      <c r="Q168" s="2">
        <v>10.294065934065941</v>
      </c>
      <c r="R168" s="2">
        <f>SUM(NonNurse[[#This Row],[Qualified Activities Professional Hours]:[Other Activities Professional Hours]])/NonNurse[[#This Row],[MDS Census]]</f>
        <v>0.17852132819301089</v>
      </c>
      <c r="S168" s="2">
        <v>2.1783516483516485</v>
      </c>
      <c r="T168" s="2">
        <v>7.3168131868131869</v>
      </c>
      <c r="U168" s="2">
        <v>0</v>
      </c>
      <c r="V168" s="2">
        <f>SUM(NonNurse[[#This Row],[Occupational Therapist Hours]:[OT Aide Hours]])/NonNurse[[#This Row],[MDS Census]]</f>
        <v>0.1074567839820918</v>
      </c>
      <c r="W168" s="2">
        <v>3.5067032967032969</v>
      </c>
      <c r="X168" s="2">
        <v>11.208571428571426</v>
      </c>
      <c r="Y168" s="2">
        <v>0</v>
      </c>
      <c r="Z168" s="2">
        <f>SUM(NonNurse[[#This Row],[Physical Therapist (PT) Hours]:[PT Aide Hours]])/NonNurse[[#This Row],[MDS Census]]</f>
        <v>0.16653276955602536</v>
      </c>
      <c r="AA168" s="2">
        <v>0</v>
      </c>
      <c r="AB168" s="2">
        <v>0</v>
      </c>
      <c r="AC168" s="2">
        <v>0</v>
      </c>
      <c r="AD168" s="2">
        <v>0</v>
      </c>
      <c r="AE168" s="2">
        <v>1.8131868131868132</v>
      </c>
      <c r="AF168" s="2">
        <v>0</v>
      </c>
      <c r="AG168" s="2">
        <v>0</v>
      </c>
      <c r="AH168" s="2" t="s">
        <v>119</v>
      </c>
      <c r="AI168" s="37">
        <v>5</v>
      </c>
    </row>
    <row r="169" spans="1:35" x14ac:dyDescent="0.25">
      <c r="A169" t="s">
        <v>35</v>
      </c>
      <c r="B169" t="s">
        <v>1260</v>
      </c>
      <c r="C169" t="s">
        <v>1971</v>
      </c>
      <c r="D169" t="s">
        <v>2300</v>
      </c>
      <c r="E169" s="2">
        <v>40.219780219780219</v>
      </c>
      <c r="F169" s="2">
        <v>5.2747252747252746</v>
      </c>
      <c r="G169" s="2">
        <v>6.5934065934065936E-2</v>
      </c>
      <c r="H169" s="2">
        <v>0.65934065934065933</v>
      </c>
      <c r="I169" s="2">
        <v>1.9230769230769231</v>
      </c>
      <c r="J169" s="2">
        <v>0</v>
      </c>
      <c r="K169" s="2">
        <v>0.10989010989010989</v>
      </c>
      <c r="L169" s="2">
        <v>0.25802197802197802</v>
      </c>
      <c r="M169" s="2">
        <v>0</v>
      </c>
      <c r="N169" s="2">
        <v>5.2747252747252746</v>
      </c>
      <c r="O169" s="2">
        <f>SUM(NonNurse[[#This Row],[Qualified Social Work Staff Hours]:[Other Social Work Staff Hours]])/NonNurse[[#This Row],[MDS Census]]</f>
        <v>0.13114754098360656</v>
      </c>
      <c r="P169" s="2">
        <v>1.4835164835164836</v>
      </c>
      <c r="Q169" s="2">
        <v>0</v>
      </c>
      <c r="R169" s="2">
        <f>SUM(NonNurse[[#This Row],[Qualified Activities Professional Hours]:[Other Activities Professional Hours]])/NonNurse[[#This Row],[MDS Census]]</f>
        <v>3.6885245901639344E-2</v>
      </c>
      <c r="S169" s="2">
        <v>0.55142857142857149</v>
      </c>
      <c r="T169" s="2">
        <v>2.0353846153846158</v>
      </c>
      <c r="U169" s="2">
        <v>0</v>
      </c>
      <c r="V169" s="2">
        <f>SUM(NonNurse[[#This Row],[Occupational Therapist Hours]:[OT Aide Hours]])/NonNurse[[#This Row],[MDS Census]]</f>
        <v>6.4316939890710398E-2</v>
      </c>
      <c r="W169" s="2">
        <v>4.1208791208791208E-2</v>
      </c>
      <c r="X169" s="2">
        <v>5.0907692307692303</v>
      </c>
      <c r="Y169" s="2">
        <v>0</v>
      </c>
      <c r="Z169" s="2">
        <f>SUM(NonNurse[[#This Row],[Physical Therapist (PT) Hours]:[PT Aide Hours]])/NonNurse[[#This Row],[MDS Census]]</f>
        <v>0.12759836065573768</v>
      </c>
      <c r="AA169" s="2">
        <v>0</v>
      </c>
      <c r="AB169" s="2">
        <v>0</v>
      </c>
      <c r="AC169" s="2">
        <v>0</v>
      </c>
      <c r="AD169" s="2">
        <v>0</v>
      </c>
      <c r="AE169" s="2">
        <v>0</v>
      </c>
      <c r="AF169" s="2">
        <v>0</v>
      </c>
      <c r="AG169" s="2">
        <v>2.197802197802198E-2</v>
      </c>
      <c r="AH169" s="2" t="s">
        <v>316</v>
      </c>
      <c r="AI169" s="37">
        <v>5</v>
      </c>
    </row>
    <row r="170" spans="1:35" x14ac:dyDescent="0.25">
      <c r="A170" t="s">
        <v>35</v>
      </c>
      <c r="B170" t="s">
        <v>1611</v>
      </c>
      <c r="C170" t="s">
        <v>2090</v>
      </c>
      <c r="D170" t="s">
        <v>2280</v>
      </c>
      <c r="E170" s="2">
        <v>19.505494505494507</v>
      </c>
      <c r="F170" s="2">
        <v>2.7912087912087911</v>
      </c>
      <c r="G170" s="2">
        <v>3.2967032967032968E-2</v>
      </c>
      <c r="H170" s="2">
        <v>0</v>
      </c>
      <c r="I170" s="2">
        <v>0</v>
      </c>
      <c r="J170" s="2">
        <v>0</v>
      </c>
      <c r="K170" s="2">
        <v>0</v>
      </c>
      <c r="L170" s="2">
        <v>0.18835164835164836</v>
      </c>
      <c r="M170" s="2">
        <v>0</v>
      </c>
      <c r="N170" s="2">
        <v>0</v>
      </c>
      <c r="O170" s="2">
        <f>SUM(NonNurse[[#This Row],[Qualified Social Work Staff Hours]:[Other Social Work Staff Hours]])/NonNurse[[#This Row],[MDS Census]]</f>
        <v>0</v>
      </c>
      <c r="P170" s="2">
        <v>0</v>
      </c>
      <c r="Q170" s="2">
        <v>14.757912087912086</v>
      </c>
      <c r="R170" s="2">
        <f>SUM(NonNurse[[#This Row],[Qualified Activities Professional Hours]:[Other Activities Professional Hours]])/NonNurse[[#This Row],[MDS Census]]</f>
        <v>0.75660281690140829</v>
      </c>
      <c r="S170" s="2">
        <v>0.179010989010989</v>
      </c>
      <c r="T170" s="2">
        <v>0.45791208791208793</v>
      </c>
      <c r="U170" s="2">
        <v>0</v>
      </c>
      <c r="V170" s="2">
        <f>SUM(NonNurse[[#This Row],[Occupational Therapist Hours]:[OT Aide Hours]])/NonNurse[[#This Row],[MDS Census]]</f>
        <v>3.2653521126760558E-2</v>
      </c>
      <c r="W170" s="2">
        <v>0.20186813186813191</v>
      </c>
      <c r="X170" s="2">
        <v>0.67450549450549446</v>
      </c>
      <c r="Y170" s="2">
        <v>0</v>
      </c>
      <c r="Z170" s="2">
        <f>SUM(NonNurse[[#This Row],[Physical Therapist (PT) Hours]:[PT Aide Hours]])/NonNurse[[#This Row],[MDS Census]]</f>
        <v>4.4929577464788727E-2</v>
      </c>
      <c r="AA170" s="2">
        <v>0</v>
      </c>
      <c r="AB170" s="2">
        <v>0.78021978021978022</v>
      </c>
      <c r="AC170" s="2">
        <v>0</v>
      </c>
      <c r="AD170" s="2">
        <v>0</v>
      </c>
      <c r="AE170" s="2">
        <v>0</v>
      </c>
      <c r="AF170" s="2">
        <v>0</v>
      </c>
      <c r="AG170" s="2">
        <v>0</v>
      </c>
      <c r="AH170" s="2" t="s">
        <v>674</v>
      </c>
      <c r="AI170" s="37">
        <v>5</v>
      </c>
    </row>
    <row r="171" spans="1:35" x14ac:dyDescent="0.25">
      <c r="A171" t="s">
        <v>35</v>
      </c>
      <c r="B171" t="s">
        <v>1629</v>
      </c>
      <c r="C171" t="s">
        <v>2205</v>
      </c>
      <c r="D171" t="s">
        <v>2309</v>
      </c>
      <c r="E171" s="2">
        <v>140.1868131868132</v>
      </c>
      <c r="F171" s="2">
        <v>4.9670329670329672</v>
      </c>
      <c r="G171" s="2">
        <v>0</v>
      </c>
      <c r="H171" s="2">
        <v>0</v>
      </c>
      <c r="I171" s="2">
        <v>7.2307692307692308</v>
      </c>
      <c r="J171" s="2">
        <v>0</v>
      </c>
      <c r="K171" s="2">
        <v>0</v>
      </c>
      <c r="L171" s="2">
        <v>8.8065934065934055</v>
      </c>
      <c r="M171" s="2">
        <v>0</v>
      </c>
      <c r="N171" s="2">
        <v>16.34010989010989</v>
      </c>
      <c r="O171" s="2">
        <f>SUM(NonNurse[[#This Row],[Qualified Social Work Staff Hours]:[Other Social Work Staff Hours]])/NonNurse[[#This Row],[MDS Census]]</f>
        <v>0.11655953594105196</v>
      </c>
      <c r="P171" s="2">
        <v>5.4505494505494507</v>
      </c>
      <c r="Q171" s="2">
        <v>15.725934065934066</v>
      </c>
      <c r="R171" s="2">
        <f>SUM(NonNurse[[#This Row],[Qualified Activities Professional Hours]:[Other Activities Professional Hours]])/NonNurse[[#This Row],[MDS Census]]</f>
        <v>0.15105902641686914</v>
      </c>
      <c r="S171" s="2">
        <v>10.328131868131868</v>
      </c>
      <c r="T171" s="2">
        <v>10.423076923076922</v>
      </c>
      <c r="U171" s="2">
        <v>0</v>
      </c>
      <c r="V171" s="2">
        <f>SUM(NonNurse[[#This Row],[Occupational Therapist Hours]:[OT Aide Hours]])/NonNurse[[#This Row],[MDS Census]]</f>
        <v>0.14802539782080423</v>
      </c>
      <c r="W171" s="2">
        <v>17.273956043956041</v>
      </c>
      <c r="X171" s="2">
        <v>21.684505494505498</v>
      </c>
      <c r="Y171" s="2">
        <v>0</v>
      </c>
      <c r="Z171" s="2">
        <f>SUM(NonNurse[[#This Row],[Physical Therapist (PT) Hours]:[PT Aide Hours]])/NonNurse[[#This Row],[MDS Census]]</f>
        <v>0.27790389590028997</v>
      </c>
      <c r="AA171" s="2">
        <v>0</v>
      </c>
      <c r="AB171" s="2">
        <v>0</v>
      </c>
      <c r="AC171" s="2">
        <v>0</v>
      </c>
      <c r="AD171" s="2">
        <v>113.91208791208791</v>
      </c>
      <c r="AE171" s="2">
        <v>0</v>
      </c>
      <c r="AF171" s="2">
        <v>0</v>
      </c>
      <c r="AG171" s="2">
        <v>0</v>
      </c>
      <c r="AH171" s="2" t="s">
        <v>692</v>
      </c>
      <c r="AI171" s="37">
        <v>5</v>
      </c>
    </row>
    <row r="172" spans="1:35" x14ac:dyDescent="0.25">
      <c r="A172" t="s">
        <v>35</v>
      </c>
      <c r="B172" t="s">
        <v>1759</v>
      </c>
      <c r="C172" t="s">
        <v>1995</v>
      </c>
      <c r="D172" t="s">
        <v>2309</v>
      </c>
      <c r="E172" s="2">
        <v>41.846153846153847</v>
      </c>
      <c r="F172" s="2">
        <v>2.5494505494505493</v>
      </c>
      <c r="G172" s="2">
        <v>0.25274725274725274</v>
      </c>
      <c r="H172" s="2">
        <v>0.30494505494505497</v>
      </c>
      <c r="I172" s="2">
        <v>0</v>
      </c>
      <c r="J172" s="2">
        <v>0.26373626373626374</v>
      </c>
      <c r="K172" s="2">
        <v>0</v>
      </c>
      <c r="L172" s="2">
        <v>0.73395604395604386</v>
      </c>
      <c r="M172" s="2">
        <v>5.4505494505494507</v>
      </c>
      <c r="N172" s="2">
        <v>0</v>
      </c>
      <c r="O172" s="2">
        <f>SUM(NonNurse[[#This Row],[Qualified Social Work Staff Hours]:[Other Social Work Staff Hours]])/NonNurse[[#This Row],[MDS Census]]</f>
        <v>0.13025210084033614</v>
      </c>
      <c r="P172" s="2">
        <v>6.9065934065934069</v>
      </c>
      <c r="Q172" s="2">
        <v>7.6813186813186816</v>
      </c>
      <c r="R172" s="2">
        <f>SUM(NonNurse[[#This Row],[Qualified Activities Professional Hours]:[Other Activities Professional Hours]])/NonNurse[[#This Row],[MDS Census]]</f>
        <v>0.34860819327731091</v>
      </c>
      <c r="S172" s="2">
        <v>0.46527472527472524</v>
      </c>
      <c r="T172" s="2">
        <v>0.25032967032967024</v>
      </c>
      <c r="U172" s="2">
        <v>0</v>
      </c>
      <c r="V172" s="2">
        <f>SUM(NonNurse[[#This Row],[Occupational Therapist Hours]:[OT Aide Hours]])/NonNurse[[#This Row],[MDS Census]]</f>
        <v>1.7100840336134449E-2</v>
      </c>
      <c r="W172" s="2">
        <v>0.52340659340659346</v>
      </c>
      <c r="X172" s="2">
        <v>5.9560439560439569E-2</v>
      </c>
      <c r="Y172" s="2">
        <v>0</v>
      </c>
      <c r="Z172" s="2">
        <f>SUM(NonNurse[[#This Row],[Physical Therapist (PT) Hours]:[PT Aide Hours]])/NonNurse[[#This Row],[MDS Census]]</f>
        <v>1.3931197478991597E-2</v>
      </c>
      <c r="AA172" s="2">
        <v>0</v>
      </c>
      <c r="AB172" s="2">
        <v>0</v>
      </c>
      <c r="AC172" s="2">
        <v>0</v>
      </c>
      <c r="AD172" s="2">
        <v>0</v>
      </c>
      <c r="AE172" s="2">
        <v>0</v>
      </c>
      <c r="AF172" s="2">
        <v>0</v>
      </c>
      <c r="AG172" s="2">
        <v>0</v>
      </c>
      <c r="AH172" s="2" t="s">
        <v>825</v>
      </c>
      <c r="AI172" s="37">
        <v>5</v>
      </c>
    </row>
    <row r="173" spans="1:35" x14ac:dyDescent="0.25">
      <c r="A173" t="s">
        <v>35</v>
      </c>
      <c r="B173" t="s">
        <v>1339</v>
      </c>
      <c r="C173" t="s">
        <v>1995</v>
      </c>
      <c r="D173" t="s">
        <v>2309</v>
      </c>
      <c r="E173" s="2">
        <v>71.769230769230774</v>
      </c>
      <c r="F173" s="2">
        <v>2.4615384615384617</v>
      </c>
      <c r="G173" s="2">
        <v>9.8901098901098897E-2</v>
      </c>
      <c r="H173" s="2">
        <v>0.5</v>
      </c>
      <c r="I173" s="2">
        <v>0</v>
      </c>
      <c r="J173" s="2">
        <v>0.32967032967032966</v>
      </c>
      <c r="K173" s="2">
        <v>0</v>
      </c>
      <c r="L173" s="2">
        <v>3.6115384615384625</v>
      </c>
      <c r="M173" s="2">
        <v>3.1840659340659339</v>
      </c>
      <c r="N173" s="2">
        <v>0</v>
      </c>
      <c r="O173" s="2">
        <f>SUM(NonNurse[[#This Row],[Qualified Social Work Staff Hours]:[Other Social Work Staff Hours]])/NonNurse[[#This Row],[MDS Census]]</f>
        <v>4.4365334558260597E-2</v>
      </c>
      <c r="P173" s="2">
        <v>0</v>
      </c>
      <c r="Q173" s="2">
        <v>19.226263736263736</v>
      </c>
      <c r="R173" s="2">
        <f>SUM(NonNurse[[#This Row],[Qualified Activities Professional Hours]:[Other Activities Professional Hours]])/NonNurse[[#This Row],[MDS Census]]</f>
        <v>0.26789006277752259</v>
      </c>
      <c r="S173" s="2">
        <v>3.711868131868131</v>
      </c>
      <c r="T173" s="2">
        <v>1.7868131868131873</v>
      </c>
      <c r="U173" s="2">
        <v>0</v>
      </c>
      <c r="V173" s="2">
        <f>SUM(NonNurse[[#This Row],[Occupational Therapist Hours]:[OT Aide Hours]])/NonNurse[[#This Row],[MDS Census]]</f>
        <v>7.6616138416781498E-2</v>
      </c>
      <c r="W173" s="2">
        <v>4.7498901098901101</v>
      </c>
      <c r="X173" s="2">
        <v>0.99824175824175809</v>
      </c>
      <c r="Y173" s="2">
        <v>0</v>
      </c>
      <c r="Z173" s="2">
        <f>SUM(NonNurse[[#This Row],[Physical Therapist (PT) Hours]:[PT Aide Hours]])/NonNurse[[#This Row],[MDS Census]]</f>
        <v>8.0091869545245747E-2</v>
      </c>
      <c r="AA173" s="2">
        <v>0</v>
      </c>
      <c r="AB173" s="2">
        <v>0</v>
      </c>
      <c r="AC173" s="2">
        <v>0</v>
      </c>
      <c r="AD173" s="2">
        <v>0</v>
      </c>
      <c r="AE173" s="2">
        <v>21.483516483516482</v>
      </c>
      <c r="AF173" s="2">
        <v>0</v>
      </c>
      <c r="AG173" s="2">
        <v>0</v>
      </c>
      <c r="AH173" s="2" t="s">
        <v>396</v>
      </c>
      <c r="AI173" s="37">
        <v>5</v>
      </c>
    </row>
    <row r="174" spans="1:35" x14ac:dyDescent="0.25">
      <c r="A174" t="s">
        <v>35</v>
      </c>
      <c r="B174" t="s">
        <v>1006</v>
      </c>
      <c r="C174" t="s">
        <v>2071</v>
      </c>
      <c r="D174" t="s">
        <v>2331</v>
      </c>
      <c r="E174" s="2">
        <v>104.64835164835165</v>
      </c>
      <c r="F174" s="2">
        <v>34.093406593406627</v>
      </c>
      <c r="G174" s="2">
        <v>0</v>
      </c>
      <c r="H174" s="2">
        <v>0</v>
      </c>
      <c r="I174" s="2">
        <v>0.17582417582417584</v>
      </c>
      <c r="J174" s="2">
        <v>0</v>
      </c>
      <c r="K174" s="2">
        <v>0</v>
      </c>
      <c r="L174" s="2">
        <v>3.2472527472527473</v>
      </c>
      <c r="M174" s="2">
        <v>7.5302197802197801</v>
      </c>
      <c r="N174" s="2">
        <v>0</v>
      </c>
      <c r="O174" s="2">
        <f>SUM(NonNurse[[#This Row],[Qualified Social Work Staff Hours]:[Other Social Work Staff Hours]])/NonNurse[[#This Row],[MDS Census]]</f>
        <v>7.1957366376141974E-2</v>
      </c>
      <c r="P174" s="2">
        <v>6.2829670329670328</v>
      </c>
      <c r="Q174" s="2">
        <v>5.9230769230769234</v>
      </c>
      <c r="R174" s="2">
        <f>SUM(NonNurse[[#This Row],[Qualified Activities Professional Hours]:[Other Activities Professional Hours]])/NonNurse[[#This Row],[MDS Census]]</f>
        <v>0.11663866428646436</v>
      </c>
      <c r="S174" s="2">
        <v>9.9450549450549453</v>
      </c>
      <c r="T174" s="2">
        <v>9.9890109890109891</v>
      </c>
      <c r="U174" s="2">
        <v>0</v>
      </c>
      <c r="V174" s="2">
        <f>SUM(NonNurse[[#This Row],[Occupational Therapist Hours]:[OT Aide Hours]])/NonNurse[[#This Row],[MDS Census]]</f>
        <v>0.19048619132626274</v>
      </c>
      <c r="W174" s="2">
        <v>7.2809890109890132</v>
      </c>
      <c r="X174" s="2">
        <v>7.6373626373626378</v>
      </c>
      <c r="Y174" s="2">
        <v>0</v>
      </c>
      <c r="Z174" s="2">
        <f>SUM(NonNurse[[#This Row],[Physical Therapist (PT) Hours]:[PT Aide Hours]])/NonNurse[[#This Row],[MDS Census]]</f>
        <v>0.14255696734222412</v>
      </c>
      <c r="AA174" s="2">
        <v>0</v>
      </c>
      <c r="AB174" s="2">
        <v>0</v>
      </c>
      <c r="AC174" s="2">
        <v>0</v>
      </c>
      <c r="AD174" s="2">
        <v>0</v>
      </c>
      <c r="AE174" s="2">
        <v>0.17582417582417584</v>
      </c>
      <c r="AF174" s="2">
        <v>0</v>
      </c>
      <c r="AG174" s="2">
        <v>0</v>
      </c>
      <c r="AH174" s="2" t="s">
        <v>59</v>
      </c>
      <c r="AI174" s="37">
        <v>5</v>
      </c>
    </row>
    <row r="175" spans="1:35" x14ac:dyDescent="0.25">
      <c r="A175" t="s">
        <v>35</v>
      </c>
      <c r="B175" t="s">
        <v>1129</v>
      </c>
      <c r="C175" t="s">
        <v>2109</v>
      </c>
      <c r="D175" t="s">
        <v>2319</v>
      </c>
      <c r="E175" s="2">
        <v>62.164835164835168</v>
      </c>
      <c r="F175" s="2">
        <v>5.4505494505494507</v>
      </c>
      <c r="G175" s="2">
        <v>0</v>
      </c>
      <c r="H175" s="2">
        <v>0.45604395604395603</v>
      </c>
      <c r="I175" s="2">
        <v>2.1318681318681318</v>
      </c>
      <c r="J175" s="2">
        <v>0</v>
      </c>
      <c r="K175" s="2">
        <v>0</v>
      </c>
      <c r="L175" s="2">
        <v>4.9548351648351669</v>
      </c>
      <c r="M175" s="2">
        <v>5.3626373626373622</v>
      </c>
      <c r="N175" s="2">
        <v>0</v>
      </c>
      <c r="O175" s="2">
        <f>SUM(NonNurse[[#This Row],[Qualified Social Work Staff Hours]:[Other Social Work Staff Hours]])/NonNurse[[#This Row],[MDS Census]]</f>
        <v>8.6264804666784503E-2</v>
      </c>
      <c r="P175" s="2">
        <v>5.4505494505494507</v>
      </c>
      <c r="Q175" s="2">
        <v>5.0417582417582434</v>
      </c>
      <c r="R175" s="2">
        <f>SUM(NonNurse[[#This Row],[Qualified Activities Professional Hours]:[Other Activities Professional Hours]])/NonNurse[[#This Row],[MDS Census]]</f>
        <v>0.16878203995050381</v>
      </c>
      <c r="S175" s="2">
        <v>7.0483516483516482</v>
      </c>
      <c r="T175" s="2">
        <v>6.8787912087912089</v>
      </c>
      <c r="U175" s="2">
        <v>0</v>
      </c>
      <c r="V175" s="2">
        <f>SUM(NonNurse[[#This Row],[Occupational Therapist Hours]:[OT Aide Hours]])/NonNurse[[#This Row],[MDS Census]]</f>
        <v>0.22403570797242356</v>
      </c>
      <c r="W175" s="2">
        <v>3.7581318681318683</v>
      </c>
      <c r="X175" s="2">
        <v>10.270879120879123</v>
      </c>
      <c r="Y175" s="2">
        <v>0</v>
      </c>
      <c r="Z175" s="2">
        <f>SUM(NonNurse[[#This Row],[Physical Therapist (PT) Hours]:[PT Aide Hours]])/NonNurse[[#This Row],[MDS Census]]</f>
        <v>0.22567438571681106</v>
      </c>
      <c r="AA175" s="2">
        <v>0</v>
      </c>
      <c r="AB175" s="2">
        <v>0</v>
      </c>
      <c r="AC175" s="2">
        <v>0</v>
      </c>
      <c r="AD175" s="2">
        <v>0</v>
      </c>
      <c r="AE175" s="2">
        <v>0</v>
      </c>
      <c r="AF175" s="2">
        <v>0</v>
      </c>
      <c r="AG175" s="2">
        <v>0</v>
      </c>
      <c r="AH175" s="2" t="s">
        <v>184</v>
      </c>
      <c r="AI175" s="37">
        <v>5</v>
      </c>
    </row>
    <row r="176" spans="1:35" x14ac:dyDescent="0.25">
      <c r="A176" t="s">
        <v>35</v>
      </c>
      <c r="B176" t="s">
        <v>1883</v>
      </c>
      <c r="C176" t="s">
        <v>2260</v>
      </c>
      <c r="D176" t="s">
        <v>2338</v>
      </c>
      <c r="E176" s="2">
        <v>18.373626373626372</v>
      </c>
      <c r="F176" s="2">
        <v>0</v>
      </c>
      <c r="G176" s="2">
        <v>0</v>
      </c>
      <c r="H176" s="2">
        <v>0</v>
      </c>
      <c r="I176" s="2">
        <v>0</v>
      </c>
      <c r="J176" s="2">
        <v>0</v>
      </c>
      <c r="K176" s="2">
        <v>0</v>
      </c>
      <c r="L176" s="2">
        <v>3.2624175824175818</v>
      </c>
      <c r="M176" s="2">
        <v>0</v>
      </c>
      <c r="N176" s="2">
        <v>0</v>
      </c>
      <c r="O176" s="2">
        <f>SUM(NonNurse[[#This Row],[Qualified Social Work Staff Hours]:[Other Social Work Staff Hours]])/NonNurse[[#This Row],[MDS Census]]</f>
        <v>0</v>
      </c>
      <c r="P176" s="2">
        <v>0</v>
      </c>
      <c r="Q176" s="2">
        <v>0</v>
      </c>
      <c r="R176" s="2">
        <f>SUM(NonNurse[[#This Row],[Qualified Activities Professional Hours]:[Other Activities Professional Hours]])/NonNurse[[#This Row],[MDS Census]]</f>
        <v>0</v>
      </c>
      <c r="S176" s="2">
        <v>4.4094505494505487</v>
      </c>
      <c r="T176" s="2">
        <v>9.1449450549450564</v>
      </c>
      <c r="U176" s="2">
        <v>0</v>
      </c>
      <c r="V176" s="2">
        <f>SUM(NonNurse[[#This Row],[Occupational Therapist Hours]:[OT Aide Hours]])/NonNurse[[#This Row],[MDS Census]]</f>
        <v>0.73770933014354079</v>
      </c>
      <c r="W176" s="2">
        <v>4.2158241758241735</v>
      </c>
      <c r="X176" s="2">
        <v>10.550219780219782</v>
      </c>
      <c r="Y176" s="2">
        <v>0</v>
      </c>
      <c r="Z176" s="2">
        <f>SUM(NonNurse[[#This Row],[Physical Therapist (PT) Hours]:[PT Aide Hours]])/NonNurse[[#This Row],[MDS Census]]</f>
        <v>0.8036543062200957</v>
      </c>
      <c r="AA176" s="2">
        <v>0</v>
      </c>
      <c r="AB176" s="2">
        <v>0</v>
      </c>
      <c r="AC176" s="2">
        <v>0</v>
      </c>
      <c r="AD176" s="2">
        <v>0</v>
      </c>
      <c r="AE176" s="2">
        <v>0</v>
      </c>
      <c r="AF176" s="2">
        <v>0</v>
      </c>
      <c r="AG176" s="2">
        <v>0</v>
      </c>
      <c r="AH176" s="2" t="s">
        <v>950</v>
      </c>
      <c r="AI176" s="37">
        <v>5</v>
      </c>
    </row>
    <row r="177" spans="1:35" x14ac:dyDescent="0.25">
      <c r="A177" t="s">
        <v>35</v>
      </c>
      <c r="B177" t="s">
        <v>1762</v>
      </c>
      <c r="C177" t="s">
        <v>2137</v>
      </c>
      <c r="D177" t="s">
        <v>2312</v>
      </c>
      <c r="E177" s="2">
        <v>40.780219780219781</v>
      </c>
      <c r="F177" s="2">
        <v>2.3186813186813189</v>
      </c>
      <c r="G177" s="2">
        <v>0.2857142857142857</v>
      </c>
      <c r="H177" s="2">
        <v>9.8901098901098897E-2</v>
      </c>
      <c r="I177" s="2">
        <v>2.2307692307692308</v>
      </c>
      <c r="J177" s="2">
        <v>0</v>
      </c>
      <c r="K177" s="2">
        <v>0</v>
      </c>
      <c r="L177" s="2">
        <v>0.41890109890109906</v>
      </c>
      <c r="M177" s="2">
        <v>0</v>
      </c>
      <c r="N177" s="2">
        <v>5.4835164835164836</v>
      </c>
      <c r="O177" s="2">
        <f>SUM(NonNurse[[#This Row],[Qualified Social Work Staff Hours]:[Other Social Work Staff Hours]])/NonNurse[[#This Row],[MDS Census]]</f>
        <v>0.13446510374562112</v>
      </c>
      <c r="P177" s="2">
        <v>4.3956043956043959E-2</v>
      </c>
      <c r="Q177" s="2">
        <v>4.9642857142857144</v>
      </c>
      <c r="R177" s="2">
        <f>SUM(NonNurse[[#This Row],[Qualified Activities Professional Hours]:[Other Activities Professional Hours]])/NonNurse[[#This Row],[MDS Census]]</f>
        <v>0.12281056319051468</v>
      </c>
      <c r="S177" s="2">
        <v>1.0437362637362637</v>
      </c>
      <c r="T177" s="2">
        <v>4.6353846153846163</v>
      </c>
      <c r="U177" s="2">
        <v>0</v>
      </c>
      <c r="V177" s="2">
        <f>SUM(NonNurse[[#This Row],[Occupational Therapist Hours]:[OT Aide Hours]])/NonNurse[[#This Row],[MDS Census]]</f>
        <v>0.13926165454055514</v>
      </c>
      <c r="W177" s="2">
        <v>1.3470329670329673</v>
      </c>
      <c r="X177" s="2">
        <v>2.9054945054945054</v>
      </c>
      <c r="Y177" s="2">
        <v>0</v>
      </c>
      <c r="Z177" s="2">
        <f>SUM(NonNurse[[#This Row],[Physical Therapist (PT) Hours]:[PT Aide Hours]])/NonNurse[[#This Row],[MDS Census]]</f>
        <v>0.104279170035031</v>
      </c>
      <c r="AA177" s="2">
        <v>0</v>
      </c>
      <c r="AB177" s="2">
        <v>0</v>
      </c>
      <c r="AC177" s="2">
        <v>0</v>
      </c>
      <c r="AD177" s="2">
        <v>0</v>
      </c>
      <c r="AE177" s="2">
        <v>0</v>
      </c>
      <c r="AF177" s="2">
        <v>0</v>
      </c>
      <c r="AG177" s="2">
        <v>0</v>
      </c>
      <c r="AH177" s="2" t="s">
        <v>828</v>
      </c>
      <c r="AI177" s="37">
        <v>5</v>
      </c>
    </row>
    <row r="178" spans="1:35" x14ac:dyDescent="0.25">
      <c r="A178" t="s">
        <v>35</v>
      </c>
      <c r="B178" t="s">
        <v>1225</v>
      </c>
      <c r="C178" t="s">
        <v>2137</v>
      </c>
      <c r="D178" t="s">
        <v>2312</v>
      </c>
      <c r="E178" s="2">
        <v>30.384615384615383</v>
      </c>
      <c r="F178" s="2">
        <v>3.3956043956043955</v>
      </c>
      <c r="G178" s="2">
        <v>0.26373626373626374</v>
      </c>
      <c r="H178" s="2">
        <v>0.17582417582417584</v>
      </c>
      <c r="I178" s="2">
        <v>2.4175824175824174</v>
      </c>
      <c r="J178" s="2">
        <v>0</v>
      </c>
      <c r="K178" s="2">
        <v>0</v>
      </c>
      <c r="L178" s="2">
        <v>1.2761538461538462</v>
      </c>
      <c r="M178" s="2">
        <v>0</v>
      </c>
      <c r="N178" s="2">
        <v>0</v>
      </c>
      <c r="O178" s="2">
        <f>SUM(NonNurse[[#This Row],[Qualified Social Work Staff Hours]:[Other Social Work Staff Hours]])/NonNurse[[#This Row],[MDS Census]]</f>
        <v>0</v>
      </c>
      <c r="P178" s="2">
        <v>5.6291208791208796</v>
      </c>
      <c r="Q178" s="2">
        <v>1.151098901098901</v>
      </c>
      <c r="R178" s="2">
        <f>SUM(NonNurse[[#This Row],[Qualified Activities Professional Hours]:[Other Activities Professional Hours]])/NonNurse[[#This Row],[MDS Census]]</f>
        <v>0.22314647377938521</v>
      </c>
      <c r="S178" s="2">
        <v>1.0142857142857142</v>
      </c>
      <c r="T178" s="2">
        <v>5.0507692307692311</v>
      </c>
      <c r="U178" s="2">
        <v>0</v>
      </c>
      <c r="V178" s="2">
        <f>SUM(NonNurse[[#This Row],[Occupational Therapist Hours]:[OT Aide Hours]])/NonNurse[[#This Row],[MDS Census]]</f>
        <v>0.19960940325497289</v>
      </c>
      <c r="W178" s="2">
        <v>1.2497802197802197</v>
      </c>
      <c r="X178" s="2">
        <v>4.6085714285714285</v>
      </c>
      <c r="Y178" s="2">
        <v>0</v>
      </c>
      <c r="Z178" s="2">
        <f>SUM(NonNurse[[#This Row],[Physical Therapist (PT) Hours]:[PT Aide Hours]])/NonNurse[[#This Row],[MDS Census]]</f>
        <v>0.19280650994575046</v>
      </c>
      <c r="AA178" s="2">
        <v>0</v>
      </c>
      <c r="AB178" s="2">
        <v>0</v>
      </c>
      <c r="AC178" s="2">
        <v>0</v>
      </c>
      <c r="AD178" s="2">
        <v>0</v>
      </c>
      <c r="AE178" s="2">
        <v>48.692307692307693</v>
      </c>
      <c r="AF178" s="2">
        <v>0</v>
      </c>
      <c r="AG178" s="2">
        <v>0</v>
      </c>
      <c r="AH178" s="2" t="s">
        <v>281</v>
      </c>
      <c r="AI178" s="37">
        <v>5</v>
      </c>
    </row>
    <row r="179" spans="1:35" x14ac:dyDescent="0.25">
      <c r="A179" t="s">
        <v>35</v>
      </c>
      <c r="B179" t="s">
        <v>1394</v>
      </c>
      <c r="C179" t="s">
        <v>2008</v>
      </c>
      <c r="D179" t="s">
        <v>2281</v>
      </c>
      <c r="E179" s="2">
        <v>66.109890109890117</v>
      </c>
      <c r="F179" s="2">
        <v>3.4285714285714284</v>
      </c>
      <c r="G179" s="2">
        <v>0</v>
      </c>
      <c r="H179" s="2">
        <v>0</v>
      </c>
      <c r="I179" s="2">
        <v>0</v>
      </c>
      <c r="J179" s="2">
        <v>0</v>
      </c>
      <c r="K179" s="2">
        <v>0.7142857142857143</v>
      </c>
      <c r="L179" s="2">
        <v>0.4883516483516484</v>
      </c>
      <c r="M179" s="2">
        <v>0</v>
      </c>
      <c r="N179" s="2">
        <v>5.7386813186813193</v>
      </c>
      <c r="O179" s="2">
        <f>SUM(NonNurse[[#This Row],[Qualified Social Work Staff Hours]:[Other Social Work Staff Hours]])/NonNurse[[#This Row],[MDS Census]]</f>
        <v>8.6805186170212767E-2</v>
      </c>
      <c r="P179" s="2">
        <v>0</v>
      </c>
      <c r="Q179" s="2">
        <v>12.039120879120878</v>
      </c>
      <c r="R179" s="2">
        <f>SUM(NonNurse[[#This Row],[Qualified Activities Professional Hours]:[Other Activities Professional Hours]])/NonNurse[[#This Row],[MDS Census]]</f>
        <v>0.18210771276595741</v>
      </c>
      <c r="S179" s="2">
        <v>1.3878021978021975</v>
      </c>
      <c r="T179" s="2">
        <v>1.6390109890109892</v>
      </c>
      <c r="U179" s="2">
        <v>0</v>
      </c>
      <c r="V179" s="2">
        <f>SUM(NonNurse[[#This Row],[Occupational Therapist Hours]:[OT Aide Hours]])/NonNurse[[#This Row],[MDS Census]]</f>
        <v>4.57845744680851E-2</v>
      </c>
      <c r="W179" s="2">
        <v>0.87197802197802177</v>
      </c>
      <c r="X179" s="2">
        <v>7.556923076923078</v>
      </c>
      <c r="Y179" s="2">
        <v>0</v>
      </c>
      <c r="Z179" s="2">
        <f>SUM(NonNurse[[#This Row],[Physical Therapist (PT) Hours]:[PT Aide Hours]])/NonNurse[[#This Row],[MDS Census]]</f>
        <v>0.12749833776595745</v>
      </c>
      <c r="AA179" s="2">
        <v>7.6923076923076927E-2</v>
      </c>
      <c r="AB179" s="2">
        <v>0</v>
      </c>
      <c r="AC179" s="2">
        <v>0</v>
      </c>
      <c r="AD179" s="2">
        <v>0</v>
      </c>
      <c r="AE179" s="2">
        <v>0</v>
      </c>
      <c r="AF179" s="2">
        <v>0</v>
      </c>
      <c r="AG179" s="2">
        <v>0</v>
      </c>
      <c r="AH179" s="2" t="s">
        <v>452</v>
      </c>
      <c r="AI179" s="37">
        <v>5</v>
      </c>
    </row>
    <row r="180" spans="1:35" x14ac:dyDescent="0.25">
      <c r="A180" t="s">
        <v>35</v>
      </c>
      <c r="B180" t="s">
        <v>1207</v>
      </c>
      <c r="C180" t="s">
        <v>2132</v>
      </c>
      <c r="D180" t="s">
        <v>2316</v>
      </c>
      <c r="E180" s="2">
        <v>69.72527472527473</v>
      </c>
      <c r="F180" s="2">
        <v>10.637362637362637</v>
      </c>
      <c r="G180" s="2">
        <v>0.2857142857142857</v>
      </c>
      <c r="H180" s="2">
        <v>0.40120879120879127</v>
      </c>
      <c r="I180" s="2">
        <v>0</v>
      </c>
      <c r="J180" s="2">
        <v>0</v>
      </c>
      <c r="K180" s="2">
        <v>0</v>
      </c>
      <c r="L180" s="2">
        <v>2.9497802197802199</v>
      </c>
      <c r="M180" s="2">
        <v>0</v>
      </c>
      <c r="N180" s="2">
        <v>11.122527472527471</v>
      </c>
      <c r="O180" s="2">
        <f>SUM(NonNurse[[#This Row],[Qualified Social Work Staff Hours]:[Other Social Work Staff Hours]])/NonNurse[[#This Row],[MDS Census]]</f>
        <v>0.15951930654058311</v>
      </c>
      <c r="P180" s="2">
        <v>5.2616483516483514</v>
      </c>
      <c r="Q180" s="2">
        <v>15.668351648351646</v>
      </c>
      <c r="R180" s="2">
        <f>SUM(NonNurse[[#This Row],[Qualified Activities Professional Hours]:[Other Activities Professional Hours]])/NonNurse[[#This Row],[MDS Census]]</f>
        <v>0.30017809298660353</v>
      </c>
      <c r="S180" s="2">
        <v>4.7238461538461554</v>
      </c>
      <c r="T180" s="2">
        <v>7.0546153846153876</v>
      </c>
      <c r="U180" s="2">
        <v>0</v>
      </c>
      <c r="V180" s="2">
        <f>SUM(NonNurse[[#This Row],[Occupational Therapist Hours]:[OT Aide Hours]])/NonNurse[[#This Row],[MDS Census]]</f>
        <v>0.16892671394799058</v>
      </c>
      <c r="W180" s="2">
        <v>3.2007692307692301</v>
      </c>
      <c r="X180" s="2">
        <v>5.2023076923076914</v>
      </c>
      <c r="Y180" s="2">
        <v>0</v>
      </c>
      <c r="Z180" s="2">
        <f>SUM(NonNurse[[#This Row],[Physical Therapist (PT) Hours]:[PT Aide Hours]])/NonNurse[[#This Row],[MDS Census]]</f>
        <v>0.12051694247438927</v>
      </c>
      <c r="AA180" s="2">
        <v>0</v>
      </c>
      <c r="AB180" s="2">
        <v>0</v>
      </c>
      <c r="AC180" s="2">
        <v>0</v>
      </c>
      <c r="AD180" s="2">
        <v>0</v>
      </c>
      <c r="AE180" s="2">
        <v>0</v>
      </c>
      <c r="AF180" s="2">
        <v>0</v>
      </c>
      <c r="AG180" s="2">
        <v>0</v>
      </c>
      <c r="AH180" s="2" t="s">
        <v>263</v>
      </c>
      <c r="AI180" s="37">
        <v>5</v>
      </c>
    </row>
    <row r="181" spans="1:35" x14ac:dyDescent="0.25">
      <c r="A181" t="s">
        <v>35</v>
      </c>
      <c r="B181" t="s">
        <v>1352</v>
      </c>
      <c r="C181" t="s">
        <v>2178</v>
      </c>
      <c r="D181" t="s">
        <v>2362</v>
      </c>
      <c r="E181" s="2">
        <v>69.395604395604394</v>
      </c>
      <c r="F181" s="2">
        <v>19.010989010989011</v>
      </c>
      <c r="G181" s="2">
        <v>0.86813186813186816</v>
      </c>
      <c r="H181" s="2">
        <v>0.58241758241758246</v>
      </c>
      <c r="I181" s="2">
        <v>2.197802197802198</v>
      </c>
      <c r="J181" s="2">
        <v>0</v>
      </c>
      <c r="K181" s="2">
        <v>0</v>
      </c>
      <c r="L181" s="2">
        <v>1.4368131868131868</v>
      </c>
      <c r="M181" s="2">
        <v>0</v>
      </c>
      <c r="N181" s="2">
        <v>0</v>
      </c>
      <c r="O181" s="2">
        <f>SUM(NonNurse[[#This Row],[Qualified Social Work Staff Hours]:[Other Social Work Staff Hours]])/NonNurse[[#This Row],[MDS Census]]</f>
        <v>0</v>
      </c>
      <c r="P181" s="2">
        <v>5.1263736263736268</v>
      </c>
      <c r="Q181" s="2">
        <v>4.7829670329670328</v>
      </c>
      <c r="R181" s="2">
        <f>SUM(NonNurse[[#This Row],[Qualified Activities Professional Hours]:[Other Activities Professional Hours]])/NonNurse[[#This Row],[MDS Census]]</f>
        <v>0.14279493269992086</v>
      </c>
      <c r="S181" s="2">
        <v>5.6730769230769234</v>
      </c>
      <c r="T181" s="2">
        <v>7.9168131868131901</v>
      </c>
      <c r="U181" s="2">
        <v>0</v>
      </c>
      <c r="V181" s="2">
        <f>SUM(NonNurse[[#This Row],[Occupational Therapist Hours]:[OT Aide Hours]])/NonNurse[[#This Row],[MDS Census]]</f>
        <v>0.19583214568487733</v>
      </c>
      <c r="W181" s="2">
        <v>5.7307692307692308</v>
      </c>
      <c r="X181" s="2">
        <v>4.9785714285714286</v>
      </c>
      <c r="Y181" s="2">
        <v>0</v>
      </c>
      <c r="Z181" s="2">
        <f>SUM(NonNurse[[#This Row],[Physical Therapist (PT) Hours]:[PT Aide Hours]])/NonNurse[[#This Row],[MDS Census]]</f>
        <v>0.15432304038004752</v>
      </c>
      <c r="AA181" s="2">
        <v>0</v>
      </c>
      <c r="AB181" s="2">
        <v>0</v>
      </c>
      <c r="AC181" s="2">
        <v>0</v>
      </c>
      <c r="AD181" s="2">
        <v>0</v>
      </c>
      <c r="AE181" s="2">
        <v>1.098901098901099E-2</v>
      </c>
      <c r="AF181" s="2">
        <v>0</v>
      </c>
      <c r="AG181" s="2">
        <v>0</v>
      </c>
      <c r="AH181" s="2" t="s">
        <v>409</v>
      </c>
      <c r="AI181" s="37">
        <v>5</v>
      </c>
    </row>
    <row r="182" spans="1:35" x14ac:dyDescent="0.25">
      <c r="A182" t="s">
        <v>35</v>
      </c>
      <c r="B182" t="s">
        <v>1719</v>
      </c>
      <c r="C182" t="s">
        <v>2118</v>
      </c>
      <c r="D182" t="s">
        <v>2320</v>
      </c>
      <c r="E182" s="2">
        <v>26.527472527472529</v>
      </c>
      <c r="F182" s="2">
        <v>0</v>
      </c>
      <c r="G182" s="2">
        <v>6.5934065934065936E-2</v>
      </c>
      <c r="H182" s="2">
        <v>0.14835164835164835</v>
      </c>
      <c r="I182" s="2">
        <v>2.6043956043956045</v>
      </c>
      <c r="J182" s="2">
        <v>0</v>
      </c>
      <c r="K182" s="2">
        <v>0</v>
      </c>
      <c r="L182" s="2">
        <v>0.8425274725274724</v>
      </c>
      <c r="M182" s="2">
        <v>3.4615384615384617</v>
      </c>
      <c r="N182" s="2">
        <v>0</v>
      </c>
      <c r="O182" s="2">
        <f>SUM(NonNurse[[#This Row],[Qualified Social Work Staff Hours]:[Other Social Work Staff Hours]])/NonNurse[[#This Row],[MDS Census]]</f>
        <v>0.13048881524440761</v>
      </c>
      <c r="P182" s="2">
        <v>5.1620879120879124</v>
      </c>
      <c r="Q182" s="2">
        <v>0</v>
      </c>
      <c r="R182" s="2">
        <f>SUM(NonNurse[[#This Row],[Qualified Activities Professional Hours]:[Other Activities Professional Hours]])/NonNurse[[#This Row],[MDS Census]]</f>
        <v>0.1945940347970174</v>
      </c>
      <c r="S182" s="2">
        <v>1.1652747252747255</v>
      </c>
      <c r="T182" s="2">
        <v>4.4632967032967032</v>
      </c>
      <c r="U182" s="2">
        <v>0</v>
      </c>
      <c r="V182" s="2">
        <f>SUM(NonNurse[[#This Row],[Occupational Therapist Hours]:[OT Aide Hours]])/NonNurse[[#This Row],[MDS Census]]</f>
        <v>0.21217895608947804</v>
      </c>
      <c r="W182" s="2">
        <v>1.4084615384615384</v>
      </c>
      <c r="X182" s="2">
        <v>4.9069230769230776</v>
      </c>
      <c r="Y182" s="2">
        <v>0</v>
      </c>
      <c r="Z182" s="2">
        <f>SUM(NonNurse[[#This Row],[Physical Therapist (PT) Hours]:[PT Aide Hours]])/NonNurse[[#This Row],[MDS Census]]</f>
        <v>0.23806959403479702</v>
      </c>
      <c r="AA182" s="2">
        <v>0</v>
      </c>
      <c r="AB182" s="2">
        <v>0</v>
      </c>
      <c r="AC182" s="2">
        <v>0</v>
      </c>
      <c r="AD182" s="2">
        <v>0</v>
      </c>
      <c r="AE182" s="2">
        <v>0</v>
      </c>
      <c r="AF182" s="2">
        <v>0</v>
      </c>
      <c r="AG182" s="2">
        <v>0</v>
      </c>
      <c r="AH182" s="2" t="s">
        <v>785</v>
      </c>
      <c r="AI182" s="37">
        <v>5</v>
      </c>
    </row>
    <row r="183" spans="1:35" x14ac:dyDescent="0.25">
      <c r="A183" t="s">
        <v>35</v>
      </c>
      <c r="B183" t="s">
        <v>1599</v>
      </c>
      <c r="C183" t="s">
        <v>2226</v>
      </c>
      <c r="D183" t="s">
        <v>2291</v>
      </c>
      <c r="E183" s="2">
        <v>81.571428571428569</v>
      </c>
      <c r="F183" s="2">
        <v>6.3296703296703294</v>
      </c>
      <c r="G183" s="2">
        <v>0</v>
      </c>
      <c r="H183" s="2">
        <v>0.49175824175824173</v>
      </c>
      <c r="I183" s="2">
        <v>5.7142857142857144</v>
      </c>
      <c r="J183" s="2">
        <v>0</v>
      </c>
      <c r="K183" s="2">
        <v>0</v>
      </c>
      <c r="L183" s="2">
        <v>6.6895604395604398</v>
      </c>
      <c r="M183" s="2">
        <v>5.604395604395604</v>
      </c>
      <c r="N183" s="2">
        <v>0</v>
      </c>
      <c r="O183" s="2">
        <f>SUM(NonNurse[[#This Row],[Qualified Social Work Staff Hours]:[Other Social Work Staff Hours]])/NonNurse[[#This Row],[MDS Census]]</f>
        <v>6.8705375185235076E-2</v>
      </c>
      <c r="P183" s="2">
        <v>4.302197802197802</v>
      </c>
      <c r="Q183" s="2">
        <v>11.837912087912088</v>
      </c>
      <c r="R183" s="2">
        <f>SUM(NonNurse[[#This Row],[Qualified Activities Professional Hours]:[Other Activities Professional Hours]])/NonNurse[[#This Row],[MDS Census]]</f>
        <v>0.19786474471238044</v>
      </c>
      <c r="S183" s="2">
        <v>10.098901098901099</v>
      </c>
      <c r="T183" s="2">
        <v>15.178571428571429</v>
      </c>
      <c r="U183" s="2">
        <v>10.527472527472527</v>
      </c>
      <c r="V183" s="2">
        <f>SUM(NonNurse[[#This Row],[Occupational Therapist Hours]:[OT Aide Hours]])/NonNurse[[#This Row],[MDS Census]]</f>
        <v>0.43893978175939641</v>
      </c>
      <c r="W183" s="2">
        <v>21.054945054945055</v>
      </c>
      <c r="X183" s="2">
        <v>12.695054945054945</v>
      </c>
      <c r="Y183" s="2">
        <v>2.0109890109890109</v>
      </c>
      <c r="Z183" s="2">
        <f>SUM(NonNurse[[#This Row],[Physical Therapist (PT) Hours]:[PT Aide Hours]])/NonNurse[[#This Row],[MDS Census]]</f>
        <v>0.43840091607166909</v>
      </c>
      <c r="AA183" s="2">
        <v>0</v>
      </c>
      <c r="AB183" s="2">
        <v>0</v>
      </c>
      <c r="AC183" s="2">
        <v>0</v>
      </c>
      <c r="AD183" s="2">
        <v>31.681318681318682</v>
      </c>
      <c r="AE183" s="2">
        <v>0</v>
      </c>
      <c r="AF183" s="2">
        <v>0</v>
      </c>
      <c r="AG183" s="2">
        <v>0</v>
      </c>
      <c r="AH183" s="2" t="s">
        <v>661</v>
      </c>
      <c r="AI183" s="37">
        <v>5</v>
      </c>
    </row>
    <row r="184" spans="1:35" x14ac:dyDescent="0.25">
      <c r="A184" t="s">
        <v>35</v>
      </c>
      <c r="B184" t="s">
        <v>1528</v>
      </c>
      <c r="C184" t="s">
        <v>1933</v>
      </c>
      <c r="D184" t="s">
        <v>2363</v>
      </c>
      <c r="E184" s="2">
        <v>33.802197802197803</v>
      </c>
      <c r="F184" s="2">
        <v>5.7142857142857144</v>
      </c>
      <c r="G184" s="2">
        <v>1</v>
      </c>
      <c r="H184" s="2">
        <v>0</v>
      </c>
      <c r="I184" s="2">
        <v>0.8571428571428571</v>
      </c>
      <c r="J184" s="2">
        <v>0</v>
      </c>
      <c r="K184" s="2">
        <v>0.52747252747252749</v>
      </c>
      <c r="L184" s="2">
        <v>0.17395604395604394</v>
      </c>
      <c r="M184" s="2">
        <v>0.57967032967032972</v>
      </c>
      <c r="N184" s="2">
        <v>0</v>
      </c>
      <c r="O184" s="2">
        <f>SUM(NonNurse[[#This Row],[Qualified Social Work Staff Hours]:[Other Social Work Staff Hours]])/NonNurse[[#This Row],[MDS Census]]</f>
        <v>1.714889466840052E-2</v>
      </c>
      <c r="P184" s="2">
        <v>5.0659340659340657</v>
      </c>
      <c r="Q184" s="2">
        <v>2.8956043956043955</v>
      </c>
      <c r="R184" s="2">
        <f>SUM(NonNurse[[#This Row],[Qualified Activities Professional Hours]:[Other Activities Professional Hours]])/NonNurse[[#This Row],[MDS Census]]</f>
        <v>0.23553315994798441</v>
      </c>
      <c r="S184" s="2">
        <v>1.1358241758241761</v>
      </c>
      <c r="T184" s="2">
        <v>4.625164835164834</v>
      </c>
      <c r="U184" s="2">
        <v>0</v>
      </c>
      <c r="V184" s="2">
        <f>SUM(NonNurse[[#This Row],[Occupational Therapist Hours]:[OT Aide Hours]])/NonNurse[[#This Row],[MDS Census]]</f>
        <v>0.17043237971391414</v>
      </c>
      <c r="W184" s="2">
        <v>0.70945054945054964</v>
      </c>
      <c r="X184" s="2">
        <v>1.5995604395604397</v>
      </c>
      <c r="Y184" s="2">
        <v>0</v>
      </c>
      <c r="Z184" s="2">
        <f>SUM(NonNurse[[#This Row],[Physical Therapist (PT) Hours]:[PT Aide Hours]])/NonNurse[[#This Row],[MDS Census]]</f>
        <v>6.8309492847854369E-2</v>
      </c>
      <c r="AA184" s="2">
        <v>0</v>
      </c>
      <c r="AB184" s="2">
        <v>0</v>
      </c>
      <c r="AC184" s="2">
        <v>0</v>
      </c>
      <c r="AD184" s="2">
        <v>0</v>
      </c>
      <c r="AE184" s="2">
        <v>24.758241758241759</v>
      </c>
      <c r="AF184" s="2">
        <v>0</v>
      </c>
      <c r="AG184" s="2">
        <v>0.86813186813186816</v>
      </c>
      <c r="AH184" s="2" t="s">
        <v>590</v>
      </c>
      <c r="AI184" s="37">
        <v>5</v>
      </c>
    </row>
    <row r="185" spans="1:35" x14ac:dyDescent="0.25">
      <c r="A185" t="s">
        <v>35</v>
      </c>
      <c r="B185" t="s">
        <v>1185</v>
      </c>
      <c r="C185" t="s">
        <v>2095</v>
      </c>
      <c r="D185" t="s">
        <v>2345</v>
      </c>
      <c r="E185" s="2">
        <v>55.835164835164832</v>
      </c>
      <c r="F185" s="2">
        <v>5.6263736263736268</v>
      </c>
      <c r="G185" s="2">
        <v>0</v>
      </c>
      <c r="H185" s="2">
        <v>0</v>
      </c>
      <c r="I185" s="2">
        <v>0</v>
      </c>
      <c r="J185" s="2">
        <v>0</v>
      </c>
      <c r="K185" s="2">
        <v>0</v>
      </c>
      <c r="L185" s="2">
        <v>0.86736263736263763</v>
      </c>
      <c r="M185" s="2">
        <v>0</v>
      </c>
      <c r="N185" s="2">
        <v>6.706373626373626</v>
      </c>
      <c r="O185" s="2">
        <f>SUM(NonNurse[[#This Row],[Qualified Social Work Staff Hours]:[Other Social Work Staff Hours]])/NonNurse[[#This Row],[MDS Census]]</f>
        <v>0.12011021452469986</v>
      </c>
      <c r="P185" s="2">
        <v>5.2000000000000011</v>
      </c>
      <c r="Q185" s="2">
        <v>2.3432967032967036</v>
      </c>
      <c r="R185" s="2">
        <f>SUM(NonNurse[[#This Row],[Qualified Activities Professional Hours]:[Other Activities Professional Hours]])/NonNurse[[#This Row],[MDS Census]]</f>
        <v>0.13509938988388115</v>
      </c>
      <c r="S185" s="2">
        <v>6.1470329670329669</v>
      </c>
      <c r="T185" s="2">
        <v>5.3271428571428583</v>
      </c>
      <c r="U185" s="2">
        <v>0</v>
      </c>
      <c r="V185" s="2">
        <f>SUM(NonNurse[[#This Row],[Occupational Therapist Hours]:[OT Aide Hours]])/NonNurse[[#This Row],[MDS Census]]</f>
        <v>0.20550088565243066</v>
      </c>
      <c r="W185" s="2">
        <v>5.3985714285714277</v>
      </c>
      <c r="X185" s="2">
        <v>5.5351648351648342</v>
      </c>
      <c r="Y185" s="2">
        <v>0</v>
      </c>
      <c r="Z185" s="2">
        <f>SUM(NonNurse[[#This Row],[Physical Therapist (PT) Hours]:[PT Aide Hours]])/NonNurse[[#This Row],[MDS Census]]</f>
        <v>0.19582168864396768</v>
      </c>
      <c r="AA185" s="2">
        <v>0</v>
      </c>
      <c r="AB185" s="2">
        <v>0</v>
      </c>
      <c r="AC185" s="2">
        <v>0</v>
      </c>
      <c r="AD185" s="2">
        <v>0</v>
      </c>
      <c r="AE185" s="2">
        <v>0</v>
      </c>
      <c r="AF185" s="2">
        <v>0</v>
      </c>
      <c r="AG185" s="2">
        <v>0</v>
      </c>
      <c r="AH185" s="2" t="s">
        <v>240</v>
      </c>
      <c r="AI185" s="37">
        <v>5</v>
      </c>
    </row>
    <row r="186" spans="1:35" x14ac:dyDescent="0.25">
      <c r="A186" t="s">
        <v>35</v>
      </c>
      <c r="B186" t="s">
        <v>1471</v>
      </c>
      <c r="C186" t="s">
        <v>1978</v>
      </c>
      <c r="D186" t="s">
        <v>2331</v>
      </c>
      <c r="E186" s="2">
        <v>100.49450549450549</v>
      </c>
      <c r="F186" s="2">
        <v>5.4505494505494507</v>
      </c>
      <c r="G186" s="2">
        <v>0</v>
      </c>
      <c r="H186" s="2">
        <v>0</v>
      </c>
      <c r="I186" s="2">
        <v>0</v>
      </c>
      <c r="J186" s="2">
        <v>0</v>
      </c>
      <c r="K186" s="2">
        <v>0</v>
      </c>
      <c r="L186" s="2">
        <v>1.8021978021978022</v>
      </c>
      <c r="M186" s="2">
        <v>2.598901098901099</v>
      </c>
      <c r="N186" s="2">
        <v>5.186813186813187</v>
      </c>
      <c r="O186" s="2">
        <f>SUM(NonNurse[[#This Row],[Qualified Social Work Staff Hours]:[Other Social Work Staff Hours]])/NonNurse[[#This Row],[MDS Census]]</f>
        <v>7.7474029524330246E-2</v>
      </c>
      <c r="P186" s="2">
        <v>1.8461538461538463</v>
      </c>
      <c r="Q186" s="2">
        <v>0</v>
      </c>
      <c r="R186" s="2">
        <f>SUM(NonNurse[[#This Row],[Qualified Activities Professional Hours]:[Other Activities Professional Hours]])/NonNurse[[#This Row],[MDS Census]]</f>
        <v>1.8370694368507384E-2</v>
      </c>
      <c r="S186" s="2">
        <v>1.6620879120879122</v>
      </c>
      <c r="T186" s="2">
        <v>0</v>
      </c>
      <c r="U186" s="2">
        <v>2.3736263736263736</v>
      </c>
      <c r="V186" s="2">
        <f>SUM(NonNurse[[#This Row],[Occupational Therapist Hours]:[OT Aide Hours]])/NonNurse[[#This Row],[MDS Census]]</f>
        <v>4.0158556588299615E-2</v>
      </c>
      <c r="W186" s="2">
        <v>0.75274725274725274</v>
      </c>
      <c r="X186" s="2">
        <v>1.7994505494505495</v>
      </c>
      <c r="Y186" s="2">
        <v>0</v>
      </c>
      <c r="Z186" s="2">
        <f>SUM(NonNurse[[#This Row],[Physical Therapist (PT) Hours]:[PT Aide Hours]])/NonNurse[[#This Row],[MDS Census]]</f>
        <v>2.5396391470749041E-2</v>
      </c>
      <c r="AA186" s="2">
        <v>0</v>
      </c>
      <c r="AB186" s="2">
        <v>0</v>
      </c>
      <c r="AC186" s="2">
        <v>0</v>
      </c>
      <c r="AD186" s="2">
        <v>0</v>
      </c>
      <c r="AE186" s="2">
        <v>0</v>
      </c>
      <c r="AF186" s="2">
        <v>0</v>
      </c>
      <c r="AG186" s="2">
        <v>0</v>
      </c>
      <c r="AH186" s="2" t="s">
        <v>531</v>
      </c>
      <c r="AI186" s="37">
        <v>5</v>
      </c>
    </row>
    <row r="187" spans="1:35" x14ac:dyDescent="0.25">
      <c r="A187" t="s">
        <v>35</v>
      </c>
      <c r="B187" t="s">
        <v>1732</v>
      </c>
      <c r="C187" t="s">
        <v>2248</v>
      </c>
      <c r="D187" t="s">
        <v>2339</v>
      </c>
      <c r="E187" s="2">
        <v>42.791208791208788</v>
      </c>
      <c r="F187" s="2">
        <v>2.6813186813186811</v>
      </c>
      <c r="G187" s="2">
        <v>0.13186813186813187</v>
      </c>
      <c r="H187" s="2">
        <v>0.16483516483516483</v>
      </c>
      <c r="I187" s="2">
        <v>0.10989010989010989</v>
      </c>
      <c r="J187" s="2">
        <v>0</v>
      </c>
      <c r="K187" s="2">
        <v>0</v>
      </c>
      <c r="L187" s="2">
        <v>1.5698901098901095</v>
      </c>
      <c r="M187" s="2">
        <v>0</v>
      </c>
      <c r="N187" s="2">
        <v>5.0989010989010985</v>
      </c>
      <c r="O187" s="2">
        <f>SUM(NonNurse[[#This Row],[Qualified Social Work Staff Hours]:[Other Social Work Staff Hours]])/NonNurse[[#This Row],[MDS Census]]</f>
        <v>0.11915767847971238</v>
      </c>
      <c r="P187" s="2">
        <v>5.0487912087912079</v>
      </c>
      <c r="Q187" s="2">
        <v>0</v>
      </c>
      <c r="R187" s="2">
        <f>SUM(NonNurse[[#This Row],[Qualified Activities Professional Hours]:[Other Activities Professional Hours]])/NonNurse[[#This Row],[MDS Census]]</f>
        <v>0.11798664612223933</v>
      </c>
      <c r="S187" s="2">
        <v>1.5097802197802199</v>
      </c>
      <c r="T187" s="2">
        <v>5.0576923076923048</v>
      </c>
      <c r="U187" s="2">
        <v>0</v>
      </c>
      <c r="V187" s="2">
        <f>SUM(NonNurse[[#This Row],[Occupational Therapist Hours]:[OT Aide Hours]])/NonNurse[[#This Row],[MDS Census]]</f>
        <v>0.15347714432460191</v>
      </c>
      <c r="W187" s="2">
        <v>0.81395604395604404</v>
      </c>
      <c r="X187" s="2">
        <v>5.8093406593406591</v>
      </c>
      <c r="Y187" s="2">
        <v>0</v>
      </c>
      <c r="Z187" s="2">
        <f>SUM(NonNurse[[#This Row],[Physical Therapist (PT) Hours]:[PT Aide Hours]])/NonNurse[[#This Row],[MDS Census]]</f>
        <v>0.15478171545968158</v>
      </c>
      <c r="AA187" s="2">
        <v>0</v>
      </c>
      <c r="AB187" s="2">
        <v>0</v>
      </c>
      <c r="AC187" s="2">
        <v>0</v>
      </c>
      <c r="AD187" s="2">
        <v>0</v>
      </c>
      <c r="AE187" s="2">
        <v>0</v>
      </c>
      <c r="AF187" s="2">
        <v>0</v>
      </c>
      <c r="AG187" s="2">
        <v>0</v>
      </c>
      <c r="AH187" s="2" t="s">
        <v>798</v>
      </c>
      <c r="AI187" s="37">
        <v>5</v>
      </c>
    </row>
    <row r="188" spans="1:35" x14ac:dyDescent="0.25">
      <c r="A188" t="s">
        <v>35</v>
      </c>
      <c r="B188" t="s">
        <v>1085</v>
      </c>
      <c r="C188" t="s">
        <v>2068</v>
      </c>
      <c r="D188" t="s">
        <v>2307</v>
      </c>
      <c r="E188" s="2">
        <v>130.07692307692307</v>
      </c>
      <c r="F188" s="2">
        <v>25.934065934065934</v>
      </c>
      <c r="G188" s="2">
        <v>0.68131868131868134</v>
      </c>
      <c r="H188" s="2">
        <v>0.63736263736263732</v>
      </c>
      <c r="I188" s="2">
        <v>3.1648351648351647</v>
      </c>
      <c r="J188" s="2">
        <v>6.5934065934065936E-2</v>
      </c>
      <c r="K188" s="2">
        <v>0</v>
      </c>
      <c r="L188" s="2">
        <v>6.6282417582417574</v>
      </c>
      <c r="M188" s="2">
        <v>0</v>
      </c>
      <c r="N188" s="2">
        <v>0</v>
      </c>
      <c r="O188" s="2">
        <f>SUM(NonNurse[[#This Row],[Qualified Social Work Staff Hours]:[Other Social Work Staff Hours]])/NonNurse[[#This Row],[MDS Census]]</f>
        <v>0</v>
      </c>
      <c r="P188" s="2">
        <v>6.3186813186813184</v>
      </c>
      <c r="Q188" s="2">
        <v>11.942307692307692</v>
      </c>
      <c r="R188" s="2">
        <f>SUM(NonNurse[[#This Row],[Qualified Activities Professional Hours]:[Other Activities Professional Hours]])/NonNurse[[#This Row],[MDS Census]]</f>
        <v>0.14038607755343416</v>
      </c>
      <c r="S188" s="2">
        <v>6.3390109890109878</v>
      </c>
      <c r="T188" s="2">
        <v>9.5110989010989009</v>
      </c>
      <c r="U188" s="2">
        <v>0</v>
      </c>
      <c r="V188" s="2">
        <f>SUM(NonNurse[[#This Row],[Occupational Therapist Hours]:[OT Aide Hours]])/NonNurse[[#This Row],[MDS Census]]</f>
        <v>0.12185182056264256</v>
      </c>
      <c r="W188" s="2">
        <v>6.10901098901099</v>
      </c>
      <c r="X188" s="2">
        <v>5.0106593406593403</v>
      </c>
      <c r="Y188" s="2">
        <v>0</v>
      </c>
      <c r="Z188" s="2">
        <f>SUM(NonNurse[[#This Row],[Physical Therapist (PT) Hours]:[PT Aide Hours]])/NonNurse[[#This Row],[MDS Census]]</f>
        <v>8.5485342569907932E-2</v>
      </c>
      <c r="AA188" s="2">
        <v>0</v>
      </c>
      <c r="AB188" s="2">
        <v>0</v>
      </c>
      <c r="AC188" s="2">
        <v>0</v>
      </c>
      <c r="AD188" s="2">
        <v>0</v>
      </c>
      <c r="AE188" s="2">
        <v>0</v>
      </c>
      <c r="AF188" s="2">
        <v>0</v>
      </c>
      <c r="AG188" s="2">
        <v>0</v>
      </c>
      <c r="AH188" s="2" t="s">
        <v>138</v>
      </c>
      <c r="AI188" s="37">
        <v>5</v>
      </c>
    </row>
    <row r="189" spans="1:35" x14ac:dyDescent="0.25">
      <c r="A189" t="s">
        <v>35</v>
      </c>
      <c r="B189" t="s">
        <v>1238</v>
      </c>
      <c r="C189" t="s">
        <v>2068</v>
      </c>
      <c r="D189" t="s">
        <v>2307</v>
      </c>
      <c r="E189" s="2">
        <v>87.604395604395606</v>
      </c>
      <c r="F189" s="2">
        <v>4.2197802197802199</v>
      </c>
      <c r="G189" s="2">
        <v>0.96703296703296704</v>
      </c>
      <c r="H189" s="2">
        <v>0.49175824175824173</v>
      </c>
      <c r="I189" s="2">
        <v>0</v>
      </c>
      <c r="J189" s="2">
        <v>2.2857142857142856</v>
      </c>
      <c r="K189" s="2">
        <v>0</v>
      </c>
      <c r="L189" s="2">
        <v>8.1470329670329651</v>
      </c>
      <c r="M189" s="2">
        <v>1.1428571428571428</v>
      </c>
      <c r="N189" s="2">
        <v>0</v>
      </c>
      <c r="O189" s="2">
        <f>SUM(NonNurse[[#This Row],[Qualified Social Work Staff Hours]:[Other Social Work Staff Hours]])/NonNurse[[#This Row],[MDS Census]]</f>
        <v>1.3045659809332663E-2</v>
      </c>
      <c r="P189" s="2">
        <v>5.0109890109890109</v>
      </c>
      <c r="Q189" s="2">
        <v>13.835164835164836</v>
      </c>
      <c r="R189" s="2">
        <f>SUM(NonNurse[[#This Row],[Qualified Activities Professional Hours]:[Other Activities Professional Hours]])/NonNurse[[#This Row],[MDS Census]]</f>
        <v>0.21512794781736078</v>
      </c>
      <c r="S189" s="2">
        <v>5.4669230769230772</v>
      </c>
      <c r="T189" s="2">
        <v>6.0716483516483528</v>
      </c>
      <c r="U189" s="2">
        <v>0</v>
      </c>
      <c r="V189" s="2">
        <f>SUM(NonNurse[[#This Row],[Occupational Therapist Hours]:[OT Aide Hours]])/NonNurse[[#This Row],[MDS Census]]</f>
        <v>0.13171224284997493</v>
      </c>
      <c r="W189" s="2">
        <v>5.1583516483516485</v>
      </c>
      <c r="X189" s="2">
        <v>6.398901098901101</v>
      </c>
      <c r="Y189" s="2">
        <v>0</v>
      </c>
      <c r="Z189" s="2">
        <f>SUM(NonNurse[[#This Row],[Physical Therapist (PT) Hours]:[PT Aide Hours]])/NonNurse[[#This Row],[MDS Census]]</f>
        <v>0.1319254892122429</v>
      </c>
      <c r="AA189" s="2">
        <v>0.16483516483516483</v>
      </c>
      <c r="AB189" s="2">
        <v>0</v>
      </c>
      <c r="AC189" s="2">
        <v>0</v>
      </c>
      <c r="AD189" s="2">
        <v>0</v>
      </c>
      <c r="AE189" s="2">
        <v>0</v>
      </c>
      <c r="AF189" s="2">
        <v>0</v>
      </c>
      <c r="AG189" s="2">
        <v>0</v>
      </c>
      <c r="AH189" s="2" t="s">
        <v>294</v>
      </c>
      <c r="AI189" s="37">
        <v>5</v>
      </c>
    </row>
    <row r="190" spans="1:35" x14ac:dyDescent="0.25">
      <c r="A190" t="s">
        <v>35</v>
      </c>
      <c r="B190" t="s">
        <v>1386</v>
      </c>
      <c r="C190" t="s">
        <v>2188</v>
      </c>
      <c r="D190" t="s">
        <v>2336</v>
      </c>
      <c r="E190" s="2">
        <v>37.46153846153846</v>
      </c>
      <c r="F190" s="2">
        <v>11.340659340659341</v>
      </c>
      <c r="G190" s="2">
        <v>0</v>
      </c>
      <c r="H190" s="2">
        <v>0</v>
      </c>
      <c r="I190" s="2">
        <v>0</v>
      </c>
      <c r="J190" s="2">
        <v>0</v>
      </c>
      <c r="K190" s="2">
        <v>0</v>
      </c>
      <c r="L190" s="2">
        <v>0</v>
      </c>
      <c r="M190" s="2">
        <v>0</v>
      </c>
      <c r="N190" s="2">
        <v>4.9285714285714288</v>
      </c>
      <c r="O190" s="2">
        <f>SUM(NonNurse[[#This Row],[Qualified Social Work Staff Hours]:[Other Social Work Staff Hours]])/NonNurse[[#This Row],[MDS Census]]</f>
        <v>0.13156350836022296</v>
      </c>
      <c r="P190" s="2">
        <v>0</v>
      </c>
      <c r="Q190" s="2">
        <v>0</v>
      </c>
      <c r="R190" s="2">
        <f>SUM(NonNurse[[#This Row],[Qualified Activities Professional Hours]:[Other Activities Professional Hours]])/NonNurse[[#This Row],[MDS Census]]</f>
        <v>0</v>
      </c>
      <c r="S190" s="2">
        <v>0</v>
      </c>
      <c r="T190" s="2">
        <v>0</v>
      </c>
      <c r="U190" s="2">
        <v>0</v>
      </c>
      <c r="V190" s="2">
        <f>SUM(NonNurse[[#This Row],[Occupational Therapist Hours]:[OT Aide Hours]])/NonNurse[[#This Row],[MDS Census]]</f>
        <v>0</v>
      </c>
      <c r="W190" s="2">
        <v>0</v>
      </c>
      <c r="X190" s="2">
        <v>0</v>
      </c>
      <c r="Y190" s="2">
        <v>0</v>
      </c>
      <c r="Z190" s="2">
        <f>SUM(NonNurse[[#This Row],[Physical Therapist (PT) Hours]:[PT Aide Hours]])/NonNurse[[#This Row],[MDS Census]]</f>
        <v>0</v>
      </c>
      <c r="AA190" s="2">
        <v>0</v>
      </c>
      <c r="AB190" s="2">
        <v>0</v>
      </c>
      <c r="AC190" s="2">
        <v>0</v>
      </c>
      <c r="AD190" s="2">
        <v>0</v>
      </c>
      <c r="AE190" s="2">
        <v>0</v>
      </c>
      <c r="AF190" s="2">
        <v>0</v>
      </c>
      <c r="AG190" s="2">
        <v>0</v>
      </c>
      <c r="AH190" s="2" t="s">
        <v>444</v>
      </c>
      <c r="AI190" s="37">
        <v>5</v>
      </c>
    </row>
    <row r="191" spans="1:35" x14ac:dyDescent="0.25">
      <c r="A191" t="s">
        <v>35</v>
      </c>
      <c r="B191" t="s">
        <v>1708</v>
      </c>
      <c r="C191" t="s">
        <v>1986</v>
      </c>
      <c r="D191" t="s">
        <v>2319</v>
      </c>
      <c r="E191" s="2">
        <v>26.318681318681318</v>
      </c>
      <c r="F191" s="2">
        <v>2.8887912087912087</v>
      </c>
      <c r="G191" s="2">
        <v>0</v>
      </c>
      <c r="H191" s="2">
        <v>0</v>
      </c>
      <c r="I191" s="2">
        <v>0</v>
      </c>
      <c r="J191" s="2">
        <v>0</v>
      </c>
      <c r="K191" s="2">
        <v>0</v>
      </c>
      <c r="L191" s="2">
        <v>2.4725274725274724E-2</v>
      </c>
      <c r="M191" s="2">
        <v>0</v>
      </c>
      <c r="N191" s="2">
        <v>5.9710989010989026</v>
      </c>
      <c r="O191" s="2">
        <f>SUM(NonNurse[[#This Row],[Qualified Social Work Staff Hours]:[Other Social Work Staff Hours]])/NonNurse[[#This Row],[MDS Census]]</f>
        <v>0.22687682672233828</v>
      </c>
      <c r="P191" s="2">
        <v>0</v>
      </c>
      <c r="Q191" s="2">
        <v>0</v>
      </c>
      <c r="R191" s="2">
        <f>SUM(NonNurse[[#This Row],[Qualified Activities Professional Hours]:[Other Activities Professional Hours]])/NonNurse[[#This Row],[MDS Census]]</f>
        <v>0</v>
      </c>
      <c r="S191" s="2">
        <v>0.67230769230769227</v>
      </c>
      <c r="T191" s="2">
        <v>3.7574725274725274</v>
      </c>
      <c r="U191" s="2">
        <v>0</v>
      </c>
      <c r="V191" s="2">
        <f>SUM(NonNurse[[#This Row],[Occupational Therapist Hours]:[OT Aide Hours]])/NonNurse[[#This Row],[MDS Census]]</f>
        <v>0.16831315240083508</v>
      </c>
      <c r="W191" s="2">
        <v>0.561868131868132</v>
      </c>
      <c r="X191" s="2">
        <v>1.2775824175824175</v>
      </c>
      <c r="Y191" s="2">
        <v>0</v>
      </c>
      <c r="Z191" s="2">
        <f>SUM(NonNurse[[#This Row],[Physical Therapist (PT) Hours]:[PT Aide Hours]])/NonNurse[[#This Row],[MDS Census]]</f>
        <v>6.9891440501043844E-2</v>
      </c>
      <c r="AA191" s="2">
        <v>0</v>
      </c>
      <c r="AB191" s="2">
        <v>0</v>
      </c>
      <c r="AC191" s="2">
        <v>0</v>
      </c>
      <c r="AD191" s="2">
        <v>0</v>
      </c>
      <c r="AE191" s="2">
        <v>0</v>
      </c>
      <c r="AF191" s="2">
        <v>0</v>
      </c>
      <c r="AG191" s="2">
        <v>0</v>
      </c>
      <c r="AH191" s="2" t="s">
        <v>774</v>
      </c>
      <c r="AI191" s="37">
        <v>5</v>
      </c>
    </row>
    <row r="192" spans="1:35" x14ac:dyDescent="0.25">
      <c r="A192" t="s">
        <v>35</v>
      </c>
      <c r="B192" t="s">
        <v>1449</v>
      </c>
      <c r="C192" t="s">
        <v>1965</v>
      </c>
      <c r="D192" t="s">
        <v>2282</v>
      </c>
      <c r="E192" s="2">
        <v>77.681318681318686</v>
      </c>
      <c r="F192" s="2">
        <v>5.6263736263736268</v>
      </c>
      <c r="G192" s="2">
        <v>1.2857142857142858</v>
      </c>
      <c r="H192" s="2">
        <v>0</v>
      </c>
      <c r="I192" s="2">
        <v>1.1648351648351649</v>
      </c>
      <c r="J192" s="2">
        <v>0</v>
      </c>
      <c r="K192" s="2">
        <v>0</v>
      </c>
      <c r="L192" s="2">
        <v>3.9956043956043952</v>
      </c>
      <c r="M192" s="2">
        <v>5.4065934065934069</v>
      </c>
      <c r="N192" s="2">
        <v>0</v>
      </c>
      <c r="O192" s="2">
        <f>SUM(NonNurse[[#This Row],[Qualified Social Work Staff Hours]:[Other Social Work Staff Hours]])/NonNurse[[#This Row],[MDS Census]]</f>
        <v>6.9599660489461021E-2</v>
      </c>
      <c r="P192" s="2">
        <v>5.2637362637362637</v>
      </c>
      <c r="Q192" s="2">
        <v>15.052197802197803</v>
      </c>
      <c r="R192" s="2">
        <f>SUM(NonNurse[[#This Row],[Qualified Activities Professional Hours]:[Other Activities Professional Hours]])/NonNurse[[#This Row],[MDS Census]]</f>
        <v>0.26152921205262414</v>
      </c>
      <c r="S192" s="2">
        <v>4.4369230769230761</v>
      </c>
      <c r="T192" s="2">
        <v>4.3257142857142847</v>
      </c>
      <c r="U192" s="2">
        <v>0</v>
      </c>
      <c r="V192" s="2">
        <f>SUM(NonNurse[[#This Row],[Occupational Therapist Hours]:[OT Aide Hours]])/NonNurse[[#This Row],[MDS Census]]</f>
        <v>0.11280237657377278</v>
      </c>
      <c r="W192" s="2">
        <v>5.6959340659340638</v>
      </c>
      <c r="X192" s="2">
        <v>5.0938461538461546</v>
      </c>
      <c r="Y192" s="2">
        <v>0</v>
      </c>
      <c r="Z192" s="2">
        <f>SUM(NonNurse[[#This Row],[Physical Therapist (PT) Hours]:[PT Aide Hours]])/NonNurse[[#This Row],[MDS Census]]</f>
        <v>0.13889800537558353</v>
      </c>
      <c r="AA192" s="2">
        <v>0</v>
      </c>
      <c r="AB192" s="2">
        <v>0</v>
      </c>
      <c r="AC192" s="2">
        <v>0</v>
      </c>
      <c r="AD192" s="2">
        <v>0</v>
      </c>
      <c r="AE192" s="2">
        <v>0</v>
      </c>
      <c r="AF192" s="2">
        <v>0</v>
      </c>
      <c r="AG192" s="2">
        <v>0</v>
      </c>
      <c r="AH192" s="2" t="s">
        <v>508</v>
      </c>
      <c r="AI192" s="37">
        <v>5</v>
      </c>
    </row>
    <row r="193" spans="1:35" x14ac:dyDescent="0.25">
      <c r="A193" t="s">
        <v>35</v>
      </c>
      <c r="B193" t="s">
        <v>1156</v>
      </c>
      <c r="C193" t="s">
        <v>2119</v>
      </c>
      <c r="D193" t="s">
        <v>2282</v>
      </c>
      <c r="E193" s="2">
        <v>79.901098901098905</v>
      </c>
      <c r="F193" s="2">
        <v>10.027692307692305</v>
      </c>
      <c r="G193" s="2">
        <v>0</v>
      </c>
      <c r="H193" s="2">
        <v>0</v>
      </c>
      <c r="I193" s="2">
        <v>0</v>
      </c>
      <c r="J193" s="2">
        <v>0</v>
      </c>
      <c r="K193" s="2">
        <v>0</v>
      </c>
      <c r="L193" s="2">
        <v>0</v>
      </c>
      <c r="M193" s="2">
        <v>6.0430769230769235</v>
      </c>
      <c r="N193" s="2">
        <v>0</v>
      </c>
      <c r="O193" s="2">
        <f>SUM(NonNurse[[#This Row],[Qualified Social Work Staff Hours]:[Other Social Work Staff Hours]])/NonNurse[[#This Row],[MDS Census]]</f>
        <v>7.563196259111539E-2</v>
      </c>
      <c r="P193" s="2">
        <v>5.3334065934065942</v>
      </c>
      <c r="Q193" s="2">
        <v>3.8474725274725277</v>
      </c>
      <c r="R193" s="2">
        <f>SUM(NonNurse[[#This Row],[Qualified Activities Professional Hours]:[Other Activities Professional Hours]])/NonNurse[[#This Row],[MDS Census]]</f>
        <v>0.11490303947187459</v>
      </c>
      <c r="S193" s="2">
        <v>0</v>
      </c>
      <c r="T193" s="2">
        <v>0</v>
      </c>
      <c r="U193" s="2">
        <v>0</v>
      </c>
      <c r="V193" s="2">
        <f>SUM(NonNurse[[#This Row],[Occupational Therapist Hours]:[OT Aide Hours]])/NonNurse[[#This Row],[MDS Census]]</f>
        <v>0</v>
      </c>
      <c r="W193" s="2">
        <v>0</v>
      </c>
      <c r="X193" s="2">
        <v>0</v>
      </c>
      <c r="Y193" s="2">
        <v>0</v>
      </c>
      <c r="Z193" s="2">
        <f>SUM(NonNurse[[#This Row],[Physical Therapist (PT) Hours]:[PT Aide Hours]])/NonNurse[[#This Row],[MDS Census]]</f>
        <v>0</v>
      </c>
      <c r="AA193" s="2">
        <v>0</v>
      </c>
      <c r="AB193" s="2">
        <v>0</v>
      </c>
      <c r="AC193" s="2">
        <v>0</v>
      </c>
      <c r="AD193" s="2">
        <v>0</v>
      </c>
      <c r="AE193" s="2">
        <v>0</v>
      </c>
      <c r="AF193" s="2">
        <v>0</v>
      </c>
      <c r="AG193" s="2">
        <v>0</v>
      </c>
      <c r="AH193" s="2" t="s">
        <v>211</v>
      </c>
      <c r="AI193" s="37">
        <v>5</v>
      </c>
    </row>
    <row r="194" spans="1:35" x14ac:dyDescent="0.25">
      <c r="A194" t="s">
        <v>35</v>
      </c>
      <c r="B194" t="s">
        <v>1336</v>
      </c>
      <c r="C194" t="s">
        <v>1965</v>
      </c>
      <c r="D194" t="s">
        <v>2282</v>
      </c>
      <c r="E194" s="2">
        <v>92.35164835164835</v>
      </c>
      <c r="F194" s="2">
        <v>22.153846153846153</v>
      </c>
      <c r="G194" s="2">
        <v>0.48351648351648352</v>
      </c>
      <c r="H194" s="2">
        <v>0.43956043956043955</v>
      </c>
      <c r="I194" s="2">
        <v>3.1648351648351647</v>
      </c>
      <c r="J194" s="2">
        <v>0</v>
      </c>
      <c r="K194" s="2">
        <v>0</v>
      </c>
      <c r="L194" s="2">
        <v>7.5369230769230775</v>
      </c>
      <c r="M194" s="2">
        <v>7.6923076923076927E-2</v>
      </c>
      <c r="N194" s="2">
        <v>0</v>
      </c>
      <c r="O194" s="2">
        <f>SUM(NonNurse[[#This Row],[Qualified Social Work Staff Hours]:[Other Social Work Staff Hours]])/NonNurse[[#This Row],[MDS Census]]</f>
        <v>8.329366968110424E-4</v>
      </c>
      <c r="P194" s="2">
        <v>5.8901098901098905</v>
      </c>
      <c r="Q194" s="2">
        <v>7.0164835164835164</v>
      </c>
      <c r="R194" s="2">
        <f>SUM(NonNurse[[#This Row],[Qualified Activities Professional Hours]:[Other Activities Professional Hours]])/NonNurse[[#This Row],[MDS Census]]</f>
        <v>0.13975487862922417</v>
      </c>
      <c r="S194" s="2">
        <v>4.7993406593406585</v>
      </c>
      <c r="T194" s="2">
        <v>3.2620879120879116</v>
      </c>
      <c r="U194" s="2">
        <v>0</v>
      </c>
      <c r="V194" s="2">
        <f>SUM(NonNurse[[#This Row],[Occupational Therapist Hours]:[OT Aide Hours]])/NonNurse[[#This Row],[MDS Census]]</f>
        <v>8.7290575916230351E-2</v>
      </c>
      <c r="W194" s="2">
        <v>5.2576923076923068</v>
      </c>
      <c r="X194" s="2">
        <v>4.703846153846154</v>
      </c>
      <c r="Y194" s="2">
        <v>0</v>
      </c>
      <c r="Z194" s="2">
        <f>SUM(NonNurse[[#This Row],[Physical Therapist (PT) Hours]:[PT Aide Hours]])/NonNurse[[#This Row],[MDS Census]]</f>
        <v>0.10786530223702998</v>
      </c>
      <c r="AA194" s="2">
        <v>0</v>
      </c>
      <c r="AB194" s="2">
        <v>0</v>
      </c>
      <c r="AC194" s="2">
        <v>0</v>
      </c>
      <c r="AD194" s="2">
        <v>0</v>
      </c>
      <c r="AE194" s="2">
        <v>0</v>
      </c>
      <c r="AF194" s="2">
        <v>0</v>
      </c>
      <c r="AG194" s="2">
        <v>0</v>
      </c>
      <c r="AH194" s="2" t="s">
        <v>393</v>
      </c>
      <c r="AI194" s="37">
        <v>5</v>
      </c>
    </row>
    <row r="195" spans="1:35" x14ac:dyDescent="0.25">
      <c r="A195" t="s">
        <v>35</v>
      </c>
      <c r="B195" t="s">
        <v>1100</v>
      </c>
      <c r="C195" t="s">
        <v>1918</v>
      </c>
      <c r="D195" t="s">
        <v>2289</v>
      </c>
      <c r="E195" s="2">
        <v>79.329670329670336</v>
      </c>
      <c r="F195" s="2">
        <v>5.6263736263736268</v>
      </c>
      <c r="G195" s="2">
        <v>0</v>
      </c>
      <c r="H195" s="2">
        <v>0</v>
      </c>
      <c r="I195" s="2">
        <v>5.0329670329670328</v>
      </c>
      <c r="J195" s="2">
        <v>0</v>
      </c>
      <c r="K195" s="2">
        <v>0</v>
      </c>
      <c r="L195" s="2">
        <v>2.12989010989011</v>
      </c>
      <c r="M195" s="2">
        <v>5.8186813186813184</v>
      </c>
      <c r="N195" s="2">
        <v>0</v>
      </c>
      <c r="O195" s="2">
        <f>SUM(NonNurse[[#This Row],[Qualified Social Work Staff Hours]:[Other Social Work Staff Hours]])/NonNurse[[#This Row],[MDS Census]]</f>
        <v>7.3348109156392838E-2</v>
      </c>
      <c r="P195" s="2">
        <v>15.752747252747254</v>
      </c>
      <c r="Q195" s="2">
        <v>0</v>
      </c>
      <c r="R195" s="2">
        <f>SUM(NonNurse[[#This Row],[Qualified Activities Professional Hours]:[Other Activities Professional Hours]])/NonNurse[[#This Row],[MDS Census]]</f>
        <v>0.1985732095858152</v>
      </c>
      <c r="S195" s="2">
        <v>3.2496703296703293</v>
      </c>
      <c r="T195" s="2">
        <v>3.1284615384615391</v>
      </c>
      <c r="U195" s="2">
        <v>0</v>
      </c>
      <c r="V195" s="2">
        <f>SUM(NonNurse[[#This Row],[Occupational Therapist Hours]:[OT Aide Hours]])/NonNurse[[#This Row],[MDS Census]]</f>
        <v>8.0400332456018839E-2</v>
      </c>
      <c r="W195" s="2">
        <v>5.2384615384615385</v>
      </c>
      <c r="X195" s="2">
        <v>6.9170329670329664</v>
      </c>
      <c r="Y195" s="2">
        <v>0</v>
      </c>
      <c r="Z195" s="2">
        <f>SUM(NonNurse[[#This Row],[Physical Therapist (PT) Hours]:[PT Aide Hours]])/NonNurse[[#This Row],[MDS Census]]</f>
        <v>0.15322759384956364</v>
      </c>
      <c r="AA195" s="2">
        <v>0</v>
      </c>
      <c r="AB195" s="2">
        <v>0</v>
      </c>
      <c r="AC195" s="2">
        <v>0</v>
      </c>
      <c r="AD195" s="2">
        <v>0</v>
      </c>
      <c r="AE195" s="2">
        <v>0</v>
      </c>
      <c r="AF195" s="2">
        <v>0</v>
      </c>
      <c r="AG195" s="2">
        <v>0</v>
      </c>
      <c r="AH195" s="2" t="s">
        <v>154</v>
      </c>
      <c r="AI195" s="37">
        <v>5</v>
      </c>
    </row>
    <row r="196" spans="1:35" x14ac:dyDescent="0.25">
      <c r="A196" t="s">
        <v>35</v>
      </c>
      <c r="B196" t="s">
        <v>985</v>
      </c>
      <c r="C196" t="s">
        <v>2059</v>
      </c>
      <c r="D196" t="s">
        <v>2316</v>
      </c>
      <c r="E196" s="2">
        <v>58.978021978021978</v>
      </c>
      <c r="F196" s="2">
        <v>2.6813186813186811</v>
      </c>
      <c r="G196" s="2">
        <v>0.93406593406593408</v>
      </c>
      <c r="H196" s="2">
        <v>0</v>
      </c>
      <c r="I196" s="2">
        <v>51.758241758241759</v>
      </c>
      <c r="J196" s="2">
        <v>0</v>
      </c>
      <c r="K196" s="2">
        <v>0</v>
      </c>
      <c r="L196" s="2">
        <v>1.218131868131868</v>
      </c>
      <c r="M196" s="2">
        <v>5.6740659340659372</v>
      </c>
      <c r="N196" s="2">
        <v>0</v>
      </c>
      <c r="O196" s="2">
        <f>SUM(NonNurse[[#This Row],[Qualified Social Work Staff Hours]:[Other Social Work Staff Hours]])/NonNurse[[#This Row],[MDS Census]]</f>
        <v>9.6206446804546347E-2</v>
      </c>
      <c r="P196" s="2">
        <v>4.9131868131868153</v>
      </c>
      <c r="Q196" s="2">
        <v>1.1846153846153844</v>
      </c>
      <c r="R196" s="2">
        <f>SUM(NonNurse[[#This Row],[Qualified Activities Professional Hours]:[Other Activities Professional Hours]])/NonNurse[[#This Row],[MDS Census]]</f>
        <v>0.10339109372088692</v>
      </c>
      <c r="S196" s="2">
        <v>0</v>
      </c>
      <c r="T196" s="2">
        <v>0</v>
      </c>
      <c r="U196" s="2">
        <v>0</v>
      </c>
      <c r="V196" s="2">
        <f>SUM(NonNurse[[#This Row],[Occupational Therapist Hours]:[OT Aide Hours]])/NonNurse[[#This Row],[MDS Census]]</f>
        <v>0</v>
      </c>
      <c r="W196" s="2">
        <v>0</v>
      </c>
      <c r="X196" s="2">
        <v>0</v>
      </c>
      <c r="Y196" s="2">
        <v>4.0989010989010985</v>
      </c>
      <c r="Z196" s="2">
        <f>SUM(NonNurse[[#This Row],[Physical Therapist (PT) Hours]:[PT Aide Hours]])/NonNurse[[#This Row],[MDS Census]]</f>
        <v>6.9498788895099681E-2</v>
      </c>
      <c r="AA196" s="2">
        <v>0</v>
      </c>
      <c r="AB196" s="2">
        <v>0</v>
      </c>
      <c r="AC196" s="2">
        <v>0</v>
      </c>
      <c r="AD196" s="2">
        <v>0</v>
      </c>
      <c r="AE196" s="2">
        <v>0</v>
      </c>
      <c r="AF196" s="2">
        <v>0</v>
      </c>
      <c r="AG196" s="2">
        <v>0</v>
      </c>
      <c r="AH196" s="2" t="s">
        <v>466</v>
      </c>
      <c r="AI196" s="37">
        <v>5</v>
      </c>
    </row>
    <row r="197" spans="1:35" x14ac:dyDescent="0.25">
      <c r="A197" t="s">
        <v>35</v>
      </c>
      <c r="B197" t="s">
        <v>1152</v>
      </c>
      <c r="C197" t="s">
        <v>1932</v>
      </c>
      <c r="D197" t="s">
        <v>2346</v>
      </c>
      <c r="E197" s="2">
        <v>65</v>
      </c>
      <c r="F197" s="2">
        <v>4.9230769230769234</v>
      </c>
      <c r="G197" s="2">
        <v>0.31868131868131866</v>
      </c>
      <c r="H197" s="2">
        <v>0.31868131868131866</v>
      </c>
      <c r="I197" s="2">
        <v>6.6703296703296706</v>
      </c>
      <c r="J197" s="2">
        <v>0</v>
      </c>
      <c r="K197" s="2">
        <v>0</v>
      </c>
      <c r="L197" s="2">
        <v>5.4835164835164836</v>
      </c>
      <c r="M197" s="2">
        <v>5.0989010989010985</v>
      </c>
      <c r="N197" s="2">
        <v>0</v>
      </c>
      <c r="O197" s="2">
        <f>SUM(NonNurse[[#This Row],[Qualified Social Work Staff Hours]:[Other Social Work Staff Hours]])/NonNurse[[#This Row],[MDS Census]]</f>
        <v>7.8444632290786132E-2</v>
      </c>
      <c r="P197" s="2">
        <v>5.0989010989010985</v>
      </c>
      <c r="Q197" s="2">
        <v>12.403846153846153</v>
      </c>
      <c r="R197" s="2">
        <f>SUM(NonNurse[[#This Row],[Qualified Activities Professional Hours]:[Other Activities Professional Hours]])/NonNurse[[#This Row],[MDS Census]]</f>
        <v>0.26927303465765001</v>
      </c>
      <c r="S197" s="2">
        <v>5.5741758241758239</v>
      </c>
      <c r="T197" s="2">
        <v>5.186813186813187</v>
      </c>
      <c r="U197" s="2">
        <v>0</v>
      </c>
      <c r="V197" s="2">
        <f>SUM(NonNurse[[#This Row],[Occupational Therapist Hours]:[OT Aide Hours]])/NonNurse[[#This Row],[MDS Census]]</f>
        <v>0.16555367709213864</v>
      </c>
      <c r="W197" s="2">
        <v>11.197802197802197</v>
      </c>
      <c r="X197" s="2">
        <v>10.892857142857142</v>
      </c>
      <c r="Y197" s="2">
        <v>0</v>
      </c>
      <c r="Z197" s="2">
        <f>SUM(NonNurse[[#This Row],[Physical Therapist (PT) Hours]:[PT Aide Hours]])/NonNurse[[#This Row],[MDS Census]]</f>
        <v>0.33985629754860525</v>
      </c>
      <c r="AA197" s="2">
        <v>0</v>
      </c>
      <c r="AB197" s="2">
        <v>0</v>
      </c>
      <c r="AC197" s="2">
        <v>0</v>
      </c>
      <c r="AD197" s="2">
        <v>0</v>
      </c>
      <c r="AE197" s="2">
        <v>0</v>
      </c>
      <c r="AF197" s="2">
        <v>0</v>
      </c>
      <c r="AG197" s="2">
        <v>0</v>
      </c>
      <c r="AH197" s="2" t="s">
        <v>207</v>
      </c>
      <c r="AI197" s="37">
        <v>5</v>
      </c>
    </row>
    <row r="198" spans="1:35" x14ac:dyDescent="0.25">
      <c r="A198" t="s">
        <v>35</v>
      </c>
      <c r="B198" t="s">
        <v>1476</v>
      </c>
      <c r="C198" t="s">
        <v>2045</v>
      </c>
      <c r="D198" t="s">
        <v>2328</v>
      </c>
      <c r="E198" s="2">
        <v>38.92307692307692</v>
      </c>
      <c r="F198" s="2">
        <v>3.6417582417582417</v>
      </c>
      <c r="G198" s="2">
        <v>1.1428571428571428</v>
      </c>
      <c r="H198" s="2">
        <v>0.19780219780219779</v>
      </c>
      <c r="I198" s="2">
        <v>0.8571428571428571</v>
      </c>
      <c r="J198" s="2">
        <v>0</v>
      </c>
      <c r="K198" s="2">
        <v>0.26373626373626374</v>
      </c>
      <c r="L198" s="2">
        <v>0</v>
      </c>
      <c r="M198" s="2">
        <v>4.8516483516483513</v>
      </c>
      <c r="N198" s="2">
        <v>2.4725274725274724E-2</v>
      </c>
      <c r="O198" s="2">
        <f>SUM(NonNurse[[#This Row],[Qualified Social Work Staff Hours]:[Other Social Work Staff Hours]])/NonNurse[[#This Row],[MDS Census]]</f>
        <v>0.12528232636928288</v>
      </c>
      <c r="P198" s="2">
        <v>4.3254945054945058</v>
      </c>
      <c r="Q198" s="2">
        <v>7.686813186813187</v>
      </c>
      <c r="R198" s="2">
        <f>SUM(NonNurse[[#This Row],[Qualified Activities Professional Hours]:[Other Activities Professional Hours]])/NonNurse[[#This Row],[MDS Census]]</f>
        <v>0.3086166007905139</v>
      </c>
      <c r="S198" s="2">
        <v>0</v>
      </c>
      <c r="T198" s="2">
        <v>0</v>
      </c>
      <c r="U198" s="2">
        <v>0</v>
      </c>
      <c r="V198" s="2">
        <f>SUM(NonNurse[[#This Row],[Occupational Therapist Hours]:[OT Aide Hours]])/NonNurse[[#This Row],[MDS Census]]</f>
        <v>0</v>
      </c>
      <c r="W198" s="2">
        <v>0</v>
      </c>
      <c r="X198" s="2">
        <v>4.4505494505494507</v>
      </c>
      <c r="Y198" s="2">
        <v>0</v>
      </c>
      <c r="Z198" s="2">
        <f>SUM(NonNurse[[#This Row],[Physical Therapist (PT) Hours]:[PT Aide Hours]])/NonNurse[[#This Row],[MDS Census]]</f>
        <v>0.11434217955957088</v>
      </c>
      <c r="AA198" s="2">
        <v>0</v>
      </c>
      <c r="AB198" s="2">
        <v>0</v>
      </c>
      <c r="AC198" s="2">
        <v>0</v>
      </c>
      <c r="AD198" s="2">
        <v>0</v>
      </c>
      <c r="AE198" s="2">
        <v>0</v>
      </c>
      <c r="AF198" s="2">
        <v>0</v>
      </c>
      <c r="AG198" s="2">
        <v>6.5934065934065936E-2</v>
      </c>
      <c r="AH198" s="2" t="s">
        <v>536</v>
      </c>
      <c r="AI198" s="37">
        <v>5</v>
      </c>
    </row>
    <row r="199" spans="1:35" x14ac:dyDescent="0.25">
      <c r="A199" t="s">
        <v>35</v>
      </c>
      <c r="B199" t="s">
        <v>1512</v>
      </c>
      <c r="C199" t="s">
        <v>2064</v>
      </c>
      <c r="D199" t="s">
        <v>2346</v>
      </c>
      <c r="E199" s="2">
        <v>26.087912087912088</v>
      </c>
      <c r="F199" s="2">
        <v>2.9890109890109891</v>
      </c>
      <c r="G199" s="2">
        <v>0.5714285714285714</v>
      </c>
      <c r="H199" s="2">
        <v>0</v>
      </c>
      <c r="I199" s="2">
        <v>0.7142857142857143</v>
      </c>
      <c r="J199" s="2">
        <v>0</v>
      </c>
      <c r="K199" s="2">
        <v>0</v>
      </c>
      <c r="L199" s="2">
        <v>0.42131868131868133</v>
      </c>
      <c r="M199" s="2">
        <v>4.4835164835164836</v>
      </c>
      <c r="N199" s="2">
        <v>0</v>
      </c>
      <c r="O199" s="2">
        <f>SUM(NonNurse[[#This Row],[Qualified Social Work Staff Hours]:[Other Social Work Staff Hours]])/NonNurse[[#This Row],[MDS Census]]</f>
        <v>0.17186183656276327</v>
      </c>
      <c r="P199" s="2">
        <v>5.7005494505494507</v>
      </c>
      <c r="Q199" s="2">
        <v>6.634615384615385</v>
      </c>
      <c r="R199" s="2">
        <f>SUM(NonNurse[[#This Row],[Qualified Activities Professional Hours]:[Other Activities Professional Hours]])/NonNurse[[#This Row],[MDS Census]]</f>
        <v>0.47283066554338671</v>
      </c>
      <c r="S199" s="2">
        <v>0.3212087912087912</v>
      </c>
      <c r="T199" s="2">
        <v>2.2639560439560427</v>
      </c>
      <c r="U199" s="2">
        <v>0</v>
      </c>
      <c r="V199" s="2">
        <f>SUM(NonNurse[[#This Row],[Occupational Therapist Hours]:[OT Aide Hours]])/NonNurse[[#This Row],[MDS Census]]</f>
        <v>9.9094355518112839E-2</v>
      </c>
      <c r="W199" s="2">
        <v>0.79670329670329665</v>
      </c>
      <c r="X199" s="2">
        <v>2.6141758241758248</v>
      </c>
      <c r="Y199" s="2">
        <v>0</v>
      </c>
      <c r="Z199" s="2">
        <f>SUM(NonNurse[[#This Row],[Physical Therapist (PT) Hours]:[PT Aide Hours]])/NonNurse[[#This Row],[MDS Census]]</f>
        <v>0.13074557708508847</v>
      </c>
      <c r="AA199" s="2">
        <v>0</v>
      </c>
      <c r="AB199" s="2">
        <v>0</v>
      </c>
      <c r="AC199" s="2">
        <v>0</v>
      </c>
      <c r="AD199" s="2">
        <v>0</v>
      </c>
      <c r="AE199" s="2">
        <v>0</v>
      </c>
      <c r="AF199" s="2">
        <v>0</v>
      </c>
      <c r="AG199" s="2">
        <v>0</v>
      </c>
      <c r="AH199" s="2" t="s">
        <v>574</v>
      </c>
      <c r="AI199" s="37">
        <v>5</v>
      </c>
    </row>
    <row r="200" spans="1:35" x14ac:dyDescent="0.25">
      <c r="A200" t="s">
        <v>35</v>
      </c>
      <c r="B200" t="s">
        <v>1005</v>
      </c>
      <c r="C200" t="s">
        <v>2016</v>
      </c>
      <c r="D200" t="s">
        <v>2325</v>
      </c>
      <c r="E200" s="2">
        <v>78.879120879120876</v>
      </c>
      <c r="F200" s="2">
        <v>4.6593406593406597</v>
      </c>
      <c r="G200" s="2">
        <v>0.2857142857142857</v>
      </c>
      <c r="H200" s="2">
        <v>0</v>
      </c>
      <c r="I200" s="2">
        <v>1.9670329670329669</v>
      </c>
      <c r="J200" s="2">
        <v>0</v>
      </c>
      <c r="K200" s="2">
        <v>0</v>
      </c>
      <c r="L200" s="2">
        <v>1.6294505494505489</v>
      </c>
      <c r="M200" s="2">
        <v>4.2197802197802199</v>
      </c>
      <c r="N200" s="2">
        <v>0</v>
      </c>
      <c r="O200" s="2">
        <f>SUM(NonNurse[[#This Row],[Qualified Social Work Staff Hours]:[Other Social Work Staff Hours]])/NonNurse[[#This Row],[MDS Census]]</f>
        <v>5.3496795764837006E-2</v>
      </c>
      <c r="P200" s="2">
        <v>5.0989010989010985</v>
      </c>
      <c r="Q200" s="2">
        <v>0.48901098901098899</v>
      </c>
      <c r="R200" s="2">
        <f>SUM(NonNurse[[#This Row],[Qualified Activities Professional Hours]:[Other Activities Professional Hours]])/NonNurse[[#This Row],[MDS Census]]</f>
        <v>7.0841460016717747E-2</v>
      </c>
      <c r="S200" s="2">
        <v>0.33373626373626381</v>
      </c>
      <c r="T200" s="2">
        <v>4.3736263736263732</v>
      </c>
      <c r="U200" s="2">
        <v>0</v>
      </c>
      <c r="V200" s="2">
        <f>SUM(NonNurse[[#This Row],[Occupational Therapist Hours]:[OT Aide Hours]])/NonNurse[[#This Row],[MDS Census]]</f>
        <v>5.9678183337977149E-2</v>
      </c>
      <c r="W200" s="2">
        <v>0</v>
      </c>
      <c r="X200" s="2">
        <v>2.1873626373626376</v>
      </c>
      <c r="Y200" s="2">
        <v>0</v>
      </c>
      <c r="Z200" s="2">
        <f>SUM(NonNurse[[#This Row],[Physical Therapist (PT) Hours]:[PT Aide Hours]])/NonNurse[[#This Row],[MDS Census]]</f>
        <v>2.7730565617163559E-2</v>
      </c>
      <c r="AA200" s="2">
        <v>0</v>
      </c>
      <c r="AB200" s="2">
        <v>0</v>
      </c>
      <c r="AC200" s="2">
        <v>0</v>
      </c>
      <c r="AD200" s="2">
        <v>0</v>
      </c>
      <c r="AE200" s="2">
        <v>0</v>
      </c>
      <c r="AF200" s="2">
        <v>0</v>
      </c>
      <c r="AG200" s="2">
        <v>1.7142857142857142</v>
      </c>
      <c r="AH200" s="2" t="s">
        <v>58</v>
      </c>
      <c r="AI200" s="37">
        <v>5</v>
      </c>
    </row>
    <row r="201" spans="1:35" x14ac:dyDescent="0.25">
      <c r="A201" t="s">
        <v>35</v>
      </c>
      <c r="B201" t="s">
        <v>1827</v>
      </c>
      <c r="C201" t="s">
        <v>2115</v>
      </c>
      <c r="D201" t="s">
        <v>2347</v>
      </c>
      <c r="E201" s="2">
        <v>57.780219780219781</v>
      </c>
      <c r="F201" s="2">
        <v>5.4065934065934069</v>
      </c>
      <c r="G201" s="2">
        <v>0.2087912087912088</v>
      </c>
      <c r="H201" s="2">
        <v>0.24725274725274726</v>
      </c>
      <c r="I201" s="2">
        <v>1.9670329670329669</v>
      </c>
      <c r="J201" s="2">
        <v>0</v>
      </c>
      <c r="K201" s="2">
        <v>0</v>
      </c>
      <c r="L201" s="2">
        <v>3.8929670329670341</v>
      </c>
      <c r="M201" s="2">
        <v>0</v>
      </c>
      <c r="N201" s="2">
        <v>4.3076923076923075</v>
      </c>
      <c r="O201" s="2">
        <f>SUM(NonNurse[[#This Row],[Qualified Social Work Staff Hours]:[Other Social Work Staff Hours]])/NonNurse[[#This Row],[MDS Census]]</f>
        <v>7.4553062000760742E-2</v>
      </c>
      <c r="P201" s="2">
        <v>0.56703296703296702</v>
      </c>
      <c r="Q201" s="2">
        <v>8.0868131868131883</v>
      </c>
      <c r="R201" s="2">
        <f>SUM(NonNurse[[#This Row],[Qualified Activities Professional Hours]:[Other Activities Professional Hours]])/NonNurse[[#This Row],[MDS Census]]</f>
        <v>0.14977177634081401</v>
      </c>
      <c r="S201" s="2">
        <v>2.6158241758241756</v>
      </c>
      <c r="T201" s="2">
        <v>5.6016483516483513</v>
      </c>
      <c r="U201" s="2">
        <v>0</v>
      </c>
      <c r="V201" s="2">
        <f>SUM(NonNurse[[#This Row],[Occupational Therapist Hours]:[OT Aide Hours]])/NonNurse[[#This Row],[MDS Census]]</f>
        <v>0.14221947508558386</v>
      </c>
      <c r="W201" s="2">
        <v>2.0124175824175832</v>
      </c>
      <c r="X201" s="2">
        <v>9.5572527472527469</v>
      </c>
      <c r="Y201" s="2">
        <v>0</v>
      </c>
      <c r="Z201" s="2">
        <f>SUM(NonNurse[[#This Row],[Physical Therapist (PT) Hours]:[PT Aide Hours]])/NonNurse[[#This Row],[MDS Census]]</f>
        <v>0.20023583111449222</v>
      </c>
      <c r="AA201" s="2">
        <v>0</v>
      </c>
      <c r="AB201" s="2">
        <v>0</v>
      </c>
      <c r="AC201" s="2">
        <v>0</v>
      </c>
      <c r="AD201" s="2">
        <v>0</v>
      </c>
      <c r="AE201" s="2">
        <v>7.9230769230769234</v>
      </c>
      <c r="AF201" s="2">
        <v>0</v>
      </c>
      <c r="AG201" s="2">
        <v>0</v>
      </c>
      <c r="AH201" s="2" t="s">
        <v>894</v>
      </c>
      <c r="AI201" s="37">
        <v>5</v>
      </c>
    </row>
    <row r="202" spans="1:35" x14ac:dyDescent="0.25">
      <c r="A202" t="s">
        <v>35</v>
      </c>
      <c r="B202" t="s">
        <v>1888</v>
      </c>
      <c r="C202" t="s">
        <v>1936</v>
      </c>
      <c r="D202" t="s">
        <v>2302</v>
      </c>
      <c r="E202" s="2">
        <v>47.64835164835165</v>
      </c>
      <c r="F202" s="2">
        <v>5.5824175824175821</v>
      </c>
      <c r="G202" s="2">
        <v>0.4175824175824176</v>
      </c>
      <c r="H202" s="2">
        <v>0.19780219780219779</v>
      </c>
      <c r="I202" s="2">
        <v>3.098901098901099</v>
      </c>
      <c r="J202" s="2">
        <v>2.9230769230769229</v>
      </c>
      <c r="K202" s="2">
        <v>0</v>
      </c>
      <c r="L202" s="2">
        <v>10.144835164835165</v>
      </c>
      <c r="M202" s="2">
        <v>11.005494505494505</v>
      </c>
      <c r="N202" s="2">
        <v>0</v>
      </c>
      <c r="O202" s="2">
        <f>SUM(NonNurse[[#This Row],[Qualified Social Work Staff Hours]:[Other Social Work Staff Hours]])/NonNurse[[#This Row],[MDS Census]]</f>
        <v>0.23097324723247231</v>
      </c>
      <c r="P202" s="2">
        <v>0</v>
      </c>
      <c r="Q202" s="2">
        <v>9.719780219780219</v>
      </c>
      <c r="R202" s="2">
        <f>SUM(NonNurse[[#This Row],[Qualified Activities Professional Hours]:[Other Activities Professional Hours]])/NonNurse[[#This Row],[MDS Census]]</f>
        <v>0.20398985239852396</v>
      </c>
      <c r="S202" s="2">
        <v>5.4363736263736255</v>
      </c>
      <c r="T202" s="2">
        <v>10.359230769230768</v>
      </c>
      <c r="U202" s="2">
        <v>0</v>
      </c>
      <c r="V202" s="2">
        <f>SUM(NonNurse[[#This Row],[Occupational Therapist Hours]:[OT Aide Hours]])/NonNurse[[#This Row],[MDS Census]]</f>
        <v>0.33150369003690028</v>
      </c>
      <c r="W202" s="2">
        <v>5.3947252747252747</v>
      </c>
      <c r="X202" s="2">
        <v>12.663736263736265</v>
      </c>
      <c r="Y202" s="2">
        <v>0</v>
      </c>
      <c r="Z202" s="2">
        <f>SUM(NonNurse[[#This Row],[Physical Therapist (PT) Hours]:[PT Aide Hours]])/NonNurse[[#This Row],[MDS Census]]</f>
        <v>0.37899446494464945</v>
      </c>
      <c r="AA202" s="2">
        <v>0</v>
      </c>
      <c r="AB202" s="2">
        <v>0</v>
      </c>
      <c r="AC202" s="2">
        <v>0</v>
      </c>
      <c r="AD202" s="2">
        <v>0</v>
      </c>
      <c r="AE202" s="2">
        <v>0</v>
      </c>
      <c r="AF202" s="2">
        <v>0</v>
      </c>
      <c r="AG202" s="2">
        <v>0.16483516483516483</v>
      </c>
      <c r="AH202" s="2" t="s">
        <v>955</v>
      </c>
      <c r="AI202" s="37">
        <v>5</v>
      </c>
    </row>
    <row r="203" spans="1:35" x14ac:dyDescent="0.25">
      <c r="A203" t="s">
        <v>35</v>
      </c>
      <c r="B203" t="s">
        <v>1754</v>
      </c>
      <c r="C203" t="s">
        <v>2192</v>
      </c>
      <c r="D203" t="s">
        <v>2333</v>
      </c>
      <c r="E203" s="2">
        <v>39.131868131868131</v>
      </c>
      <c r="F203" s="2">
        <v>4.5906593406593403</v>
      </c>
      <c r="G203" s="2">
        <v>0</v>
      </c>
      <c r="H203" s="2">
        <v>0</v>
      </c>
      <c r="I203" s="2">
        <v>1.4395604395604396</v>
      </c>
      <c r="J203" s="2">
        <v>0</v>
      </c>
      <c r="K203" s="2">
        <v>0</v>
      </c>
      <c r="L203" s="2">
        <v>4.101648351648354</v>
      </c>
      <c r="M203" s="2">
        <v>0</v>
      </c>
      <c r="N203" s="2">
        <v>0</v>
      </c>
      <c r="O203" s="2">
        <f>SUM(NonNurse[[#This Row],[Qualified Social Work Staff Hours]:[Other Social Work Staff Hours]])/NonNurse[[#This Row],[MDS Census]]</f>
        <v>0</v>
      </c>
      <c r="P203" s="2">
        <v>2.7939560439560438</v>
      </c>
      <c r="Q203" s="2">
        <v>14.357912087912087</v>
      </c>
      <c r="R203" s="2">
        <f>SUM(NonNurse[[#This Row],[Qualified Activities Professional Hours]:[Other Activities Professional Hours]])/NonNurse[[#This Row],[MDS Census]]</f>
        <v>0.43830946363381074</v>
      </c>
      <c r="S203" s="2">
        <v>3.494505494505495</v>
      </c>
      <c r="T203" s="2">
        <v>8.929230769230772</v>
      </c>
      <c r="U203" s="2">
        <v>0</v>
      </c>
      <c r="V203" s="2">
        <f>SUM(NonNurse[[#This Row],[Occupational Therapist Hours]:[OT Aide Hours]])/NonNurse[[#This Row],[MDS Census]]</f>
        <v>0.31748385285032299</v>
      </c>
      <c r="W203" s="2">
        <v>2.2660439560439563</v>
      </c>
      <c r="X203" s="2">
        <v>7.1297802197802191</v>
      </c>
      <c r="Y203" s="2">
        <v>0</v>
      </c>
      <c r="Z203" s="2">
        <f>SUM(NonNurse[[#This Row],[Physical Therapist (PT) Hours]:[PT Aide Hours]])/NonNurse[[#This Row],[MDS Census]]</f>
        <v>0.24010671159786579</v>
      </c>
      <c r="AA203" s="2">
        <v>0</v>
      </c>
      <c r="AB203" s="2">
        <v>0</v>
      </c>
      <c r="AC203" s="2">
        <v>0</v>
      </c>
      <c r="AD203" s="2">
        <v>0</v>
      </c>
      <c r="AE203" s="2">
        <v>0</v>
      </c>
      <c r="AF203" s="2">
        <v>0</v>
      </c>
      <c r="AG203" s="2">
        <v>0</v>
      </c>
      <c r="AH203" s="2" t="s">
        <v>820</v>
      </c>
      <c r="AI203" s="37">
        <v>5</v>
      </c>
    </row>
    <row r="204" spans="1:35" x14ac:dyDescent="0.25">
      <c r="A204" t="s">
        <v>35</v>
      </c>
      <c r="B204" t="s">
        <v>1270</v>
      </c>
      <c r="C204" t="s">
        <v>2141</v>
      </c>
      <c r="D204" t="s">
        <v>2315</v>
      </c>
      <c r="E204" s="2">
        <v>47.934065934065934</v>
      </c>
      <c r="F204" s="2">
        <v>4.395604395604396</v>
      </c>
      <c r="G204" s="2">
        <v>0</v>
      </c>
      <c r="H204" s="2">
        <v>0</v>
      </c>
      <c r="I204" s="2">
        <v>0</v>
      </c>
      <c r="J204" s="2">
        <v>0</v>
      </c>
      <c r="K204" s="2">
        <v>0</v>
      </c>
      <c r="L204" s="2">
        <v>3.7180219780219783</v>
      </c>
      <c r="M204" s="2">
        <v>0</v>
      </c>
      <c r="N204" s="2">
        <v>5.2747252747252746</v>
      </c>
      <c r="O204" s="2">
        <f>SUM(NonNurse[[#This Row],[Qualified Social Work Staff Hours]:[Other Social Work Staff Hours]])/NonNurse[[#This Row],[MDS Census]]</f>
        <v>0.11004126547455295</v>
      </c>
      <c r="P204" s="2">
        <v>0</v>
      </c>
      <c r="Q204" s="2">
        <v>10.434945054945057</v>
      </c>
      <c r="R204" s="2">
        <f>SUM(NonNurse[[#This Row],[Qualified Activities Professional Hours]:[Other Activities Professional Hours]])/NonNurse[[#This Row],[MDS Census]]</f>
        <v>0.21769371847776253</v>
      </c>
      <c r="S204" s="2">
        <v>3.0846153846153839</v>
      </c>
      <c r="T204" s="2">
        <v>11.29076923076923</v>
      </c>
      <c r="U204" s="2">
        <v>0</v>
      </c>
      <c r="V204" s="2">
        <f>SUM(NonNurse[[#This Row],[Occupational Therapist Hours]:[OT Aide Hours]])/NonNurse[[#This Row],[MDS Census]]</f>
        <v>0.29989912883998165</v>
      </c>
      <c r="W204" s="2">
        <v>4.2424175824175832</v>
      </c>
      <c r="X204" s="2">
        <v>6.6863736263736282</v>
      </c>
      <c r="Y204" s="2">
        <v>0</v>
      </c>
      <c r="Z204" s="2">
        <f>SUM(NonNurse[[#This Row],[Physical Therapist (PT) Hours]:[PT Aide Hours]])/NonNurse[[#This Row],[MDS Census]]</f>
        <v>0.22799633195781754</v>
      </c>
      <c r="AA204" s="2">
        <v>0</v>
      </c>
      <c r="AB204" s="2">
        <v>0</v>
      </c>
      <c r="AC204" s="2">
        <v>0</v>
      </c>
      <c r="AD204" s="2">
        <v>0</v>
      </c>
      <c r="AE204" s="2">
        <v>0</v>
      </c>
      <c r="AF204" s="2">
        <v>0</v>
      </c>
      <c r="AG204" s="2">
        <v>0</v>
      </c>
      <c r="AH204" s="2" t="s">
        <v>326</v>
      </c>
      <c r="AI204" s="37">
        <v>5</v>
      </c>
    </row>
    <row r="205" spans="1:35" x14ac:dyDescent="0.25">
      <c r="A205" t="s">
        <v>35</v>
      </c>
      <c r="B205" t="s">
        <v>1140</v>
      </c>
      <c r="C205" t="s">
        <v>2114</v>
      </c>
      <c r="D205" t="s">
        <v>2352</v>
      </c>
      <c r="E205" s="2">
        <v>89.703296703296701</v>
      </c>
      <c r="F205" s="2">
        <v>5.6263736263736268</v>
      </c>
      <c r="G205" s="2">
        <v>0</v>
      </c>
      <c r="H205" s="2">
        <v>0</v>
      </c>
      <c r="I205" s="2">
        <v>0</v>
      </c>
      <c r="J205" s="2">
        <v>0</v>
      </c>
      <c r="K205" s="2">
        <v>0</v>
      </c>
      <c r="L205" s="2">
        <v>5.7884615384615374</v>
      </c>
      <c r="M205" s="2">
        <v>0</v>
      </c>
      <c r="N205" s="2">
        <v>8.0112087912087926</v>
      </c>
      <c r="O205" s="2">
        <f>SUM(NonNurse[[#This Row],[Qualified Social Work Staff Hours]:[Other Social Work Staff Hours]])/NonNurse[[#This Row],[MDS Census]]</f>
        <v>8.9307852505206439E-2</v>
      </c>
      <c r="P205" s="2">
        <v>5.2921978021978022</v>
      </c>
      <c r="Q205" s="2">
        <v>14.960439560439564</v>
      </c>
      <c r="R205" s="2">
        <f>SUM(NonNurse[[#This Row],[Qualified Activities Professional Hours]:[Other Activities Professional Hours]])/NonNurse[[#This Row],[MDS Census]]</f>
        <v>0.22577361264241091</v>
      </c>
      <c r="S205" s="2">
        <v>2.6150549450549456</v>
      </c>
      <c r="T205" s="2">
        <v>7.5934065934065949</v>
      </c>
      <c r="U205" s="2">
        <v>0</v>
      </c>
      <c r="V205" s="2">
        <f>SUM(NonNurse[[#This Row],[Occupational Therapist Hours]:[OT Aide Hours]])/NonNurse[[#This Row],[MDS Census]]</f>
        <v>0.11380252358201644</v>
      </c>
      <c r="W205" s="2">
        <v>4.4495604395604413</v>
      </c>
      <c r="X205" s="2">
        <v>15.19934065934066</v>
      </c>
      <c r="Y205" s="2">
        <v>0</v>
      </c>
      <c r="Z205" s="2">
        <f>SUM(NonNurse[[#This Row],[Physical Therapist (PT) Hours]:[PT Aide Hours]])/NonNurse[[#This Row],[MDS Census]]</f>
        <v>0.21904324390542693</v>
      </c>
      <c r="AA205" s="2">
        <v>0</v>
      </c>
      <c r="AB205" s="2">
        <v>0</v>
      </c>
      <c r="AC205" s="2">
        <v>0</v>
      </c>
      <c r="AD205" s="2">
        <v>0</v>
      </c>
      <c r="AE205" s="2">
        <v>5.5604395604395602</v>
      </c>
      <c r="AF205" s="2">
        <v>0</v>
      </c>
      <c r="AG205" s="2">
        <v>0</v>
      </c>
      <c r="AH205" s="2" t="s">
        <v>195</v>
      </c>
      <c r="AI205" s="37">
        <v>5</v>
      </c>
    </row>
    <row r="206" spans="1:35" x14ac:dyDescent="0.25">
      <c r="A206" t="s">
        <v>35</v>
      </c>
      <c r="B206" t="s">
        <v>1661</v>
      </c>
      <c r="C206" t="s">
        <v>2237</v>
      </c>
      <c r="D206" t="s">
        <v>2352</v>
      </c>
      <c r="E206" s="2">
        <v>66.72527472527473</v>
      </c>
      <c r="F206" s="2">
        <v>5.7142857142857144</v>
      </c>
      <c r="G206" s="2">
        <v>0</v>
      </c>
      <c r="H206" s="2">
        <v>0</v>
      </c>
      <c r="I206" s="2">
        <v>0</v>
      </c>
      <c r="J206" s="2">
        <v>0</v>
      </c>
      <c r="K206" s="2">
        <v>0</v>
      </c>
      <c r="L206" s="2">
        <v>2.8661538461538454</v>
      </c>
      <c r="M206" s="2">
        <v>0</v>
      </c>
      <c r="N206" s="2">
        <v>4.9848351648351654</v>
      </c>
      <c r="O206" s="2">
        <f>SUM(NonNurse[[#This Row],[Qualified Social Work Staff Hours]:[Other Social Work Staff Hours]])/NonNurse[[#This Row],[MDS Census]]</f>
        <v>7.4706851119894599E-2</v>
      </c>
      <c r="P206" s="2">
        <v>3.283846153846155</v>
      </c>
      <c r="Q206" s="2">
        <v>4.2327472527472532</v>
      </c>
      <c r="R206" s="2">
        <f>SUM(NonNurse[[#This Row],[Qualified Activities Professional Hours]:[Other Activities Professional Hours]])/NonNurse[[#This Row],[MDS Census]]</f>
        <v>0.11264986824769435</v>
      </c>
      <c r="S206" s="2">
        <v>1.232197802197802</v>
      </c>
      <c r="T206" s="2">
        <v>9.1986813186813183</v>
      </c>
      <c r="U206" s="2">
        <v>0</v>
      </c>
      <c r="V206" s="2">
        <f>SUM(NonNurse[[#This Row],[Occupational Therapist Hours]:[OT Aide Hours]])/NonNurse[[#This Row],[MDS Census]]</f>
        <v>0.15632575757575756</v>
      </c>
      <c r="W206" s="2">
        <v>1.8235164835164832</v>
      </c>
      <c r="X206" s="2">
        <v>8.6186813186813218</v>
      </c>
      <c r="Y206" s="2">
        <v>0</v>
      </c>
      <c r="Z206" s="2">
        <f>SUM(NonNurse[[#This Row],[Physical Therapist (PT) Hours]:[PT Aide Hours]])/NonNurse[[#This Row],[MDS Census]]</f>
        <v>0.15649538866930174</v>
      </c>
      <c r="AA206" s="2">
        <v>0</v>
      </c>
      <c r="AB206" s="2">
        <v>0</v>
      </c>
      <c r="AC206" s="2">
        <v>0</v>
      </c>
      <c r="AD206" s="2">
        <v>0</v>
      </c>
      <c r="AE206" s="2">
        <v>0</v>
      </c>
      <c r="AF206" s="2">
        <v>0</v>
      </c>
      <c r="AG206" s="2">
        <v>0</v>
      </c>
      <c r="AH206" s="2" t="s">
        <v>725</v>
      </c>
      <c r="AI206" s="37">
        <v>5</v>
      </c>
    </row>
    <row r="207" spans="1:35" x14ac:dyDescent="0.25">
      <c r="A207" t="s">
        <v>35</v>
      </c>
      <c r="B207" t="s">
        <v>1752</v>
      </c>
      <c r="C207" t="s">
        <v>2114</v>
      </c>
      <c r="D207" t="s">
        <v>2352</v>
      </c>
      <c r="E207" s="2">
        <v>74.043956043956044</v>
      </c>
      <c r="F207" s="2">
        <v>5.0109890109890109</v>
      </c>
      <c r="G207" s="2">
        <v>0</v>
      </c>
      <c r="H207" s="2">
        <v>0</v>
      </c>
      <c r="I207" s="2">
        <v>0</v>
      </c>
      <c r="J207" s="2">
        <v>0</v>
      </c>
      <c r="K207" s="2">
        <v>0</v>
      </c>
      <c r="L207" s="2">
        <v>1.5212087912087913</v>
      </c>
      <c r="M207" s="2">
        <v>0</v>
      </c>
      <c r="N207" s="2">
        <v>5.8936263736263745</v>
      </c>
      <c r="O207" s="2">
        <f>SUM(NonNurse[[#This Row],[Qualified Social Work Staff Hours]:[Other Social Work Staff Hours]])/NonNurse[[#This Row],[MDS Census]]</f>
        <v>7.9596319382606126E-2</v>
      </c>
      <c r="P207" s="2">
        <v>5.023186813186812</v>
      </c>
      <c r="Q207" s="2">
        <v>4.3768131868131874</v>
      </c>
      <c r="R207" s="2">
        <f>SUM(NonNurse[[#This Row],[Qualified Activities Professional Hours]:[Other Activities Professional Hours]])/NonNurse[[#This Row],[MDS Census]]</f>
        <v>0.1269516176907094</v>
      </c>
      <c r="S207" s="2">
        <v>2.0204395604395602</v>
      </c>
      <c r="T207" s="2">
        <v>8.5159340659340685</v>
      </c>
      <c r="U207" s="2">
        <v>0</v>
      </c>
      <c r="V207" s="2">
        <f>SUM(NonNurse[[#This Row],[Occupational Therapist Hours]:[OT Aide Hours]])/NonNurse[[#This Row],[MDS Census]]</f>
        <v>0.14229890175126153</v>
      </c>
      <c r="W207" s="2">
        <v>1.5581318681318683</v>
      </c>
      <c r="X207" s="2">
        <v>8.5123076923076955</v>
      </c>
      <c r="Y207" s="2">
        <v>0</v>
      </c>
      <c r="Z207" s="2">
        <f>SUM(NonNurse[[#This Row],[Physical Therapist (PT) Hours]:[PT Aide Hours]])/NonNurse[[#This Row],[MDS Census]]</f>
        <v>0.13600623330365097</v>
      </c>
      <c r="AA207" s="2">
        <v>0</v>
      </c>
      <c r="AB207" s="2">
        <v>0</v>
      </c>
      <c r="AC207" s="2">
        <v>0</v>
      </c>
      <c r="AD207" s="2">
        <v>0</v>
      </c>
      <c r="AE207" s="2">
        <v>0</v>
      </c>
      <c r="AF207" s="2">
        <v>0</v>
      </c>
      <c r="AG207" s="2">
        <v>0</v>
      </c>
      <c r="AH207" s="2" t="s">
        <v>818</v>
      </c>
      <c r="AI207" s="37">
        <v>5</v>
      </c>
    </row>
    <row r="208" spans="1:35" x14ac:dyDescent="0.25">
      <c r="A208" t="s">
        <v>35</v>
      </c>
      <c r="B208" t="s">
        <v>1344</v>
      </c>
      <c r="C208" t="s">
        <v>2174</v>
      </c>
      <c r="D208" t="s">
        <v>2359</v>
      </c>
      <c r="E208" s="2">
        <v>62.153846153846153</v>
      </c>
      <c r="F208" s="2">
        <v>4.4835164835164836</v>
      </c>
      <c r="G208" s="2">
        <v>0</v>
      </c>
      <c r="H208" s="2">
        <v>0</v>
      </c>
      <c r="I208" s="2">
        <v>0</v>
      </c>
      <c r="J208" s="2">
        <v>0</v>
      </c>
      <c r="K208" s="2">
        <v>0</v>
      </c>
      <c r="L208" s="2">
        <v>3.8969230769230765</v>
      </c>
      <c r="M208" s="2">
        <v>0</v>
      </c>
      <c r="N208" s="2">
        <v>5.6263736263736268</v>
      </c>
      <c r="O208" s="2">
        <f>SUM(NonNurse[[#This Row],[Qualified Social Work Staff Hours]:[Other Social Work Staff Hours]])/NonNurse[[#This Row],[MDS Census]]</f>
        <v>9.0523338048090526E-2</v>
      </c>
      <c r="P208" s="2">
        <v>3.3296703296703298</v>
      </c>
      <c r="Q208" s="2">
        <v>8.2791208791208781</v>
      </c>
      <c r="R208" s="2">
        <f>SUM(NonNurse[[#This Row],[Qualified Activities Professional Hours]:[Other Activities Professional Hours]])/NonNurse[[#This Row],[MDS Census]]</f>
        <v>0.18677510608203676</v>
      </c>
      <c r="S208" s="2">
        <v>2.8375824175824174</v>
      </c>
      <c r="T208" s="2">
        <v>6.248681318681319</v>
      </c>
      <c r="U208" s="2">
        <v>0</v>
      </c>
      <c r="V208" s="2">
        <f>SUM(NonNurse[[#This Row],[Occupational Therapist Hours]:[OT Aide Hours]])/NonNurse[[#This Row],[MDS Census]]</f>
        <v>0.14618988684582745</v>
      </c>
      <c r="W208" s="2">
        <v>2.3987912087912089</v>
      </c>
      <c r="X208" s="2">
        <v>9.1261538461538443</v>
      </c>
      <c r="Y208" s="2">
        <v>0</v>
      </c>
      <c r="Z208" s="2">
        <f>SUM(NonNurse[[#This Row],[Physical Therapist (PT) Hours]:[PT Aide Hours]])/NonNurse[[#This Row],[MDS Census]]</f>
        <v>0.18542609618104666</v>
      </c>
      <c r="AA208" s="2">
        <v>0</v>
      </c>
      <c r="AB208" s="2">
        <v>0</v>
      </c>
      <c r="AC208" s="2">
        <v>0</v>
      </c>
      <c r="AD208" s="2">
        <v>0</v>
      </c>
      <c r="AE208" s="2">
        <v>6.5934065934065936E-2</v>
      </c>
      <c r="AF208" s="2">
        <v>0</v>
      </c>
      <c r="AG208" s="2">
        <v>0</v>
      </c>
      <c r="AH208" s="2" t="s">
        <v>401</v>
      </c>
      <c r="AI208" s="37">
        <v>5</v>
      </c>
    </row>
    <row r="209" spans="1:35" x14ac:dyDescent="0.25">
      <c r="A209" t="s">
        <v>35</v>
      </c>
      <c r="B209" t="s">
        <v>1842</v>
      </c>
      <c r="C209" t="s">
        <v>2114</v>
      </c>
      <c r="D209" t="s">
        <v>2352</v>
      </c>
      <c r="E209" s="2">
        <v>16.813186813186814</v>
      </c>
      <c r="F209" s="2">
        <v>0</v>
      </c>
      <c r="G209" s="2">
        <v>0</v>
      </c>
      <c r="H209" s="2">
        <v>0</v>
      </c>
      <c r="I209" s="2">
        <v>0</v>
      </c>
      <c r="J209" s="2">
        <v>0</v>
      </c>
      <c r="K209" s="2">
        <v>0</v>
      </c>
      <c r="L209" s="2">
        <v>2.0037362637362635</v>
      </c>
      <c r="M209" s="2">
        <v>0</v>
      </c>
      <c r="N209" s="2">
        <v>0</v>
      </c>
      <c r="O209" s="2">
        <f>SUM(NonNurse[[#This Row],[Qualified Social Work Staff Hours]:[Other Social Work Staff Hours]])/NonNurse[[#This Row],[MDS Census]]</f>
        <v>0</v>
      </c>
      <c r="P209" s="2">
        <v>0</v>
      </c>
      <c r="Q209" s="2">
        <v>0</v>
      </c>
      <c r="R209" s="2">
        <f>SUM(NonNurse[[#This Row],[Qualified Activities Professional Hours]:[Other Activities Professional Hours]])/NonNurse[[#This Row],[MDS Census]]</f>
        <v>0</v>
      </c>
      <c r="S209" s="2">
        <v>2.9301098901098901</v>
      </c>
      <c r="T209" s="2">
        <v>10.309780219780221</v>
      </c>
      <c r="U209" s="2">
        <v>0</v>
      </c>
      <c r="V209" s="2">
        <f>SUM(NonNurse[[#This Row],[Occupational Therapist Hours]:[OT Aide Hours]])/NonNurse[[#This Row],[MDS Census]]</f>
        <v>0.78747058823529414</v>
      </c>
      <c r="W209" s="2">
        <v>2.4981318681318676</v>
      </c>
      <c r="X209" s="2">
        <v>11.460219780219779</v>
      </c>
      <c r="Y209" s="2">
        <v>0</v>
      </c>
      <c r="Z209" s="2">
        <f>SUM(NonNurse[[#This Row],[Physical Therapist (PT) Hours]:[PT Aide Hours]])/NonNurse[[#This Row],[MDS Census]]</f>
        <v>0.83020261437908482</v>
      </c>
      <c r="AA209" s="2">
        <v>0</v>
      </c>
      <c r="AB209" s="2">
        <v>0</v>
      </c>
      <c r="AC209" s="2">
        <v>0</v>
      </c>
      <c r="AD209" s="2">
        <v>0</v>
      </c>
      <c r="AE209" s="2">
        <v>0</v>
      </c>
      <c r="AF209" s="2">
        <v>0</v>
      </c>
      <c r="AG209" s="2">
        <v>0</v>
      </c>
      <c r="AH209" s="2" t="s">
        <v>909</v>
      </c>
      <c r="AI209" s="37">
        <v>5</v>
      </c>
    </row>
    <row r="210" spans="1:35" x14ac:dyDescent="0.25">
      <c r="A210" t="s">
        <v>35</v>
      </c>
      <c r="B210" t="s">
        <v>1717</v>
      </c>
      <c r="C210" t="s">
        <v>2114</v>
      </c>
      <c r="D210" t="s">
        <v>2352</v>
      </c>
      <c r="E210" s="2">
        <v>65.516483516483518</v>
      </c>
      <c r="F210" s="2">
        <v>5.6263736263736268</v>
      </c>
      <c r="G210" s="2">
        <v>0</v>
      </c>
      <c r="H210" s="2">
        <v>0</v>
      </c>
      <c r="I210" s="2">
        <v>0</v>
      </c>
      <c r="J210" s="2">
        <v>0</v>
      </c>
      <c r="K210" s="2">
        <v>0</v>
      </c>
      <c r="L210" s="2">
        <v>2.9120879120879122E-2</v>
      </c>
      <c r="M210" s="2">
        <v>0</v>
      </c>
      <c r="N210" s="2">
        <v>4.3616483516483511</v>
      </c>
      <c r="O210" s="2">
        <f>SUM(NonNurse[[#This Row],[Qualified Social Work Staff Hours]:[Other Social Work Staff Hours]])/NonNurse[[#This Row],[MDS Census]]</f>
        <v>6.6573297551157318E-2</v>
      </c>
      <c r="P210" s="2">
        <v>5.8056043956043952</v>
      </c>
      <c r="Q210" s="2">
        <v>3.2005494505494507</v>
      </c>
      <c r="R210" s="2">
        <f>SUM(NonNurse[[#This Row],[Qualified Activities Professional Hours]:[Other Activities Professional Hours]])/NonNurse[[#This Row],[MDS Census]]</f>
        <v>0.13746393827574641</v>
      </c>
      <c r="S210" s="2">
        <v>2.4517582417582418</v>
      </c>
      <c r="T210" s="2">
        <v>9.6512087912087878</v>
      </c>
      <c r="U210" s="2">
        <v>0</v>
      </c>
      <c r="V210" s="2">
        <f>SUM(NonNurse[[#This Row],[Occupational Therapist Hours]:[OT Aide Hours]])/NonNurse[[#This Row],[MDS Census]]</f>
        <v>0.18473163367997311</v>
      </c>
      <c r="W210" s="2">
        <v>1.863736263736264</v>
      </c>
      <c r="X210" s="2">
        <v>15.668791208791211</v>
      </c>
      <c r="Y210" s="2">
        <v>0</v>
      </c>
      <c r="Z210" s="2">
        <f>SUM(NonNurse[[#This Row],[Physical Therapist (PT) Hours]:[PT Aide Hours]])/NonNurse[[#This Row],[MDS Census]]</f>
        <v>0.2676048305937605</v>
      </c>
      <c r="AA210" s="2">
        <v>0</v>
      </c>
      <c r="AB210" s="2">
        <v>0</v>
      </c>
      <c r="AC210" s="2">
        <v>0</v>
      </c>
      <c r="AD210" s="2">
        <v>0</v>
      </c>
      <c r="AE210" s="2">
        <v>0</v>
      </c>
      <c r="AF210" s="2">
        <v>0</v>
      </c>
      <c r="AG210" s="2">
        <v>0</v>
      </c>
      <c r="AH210" s="2" t="s">
        <v>783</v>
      </c>
      <c r="AI210" s="37">
        <v>5</v>
      </c>
    </row>
    <row r="211" spans="1:35" x14ac:dyDescent="0.25">
      <c r="A211" t="s">
        <v>35</v>
      </c>
      <c r="B211" t="s">
        <v>1437</v>
      </c>
      <c r="C211" t="s">
        <v>2092</v>
      </c>
      <c r="D211" t="s">
        <v>2333</v>
      </c>
      <c r="E211" s="2">
        <v>72.604395604395606</v>
      </c>
      <c r="F211" s="2">
        <v>4.4945054945054945</v>
      </c>
      <c r="G211" s="2">
        <v>0</v>
      </c>
      <c r="H211" s="2">
        <v>0</v>
      </c>
      <c r="I211" s="2">
        <v>0</v>
      </c>
      <c r="J211" s="2">
        <v>0</v>
      </c>
      <c r="K211" s="2">
        <v>0</v>
      </c>
      <c r="L211" s="2">
        <v>1.3703296703296701</v>
      </c>
      <c r="M211" s="2">
        <v>4.4835164835164836</v>
      </c>
      <c r="N211" s="2">
        <v>0</v>
      </c>
      <c r="O211" s="2">
        <f>SUM(NonNurse[[#This Row],[Qualified Social Work Staff Hours]:[Other Social Work Staff Hours]])/NonNurse[[#This Row],[MDS Census]]</f>
        <v>6.1752686544573936E-2</v>
      </c>
      <c r="P211" s="2">
        <v>5.7142857142857144</v>
      </c>
      <c r="Q211" s="2">
        <v>9.3130769230769257</v>
      </c>
      <c r="R211" s="2">
        <f>SUM(NonNurse[[#This Row],[Qualified Activities Professional Hours]:[Other Activities Professional Hours]])/NonNurse[[#This Row],[MDS Census]]</f>
        <v>0.20697593461480251</v>
      </c>
      <c r="S211" s="2">
        <v>1.6361538461538461</v>
      </c>
      <c r="T211" s="2">
        <v>7.2896703296703302</v>
      </c>
      <c r="U211" s="2">
        <v>0</v>
      </c>
      <c r="V211" s="2">
        <f>SUM(NonNurse[[#This Row],[Occupational Therapist Hours]:[OT Aide Hours]])/NonNurse[[#This Row],[MDS Census]]</f>
        <v>0.12293779324958379</v>
      </c>
      <c r="W211" s="2">
        <v>2.4183516483516483</v>
      </c>
      <c r="X211" s="2">
        <v>4.6260439560439579</v>
      </c>
      <c r="Y211" s="2">
        <v>0</v>
      </c>
      <c r="Z211" s="2">
        <f>SUM(NonNurse[[#This Row],[Physical Therapist (PT) Hours]:[PT Aide Hours]])/NonNurse[[#This Row],[MDS Census]]</f>
        <v>9.7024368094445312E-2</v>
      </c>
      <c r="AA211" s="2">
        <v>0</v>
      </c>
      <c r="AB211" s="2">
        <v>0</v>
      </c>
      <c r="AC211" s="2">
        <v>0</v>
      </c>
      <c r="AD211" s="2">
        <v>0</v>
      </c>
      <c r="AE211" s="2">
        <v>0</v>
      </c>
      <c r="AF211" s="2">
        <v>0</v>
      </c>
      <c r="AG211" s="2">
        <v>0</v>
      </c>
      <c r="AH211" s="2" t="s">
        <v>496</v>
      </c>
      <c r="AI211" s="37">
        <v>5</v>
      </c>
    </row>
    <row r="212" spans="1:35" x14ac:dyDescent="0.25">
      <c r="A212" t="s">
        <v>35</v>
      </c>
      <c r="B212" t="s">
        <v>1607</v>
      </c>
      <c r="C212" t="s">
        <v>2230</v>
      </c>
      <c r="D212" t="s">
        <v>2282</v>
      </c>
      <c r="E212" s="2">
        <v>64.307692307692307</v>
      </c>
      <c r="F212" s="2">
        <v>5.5384615384615383</v>
      </c>
      <c r="G212" s="2">
        <v>0</v>
      </c>
      <c r="H212" s="2">
        <v>0</v>
      </c>
      <c r="I212" s="2">
        <v>0</v>
      </c>
      <c r="J212" s="2">
        <v>0</v>
      </c>
      <c r="K212" s="2">
        <v>0</v>
      </c>
      <c r="L212" s="2">
        <v>3.7885714285714296</v>
      </c>
      <c r="M212" s="2">
        <v>0</v>
      </c>
      <c r="N212" s="2">
        <v>4.7472527472527473</v>
      </c>
      <c r="O212" s="2">
        <f>SUM(NonNurse[[#This Row],[Qualified Social Work Staff Hours]:[Other Social Work Staff Hours]])/NonNurse[[#This Row],[MDS Census]]</f>
        <v>7.3820915926179079E-2</v>
      </c>
      <c r="P212" s="2">
        <v>4.7472527472527473</v>
      </c>
      <c r="Q212" s="2">
        <v>0</v>
      </c>
      <c r="R212" s="2">
        <f>SUM(NonNurse[[#This Row],[Qualified Activities Professional Hours]:[Other Activities Professional Hours]])/NonNurse[[#This Row],[MDS Census]]</f>
        <v>7.3820915926179079E-2</v>
      </c>
      <c r="S212" s="2">
        <v>1.5107692307692306</v>
      </c>
      <c r="T212" s="2">
        <v>5.0331868131868127</v>
      </c>
      <c r="U212" s="2">
        <v>0</v>
      </c>
      <c r="V212" s="2">
        <f>SUM(NonNurse[[#This Row],[Occupational Therapist Hours]:[OT Aide Hours]])/NonNurse[[#This Row],[MDS Census]]</f>
        <v>0.10176008202323991</v>
      </c>
      <c r="W212" s="2">
        <v>2.3545054945054948</v>
      </c>
      <c r="X212" s="2">
        <v>7.4812087912087897</v>
      </c>
      <c r="Y212" s="2">
        <v>0</v>
      </c>
      <c r="Z212" s="2">
        <f>SUM(NonNurse[[#This Row],[Physical Therapist (PT) Hours]:[PT Aide Hours]])/NonNurse[[#This Row],[MDS Census]]</f>
        <v>0.15294771018455228</v>
      </c>
      <c r="AA212" s="2">
        <v>0</v>
      </c>
      <c r="AB212" s="2">
        <v>0</v>
      </c>
      <c r="AC212" s="2">
        <v>0</v>
      </c>
      <c r="AD212" s="2">
        <v>0</v>
      </c>
      <c r="AE212" s="2">
        <v>0</v>
      </c>
      <c r="AF212" s="2">
        <v>0</v>
      </c>
      <c r="AG212" s="2">
        <v>0</v>
      </c>
      <c r="AH212" s="2" t="s">
        <v>670</v>
      </c>
      <c r="AI212" s="37">
        <v>5</v>
      </c>
    </row>
    <row r="213" spans="1:35" x14ac:dyDescent="0.25">
      <c r="A213" t="s">
        <v>35</v>
      </c>
      <c r="B213" t="s">
        <v>1751</v>
      </c>
      <c r="C213" t="s">
        <v>2253</v>
      </c>
      <c r="D213" t="s">
        <v>2359</v>
      </c>
      <c r="E213" s="2">
        <v>57.109890109890109</v>
      </c>
      <c r="F213" s="2">
        <v>5.6263736263736268</v>
      </c>
      <c r="G213" s="2">
        <v>0</v>
      </c>
      <c r="H213" s="2">
        <v>0</v>
      </c>
      <c r="I213" s="2">
        <v>0</v>
      </c>
      <c r="J213" s="2">
        <v>0</v>
      </c>
      <c r="K213" s="2">
        <v>0</v>
      </c>
      <c r="L213" s="2">
        <v>4.6694505494505512</v>
      </c>
      <c r="M213" s="2">
        <v>0</v>
      </c>
      <c r="N213" s="2">
        <v>4.7472527472527473</v>
      </c>
      <c r="O213" s="2">
        <f>SUM(NonNurse[[#This Row],[Qualified Social Work Staff Hours]:[Other Social Work Staff Hours]])/NonNurse[[#This Row],[MDS Census]]</f>
        <v>8.3124879738310564E-2</v>
      </c>
      <c r="P213" s="2">
        <v>4.6593406593406597</v>
      </c>
      <c r="Q213" s="2">
        <v>6.0337362637362633</v>
      </c>
      <c r="R213" s="2">
        <f>SUM(NonNurse[[#This Row],[Qualified Activities Professional Hours]:[Other Activities Professional Hours]])/NonNurse[[#This Row],[MDS Census]]</f>
        <v>0.18723686742351356</v>
      </c>
      <c r="S213" s="2">
        <v>2.1560439560439559</v>
      </c>
      <c r="T213" s="2">
        <v>10.755384615384616</v>
      </c>
      <c r="U213" s="2">
        <v>0</v>
      </c>
      <c r="V213" s="2">
        <f>SUM(NonNurse[[#This Row],[Occupational Therapist Hours]:[OT Aide Hours]])/NonNurse[[#This Row],[MDS Census]]</f>
        <v>0.22608043101789493</v>
      </c>
      <c r="W213" s="2">
        <v>4.1100000000000003</v>
      </c>
      <c r="X213" s="2">
        <v>5.8891208791208802</v>
      </c>
      <c r="Y213" s="2">
        <v>0</v>
      </c>
      <c r="Z213" s="2">
        <f>SUM(NonNurse[[#This Row],[Physical Therapist (PT) Hours]:[PT Aide Hours]])/NonNurse[[#This Row],[MDS Census]]</f>
        <v>0.17508562632287861</v>
      </c>
      <c r="AA213" s="2">
        <v>0</v>
      </c>
      <c r="AB213" s="2">
        <v>0</v>
      </c>
      <c r="AC213" s="2">
        <v>0</v>
      </c>
      <c r="AD213" s="2">
        <v>0</v>
      </c>
      <c r="AE213" s="2">
        <v>1.098901098901099E-2</v>
      </c>
      <c r="AF213" s="2">
        <v>0</v>
      </c>
      <c r="AG213" s="2">
        <v>0</v>
      </c>
      <c r="AH213" s="2" t="s">
        <v>817</v>
      </c>
      <c r="AI213" s="37">
        <v>5</v>
      </c>
    </row>
    <row r="214" spans="1:35" x14ac:dyDescent="0.25">
      <c r="A214" t="s">
        <v>35</v>
      </c>
      <c r="B214" t="s">
        <v>1203</v>
      </c>
      <c r="C214" t="s">
        <v>2016</v>
      </c>
      <c r="D214" t="s">
        <v>2325</v>
      </c>
      <c r="E214" s="2">
        <v>58.516483516483518</v>
      </c>
      <c r="F214" s="2">
        <v>5.6263736263736268</v>
      </c>
      <c r="G214" s="2">
        <v>0</v>
      </c>
      <c r="H214" s="2">
        <v>0</v>
      </c>
      <c r="I214" s="2">
        <v>0</v>
      </c>
      <c r="J214" s="2">
        <v>0</v>
      </c>
      <c r="K214" s="2">
        <v>0</v>
      </c>
      <c r="L214" s="2">
        <v>3.8043956043956055</v>
      </c>
      <c r="M214" s="2">
        <v>5.6263736263736268</v>
      </c>
      <c r="N214" s="2">
        <v>0</v>
      </c>
      <c r="O214" s="2">
        <f>SUM(NonNurse[[#This Row],[Qualified Social Work Staff Hours]:[Other Social Work Staff Hours]])/NonNurse[[#This Row],[MDS Census]]</f>
        <v>9.6150234741784038E-2</v>
      </c>
      <c r="P214" s="2">
        <v>1.1428571428571428</v>
      </c>
      <c r="Q214" s="2">
        <v>0.42692307692307696</v>
      </c>
      <c r="R214" s="2">
        <f>SUM(NonNurse[[#This Row],[Qualified Activities Professional Hours]:[Other Activities Professional Hours]])/NonNurse[[#This Row],[MDS Census]]</f>
        <v>2.6826291079812204E-2</v>
      </c>
      <c r="S214" s="2">
        <v>0.92692307692307707</v>
      </c>
      <c r="T214" s="2">
        <v>9.1292307692307695</v>
      </c>
      <c r="U214" s="2">
        <v>0</v>
      </c>
      <c r="V214" s="2">
        <f>SUM(NonNurse[[#This Row],[Occupational Therapist Hours]:[OT Aide Hours]])/NonNurse[[#This Row],[MDS Census]]</f>
        <v>0.17185164319248825</v>
      </c>
      <c r="W214" s="2">
        <v>0.43219780219780218</v>
      </c>
      <c r="X214" s="2">
        <v>8.1197802197802211</v>
      </c>
      <c r="Y214" s="2">
        <v>0</v>
      </c>
      <c r="Z214" s="2">
        <f>SUM(NonNurse[[#This Row],[Physical Therapist (PT) Hours]:[PT Aide Hours]])/NonNurse[[#This Row],[MDS Census]]</f>
        <v>0.14614647887323945</v>
      </c>
      <c r="AA214" s="2">
        <v>0</v>
      </c>
      <c r="AB214" s="2">
        <v>0</v>
      </c>
      <c r="AC214" s="2">
        <v>0</v>
      </c>
      <c r="AD214" s="2">
        <v>0</v>
      </c>
      <c r="AE214" s="2">
        <v>0</v>
      </c>
      <c r="AF214" s="2">
        <v>0</v>
      </c>
      <c r="AG214" s="2">
        <v>0</v>
      </c>
      <c r="AH214" s="2" t="s">
        <v>258</v>
      </c>
      <c r="AI214" s="37">
        <v>5</v>
      </c>
    </row>
    <row r="215" spans="1:35" x14ac:dyDescent="0.25">
      <c r="A215" t="s">
        <v>35</v>
      </c>
      <c r="B215" t="s">
        <v>1358</v>
      </c>
      <c r="C215" t="s">
        <v>1970</v>
      </c>
      <c r="D215" t="s">
        <v>2282</v>
      </c>
      <c r="E215" s="2">
        <v>45.329670329670328</v>
      </c>
      <c r="F215" s="2">
        <v>2.901098901098901</v>
      </c>
      <c r="G215" s="2">
        <v>0.5714285714285714</v>
      </c>
      <c r="H215" s="2">
        <v>0</v>
      </c>
      <c r="I215" s="2">
        <v>0.42857142857142855</v>
      </c>
      <c r="J215" s="2">
        <v>0</v>
      </c>
      <c r="K215" s="2">
        <v>0</v>
      </c>
      <c r="L215" s="2">
        <v>1.7194505494505494</v>
      </c>
      <c r="M215" s="2">
        <v>3.7417582417582418</v>
      </c>
      <c r="N215" s="2">
        <v>0</v>
      </c>
      <c r="O215" s="2">
        <f>SUM(NonNurse[[#This Row],[Qualified Social Work Staff Hours]:[Other Social Work Staff Hours]])/NonNurse[[#This Row],[MDS Census]]</f>
        <v>8.2545454545454547E-2</v>
      </c>
      <c r="P215" s="2">
        <v>4.9972527472527473</v>
      </c>
      <c r="Q215" s="2">
        <v>1.1483516483516483</v>
      </c>
      <c r="R215" s="2">
        <f>SUM(NonNurse[[#This Row],[Qualified Activities Professional Hours]:[Other Activities Professional Hours]])/NonNurse[[#This Row],[MDS Census]]</f>
        <v>0.1355757575757576</v>
      </c>
      <c r="S215" s="2">
        <v>5.1561538461538445</v>
      </c>
      <c r="T215" s="2">
        <v>4.5219780219780246</v>
      </c>
      <c r="U215" s="2">
        <v>0</v>
      </c>
      <c r="V215" s="2">
        <f>SUM(NonNurse[[#This Row],[Occupational Therapist Hours]:[OT Aide Hours]])/NonNurse[[#This Row],[MDS Census]]</f>
        <v>0.21350545454545458</v>
      </c>
      <c r="W215" s="2">
        <v>2.8226373626373626</v>
      </c>
      <c r="X215" s="2">
        <v>5.1856043956043951</v>
      </c>
      <c r="Y215" s="2">
        <v>0</v>
      </c>
      <c r="Z215" s="2">
        <f>SUM(NonNurse[[#This Row],[Physical Therapist (PT) Hours]:[PT Aide Hours]])/NonNurse[[#This Row],[MDS Census]]</f>
        <v>0.17666666666666664</v>
      </c>
      <c r="AA215" s="2">
        <v>0</v>
      </c>
      <c r="AB215" s="2">
        <v>0</v>
      </c>
      <c r="AC215" s="2">
        <v>0</v>
      </c>
      <c r="AD215" s="2">
        <v>0</v>
      </c>
      <c r="AE215" s="2">
        <v>0.49450549450549453</v>
      </c>
      <c r="AF215" s="2">
        <v>0</v>
      </c>
      <c r="AG215" s="2">
        <v>0</v>
      </c>
      <c r="AH215" s="2" t="s">
        <v>415</v>
      </c>
      <c r="AI215" s="37">
        <v>5</v>
      </c>
    </row>
    <row r="216" spans="1:35" x14ac:dyDescent="0.25">
      <c r="A216" t="s">
        <v>35</v>
      </c>
      <c r="B216" t="s">
        <v>1399</v>
      </c>
      <c r="C216" t="s">
        <v>2192</v>
      </c>
      <c r="D216" t="s">
        <v>2333</v>
      </c>
      <c r="E216" s="2">
        <v>94.758241758241752</v>
      </c>
      <c r="F216" s="2">
        <v>19.285714285714285</v>
      </c>
      <c r="G216" s="2">
        <v>0.91208791208791207</v>
      </c>
      <c r="H216" s="2">
        <v>0.79120879120879117</v>
      </c>
      <c r="I216" s="2">
        <v>5</v>
      </c>
      <c r="J216" s="2">
        <v>0</v>
      </c>
      <c r="K216" s="2">
        <v>0</v>
      </c>
      <c r="L216" s="2">
        <v>7.2774725274725274</v>
      </c>
      <c r="M216" s="2">
        <v>5.3626373626373622</v>
      </c>
      <c r="N216" s="2">
        <v>0</v>
      </c>
      <c r="O216" s="2">
        <f>SUM(NonNurse[[#This Row],[Qualified Social Work Staff Hours]:[Other Social Work Staff Hours]])/NonNurse[[#This Row],[MDS Census]]</f>
        <v>5.6592833120723648E-2</v>
      </c>
      <c r="P216" s="2">
        <v>5.3434065934065931</v>
      </c>
      <c r="Q216" s="2">
        <v>11.005494505494505</v>
      </c>
      <c r="R216" s="2">
        <f>SUM(NonNurse[[#This Row],[Qualified Activities Professional Hours]:[Other Activities Professional Hours]])/NonNurse[[#This Row],[MDS Census]]</f>
        <v>0.17253276121999306</v>
      </c>
      <c r="S216" s="2">
        <v>5.0694505494505497</v>
      </c>
      <c r="T216" s="2">
        <v>4.6069230769230778</v>
      </c>
      <c r="U216" s="2">
        <v>0</v>
      </c>
      <c r="V216" s="2">
        <f>SUM(NonNurse[[#This Row],[Occupational Therapist Hours]:[OT Aide Hours]])/NonNurse[[#This Row],[MDS Census]]</f>
        <v>0.10211643279601069</v>
      </c>
      <c r="W216" s="2">
        <v>9.6284615384615382</v>
      </c>
      <c r="X216" s="2">
        <v>6.8660439560439555</v>
      </c>
      <c r="Y216" s="2">
        <v>0</v>
      </c>
      <c r="Z216" s="2">
        <f>SUM(NonNurse[[#This Row],[Physical Therapist (PT) Hours]:[PT Aide Hours]])/NonNurse[[#This Row],[MDS Census]]</f>
        <v>0.17406934941435695</v>
      </c>
      <c r="AA216" s="2">
        <v>0</v>
      </c>
      <c r="AB216" s="2">
        <v>0</v>
      </c>
      <c r="AC216" s="2">
        <v>0</v>
      </c>
      <c r="AD216" s="2">
        <v>0</v>
      </c>
      <c r="AE216" s="2">
        <v>4.3956043956043959E-2</v>
      </c>
      <c r="AF216" s="2">
        <v>0</v>
      </c>
      <c r="AG216" s="2">
        <v>0</v>
      </c>
      <c r="AH216" s="2" t="s">
        <v>457</v>
      </c>
      <c r="AI216" s="37">
        <v>5</v>
      </c>
    </row>
    <row r="217" spans="1:35" x14ac:dyDescent="0.25">
      <c r="A217" t="s">
        <v>35</v>
      </c>
      <c r="B217" t="s">
        <v>1429</v>
      </c>
      <c r="C217" t="s">
        <v>2064</v>
      </c>
      <c r="D217" t="s">
        <v>2346</v>
      </c>
      <c r="E217" s="2">
        <v>43.879120879120876</v>
      </c>
      <c r="F217" s="2">
        <v>4.6593406593406597</v>
      </c>
      <c r="G217" s="2">
        <v>0.17582417582417584</v>
      </c>
      <c r="H217" s="2">
        <v>0.23901098901098894</v>
      </c>
      <c r="I217" s="2">
        <v>2.087912087912088</v>
      </c>
      <c r="J217" s="2">
        <v>0</v>
      </c>
      <c r="K217" s="2">
        <v>0</v>
      </c>
      <c r="L217" s="2">
        <v>1.3434065934065933</v>
      </c>
      <c r="M217" s="2">
        <v>0</v>
      </c>
      <c r="N217" s="2">
        <v>4.686813186813187</v>
      </c>
      <c r="O217" s="2">
        <f>SUM(NonNurse[[#This Row],[Qualified Social Work Staff Hours]:[Other Social Work Staff Hours]])/NonNurse[[#This Row],[MDS Census]]</f>
        <v>0.10681192086150765</v>
      </c>
      <c r="P217" s="2">
        <v>4.9862637362637363</v>
      </c>
      <c r="Q217" s="2">
        <v>2.5164835164835164</v>
      </c>
      <c r="R217" s="2">
        <f>SUM(NonNurse[[#This Row],[Qualified Activities Professional Hours]:[Other Activities Professional Hours]])/NonNurse[[#This Row],[MDS Census]]</f>
        <v>0.17098672677185076</v>
      </c>
      <c r="S217" s="2">
        <v>5.1483516483516487</v>
      </c>
      <c r="T217" s="2">
        <v>0</v>
      </c>
      <c r="U217" s="2">
        <v>0</v>
      </c>
      <c r="V217" s="2">
        <f>SUM(NonNurse[[#This Row],[Occupational Therapist Hours]:[OT Aide Hours]])/NonNurse[[#This Row],[MDS Census]]</f>
        <v>0.11733032807412974</v>
      </c>
      <c r="W217" s="2">
        <v>0.8351648351648352</v>
      </c>
      <c r="X217" s="2">
        <v>2.6291208791208791</v>
      </c>
      <c r="Y217" s="2">
        <v>0</v>
      </c>
      <c r="Z217" s="2">
        <f>SUM(NonNurse[[#This Row],[Physical Therapist (PT) Hours]:[PT Aide Hours]])/NonNurse[[#This Row],[MDS Census]]</f>
        <v>7.8950663661407475E-2</v>
      </c>
      <c r="AA217" s="2">
        <v>0</v>
      </c>
      <c r="AB217" s="2">
        <v>0</v>
      </c>
      <c r="AC217" s="2">
        <v>0</v>
      </c>
      <c r="AD217" s="2">
        <v>0</v>
      </c>
      <c r="AE217" s="2">
        <v>0</v>
      </c>
      <c r="AF217" s="2">
        <v>0</v>
      </c>
      <c r="AG217" s="2">
        <v>0</v>
      </c>
      <c r="AH217" s="2" t="s">
        <v>488</v>
      </c>
      <c r="AI217" s="37">
        <v>5</v>
      </c>
    </row>
    <row r="218" spans="1:35" x14ac:dyDescent="0.25">
      <c r="A218" t="s">
        <v>35</v>
      </c>
      <c r="B218" t="s">
        <v>1312</v>
      </c>
      <c r="C218" t="s">
        <v>2068</v>
      </c>
      <c r="D218" t="s">
        <v>2307</v>
      </c>
      <c r="E218" s="2">
        <v>48.769230769230766</v>
      </c>
      <c r="F218" s="2">
        <v>0</v>
      </c>
      <c r="G218" s="2">
        <v>0.35164835164835168</v>
      </c>
      <c r="H218" s="2">
        <v>0.13736263736263737</v>
      </c>
      <c r="I218" s="2">
        <v>1.0109890109890109</v>
      </c>
      <c r="J218" s="2">
        <v>0</v>
      </c>
      <c r="K218" s="2">
        <v>0</v>
      </c>
      <c r="L218" s="2">
        <v>13.735604395604389</v>
      </c>
      <c r="M218" s="2">
        <v>0</v>
      </c>
      <c r="N218" s="2">
        <v>0</v>
      </c>
      <c r="O218" s="2">
        <f>SUM(NonNurse[[#This Row],[Qualified Social Work Staff Hours]:[Other Social Work Staff Hours]])/NonNurse[[#This Row],[MDS Census]]</f>
        <v>0</v>
      </c>
      <c r="P218" s="2">
        <v>0</v>
      </c>
      <c r="Q218" s="2">
        <v>0</v>
      </c>
      <c r="R218" s="2">
        <f>SUM(NonNurse[[#This Row],[Qualified Activities Professional Hours]:[Other Activities Professional Hours]])/NonNurse[[#This Row],[MDS Census]]</f>
        <v>0</v>
      </c>
      <c r="S218" s="2">
        <v>1.5062637362637359</v>
      </c>
      <c r="T218" s="2">
        <v>24.132967032967027</v>
      </c>
      <c r="U218" s="2">
        <v>0</v>
      </c>
      <c r="V218" s="2">
        <f>SUM(NonNurse[[#This Row],[Occupational Therapist Hours]:[OT Aide Hours]])/NonNurse[[#This Row],[MDS Census]]</f>
        <v>0.52572555205047311</v>
      </c>
      <c r="W218" s="2">
        <v>2.0464835164835167</v>
      </c>
      <c r="X218" s="2">
        <v>8.6730769230769216</v>
      </c>
      <c r="Y218" s="2">
        <v>0</v>
      </c>
      <c r="Z218" s="2">
        <f>SUM(NonNurse[[#This Row],[Physical Therapist (PT) Hours]:[PT Aide Hours]])/NonNurse[[#This Row],[MDS Census]]</f>
        <v>0.21980171248310049</v>
      </c>
      <c r="AA218" s="2">
        <v>6.5934065934065936E-2</v>
      </c>
      <c r="AB218" s="2">
        <v>0</v>
      </c>
      <c r="AC218" s="2">
        <v>0</v>
      </c>
      <c r="AD218" s="2">
        <v>0</v>
      </c>
      <c r="AE218" s="2">
        <v>0</v>
      </c>
      <c r="AF218" s="2">
        <v>0</v>
      </c>
      <c r="AG218" s="2">
        <v>0</v>
      </c>
      <c r="AH218" s="2" t="s">
        <v>369</v>
      </c>
      <c r="AI218" s="37">
        <v>5</v>
      </c>
    </row>
    <row r="219" spans="1:35" x14ac:dyDescent="0.25">
      <c r="A219" t="s">
        <v>35</v>
      </c>
      <c r="B219" t="s">
        <v>1154</v>
      </c>
      <c r="C219" t="s">
        <v>1957</v>
      </c>
      <c r="D219" t="s">
        <v>2339</v>
      </c>
      <c r="E219" s="2">
        <v>50.637362637362635</v>
      </c>
      <c r="F219" s="2">
        <v>5.8901098901098905</v>
      </c>
      <c r="G219" s="2">
        <v>1.7142857142857142</v>
      </c>
      <c r="H219" s="2">
        <v>0</v>
      </c>
      <c r="I219" s="2">
        <v>2.1318681318681318</v>
      </c>
      <c r="J219" s="2">
        <v>0</v>
      </c>
      <c r="K219" s="2">
        <v>0</v>
      </c>
      <c r="L219" s="2">
        <v>0.54120879120879117</v>
      </c>
      <c r="M219" s="2">
        <v>5.4071428571428575</v>
      </c>
      <c r="N219" s="2">
        <v>0</v>
      </c>
      <c r="O219" s="2">
        <f>SUM(NonNurse[[#This Row],[Qualified Social Work Staff Hours]:[Other Social Work Staff Hours]])/NonNurse[[#This Row],[MDS Census]]</f>
        <v>0.1067816840277778</v>
      </c>
      <c r="P219" s="2">
        <v>0</v>
      </c>
      <c r="Q219" s="2">
        <v>13.365384615384615</v>
      </c>
      <c r="R219" s="2">
        <f>SUM(NonNurse[[#This Row],[Qualified Activities Professional Hours]:[Other Activities Professional Hours]])/NonNurse[[#This Row],[MDS Census]]</f>
        <v>0.2639431423611111</v>
      </c>
      <c r="S219" s="2">
        <v>2.1135164835164835</v>
      </c>
      <c r="T219" s="2">
        <v>10.796923076923076</v>
      </c>
      <c r="U219" s="2">
        <v>0</v>
      </c>
      <c r="V219" s="2">
        <f>SUM(NonNurse[[#This Row],[Occupational Therapist Hours]:[OT Aide Hours]])/NonNurse[[#This Row],[MDS Census]]</f>
        <v>0.25495876736111112</v>
      </c>
      <c r="W219" s="2">
        <v>3.6407692307692314</v>
      </c>
      <c r="X219" s="2">
        <v>7.7181318681318656</v>
      </c>
      <c r="Y219" s="2">
        <v>0</v>
      </c>
      <c r="Z219" s="2">
        <f>SUM(NonNurse[[#This Row],[Physical Therapist (PT) Hours]:[PT Aide Hours]])/NonNurse[[#This Row],[MDS Census]]</f>
        <v>0.22431857638888886</v>
      </c>
      <c r="AA219" s="2">
        <v>0</v>
      </c>
      <c r="AB219" s="2">
        <v>0</v>
      </c>
      <c r="AC219" s="2">
        <v>0</v>
      </c>
      <c r="AD219" s="2">
        <v>0</v>
      </c>
      <c r="AE219" s="2">
        <v>11.461538461538462</v>
      </c>
      <c r="AF219" s="2">
        <v>0</v>
      </c>
      <c r="AG219" s="2">
        <v>0</v>
      </c>
      <c r="AH219" s="2" t="s">
        <v>209</v>
      </c>
      <c r="AI219" s="37">
        <v>5</v>
      </c>
    </row>
    <row r="220" spans="1:35" x14ac:dyDescent="0.25">
      <c r="A220" t="s">
        <v>35</v>
      </c>
      <c r="B220" t="s">
        <v>1562</v>
      </c>
      <c r="C220" t="s">
        <v>2118</v>
      </c>
      <c r="D220" t="s">
        <v>2320</v>
      </c>
      <c r="E220" s="2">
        <v>44.494505494505496</v>
      </c>
      <c r="F220" s="2">
        <v>4.1648351648351651</v>
      </c>
      <c r="G220" s="2">
        <v>0.25274725274725274</v>
      </c>
      <c r="H220" s="2">
        <v>0.15384615384615385</v>
      </c>
      <c r="I220" s="2">
        <v>1.1428571428571428</v>
      </c>
      <c r="J220" s="2">
        <v>0</v>
      </c>
      <c r="K220" s="2">
        <v>0</v>
      </c>
      <c r="L220" s="2">
        <v>2.4392307692307709</v>
      </c>
      <c r="M220" s="2">
        <v>4.2904395604395589</v>
      </c>
      <c r="N220" s="2">
        <v>0</v>
      </c>
      <c r="O220" s="2">
        <f>SUM(NonNurse[[#This Row],[Qualified Social Work Staff Hours]:[Other Social Work Staff Hours]])/NonNurse[[#This Row],[MDS Census]]</f>
        <v>9.6426278093356341E-2</v>
      </c>
      <c r="P220" s="2">
        <v>5.697802197802198</v>
      </c>
      <c r="Q220" s="2">
        <v>0.12637362637362637</v>
      </c>
      <c r="R220" s="2">
        <f>SUM(NonNurse[[#This Row],[Qualified Activities Professional Hours]:[Other Activities Professional Hours]])/NonNurse[[#This Row],[MDS Census]]</f>
        <v>0.13089651765868116</v>
      </c>
      <c r="S220" s="2">
        <v>4.4948351648351643</v>
      </c>
      <c r="T220" s="2">
        <v>1.7880219780219775</v>
      </c>
      <c r="U220" s="2">
        <v>0</v>
      </c>
      <c r="V220" s="2">
        <f>SUM(NonNurse[[#This Row],[Occupational Therapist Hours]:[OT Aide Hours]])/NonNurse[[#This Row],[MDS Census]]</f>
        <v>0.14120523586070632</v>
      </c>
      <c r="W220" s="2">
        <v>1.7118681318681315</v>
      </c>
      <c r="X220" s="2">
        <v>5.5689010989010992</v>
      </c>
      <c r="Y220" s="2">
        <v>0</v>
      </c>
      <c r="Z220" s="2">
        <f>SUM(NonNurse[[#This Row],[Physical Therapist (PT) Hours]:[PT Aide Hours]])/NonNurse[[#This Row],[MDS Census]]</f>
        <v>0.16363299580143245</v>
      </c>
      <c r="AA220" s="2">
        <v>0</v>
      </c>
      <c r="AB220" s="2">
        <v>0</v>
      </c>
      <c r="AC220" s="2">
        <v>0</v>
      </c>
      <c r="AD220" s="2">
        <v>0</v>
      </c>
      <c r="AE220" s="2">
        <v>0</v>
      </c>
      <c r="AF220" s="2">
        <v>0</v>
      </c>
      <c r="AG220" s="2">
        <v>0</v>
      </c>
      <c r="AH220" s="2" t="s">
        <v>624</v>
      </c>
      <c r="AI220" s="37">
        <v>5</v>
      </c>
    </row>
    <row r="221" spans="1:35" x14ac:dyDescent="0.25">
      <c r="A221" t="s">
        <v>35</v>
      </c>
      <c r="B221" t="s">
        <v>1305</v>
      </c>
      <c r="C221" t="s">
        <v>2091</v>
      </c>
      <c r="D221" t="s">
        <v>2344</v>
      </c>
      <c r="E221" s="2">
        <v>62.010989010989015</v>
      </c>
      <c r="F221" s="2">
        <v>7.1428571428571432</v>
      </c>
      <c r="G221" s="2">
        <v>0.14285714285714285</v>
      </c>
      <c r="H221" s="2">
        <v>0</v>
      </c>
      <c r="I221" s="2">
        <v>1.054945054945055</v>
      </c>
      <c r="J221" s="2">
        <v>0</v>
      </c>
      <c r="K221" s="2">
        <v>0</v>
      </c>
      <c r="L221" s="2">
        <v>3.3380219780219793</v>
      </c>
      <c r="M221" s="2">
        <v>5.7168131868131855</v>
      </c>
      <c r="N221" s="2">
        <v>0</v>
      </c>
      <c r="O221" s="2">
        <f>SUM(NonNurse[[#This Row],[Qualified Social Work Staff Hours]:[Other Social Work Staff Hours]])/NonNurse[[#This Row],[MDS Census]]</f>
        <v>9.2190324295587434E-2</v>
      </c>
      <c r="P221" s="2">
        <v>4.6785714285714288</v>
      </c>
      <c r="Q221" s="2">
        <v>11.736263736263735</v>
      </c>
      <c r="R221" s="2">
        <f>SUM(NonNurse[[#This Row],[Qualified Activities Professional Hours]:[Other Activities Professional Hours]])/NonNurse[[#This Row],[MDS Census]]</f>
        <v>0.26470848839269889</v>
      </c>
      <c r="S221" s="2">
        <v>3.7415384615384619</v>
      </c>
      <c r="T221" s="2">
        <v>9.8941758241758233</v>
      </c>
      <c r="U221" s="2">
        <v>0</v>
      </c>
      <c r="V221" s="2">
        <f>SUM(NonNurse[[#This Row],[Occupational Therapist Hours]:[OT Aide Hours]])/NonNurse[[#This Row],[MDS Census]]</f>
        <v>0.21989190147084883</v>
      </c>
      <c r="W221" s="2">
        <v>4.0371428571428556</v>
      </c>
      <c r="X221" s="2">
        <v>10.739340659340659</v>
      </c>
      <c r="Y221" s="2">
        <v>0</v>
      </c>
      <c r="Z221" s="2">
        <f>SUM(NonNurse[[#This Row],[Physical Therapist (PT) Hours]:[PT Aide Hours]])/NonNurse[[#This Row],[MDS Census]]</f>
        <v>0.23828814460393402</v>
      </c>
      <c r="AA221" s="2">
        <v>0</v>
      </c>
      <c r="AB221" s="2">
        <v>0</v>
      </c>
      <c r="AC221" s="2">
        <v>0</v>
      </c>
      <c r="AD221" s="2">
        <v>0</v>
      </c>
      <c r="AE221" s="2">
        <v>0</v>
      </c>
      <c r="AF221" s="2">
        <v>0</v>
      </c>
      <c r="AG221" s="2">
        <v>0</v>
      </c>
      <c r="AH221" s="2" t="s">
        <v>362</v>
      </c>
      <c r="AI221" s="37">
        <v>5</v>
      </c>
    </row>
    <row r="222" spans="1:35" x14ac:dyDescent="0.25">
      <c r="A222" t="s">
        <v>35</v>
      </c>
      <c r="B222" t="s">
        <v>1430</v>
      </c>
      <c r="C222" t="s">
        <v>1994</v>
      </c>
      <c r="D222" t="s">
        <v>2312</v>
      </c>
      <c r="E222" s="2">
        <v>61.989010989010985</v>
      </c>
      <c r="F222" s="2">
        <v>6.4065934065934069</v>
      </c>
      <c r="G222" s="2">
        <v>0.26373626373626374</v>
      </c>
      <c r="H222" s="2">
        <v>0.27472527472527475</v>
      </c>
      <c r="I222" s="2">
        <v>1.7142857142857142</v>
      </c>
      <c r="J222" s="2">
        <v>0</v>
      </c>
      <c r="K222" s="2">
        <v>0.2857142857142857</v>
      </c>
      <c r="L222" s="2">
        <v>0.81615384615384645</v>
      </c>
      <c r="M222" s="2">
        <v>4.9340659340659343</v>
      </c>
      <c r="N222" s="2">
        <v>0</v>
      </c>
      <c r="O222" s="2">
        <f>SUM(NonNurse[[#This Row],[Qualified Social Work Staff Hours]:[Other Social Work Staff Hours]])/NonNurse[[#This Row],[MDS Census]]</f>
        <v>7.9595816344619763E-2</v>
      </c>
      <c r="P222" s="2">
        <v>3.5</v>
      </c>
      <c r="Q222" s="2">
        <v>8.8269230769230766</v>
      </c>
      <c r="R222" s="2">
        <f>SUM(NonNurse[[#This Row],[Qualified Activities Professional Hours]:[Other Activities Professional Hours]])/NonNurse[[#This Row],[MDS Census]]</f>
        <v>0.19885658571175324</v>
      </c>
      <c r="S222" s="2">
        <v>2.2750549450549449</v>
      </c>
      <c r="T222" s="2">
        <v>9.6183516483516449</v>
      </c>
      <c r="U222" s="2">
        <v>0</v>
      </c>
      <c r="V222" s="2">
        <f>SUM(NonNurse[[#This Row],[Occupational Therapist Hours]:[OT Aide Hours]])/NonNurse[[#This Row],[MDS Census]]</f>
        <v>0.19186314483247646</v>
      </c>
      <c r="W222" s="2">
        <v>2.0405494505494506</v>
      </c>
      <c r="X222" s="2">
        <v>8.1542857142857148</v>
      </c>
      <c r="Y222" s="2">
        <v>0</v>
      </c>
      <c r="Z222" s="2">
        <f>SUM(NonNurse[[#This Row],[Physical Therapist (PT) Hours]:[PT Aide Hours]])/NonNurse[[#This Row],[MDS Census]]</f>
        <v>0.16446197482715832</v>
      </c>
      <c r="AA222" s="2">
        <v>0</v>
      </c>
      <c r="AB222" s="2">
        <v>0</v>
      </c>
      <c r="AC222" s="2">
        <v>0</v>
      </c>
      <c r="AD222" s="2">
        <v>0</v>
      </c>
      <c r="AE222" s="2">
        <v>0</v>
      </c>
      <c r="AF222" s="2">
        <v>0</v>
      </c>
      <c r="AG222" s="2">
        <v>0</v>
      </c>
      <c r="AH222" s="2" t="s">
        <v>489</v>
      </c>
      <c r="AI222" s="37">
        <v>5</v>
      </c>
    </row>
    <row r="223" spans="1:35" x14ac:dyDescent="0.25">
      <c r="A223" t="s">
        <v>35</v>
      </c>
      <c r="B223" t="s">
        <v>1345</v>
      </c>
      <c r="C223" t="s">
        <v>2042</v>
      </c>
      <c r="D223" t="s">
        <v>2359</v>
      </c>
      <c r="E223" s="2">
        <v>40.208791208791212</v>
      </c>
      <c r="F223" s="2">
        <v>5.7142857142857144</v>
      </c>
      <c r="G223" s="2">
        <v>0.45054945054945056</v>
      </c>
      <c r="H223" s="2">
        <v>0</v>
      </c>
      <c r="I223" s="2">
        <v>1.054945054945055</v>
      </c>
      <c r="J223" s="2">
        <v>0</v>
      </c>
      <c r="K223" s="2">
        <v>0</v>
      </c>
      <c r="L223" s="2">
        <v>0.5348351648351648</v>
      </c>
      <c r="M223" s="2">
        <v>6.1521978021978025</v>
      </c>
      <c r="N223" s="2">
        <v>0</v>
      </c>
      <c r="O223" s="2">
        <f>SUM(NonNurse[[#This Row],[Qualified Social Work Staff Hours]:[Other Social Work Staff Hours]])/NonNurse[[#This Row],[MDS Census]]</f>
        <v>0.15300628587045639</v>
      </c>
      <c r="P223" s="2">
        <v>5.9725274725274726</v>
      </c>
      <c r="Q223" s="2">
        <v>6.1126373626373622</v>
      </c>
      <c r="R223" s="2">
        <f>SUM(NonNurse[[#This Row],[Qualified Activities Professional Hours]:[Other Activities Professional Hours]])/NonNurse[[#This Row],[MDS Census]]</f>
        <v>0.30056026236676686</v>
      </c>
      <c r="S223" s="2">
        <v>0.83615384615384636</v>
      </c>
      <c r="T223" s="2">
        <v>6.1735164835164831</v>
      </c>
      <c r="U223" s="2">
        <v>0</v>
      </c>
      <c r="V223" s="2">
        <f>SUM(NonNurse[[#This Row],[Occupational Therapist Hours]:[OT Aide Hours]])/NonNurse[[#This Row],[MDS Census]]</f>
        <v>0.17433178464061216</v>
      </c>
      <c r="W223" s="2">
        <v>2.8809890109890111</v>
      </c>
      <c r="X223" s="2">
        <v>2.675934065934066</v>
      </c>
      <c r="Y223" s="2">
        <v>0</v>
      </c>
      <c r="Z223" s="2">
        <f>SUM(NonNurse[[#This Row],[Physical Therapist (PT) Hours]:[PT Aide Hours]])/NonNurse[[#This Row],[MDS Census]]</f>
        <v>0.13820169445203606</v>
      </c>
      <c r="AA223" s="2">
        <v>0</v>
      </c>
      <c r="AB223" s="2">
        <v>0</v>
      </c>
      <c r="AC223" s="2">
        <v>0</v>
      </c>
      <c r="AD223" s="2">
        <v>0</v>
      </c>
      <c r="AE223" s="2">
        <v>0</v>
      </c>
      <c r="AF223" s="2">
        <v>0</v>
      </c>
      <c r="AG223" s="2">
        <v>0</v>
      </c>
      <c r="AH223" s="2" t="s">
        <v>402</v>
      </c>
      <c r="AI223" s="37">
        <v>5</v>
      </c>
    </row>
    <row r="224" spans="1:35" x14ac:dyDescent="0.25">
      <c r="A224" t="s">
        <v>35</v>
      </c>
      <c r="B224" t="s">
        <v>1065</v>
      </c>
      <c r="C224" t="s">
        <v>1994</v>
      </c>
      <c r="D224" t="s">
        <v>2312</v>
      </c>
      <c r="E224" s="2">
        <v>45.505494505494504</v>
      </c>
      <c r="F224" s="2">
        <v>5.0109890109890109</v>
      </c>
      <c r="G224" s="2">
        <v>0.30769230769230771</v>
      </c>
      <c r="H224" s="2">
        <v>0.20054945054945056</v>
      </c>
      <c r="I224" s="2">
        <v>0</v>
      </c>
      <c r="J224" s="2">
        <v>0</v>
      </c>
      <c r="K224" s="2">
        <v>0</v>
      </c>
      <c r="L224" s="2">
        <v>0.25032967032967041</v>
      </c>
      <c r="M224" s="2">
        <v>0</v>
      </c>
      <c r="N224" s="2">
        <v>0</v>
      </c>
      <c r="O224" s="2">
        <f>SUM(NonNurse[[#This Row],[Qualified Social Work Staff Hours]:[Other Social Work Staff Hours]])/NonNurse[[#This Row],[MDS Census]]</f>
        <v>0</v>
      </c>
      <c r="P224" s="2">
        <v>4.6785714285714288</v>
      </c>
      <c r="Q224" s="2">
        <v>4.7390109890109891</v>
      </c>
      <c r="R224" s="2">
        <f>SUM(NonNurse[[#This Row],[Qualified Activities Professional Hours]:[Other Activities Professional Hours]])/NonNurse[[#This Row],[MDS Census]]</f>
        <v>0.206954841825646</v>
      </c>
      <c r="S224" s="2">
        <v>0.83417582417582403</v>
      </c>
      <c r="T224" s="2">
        <v>4.1716483516483507</v>
      </c>
      <c r="U224" s="2">
        <v>0</v>
      </c>
      <c r="V224" s="2">
        <f>SUM(NonNurse[[#This Row],[Occupational Therapist Hours]:[OT Aide Hours]])/NonNurse[[#This Row],[MDS Census]]</f>
        <v>0.11000482975126778</v>
      </c>
      <c r="W224" s="2">
        <v>0.78714285714285737</v>
      </c>
      <c r="X224" s="2">
        <v>3.4381318681318702</v>
      </c>
      <c r="Y224" s="2">
        <v>0</v>
      </c>
      <c r="Z224" s="2">
        <f>SUM(NonNurse[[#This Row],[Physical Therapist (PT) Hours]:[PT Aide Hours]])/NonNurse[[#This Row],[MDS Census]]</f>
        <v>9.2851968123641701E-2</v>
      </c>
      <c r="AA224" s="2">
        <v>0</v>
      </c>
      <c r="AB224" s="2">
        <v>0</v>
      </c>
      <c r="AC224" s="2">
        <v>0</v>
      </c>
      <c r="AD224" s="2">
        <v>0</v>
      </c>
      <c r="AE224" s="2">
        <v>2.197802197802198E-2</v>
      </c>
      <c r="AF224" s="2">
        <v>0</v>
      </c>
      <c r="AG224" s="2">
        <v>0</v>
      </c>
      <c r="AH224" s="2" t="s">
        <v>118</v>
      </c>
      <c r="AI224" s="37">
        <v>5</v>
      </c>
    </row>
    <row r="225" spans="1:35" x14ac:dyDescent="0.25">
      <c r="A225" t="s">
        <v>35</v>
      </c>
      <c r="B225" t="s">
        <v>1685</v>
      </c>
      <c r="C225" t="s">
        <v>2012</v>
      </c>
      <c r="D225" t="s">
        <v>2304</v>
      </c>
      <c r="E225" s="2">
        <v>80.835164835164832</v>
      </c>
      <c r="F225" s="2">
        <v>5.6263736263736268</v>
      </c>
      <c r="G225" s="2">
        <v>0.39560439560439559</v>
      </c>
      <c r="H225" s="2">
        <v>0.21978021978021978</v>
      </c>
      <c r="I225" s="2">
        <v>1.5934065934065933</v>
      </c>
      <c r="J225" s="2">
        <v>0</v>
      </c>
      <c r="K225" s="2">
        <v>2.0769230769230771</v>
      </c>
      <c r="L225" s="2">
        <v>5.0390109890109898</v>
      </c>
      <c r="M225" s="2">
        <v>5.1895604395604398</v>
      </c>
      <c r="N225" s="2">
        <v>0</v>
      </c>
      <c r="O225" s="2">
        <f>SUM(NonNurse[[#This Row],[Qualified Social Work Staff Hours]:[Other Social Work Staff Hours]])/NonNurse[[#This Row],[MDS Census]]</f>
        <v>6.4199293094072865E-2</v>
      </c>
      <c r="P225" s="2">
        <v>4.5357142857142856</v>
      </c>
      <c r="Q225" s="2">
        <v>17.423076923076923</v>
      </c>
      <c r="R225" s="2">
        <f>SUM(NonNurse[[#This Row],[Qualified Activities Professional Hours]:[Other Activities Professional Hours]])/NonNurse[[#This Row],[MDS Census]]</f>
        <v>0.2716489940184883</v>
      </c>
      <c r="S225" s="2">
        <v>2.524835164835165</v>
      </c>
      <c r="T225" s="2">
        <v>5.4240659340659336</v>
      </c>
      <c r="U225" s="2">
        <v>0</v>
      </c>
      <c r="V225" s="2">
        <f>SUM(NonNurse[[#This Row],[Occupational Therapist Hours]:[OT Aide Hours]])/NonNurse[[#This Row],[MDS Census]]</f>
        <v>9.8334692767808582E-2</v>
      </c>
      <c r="W225" s="2">
        <v>3.094835164835164</v>
      </c>
      <c r="X225" s="2">
        <v>7.1789010989010986</v>
      </c>
      <c r="Y225" s="2">
        <v>0</v>
      </c>
      <c r="Z225" s="2">
        <f>SUM(NonNurse[[#This Row],[Physical Therapist (PT) Hours]:[PT Aide Hours]])/NonNurse[[#This Row],[MDS Census]]</f>
        <v>0.12709488852637302</v>
      </c>
      <c r="AA225" s="2">
        <v>0</v>
      </c>
      <c r="AB225" s="2">
        <v>0</v>
      </c>
      <c r="AC225" s="2">
        <v>0</v>
      </c>
      <c r="AD225" s="2">
        <v>0</v>
      </c>
      <c r="AE225" s="2">
        <v>0</v>
      </c>
      <c r="AF225" s="2">
        <v>0</v>
      </c>
      <c r="AG225" s="2">
        <v>0</v>
      </c>
      <c r="AH225" s="2" t="s">
        <v>749</v>
      </c>
      <c r="AI225" s="37">
        <v>5</v>
      </c>
    </row>
    <row r="226" spans="1:35" x14ac:dyDescent="0.25">
      <c r="A226" t="s">
        <v>35</v>
      </c>
      <c r="B226" t="s">
        <v>1540</v>
      </c>
      <c r="C226" t="s">
        <v>2129</v>
      </c>
      <c r="D226" t="s">
        <v>2316</v>
      </c>
      <c r="E226" s="2">
        <v>69.714285714285708</v>
      </c>
      <c r="F226" s="2">
        <v>4.8351648351648349</v>
      </c>
      <c r="G226" s="2">
        <v>0.26373626373626374</v>
      </c>
      <c r="H226" s="2">
        <v>0.25054945054945049</v>
      </c>
      <c r="I226" s="2">
        <v>1.2747252747252746</v>
      </c>
      <c r="J226" s="2">
        <v>0</v>
      </c>
      <c r="K226" s="2">
        <v>0</v>
      </c>
      <c r="L226" s="2">
        <v>1.4874725274725273</v>
      </c>
      <c r="M226" s="2">
        <v>5.2802197802197801</v>
      </c>
      <c r="N226" s="2">
        <v>0</v>
      </c>
      <c r="O226" s="2">
        <f>SUM(NonNurse[[#This Row],[Qualified Social Work Staff Hours]:[Other Social Work Staff Hours]])/NonNurse[[#This Row],[MDS Census]]</f>
        <v>7.5740857503152584E-2</v>
      </c>
      <c r="P226" s="2">
        <v>0.50274725274725274</v>
      </c>
      <c r="Q226" s="2">
        <v>7.5412087912087911</v>
      </c>
      <c r="R226" s="2">
        <f>SUM(NonNurse[[#This Row],[Qualified Activities Professional Hours]:[Other Activities Professional Hours]])/NonNurse[[#This Row],[MDS Census]]</f>
        <v>0.11538461538461539</v>
      </c>
      <c r="S226" s="2">
        <v>1.5714285714285718</v>
      </c>
      <c r="T226" s="2">
        <v>4.8213186813186812</v>
      </c>
      <c r="U226" s="2">
        <v>0</v>
      </c>
      <c r="V226" s="2">
        <f>SUM(NonNurse[[#This Row],[Occupational Therapist Hours]:[OT Aide Hours]])/NonNurse[[#This Row],[MDS Census]]</f>
        <v>9.1699243379571263E-2</v>
      </c>
      <c r="W226" s="2">
        <v>1.8596703296703307</v>
      </c>
      <c r="X226" s="2">
        <v>10.118351648351645</v>
      </c>
      <c r="Y226" s="2">
        <v>0</v>
      </c>
      <c r="Z226" s="2">
        <f>SUM(NonNurse[[#This Row],[Physical Therapist (PT) Hours]:[PT Aide Hours]])/NonNurse[[#This Row],[MDS Census]]</f>
        <v>0.17181588902900377</v>
      </c>
      <c r="AA226" s="2">
        <v>0</v>
      </c>
      <c r="AB226" s="2">
        <v>0</v>
      </c>
      <c r="AC226" s="2">
        <v>0</v>
      </c>
      <c r="AD226" s="2">
        <v>0</v>
      </c>
      <c r="AE226" s="2">
        <v>0</v>
      </c>
      <c r="AF226" s="2">
        <v>0</v>
      </c>
      <c r="AG226" s="2">
        <v>0</v>
      </c>
      <c r="AH226" s="2" t="s">
        <v>602</v>
      </c>
      <c r="AI226" s="37">
        <v>5</v>
      </c>
    </row>
    <row r="227" spans="1:35" x14ac:dyDescent="0.25">
      <c r="A227" t="s">
        <v>35</v>
      </c>
      <c r="B227" t="s">
        <v>1552</v>
      </c>
      <c r="C227" t="s">
        <v>2217</v>
      </c>
      <c r="D227" t="s">
        <v>2313</v>
      </c>
      <c r="E227" s="2">
        <v>33.516483516483518</v>
      </c>
      <c r="F227" s="2">
        <v>5.2747252747252746</v>
      </c>
      <c r="G227" s="2">
        <v>1.054945054945055</v>
      </c>
      <c r="H227" s="2">
        <v>0.10714285714285714</v>
      </c>
      <c r="I227" s="2">
        <v>0.69230769230769229</v>
      </c>
      <c r="J227" s="2">
        <v>0</v>
      </c>
      <c r="K227" s="2">
        <v>0</v>
      </c>
      <c r="L227" s="2">
        <v>0.60967032967032964</v>
      </c>
      <c r="M227" s="2">
        <v>0</v>
      </c>
      <c r="N227" s="2">
        <v>0</v>
      </c>
      <c r="O227" s="2">
        <f>SUM(NonNurse[[#This Row],[Qualified Social Work Staff Hours]:[Other Social Work Staff Hours]])/NonNurse[[#This Row],[MDS Census]]</f>
        <v>0</v>
      </c>
      <c r="P227" s="2">
        <v>4.634615384615385</v>
      </c>
      <c r="Q227" s="2">
        <v>0</v>
      </c>
      <c r="R227" s="2">
        <f>SUM(NonNurse[[#This Row],[Qualified Activities Professional Hours]:[Other Activities Professional Hours]])/NonNurse[[#This Row],[MDS Census]]</f>
        <v>0.13827868852459016</v>
      </c>
      <c r="S227" s="2">
        <v>0.90538461538461534</v>
      </c>
      <c r="T227" s="2">
        <v>2.4792307692307691</v>
      </c>
      <c r="U227" s="2">
        <v>0</v>
      </c>
      <c r="V227" s="2">
        <f>SUM(NonNurse[[#This Row],[Occupational Therapist Hours]:[OT Aide Hours]])/NonNurse[[#This Row],[MDS Census]]</f>
        <v>0.10098360655737704</v>
      </c>
      <c r="W227" s="2">
        <v>0.74120879120879113</v>
      </c>
      <c r="X227" s="2">
        <v>3</v>
      </c>
      <c r="Y227" s="2">
        <v>0</v>
      </c>
      <c r="Z227" s="2">
        <f>SUM(NonNurse[[#This Row],[Physical Therapist (PT) Hours]:[PT Aide Hours]])/NonNurse[[#This Row],[MDS Census]]</f>
        <v>0.11162295081967212</v>
      </c>
      <c r="AA227" s="2">
        <v>0</v>
      </c>
      <c r="AB227" s="2">
        <v>0</v>
      </c>
      <c r="AC227" s="2">
        <v>0</v>
      </c>
      <c r="AD227" s="2">
        <v>0</v>
      </c>
      <c r="AE227" s="2">
        <v>0</v>
      </c>
      <c r="AF227" s="2">
        <v>0</v>
      </c>
      <c r="AG227" s="2">
        <v>0</v>
      </c>
      <c r="AH227" s="2" t="s">
        <v>614</v>
      </c>
      <c r="AI227" s="37">
        <v>5</v>
      </c>
    </row>
    <row r="228" spans="1:35" x14ac:dyDescent="0.25">
      <c r="A228" t="s">
        <v>35</v>
      </c>
      <c r="B228" t="s">
        <v>1704</v>
      </c>
      <c r="C228" t="s">
        <v>2099</v>
      </c>
      <c r="D228" t="s">
        <v>2311</v>
      </c>
      <c r="E228" s="2">
        <v>41.780219780219781</v>
      </c>
      <c r="F228" s="2">
        <v>2.7692307692307692</v>
      </c>
      <c r="G228" s="2">
        <v>0.26373626373626374</v>
      </c>
      <c r="H228" s="2">
        <v>0.24175824175824176</v>
      </c>
      <c r="I228" s="2">
        <v>0.25274725274725274</v>
      </c>
      <c r="J228" s="2">
        <v>0</v>
      </c>
      <c r="K228" s="2">
        <v>0</v>
      </c>
      <c r="L228" s="2">
        <v>0.16483516483516483</v>
      </c>
      <c r="M228" s="2">
        <v>0</v>
      </c>
      <c r="N228" s="2">
        <v>0</v>
      </c>
      <c r="O228" s="2">
        <f>SUM(NonNurse[[#This Row],[Qualified Social Work Staff Hours]:[Other Social Work Staff Hours]])/NonNurse[[#This Row],[MDS Census]]</f>
        <v>0</v>
      </c>
      <c r="P228" s="2">
        <v>1.9780219780219781</v>
      </c>
      <c r="Q228" s="2">
        <v>15.134615384615385</v>
      </c>
      <c r="R228" s="2">
        <f>SUM(NonNurse[[#This Row],[Qualified Activities Professional Hours]:[Other Activities Professional Hours]])/NonNurse[[#This Row],[MDS Census]]</f>
        <v>0.40958705944239876</v>
      </c>
      <c r="S228" s="2">
        <v>0.56318681318681318</v>
      </c>
      <c r="T228" s="2">
        <v>2.5824175824175826</v>
      </c>
      <c r="U228" s="2">
        <v>0</v>
      </c>
      <c r="V228" s="2">
        <f>SUM(NonNurse[[#This Row],[Occupational Therapist Hours]:[OT Aide Hours]])/NonNurse[[#This Row],[MDS Census]]</f>
        <v>7.5289321409784338E-2</v>
      </c>
      <c r="W228" s="2">
        <v>0.45879120879120877</v>
      </c>
      <c r="X228" s="2">
        <v>2.9093406593406592</v>
      </c>
      <c r="Y228" s="2">
        <v>0</v>
      </c>
      <c r="Z228" s="2">
        <f>SUM(NonNurse[[#This Row],[Physical Therapist (PT) Hours]:[PT Aide Hours]])/NonNurse[[#This Row],[MDS Census]]</f>
        <v>8.0615465544450288E-2</v>
      </c>
      <c r="AA228" s="2">
        <v>0.39560439560439559</v>
      </c>
      <c r="AB228" s="2">
        <v>0</v>
      </c>
      <c r="AC228" s="2">
        <v>0</v>
      </c>
      <c r="AD228" s="2">
        <v>15.56043956043956</v>
      </c>
      <c r="AE228" s="2">
        <v>0</v>
      </c>
      <c r="AF228" s="2">
        <v>0</v>
      </c>
      <c r="AG228" s="2">
        <v>0</v>
      </c>
      <c r="AH228" s="2" t="s">
        <v>770</v>
      </c>
      <c r="AI228" s="37">
        <v>5</v>
      </c>
    </row>
    <row r="229" spans="1:35" x14ac:dyDescent="0.25">
      <c r="A229" t="s">
        <v>35</v>
      </c>
      <c r="B229" t="s">
        <v>1404</v>
      </c>
      <c r="C229" t="s">
        <v>2193</v>
      </c>
      <c r="D229" t="s">
        <v>2320</v>
      </c>
      <c r="E229" s="2">
        <v>94.813186813186817</v>
      </c>
      <c r="F229" s="2">
        <v>5.6263736263736268</v>
      </c>
      <c r="G229" s="2">
        <v>0</v>
      </c>
      <c r="H229" s="2">
        <v>0.38461538461538464</v>
      </c>
      <c r="I229" s="2">
        <v>3.9450549450549453</v>
      </c>
      <c r="J229" s="2">
        <v>0</v>
      </c>
      <c r="K229" s="2">
        <v>0</v>
      </c>
      <c r="L229" s="2">
        <v>5.1719780219780223</v>
      </c>
      <c r="M229" s="2">
        <v>0.52747252747252749</v>
      </c>
      <c r="N229" s="2">
        <v>8.1126373626373631</v>
      </c>
      <c r="O229" s="2">
        <f>SUM(NonNurse[[#This Row],[Qualified Social Work Staff Hours]:[Other Social Work Staff Hours]])/NonNurse[[#This Row],[MDS Census]]</f>
        <v>9.1127723690310622E-2</v>
      </c>
      <c r="P229" s="2">
        <v>5.9890109890109891</v>
      </c>
      <c r="Q229" s="2">
        <v>5.5</v>
      </c>
      <c r="R229" s="2">
        <f>SUM(NonNurse[[#This Row],[Qualified Activities Professional Hours]:[Other Activities Professional Hours]])/NonNurse[[#This Row],[MDS Census]]</f>
        <v>0.12117524339360222</v>
      </c>
      <c r="S229" s="2">
        <v>4.0859340659340653</v>
      </c>
      <c r="T229" s="2">
        <v>3.5015384615384622</v>
      </c>
      <c r="U229" s="2">
        <v>0</v>
      </c>
      <c r="V229" s="2">
        <f>SUM(NonNurse[[#This Row],[Occupational Therapist Hours]:[OT Aide Hours]])/NonNurse[[#This Row],[MDS Census]]</f>
        <v>8.0025498377375992E-2</v>
      </c>
      <c r="W229" s="2">
        <v>4.1745054945054951</v>
      </c>
      <c r="X229" s="2">
        <v>4.4760439560439558</v>
      </c>
      <c r="Y229" s="2">
        <v>0</v>
      </c>
      <c r="Z229" s="2">
        <f>SUM(NonNurse[[#This Row],[Physical Therapist (PT) Hours]:[PT Aide Hours]])/NonNurse[[#This Row],[MDS Census]]</f>
        <v>9.1237830319888746E-2</v>
      </c>
      <c r="AA229" s="2">
        <v>0</v>
      </c>
      <c r="AB229" s="2">
        <v>0</v>
      </c>
      <c r="AC229" s="2">
        <v>0</v>
      </c>
      <c r="AD229" s="2">
        <v>0</v>
      </c>
      <c r="AE229" s="2">
        <v>0</v>
      </c>
      <c r="AF229" s="2">
        <v>0</v>
      </c>
      <c r="AG229" s="2">
        <v>0</v>
      </c>
      <c r="AH229" s="2" t="s">
        <v>462</v>
      </c>
      <c r="AI229" s="37">
        <v>5</v>
      </c>
    </row>
    <row r="230" spans="1:35" x14ac:dyDescent="0.25">
      <c r="A230" t="s">
        <v>35</v>
      </c>
      <c r="B230" t="s">
        <v>1155</v>
      </c>
      <c r="C230" t="s">
        <v>1937</v>
      </c>
      <c r="D230" t="s">
        <v>2337</v>
      </c>
      <c r="E230" s="2">
        <v>63.07692307692308</v>
      </c>
      <c r="F230" s="2">
        <v>5.0989010989010985</v>
      </c>
      <c r="G230" s="2">
        <v>0.48351648351648352</v>
      </c>
      <c r="H230" s="2">
        <v>0.37912087912087911</v>
      </c>
      <c r="I230" s="2">
        <v>1.4065934065934067</v>
      </c>
      <c r="J230" s="2">
        <v>0</v>
      </c>
      <c r="K230" s="2">
        <v>0</v>
      </c>
      <c r="L230" s="2">
        <v>5.6263736263736268</v>
      </c>
      <c r="M230" s="2">
        <v>5.3406593406593403</v>
      </c>
      <c r="N230" s="2">
        <v>0</v>
      </c>
      <c r="O230" s="2">
        <f>SUM(NonNurse[[#This Row],[Qualified Social Work Staff Hours]:[Other Social Work Staff Hours]])/NonNurse[[#This Row],[MDS Census]]</f>
        <v>8.4668989547038317E-2</v>
      </c>
      <c r="P230" s="2">
        <v>5.5329670329670328</v>
      </c>
      <c r="Q230" s="2">
        <v>4.7554945054945055</v>
      </c>
      <c r="R230" s="2">
        <f>SUM(NonNurse[[#This Row],[Qualified Activities Professional Hours]:[Other Activities Professional Hours]])/NonNurse[[#This Row],[MDS Census]]</f>
        <v>0.16310975609756095</v>
      </c>
      <c r="S230" s="2">
        <v>4.8878021978021984</v>
      </c>
      <c r="T230" s="2">
        <v>5.4193406593406594</v>
      </c>
      <c r="U230" s="2">
        <v>0</v>
      </c>
      <c r="V230" s="2">
        <f>SUM(NonNurse[[#This Row],[Occupational Therapist Hours]:[OT Aide Hours]])/NonNurse[[#This Row],[MDS Census]]</f>
        <v>0.16340592334494772</v>
      </c>
      <c r="W230" s="2">
        <v>4.6924175824175833</v>
      </c>
      <c r="X230" s="2">
        <v>8.437032967032966</v>
      </c>
      <c r="Y230" s="2">
        <v>2.2307692307692308</v>
      </c>
      <c r="Z230" s="2">
        <f>SUM(NonNurse[[#This Row],[Physical Therapist (PT) Hours]:[PT Aide Hours]])/NonNurse[[#This Row],[MDS Census]]</f>
        <v>0.24351567944250868</v>
      </c>
      <c r="AA230" s="2">
        <v>0</v>
      </c>
      <c r="AB230" s="2">
        <v>0</v>
      </c>
      <c r="AC230" s="2">
        <v>0</v>
      </c>
      <c r="AD230" s="2">
        <v>0</v>
      </c>
      <c r="AE230" s="2">
        <v>0</v>
      </c>
      <c r="AF230" s="2">
        <v>0</v>
      </c>
      <c r="AG230" s="2">
        <v>0</v>
      </c>
      <c r="AH230" s="2" t="s">
        <v>210</v>
      </c>
      <c r="AI230" s="37">
        <v>5</v>
      </c>
    </row>
    <row r="231" spans="1:35" x14ac:dyDescent="0.25">
      <c r="A231" t="s">
        <v>35</v>
      </c>
      <c r="B231" t="s">
        <v>1499</v>
      </c>
      <c r="C231" t="s">
        <v>2100</v>
      </c>
      <c r="D231" t="s">
        <v>2290</v>
      </c>
      <c r="E231" s="2">
        <v>84.439560439560438</v>
      </c>
      <c r="F231" s="2">
        <v>7.8241758241758239</v>
      </c>
      <c r="G231" s="2">
        <v>0</v>
      </c>
      <c r="H231" s="2">
        <v>0.5587912087912088</v>
      </c>
      <c r="I231" s="2">
        <v>2.6593406593406592</v>
      </c>
      <c r="J231" s="2">
        <v>0</v>
      </c>
      <c r="K231" s="2">
        <v>0</v>
      </c>
      <c r="L231" s="2">
        <v>2.2390109890109895</v>
      </c>
      <c r="M231" s="2">
        <v>5.3626373626373622</v>
      </c>
      <c r="N231" s="2">
        <v>0</v>
      </c>
      <c r="O231" s="2">
        <f>SUM(NonNurse[[#This Row],[Qualified Social Work Staff Hours]:[Other Social Work Staff Hours]])/NonNurse[[#This Row],[MDS Census]]</f>
        <v>6.3508589276418531E-2</v>
      </c>
      <c r="P231" s="2">
        <v>5.186813186813187</v>
      </c>
      <c r="Q231" s="2">
        <v>4.476923076923077</v>
      </c>
      <c r="R231" s="2">
        <f>SUM(NonNurse[[#This Row],[Qualified Activities Professional Hours]:[Other Activities Professional Hours]])/NonNurse[[#This Row],[MDS Census]]</f>
        <v>0.11444560124934931</v>
      </c>
      <c r="S231" s="2">
        <v>4.5451648351648357</v>
      </c>
      <c r="T231" s="2">
        <v>4.6867032967032971</v>
      </c>
      <c r="U231" s="2">
        <v>0</v>
      </c>
      <c r="V231" s="2">
        <f>SUM(NonNurse[[#This Row],[Occupational Therapist Hours]:[OT Aide Hours]])/NonNurse[[#This Row],[MDS Census]]</f>
        <v>0.10933107756376888</v>
      </c>
      <c r="W231" s="2">
        <v>4.8013186813186808</v>
      </c>
      <c r="X231" s="2">
        <v>11.641978021978021</v>
      </c>
      <c r="Y231" s="2">
        <v>0</v>
      </c>
      <c r="Z231" s="2">
        <f>SUM(NonNurse[[#This Row],[Physical Therapist (PT) Hours]:[PT Aide Hours]])/NonNurse[[#This Row],[MDS Census]]</f>
        <v>0.19473451327433627</v>
      </c>
      <c r="AA231" s="2">
        <v>0</v>
      </c>
      <c r="AB231" s="2">
        <v>0</v>
      </c>
      <c r="AC231" s="2">
        <v>0</v>
      </c>
      <c r="AD231" s="2">
        <v>0</v>
      </c>
      <c r="AE231" s="2">
        <v>0</v>
      </c>
      <c r="AF231" s="2">
        <v>0</v>
      </c>
      <c r="AG231" s="2">
        <v>0</v>
      </c>
      <c r="AH231" s="2" t="s">
        <v>561</v>
      </c>
      <c r="AI231" s="37">
        <v>5</v>
      </c>
    </row>
    <row r="232" spans="1:35" x14ac:dyDescent="0.25">
      <c r="A232" t="s">
        <v>35</v>
      </c>
      <c r="B232" t="s">
        <v>1419</v>
      </c>
      <c r="C232" t="s">
        <v>2068</v>
      </c>
      <c r="D232" t="s">
        <v>2307</v>
      </c>
      <c r="E232" s="2">
        <v>32.384615384615387</v>
      </c>
      <c r="F232" s="2">
        <v>3.8681318681318682</v>
      </c>
      <c r="G232" s="2">
        <v>1.098901098901099E-2</v>
      </c>
      <c r="H232" s="2">
        <v>0.21164835164835166</v>
      </c>
      <c r="I232" s="2">
        <v>1.8901098901098901</v>
      </c>
      <c r="J232" s="2">
        <v>0</v>
      </c>
      <c r="K232" s="2">
        <v>0</v>
      </c>
      <c r="L232" s="2">
        <v>5.9504395604395608</v>
      </c>
      <c r="M232" s="2">
        <v>2.3791208791208791</v>
      </c>
      <c r="N232" s="2">
        <v>3.052197802197802</v>
      </c>
      <c r="O232" s="2">
        <f>SUM(NonNurse[[#This Row],[Qualified Social Work Staff Hours]:[Other Social Work Staff Hours]])/NonNurse[[#This Row],[MDS Census]]</f>
        <v>0.16771292840176447</v>
      </c>
      <c r="P232" s="2">
        <v>0</v>
      </c>
      <c r="Q232" s="2">
        <v>8.8489010989010985</v>
      </c>
      <c r="R232" s="2">
        <f>SUM(NonNurse[[#This Row],[Qualified Activities Professional Hours]:[Other Activities Professional Hours]])/NonNurse[[#This Row],[MDS Census]]</f>
        <v>0.27324397692568714</v>
      </c>
      <c r="S232" s="2">
        <v>3.6026373626373625</v>
      </c>
      <c r="T232" s="2">
        <v>4.3010989010989</v>
      </c>
      <c r="U232" s="2">
        <v>0</v>
      </c>
      <c r="V232" s="2">
        <f>SUM(NonNurse[[#This Row],[Occupational Therapist Hours]:[OT Aide Hours]])/NonNurse[[#This Row],[MDS Census]]</f>
        <v>0.24405836443841189</v>
      </c>
      <c r="W232" s="2">
        <v>2.3581318681318684</v>
      </c>
      <c r="X232" s="2">
        <v>7.2605494505494512</v>
      </c>
      <c r="Y232" s="2">
        <v>3.0109890109890109</v>
      </c>
      <c r="Z232" s="2">
        <f>SUM(NonNurse[[#This Row],[Physical Therapist (PT) Hours]:[PT Aide Hours]])/NonNurse[[#This Row],[MDS Census]]</f>
        <v>0.38998982015609096</v>
      </c>
      <c r="AA232" s="2">
        <v>0</v>
      </c>
      <c r="AB232" s="2">
        <v>0</v>
      </c>
      <c r="AC232" s="2">
        <v>0</v>
      </c>
      <c r="AD232" s="2">
        <v>0</v>
      </c>
      <c r="AE232" s="2">
        <v>0</v>
      </c>
      <c r="AF232" s="2">
        <v>0</v>
      </c>
      <c r="AG232" s="2">
        <v>0</v>
      </c>
      <c r="AH232" s="2" t="s">
        <v>478</v>
      </c>
      <c r="AI232" s="37">
        <v>5</v>
      </c>
    </row>
    <row r="233" spans="1:35" x14ac:dyDescent="0.25">
      <c r="A233" t="s">
        <v>35</v>
      </c>
      <c r="B233" t="s">
        <v>1843</v>
      </c>
      <c r="C233" t="s">
        <v>2068</v>
      </c>
      <c r="D233" t="s">
        <v>2307</v>
      </c>
      <c r="E233" s="2">
        <v>76.835164835164832</v>
      </c>
      <c r="F233" s="2">
        <v>4.7472527472527473</v>
      </c>
      <c r="G233" s="2">
        <v>0.69230769230769229</v>
      </c>
      <c r="H233" s="2">
        <v>0.2857142857142857</v>
      </c>
      <c r="I233" s="2">
        <v>5.6263736263736268</v>
      </c>
      <c r="J233" s="2">
        <v>1.2857142857142858</v>
      </c>
      <c r="K233" s="2">
        <v>1.1428571428571428</v>
      </c>
      <c r="L233" s="2">
        <v>5.0026373626373637</v>
      </c>
      <c r="M233" s="2">
        <v>11.271978021978022</v>
      </c>
      <c r="N233" s="2">
        <v>0</v>
      </c>
      <c r="O233" s="2">
        <f>SUM(NonNurse[[#This Row],[Qualified Social Work Staff Hours]:[Other Social Work Staff Hours]])/NonNurse[[#This Row],[MDS Census]]</f>
        <v>0.14670337528604119</v>
      </c>
      <c r="P233" s="2">
        <v>5.6263736263736268</v>
      </c>
      <c r="Q233" s="2">
        <v>8.2718681318681337</v>
      </c>
      <c r="R233" s="2">
        <f>SUM(NonNurse[[#This Row],[Qualified Activities Professional Hours]:[Other Activities Professional Hours]])/NonNurse[[#This Row],[MDS Census]]</f>
        <v>0.18088386727688791</v>
      </c>
      <c r="S233" s="2">
        <v>6.2061538461538452</v>
      </c>
      <c r="T233" s="2">
        <v>10.206043956043954</v>
      </c>
      <c r="U233" s="2">
        <v>0</v>
      </c>
      <c r="V233" s="2">
        <f>SUM(NonNurse[[#This Row],[Occupational Therapist Hours]:[OT Aide Hours]])/NonNurse[[#This Row],[MDS Census]]</f>
        <v>0.21360268878718533</v>
      </c>
      <c r="W233" s="2">
        <v>9.1376923076923049</v>
      </c>
      <c r="X233" s="2">
        <v>2.5860439560439556</v>
      </c>
      <c r="Y233" s="2">
        <v>0</v>
      </c>
      <c r="Z233" s="2">
        <f>SUM(NonNurse[[#This Row],[Physical Therapist (PT) Hours]:[PT Aide Hours]])/NonNurse[[#This Row],[MDS Census]]</f>
        <v>0.15258295194508004</v>
      </c>
      <c r="AA233" s="2">
        <v>0</v>
      </c>
      <c r="AB233" s="2">
        <v>0</v>
      </c>
      <c r="AC233" s="2">
        <v>0</v>
      </c>
      <c r="AD233" s="2">
        <v>0</v>
      </c>
      <c r="AE233" s="2">
        <v>0</v>
      </c>
      <c r="AF233" s="2">
        <v>0</v>
      </c>
      <c r="AG233" s="2">
        <v>0</v>
      </c>
      <c r="AH233" s="2" t="s">
        <v>910</v>
      </c>
      <c r="AI233" s="37">
        <v>5</v>
      </c>
    </row>
    <row r="234" spans="1:35" x14ac:dyDescent="0.25">
      <c r="A234" t="s">
        <v>35</v>
      </c>
      <c r="B234" t="s">
        <v>1200</v>
      </c>
      <c r="C234" t="s">
        <v>1972</v>
      </c>
      <c r="D234" t="s">
        <v>2321</v>
      </c>
      <c r="E234" s="2">
        <v>58.505494505494504</v>
      </c>
      <c r="F234" s="2">
        <v>11.428571428571429</v>
      </c>
      <c r="G234" s="2">
        <v>1.1428571428571428</v>
      </c>
      <c r="H234" s="2">
        <v>0.2615384615384615</v>
      </c>
      <c r="I234" s="2">
        <v>0.96703296703296704</v>
      </c>
      <c r="J234" s="2">
        <v>0.52747252747252749</v>
      </c>
      <c r="K234" s="2">
        <v>0</v>
      </c>
      <c r="L234" s="2">
        <v>2.2582417582417582</v>
      </c>
      <c r="M234" s="2">
        <v>5.7142857142857144</v>
      </c>
      <c r="N234" s="2">
        <v>5.7582417582417582</v>
      </c>
      <c r="O234" s="2">
        <f>SUM(NonNurse[[#This Row],[Qualified Social Work Staff Hours]:[Other Social Work Staff Hours]])/NonNurse[[#This Row],[MDS Census]]</f>
        <v>0.1960931630353118</v>
      </c>
      <c r="P234" s="2">
        <v>1.2967032967032968</v>
      </c>
      <c r="Q234" s="2">
        <v>0</v>
      </c>
      <c r="R234" s="2">
        <f>SUM(NonNurse[[#This Row],[Qualified Activities Professional Hours]:[Other Activities Professional Hours]])/NonNurse[[#This Row],[MDS Census]]</f>
        <v>2.2163786626596547E-2</v>
      </c>
      <c r="S234" s="2">
        <v>5.5137362637362637</v>
      </c>
      <c r="T234" s="2">
        <v>11.318681318681319</v>
      </c>
      <c r="U234" s="2">
        <v>0</v>
      </c>
      <c r="V234" s="2">
        <f>SUM(NonNurse[[#This Row],[Occupational Therapist Hours]:[OT Aide Hours]])/NonNurse[[#This Row],[MDS Census]]</f>
        <v>0.28770661157024796</v>
      </c>
      <c r="W234" s="2">
        <v>5.6197802197802185</v>
      </c>
      <c r="X234" s="2">
        <v>9.0769230769230766</v>
      </c>
      <c r="Y234" s="2">
        <v>0</v>
      </c>
      <c r="Z234" s="2">
        <f>SUM(NonNurse[[#This Row],[Physical Therapist (PT) Hours]:[PT Aide Hours]])/NonNurse[[#This Row],[MDS Census]]</f>
        <v>0.25120210368144247</v>
      </c>
      <c r="AA234" s="2">
        <v>0</v>
      </c>
      <c r="AB234" s="2">
        <v>0</v>
      </c>
      <c r="AC234" s="2">
        <v>0</v>
      </c>
      <c r="AD234" s="2">
        <v>0</v>
      </c>
      <c r="AE234" s="2">
        <v>0</v>
      </c>
      <c r="AF234" s="2">
        <v>0</v>
      </c>
      <c r="AG234" s="2">
        <v>0</v>
      </c>
      <c r="AH234" s="2" t="s">
        <v>255</v>
      </c>
      <c r="AI234" s="37">
        <v>5</v>
      </c>
    </row>
    <row r="235" spans="1:35" x14ac:dyDescent="0.25">
      <c r="A235" t="s">
        <v>35</v>
      </c>
      <c r="B235" t="s">
        <v>1824</v>
      </c>
      <c r="C235" t="s">
        <v>2265</v>
      </c>
      <c r="D235" t="s">
        <v>2363</v>
      </c>
      <c r="E235" s="2">
        <v>50.18681318681319</v>
      </c>
      <c r="F235" s="2">
        <v>5.802197802197802</v>
      </c>
      <c r="G235" s="2">
        <v>0.52747252747252749</v>
      </c>
      <c r="H235" s="2">
        <v>0.19780219780219779</v>
      </c>
      <c r="I235" s="2">
        <v>1.1098901098901099</v>
      </c>
      <c r="J235" s="2">
        <v>0</v>
      </c>
      <c r="K235" s="2">
        <v>0.24175824175824176</v>
      </c>
      <c r="L235" s="2">
        <v>3.8434065934065935</v>
      </c>
      <c r="M235" s="2">
        <v>0</v>
      </c>
      <c r="N235" s="2">
        <v>8.7912087912087919E-2</v>
      </c>
      <c r="O235" s="2">
        <f>SUM(NonNurse[[#This Row],[Qualified Social Work Staff Hours]:[Other Social Work Staff Hours]])/NonNurse[[#This Row],[MDS Census]]</f>
        <v>1.7516969564265383E-3</v>
      </c>
      <c r="P235" s="2">
        <v>5.802197802197802</v>
      </c>
      <c r="Q235" s="2">
        <v>0</v>
      </c>
      <c r="R235" s="2">
        <f>SUM(NonNurse[[#This Row],[Qualified Activities Professional Hours]:[Other Activities Professional Hours]])/NonNurse[[#This Row],[MDS Census]]</f>
        <v>0.11561199912415152</v>
      </c>
      <c r="S235" s="2">
        <v>3.2867032967032972</v>
      </c>
      <c r="T235" s="2">
        <v>3.5732967032967027</v>
      </c>
      <c r="U235" s="2">
        <v>0</v>
      </c>
      <c r="V235" s="2">
        <f>SUM(NonNurse[[#This Row],[Occupational Therapist Hours]:[OT Aide Hours]])/NonNurse[[#This Row],[MDS Census]]</f>
        <v>0.13668929275235384</v>
      </c>
      <c r="W235" s="2">
        <v>0.96978021978021978</v>
      </c>
      <c r="X235" s="2">
        <v>9.4736263736263737</v>
      </c>
      <c r="Y235" s="2">
        <v>0</v>
      </c>
      <c r="Z235" s="2">
        <f>SUM(NonNurse[[#This Row],[Physical Therapist (PT) Hours]:[PT Aide Hours]])/NonNurse[[#This Row],[MDS Census]]</f>
        <v>0.20809065031749505</v>
      </c>
      <c r="AA235" s="2">
        <v>0</v>
      </c>
      <c r="AB235" s="2">
        <v>0</v>
      </c>
      <c r="AC235" s="2">
        <v>0</v>
      </c>
      <c r="AD235" s="2">
        <v>0</v>
      </c>
      <c r="AE235" s="2">
        <v>0</v>
      </c>
      <c r="AF235" s="2">
        <v>0</v>
      </c>
      <c r="AG235" s="2">
        <v>0</v>
      </c>
      <c r="AH235" s="2" t="s">
        <v>891</v>
      </c>
      <c r="AI235" s="37">
        <v>5</v>
      </c>
    </row>
    <row r="236" spans="1:35" x14ac:dyDescent="0.25">
      <c r="A236" t="s">
        <v>35</v>
      </c>
      <c r="B236" t="s">
        <v>1255</v>
      </c>
      <c r="C236" t="s">
        <v>1960</v>
      </c>
      <c r="D236" t="s">
        <v>2338</v>
      </c>
      <c r="E236" s="2">
        <v>115.39560439560439</v>
      </c>
      <c r="F236" s="2">
        <v>3.7450549450549433</v>
      </c>
      <c r="G236" s="2">
        <v>1.9340659340659341</v>
      </c>
      <c r="H236" s="2">
        <v>0</v>
      </c>
      <c r="I236" s="2">
        <v>1.1208791208791209</v>
      </c>
      <c r="J236" s="2">
        <v>0</v>
      </c>
      <c r="K236" s="2">
        <v>0</v>
      </c>
      <c r="L236" s="2">
        <v>4.1867032967032971</v>
      </c>
      <c r="M236" s="2">
        <v>15.925494505494505</v>
      </c>
      <c r="N236" s="2">
        <v>0</v>
      </c>
      <c r="O236" s="2">
        <f>SUM(NonNurse[[#This Row],[Qualified Social Work Staff Hours]:[Other Social Work Staff Hours]])/NonNurse[[#This Row],[MDS Census]]</f>
        <v>0.13800780878011618</v>
      </c>
      <c r="P236" s="2">
        <v>14.68912087912088</v>
      </c>
      <c r="Q236" s="2">
        <v>0</v>
      </c>
      <c r="R236" s="2">
        <f>SUM(NonNurse[[#This Row],[Qualified Activities Professional Hours]:[Other Activities Professional Hours]])/NonNurse[[#This Row],[MDS Census]]</f>
        <v>0.12729359108656318</v>
      </c>
      <c r="S236" s="2">
        <v>9.5580219780219799</v>
      </c>
      <c r="T236" s="2">
        <v>7.5989010989011012</v>
      </c>
      <c r="U236" s="2">
        <v>0</v>
      </c>
      <c r="V236" s="2">
        <f>SUM(NonNurse[[#This Row],[Occupational Therapist Hours]:[OT Aide Hours]])/NonNurse[[#This Row],[MDS Census]]</f>
        <v>0.14867917341205605</v>
      </c>
      <c r="W236" s="2">
        <v>3.5118681318681317</v>
      </c>
      <c r="X236" s="2">
        <v>16.348461538461539</v>
      </c>
      <c r="Y236" s="2">
        <v>0</v>
      </c>
      <c r="Z236" s="2">
        <f>SUM(NonNurse[[#This Row],[Physical Therapist (PT) Hours]:[PT Aide Hours]])/NonNurse[[#This Row],[MDS Census]]</f>
        <v>0.17210646605085228</v>
      </c>
      <c r="AA236" s="2">
        <v>6.5934065934065936E-2</v>
      </c>
      <c r="AB236" s="2">
        <v>0</v>
      </c>
      <c r="AC236" s="2">
        <v>0</v>
      </c>
      <c r="AD236" s="2">
        <v>11.153846153846153</v>
      </c>
      <c r="AE236" s="2">
        <v>0</v>
      </c>
      <c r="AF236" s="2">
        <v>0</v>
      </c>
      <c r="AG236" s="2">
        <v>0</v>
      </c>
      <c r="AH236" s="2" t="s">
        <v>311</v>
      </c>
      <c r="AI236" s="37">
        <v>5</v>
      </c>
    </row>
    <row r="237" spans="1:35" x14ac:dyDescent="0.25">
      <c r="A237" t="s">
        <v>35</v>
      </c>
      <c r="B237" t="s">
        <v>1622</v>
      </c>
      <c r="C237" t="s">
        <v>1978</v>
      </c>
      <c r="D237" t="s">
        <v>2331</v>
      </c>
      <c r="E237" s="2">
        <v>33.92307692307692</v>
      </c>
      <c r="F237" s="2">
        <v>4.2197802197802199</v>
      </c>
      <c r="G237" s="2">
        <v>0.13186813186813187</v>
      </c>
      <c r="H237" s="2">
        <v>0.16241758241758242</v>
      </c>
      <c r="I237" s="2">
        <v>1.054945054945055</v>
      </c>
      <c r="J237" s="2">
        <v>0</v>
      </c>
      <c r="K237" s="2">
        <v>0</v>
      </c>
      <c r="L237" s="2">
        <v>1.1428571428571428</v>
      </c>
      <c r="M237" s="2">
        <v>0</v>
      </c>
      <c r="N237" s="2">
        <v>0</v>
      </c>
      <c r="O237" s="2">
        <f>SUM(NonNurse[[#This Row],[Qualified Social Work Staff Hours]:[Other Social Work Staff Hours]])/NonNurse[[#This Row],[MDS Census]]</f>
        <v>0</v>
      </c>
      <c r="P237" s="2">
        <v>2.2664835164835164</v>
      </c>
      <c r="Q237" s="2">
        <v>5.2032967032967035</v>
      </c>
      <c r="R237" s="2">
        <f>SUM(NonNurse[[#This Row],[Qualified Activities Professional Hours]:[Other Activities Professional Hours]])/NonNurse[[#This Row],[MDS Census]]</f>
        <v>0.22019760285066409</v>
      </c>
      <c r="S237" s="2">
        <v>2.1675824175824174</v>
      </c>
      <c r="T237" s="2">
        <v>0.48901098901098899</v>
      </c>
      <c r="U237" s="2">
        <v>0</v>
      </c>
      <c r="V237" s="2">
        <f>SUM(NonNurse[[#This Row],[Occupational Therapist Hours]:[OT Aide Hours]])/NonNurse[[#This Row],[MDS Census]]</f>
        <v>7.831227729186914E-2</v>
      </c>
      <c r="W237" s="2">
        <v>4.3571428571428568</v>
      </c>
      <c r="X237" s="2">
        <v>5.7692307692307696E-2</v>
      </c>
      <c r="Y237" s="2">
        <v>0</v>
      </c>
      <c r="Z237" s="2">
        <f>SUM(NonNurse[[#This Row],[Physical Therapist (PT) Hours]:[PT Aide Hours]])/NonNurse[[#This Row],[MDS Census]]</f>
        <v>0.13014253320375768</v>
      </c>
      <c r="AA237" s="2">
        <v>0</v>
      </c>
      <c r="AB237" s="2">
        <v>0</v>
      </c>
      <c r="AC237" s="2">
        <v>0</v>
      </c>
      <c r="AD237" s="2">
        <v>0</v>
      </c>
      <c r="AE237" s="2">
        <v>0</v>
      </c>
      <c r="AF237" s="2">
        <v>0</v>
      </c>
      <c r="AG237" s="2">
        <v>0</v>
      </c>
      <c r="AH237" s="2" t="s">
        <v>685</v>
      </c>
      <c r="AI237" s="37">
        <v>5</v>
      </c>
    </row>
    <row r="238" spans="1:35" x14ac:dyDescent="0.25">
      <c r="A238" t="s">
        <v>35</v>
      </c>
      <c r="B238" t="s">
        <v>1546</v>
      </c>
      <c r="C238" t="s">
        <v>2214</v>
      </c>
      <c r="D238" t="s">
        <v>2295</v>
      </c>
      <c r="E238" s="2">
        <v>21.054945054945055</v>
      </c>
      <c r="F238" s="2">
        <v>0</v>
      </c>
      <c r="G238" s="2">
        <v>0.8571428571428571</v>
      </c>
      <c r="H238" s="2">
        <v>7.1428571428571425E-2</v>
      </c>
      <c r="I238" s="2">
        <v>6.5934065934065936E-2</v>
      </c>
      <c r="J238" s="2">
        <v>0</v>
      </c>
      <c r="K238" s="2">
        <v>0</v>
      </c>
      <c r="L238" s="2">
        <v>0.86472527472527472</v>
      </c>
      <c r="M238" s="2">
        <v>0</v>
      </c>
      <c r="N238" s="2">
        <v>0</v>
      </c>
      <c r="O238" s="2">
        <f>SUM(NonNurse[[#This Row],[Qualified Social Work Staff Hours]:[Other Social Work Staff Hours]])/NonNurse[[#This Row],[MDS Census]]</f>
        <v>0</v>
      </c>
      <c r="P238" s="2">
        <v>5.3983516483516487</v>
      </c>
      <c r="Q238" s="2">
        <v>2.8076923076923075</v>
      </c>
      <c r="R238" s="2">
        <f>SUM(NonNurse[[#This Row],[Qualified Activities Professional Hours]:[Other Activities Professional Hours]])/NonNurse[[#This Row],[MDS Census]]</f>
        <v>0.38974425887265135</v>
      </c>
      <c r="S238" s="2">
        <v>0.45670329670329662</v>
      </c>
      <c r="T238" s="2">
        <v>1.1376923076923076</v>
      </c>
      <c r="U238" s="2">
        <v>0</v>
      </c>
      <c r="V238" s="2">
        <f>SUM(NonNurse[[#This Row],[Occupational Therapist Hours]:[OT Aide Hours]])/NonNurse[[#This Row],[MDS Census]]</f>
        <v>7.5725469728601252E-2</v>
      </c>
      <c r="W238" s="2">
        <v>0.5365934065934066</v>
      </c>
      <c r="X238" s="2">
        <v>2.62</v>
      </c>
      <c r="Y238" s="2">
        <v>0</v>
      </c>
      <c r="Z238" s="2">
        <f>SUM(NonNurse[[#This Row],[Physical Therapist (PT) Hours]:[PT Aide Hours]])/NonNurse[[#This Row],[MDS Census]]</f>
        <v>0.14992171189979125</v>
      </c>
      <c r="AA238" s="2">
        <v>0</v>
      </c>
      <c r="AB238" s="2">
        <v>0</v>
      </c>
      <c r="AC238" s="2">
        <v>0</v>
      </c>
      <c r="AD238" s="2">
        <v>0</v>
      </c>
      <c r="AE238" s="2">
        <v>0</v>
      </c>
      <c r="AF238" s="2">
        <v>0</v>
      </c>
      <c r="AG238" s="2">
        <v>0</v>
      </c>
      <c r="AH238" s="2" t="s">
        <v>608</v>
      </c>
      <c r="AI238" s="37">
        <v>5</v>
      </c>
    </row>
    <row r="239" spans="1:35" x14ac:dyDescent="0.25">
      <c r="A239" t="s">
        <v>35</v>
      </c>
      <c r="B239" t="s">
        <v>1468</v>
      </c>
      <c r="C239" t="s">
        <v>1945</v>
      </c>
      <c r="D239" t="s">
        <v>2331</v>
      </c>
      <c r="E239" s="2">
        <v>60.021978021978022</v>
      </c>
      <c r="F239" s="2">
        <v>5.7142857142857144</v>
      </c>
      <c r="G239" s="2">
        <v>0.52747252747252749</v>
      </c>
      <c r="H239" s="2">
        <v>0</v>
      </c>
      <c r="I239" s="2">
        <v>0</v>
      </c>
      <c r="J239" s="2">
        <v>0</v>
      </c>
      <c r="K239" s="2">
        <v>0</v>
      </c>
      <c r="L239" s="2">
        <v>4.5832967032967051</v>
      </c>
      <c r="M239" s="2">
        <v>5.7142857142857144</v>
      </c>
      <c r="N239" s="2">
        <v>0</v>
      </c>
      <c r="O239" s="2">
        <f>SUM(NonNurse[[#This Row],[Qualified Social Work Staff Hours]:[Other Social Work Staff Hours]])/NonNurse[[#This Row],[MDS Census]]</f>
        <v>9.5203222262907367E-2</v>
      </c>
      <c r="P239" s="2">
        <v>5.7142857142857144</v>
      </c>
      <c r="Q239" s="2">
        <v>0</v>
      </c>
      <c r="R239" s="2">
        <f>SUM(NonNurse[[#This Row],[Qualified Activities Professional Hours]:[Other Activities Professional Hours]])/NonNurse[[#This Row],[MDS Census]]</f>
        <v>9.5203222262907367E-2</v>
      </c>
      <c r="S239" s="2">
        <v>0.78747252747252738</v>
      </c>
      <c r="T239" s="2">
        <v>3.1145054945054946</v>
      </c>
      <c r="U239" s="2">
        <v>0</v>
      </c>
      <c r="V239" s="2">
        <f>SUM(NonNurse[[#This Row],[Occupational Therapist Hours]:[OT Aide Hours]])/NonNurse[[#This Row],[MDS Census]]</f>
        <v>6.500915415598682E-2</v>
      </c>
      <c r="W239" s="2">
        <v>1.0572527472527471</v>
      </c>
      <c r="X239" s="2">
        <v>6.1093406593406607</v>
      </c>
      <c r="Y239" s="2">
        <v>0</v>
      </c>
      <c r="Z239" s="2">
        <f>SUM(NonNurse[[#This Row],[Physical Therapist (PT) Hours]:[PT Aide Hours]])/NonNurse[[#This Row],[MDS Census]]</f>
        <v>0.11939948736726476</v>
      </c>
      <c r="AA239" s="2">
        <v>0</v>
      </c>
      <c r="AB239" s="2">
        <v>0</v>
      </c>
      <c r="AC239" s="2">
        <v>0</v>
      </c>
      <c r="AD239" s="2">
        <v>0</v>
      </c>
      <c r="AE239" s="2">
        <v>0</v>
      </c>
      <c r="AF239" s="2">
        <v>0</v>
      </c>
      <c r="AG239" s="2">
        <v>0</v>
      </c>
      <c r="AH239" s="2" t="s">
        <v>527</v>
      </c>
      <c r="AI239" s="37">
        <v>5</v>
      </c>
    </row>
    <row r="240" spans="1:35" x14ac:dyDescent="0.25">
      <c r="A240" t="s">
        <v>35</v>
      </c>
      <c r="B240" t="s">
        <v>1111</v>
      </c>
      <c r="C240" t="s">
        <v>1939</v>
      </c>
      <c r="D240" t="s">
        <v>2304</v>
      </c>
      <c r="E240" s="2">
        <v>98.505494505494511</v>
      </c>
      <c r="F240" s="2">
        <v>16.51923076923077</v>
      </c>
      <c r="G240" s="2">
        <v>0.38461538461538464</v>
      </c>
      <c r="H240" s="2">
        <v>0.56043956043956045</v>
      </c>
      <c r="I240" s="2">
        <v>0.34065934065934067</v>
      </c>
      <c r="J240" s="2">
        <v>0</v>
      </c>
      <c r="K240" s="2">
        <v>0</v>
      </c>
      <c r="L240" s="2">
        <v>2.5594505494505504</v>
      </c>
      <c r="M240" s="2">
        <v>5.6538461538461542</v>
      </c>
      <c r="N240" s="2">
        <v>10.741758241758241</v>
      </c>
      <c r="O240" s="2">
        <f>SUM(NonNurse[[#This Row],[Qualified Social Work Staff Hours]:[Other Social Work Staff Hours]])/NonNurse[[#This Row],[MDS Census]]</f>
        <v>0.16644355198572064</v>
      </c>
      <c r="P240" s="2">
        <v>10.568681318681319</v>
      </c>
      <c r="Q240" s="2">
        <v>18.87912087912088</v>
      </c>
      <c r="R240" s="2">
        <f>SUM(NonNurse[[#This Row],[Qualified Activities Professional Hours]:[Other Activities Professional Hours]])/NonNurse[[#This Row],[MDS Census]]</f>
        <v>0.29894578313253012</v>
      </c>
      <c r="S240" s="2">
        <v>9.188021978021979</v>
      </c>
      <c r="T240" s="2">
        <v>18.610989010989009</v>
      </c>
      <c r="U240" s="2">
        <v>0</v>
      </c>
      <c r="V240" s="2">
        <f>SUM(NonNurse[[#This Row],[Occupational Therapist Hours]:[OT Aide Hours]])/NonNurse[[#This Row],[MDS Census]]</f>
        <v>0.28220771976796072</v>
      </c>
      <c r="W240" s="2">
        <v>4.1358241758241769</v>
      </c>
      <c r="X240" s="2">
        <v>17.945714285714295</v>
      </c>
      <c r="Y240" s="2">
        <v>5.0549450549450547</v>
      </c>
      <c r="Z240" s="2">
        <f>SUM(NonNurse[[#This Row],[Physical Therapist (PT) Hours]:[PT Aide Hours]])/NonNurse[[#This Row],[MDS Census]]</f>
        <v>0.27548192771084345</v>
      </c>
      <c r="AA240" s="2">
        <v>0</v>
      </c>
      <c r="AB240" s="2">
        <v>0</v>
      </c>
      <c r="AC240" s="2">
        <v>0</v>
      </c>
      <c r="AD240" s="2">
        <v>0</v>
      </c>
      <c r="AE240" s="2">
        <v>0</v>
      </c>
      <c r="AF240" s="2">
        <v>0</v>
      </c>
      <c r="AG240" s="2">
        <v>0</v>
      </c>
      <c r="AH240" s="2" t="s">
        <v>165</v>
      </c>
      <c r="AI240" s="37">
        <v>5</v>
      </c>
    </row>
    <row r="241" spans="1:35" x14ac:dyDescent="0.25">
      <c r="A241" t="s">
        <v>35</v>
      </c>
      <c r="B241" t="s">
        <v>1072</v>
      </c>
      <c r="C241" t="s">
        <v>2054</v>
      </c>
      <c r="D241" t="s">
        <v>2313</v>
      </c>
      <c r="E241" s="2">
        <v>90.813186813186817</v>
      </c>
      <c r="F241" s="2">
        <v>20.835164835164836</v>
      </c>
      <c r="G241" s="2">
        <v>0.51648351648351654</v>
      </c>
      <c r="H241" s="2">
        <v>0.52747252747252749</v>
      </c>
      <c r="I241" s="2">
        <v>3.4945054945054945</v>
      </c>
      <c r="J241" s="2">
        <v>0</v>
      </c>
      <c r="K241" s="2">
        <v>0</v>
      </c>
      <c r="L241" s="2">
        <v>4.8514285714285714</v>
      </c>
      <c r="M241" s="2">
        <v>5.8104395604395602</v>
      </c>
      <c r="N241" s="2">
        <v>0</v>
      </c>
      <c r="O241" s="2">
        <f>SUM(NonNurse[[#This Row],[Qualified Social Work Staff Hours]:[Other Social Work Staff Hours]])/NonNurse[[#This Row],[MDS Census]]</f>
        <v>6.3982333010648595E-2</v>
      </c>
      <c r="P241" s="2">
        <v>1.3119780219780219</v>
      </c>
      <c r="Q241" s="2">
        <v>16.057252747252747</v>
      </c>
      <c r="R241" s="2">
        <f>SUM(NonNurse[[#This Row],[Qualified Activities Professional Hours]:[Other Activities Professional Hours]])/NonNurse[[#This Row],[MDS Census]]</f>
        <v>0.19126331074540173</v>
      </c>
      <c r="S241" s="2">
        <v>1.1895604395604396</v>
      </c>
      <c r="T241" s="2">
        <v>12.966263736263738</v>
      </c>
      <c r="U241" s="2">
        <v>0</v>
      </c>
      <c r="V241" s="2">
        <f>SUM(NonNurse[[#This Row],[Occupational Therapist Hours]:[OT Aide Hours]])/NonNurse[[#This Row],[MDS Census]]</f>
        <v>0.15587850919651502</v>
      </c>
      <c r="W241" s="2">
        <v>2.0549450549450547</v>
      </c>
      <c r="X241" s="2">
        <v>10.400879120879123</v>
      </c>
      <c r="Y241" s="2">
        <v>0</v>
      </c>
      <c r="Z241" s="2">
        <f>SUM(NonNurse[[#This Row],[Physical Therapist (PT) Hours]:[PT Aide Hours]])/NonNurse[[#This Row],[MDS Census]]</f>
        <v>0.13715876089060988</v>
      </c>
      <c r="AA241" s="2">
        <v>0</v>
      </c>
      <c r="AB241" s="2">
        <v>0</v>
      </c>
      <c r="AC241" s="2">
        <v>0</v>
      </c>
      <c r="AD241" s="2">
        <v>0</v>
      </c>
      <c r="AE241" s="2">
        <v>3.2967032967032968E-2</v>
      </c>
      <c r="AF241" s="2">
        <v>0</v>
      </c>
      <c r="AG241" s="2">
        <v>0</v>
      </c>
      <c r="AH241" s="2" t="s">
        <v>125</v>
      </c>
      <c r="AI241" s="37">
        <v>5</v>
      </c>
    </row>
    <row r="242" spans="1:35" x14ac:dyDescent="0.25">
      <c r="A242" t="s">
        <v>35</v>
      </c>
      <c r="B242" t="s">
        <v>1503</v>
      </c>
      <c r="C242" t="s">
        <v>1992</v>
      </c>
      <c r="D242" t="s">
        <v>2341</v>
      </c>
      <c r="E242" s="2">
        <v>27.043956043956044</v>
      </c>
      <c r="F242" s="2">
        <v>4.4835164835164836</v>
      </c>
      <c r="G242" s="2">
        <v>0</v>
      </c>
      <c r="H242" s="2">
        <v>0</v>
      </c>
      <c r="I242" s="2">
        <v>0</v>
      </c>
      <c r="J242" s="2">
        <v>0</v>
      </c>
      <c r="K242" s="2">
        <v>0</v>
      </c>
      <c r="L242" s="2">
        <v>8.0989010989010984E-2</v>
      </c>
      <c r="M242" s="2">
        <v>0</v>
      </c>
      <c r="N242" s="2">
        <v>0</v>
      </c>
      <c r="O242" s="2">
        <f>SUM(NonNurse[[#This Row],[Qualified Social Work Staff Hours]:[Other Social Work Staff Hours]])/NonNurse[[#This Row],[MDS Census]]</f>
        <v>0</v>
      </c>
      <c r="P242" s="2">
        <v>4.208681318681319</v>
      </c>
      <c r="Q242" s="2">
        <v>0</v>
      </c>
      <c r="R242" s="2">
        <f>SUM(NonNurse[[#This Row],[Qualified Activities Professional Hours]:[Other Activities Professional Hours]])/NonNurse[[#This Row],[MDS Census]]</f>
        <v>0.15562373019097928</v>
      </c>
      <c r="S242" s="2">
        <v>0.99835164835164847</v>
      </c>
      <c r="T242" s="2">
        <v>1.6197802197802205</v>
      </c>
      <c r="U242" s="2">
        <v>0</v>
      </c>
      <c r="V242" s="2">
        <f>SUM(NonNurse[[#This Row],[Occupational Therapist Hours]:[OT Aide Hours]])/NonNurse[[#This Row],[MDS Census]]</f>
        <v>9.6810239739943141E-2</v>
      </c>
      <c r="W242" s="2">
        <v>0.79274725274725277</v>
      </c>
      <c r="X242" s="2">
        <v>5.2786813186813184</v>
      </c>
      <c r="Y242" s="2">
        <v>0</v>
      </c>
      <c r="Z242" s="2">
        <f>SUM(NonNurse[[#This Row],[Physical Therapist (PT) Hours]:[PT Aide Hours]])/NonNurse[[#This Row],[MDS Census]]</f>
        <v>0.22450223486387647</v>
      </c>
      <c r="AA242" s="2">
        <v>0</v>
      </c>
      <c r="AB242" s="2">
        <v>0</v>
      </c>
      <c r="AC242" s="2">
        <v>0</v>
      </c>
      <c r="AD242" s="2">
        <v>0</v>
      </c>
      <c r="AE242" s="2">
        <v>0</v>
      </c>
      <c r="AF242" s="2">
        <v>0</v>
      </c>
      <c r="AG242" s="2">
        <v>0</v>
      </c>
      <c r="AH242" s="2" t="s">
        <v>565</v>
      </c>
      <c r="AI242" s="37">
        <v>5</v>
      </c>
    </row>
    <row r="243" spans="1:35" x14ac:dyDescent="0.25">
      <c r="A243" t="s">
        <v>35</v>
      </c>
      <c r="B243" t="s">
        <v>1660</v>
      </c>
      <c r="C243" t="s">
        <v>2224</v>
      </c>
      <c r="D243" t="s">
        <v>2342</v>
      </c>
      <c r="E243" s="2">
        <v>24.296703296703296</v>
      </c>
      <c r="F243" s="2">
        <v>0.82417582417582413</v>
      </c>
      <c r="G243" s="2">
        <v>0.13186813186813187</v>
      </c>
      <c r="H243" s="2">
        <v>0</v>
      </c>
      <c r="I243" s="2">
        <v>0.64835164835164838</v>
      </c>
      <c r="J243" s="2">
        <v>0</v>
      </c>
      <c r="K243" s="2">
        <v>0</v>
      </c>
      <c r="L243" s="2">
        <v>1.6907692307692306</v>
      </c>
      <c r="M243" s="2">
        <v>2.9670329670329672</v>
      </c>
      <c r="N243" s="2">
        <v>0</v>
      </c>
      <c r="O243" s="2">
        <f>SUM(NonNurse[[#This Row],[Qualified Social Work Staff Hours]:[Other Social Work Staff Hours]])/NonNurse[[#This Row],[MDS Census]]</f>
        <v>0.1221166892808684</v>
      </c>
      <c r="P243" s="2">
        <v>3.4340659340659339</v>
      </c>
      <c r="Q243" s="2">
        <v>3.5631868131868134</v>
      </c>
      <c r="R243" s="2">
        <f>SUM(NonNurse[[#This Row],[Qualified Activities Professional Hours]:[Other Activities Professional Hours]])/NonNurse[[#This Row],[MDS Census]]</f>
        <v>0.28799185888738127</v>
      </c>
      <c r="S243" s="2">
        <v>1.9794505494505494</v>
      </c>
      <c r="T243" s="2">
        <v>5.2230769230769223</v>
      </c>
      <c r="U243" s="2">
        <v>0</v>
      </c>
      <c r="V243" s="2">
        <f>SUM(NonNurse[[#This Row],[Occupational Therapist Hours]:[OT Aide Hours]])/NonNurse[[#This Row],[MDS Census]]</f>
        <v>0.29644052464947984</v>
      </c>
      <c r="W243" s="2">
        <v>0.51417582417582419</v>
      </c>
      <c r="X243" s="2">
        <v>3.4201098901098899</v>
      </c>
      <c r="Y243" s="2">
        <v>0</v>
      </c>
      <c r="Z243" s="2">
        <f>SUM(NonNurse[[#This Row],[Physical Therapist (PT) Hours]:[PT Aide Hours]])/NonNurse[[#This Row],[MDS Census]]</f>
        <v>0.16192672998643148</v>
      </c>
      <c r="AA243" s="2">
        <v>0</v>
      </c>
      <c r="AB243" s="2">
        <v>0</v>
      </c>
      <c r="AC243" s="2">
        <v>0</v>
      </c>
      <c r="AD243" s="2">
        <v>0</v>
      </c>
      <c r="AE243" s="2">
        <v>0</v>
      </c>
      <c r="AF243" s="2">
        <v>0</v>
      </c>
      <c r="AG243" s="2">
        <v>0</v>
      </c>
      <c r="AH243" s="2" t="s">
        <v>724</v>
      </c>
      <c r="AI243" s="37">
        <v>5</v>
      </c>
    </row>
    <row r="244" spans="1:35" x14ac:dyDescent="0.25">
      <c r="A244" t="s">
        <v>35</v>
      </c>
      <c r="B244" t="s">
        <v>1568</v>
      </c>
      <c r="C244" t="s">
        <v>1993</v>
      </c>
      <c r="D244" t="s">
        <v>2281</v>
      </c>
      <c r="E244" s="2">
        <v>95.769230769230774</v>
      </c>
      <c r="F244" s="2">
        <v>2.8131868131868134</v>
      </c>
      <c r="G244" s="2">
        <v>0.21978021978021978</v>
      </c>
      <c r="H244" s="2">
        <v>0.46153846153846156</v>
      </c>
      <c r="I244" s="2">
        <v>3.8901098901098901</v>
      </c>
      <c r="J244" s="2">
        <v>0</v>
      </c>
      <c r="K244" s="2">
        <v>0</v>
      </c>
      <c r="L244" s="2">
        <v>1.929340659340659</v>
      </c>
      <c r="M244" s="2">
        <v>5.4505494505494507</v>
      </c>
      <c r="N244" s="2">
        <v>2.598901098901099</v>
      </c>
      <c r="O244" s="2">
        <f>SUM(NonNurse[[#This Row],[Qualified Social Work Staff Hours]:[Other Social Work Staff Hours]])/NonNurse[[#This Row],[MDS Census]]</f>
        <v>8.4050487664945495E-2</v>
      </c>
      <c r="P244" s="2">
        <v>4.8351648351648349</v>
      </c>
      <c r="Q244" s="2">
        <v>10.131868131868131</v>
      </c>
      <c r="R244" s="2">
        <f>SUM(NonNurse[[#This Row],[Qualified Activities Professional Hours]:[Other Activities Professional Hours]])/NonNurse[[#This Row],[MDS Census]]</f>
        <v>0.15628227194492253</v>
      </c>
      <c r="S244" s="2">
        <v>4.6425274725274726</v>
      </c>
      <c r="T244" s="2">
        <v>4.6519780219780227</v>
      </c>
      <c r="U244" s="2">
        <v>0</v>
      </c>
      <c r="V244" s="2">
        <f>SUM(NonNurse[[#This Row],[Occupational Therapist Hours]:[OT Aide Hours]])/NonNurse[[#This Row],[MDS Census]]</f>
        <v>9.7051061388410784E-2</v>
      </c>
      <c r="W244" s="2">
        <v>2.2008791208791214</v>
      </c>
      <c r="X244" s="2">
        <v>8.5274725274725256</v>
      </c>
      <c r="Y244" s="2">
        <v>0</v>
      </c>
      <c r="Z244" s="2">
        <f>SUM(NonNurse[[#This Row],[Physical Therapist (PT) Hours]:[PT Aide Hours]])/NonNurse[[#This Row],[MDS Census]]</f>
        <v>0.11202294893861157</v>
      </c>
      <c r="AA244" s="2">
        <v>0.16483516483516483</v>
      </c>
      <c r="AB244" s="2">
        <v>0</v>
      </c>
      <c r="AC244" s="2">
        <v>0</v>
      </c>
      <c r="AD244" s="2">
        <v>0</v>
      </c>
      <c r="AE244" s="2">
        <v>0</v>
      </c>
      <c r="AF244" s="2">
        <v>0</v>
      </c>
      <c r="AG244" s="2">
        <v>0</v>
      </c>
      <c r="AH244" s="2" t="s">
        <v>630</v>
      </c>
      <c r="AI244" s="37">
        <v>5</v>
      </c>
    </row>
    <row r="245" spans="1:35" x14ac:dyDescent="0.25">
      <c r="A245" t="s">
        <v>35</v>
      </c>
      <c r="B245" t="s">
        <v>1415</v>
      </c>
      <c r="C245" t="s">
        <v>1961</v>
      </c>
      <c r="D245" t="s">
        <v>2333</v>
      </c>
      <c r="E245" s="2">
        <v>61.07692307692308</v>
      </c>
      <c r="F245" s="2">
        <v>0</v>
      </c>
      <c r="G245" s="2">
        <v>0.7142857142857143</v>
      </c>
      <c r="H245" s="2">
        <v>0.23626373626373626</v>
      </c>
      <c r="I245" s="2">
        <v>2.2197802197802199</v>
      </c>
      <c r="J245" s="2">
        <v>0</v>
      </c>
      <c r="K245" s="2">
        <v>0</v>
      </c>
      <c r="L245" s="2">
        <v>2.7106593406593413</v>
      </c>
      <c r="M245" s="2">
        <v>0</v>
      </c>
      <c r="N245" s="2">
        <v>0</v>
      </c>
      <c r="O245" s="2">
        <f>SUM(NonNurse[[#This Row],[Qualified Social Work Staff Hours]:[Other Social Work Staff Hours]])/NonNurse[[#This Row],[MDS Census]]</f>
        <v>0</v>
      </c>
      <c r="P245" s="2">
        <v>0</v>
      </c>
      <c r="Q245" s="2">
        <v>0</v>
      </c>
      <c r="R245" s="2">
        <f>SUM(NonNurse[[#This Row],[Qualified Activities Professional Hours]:[Other Activities Professional Hours]])/NonNurse[[#This Row],[MDS Census]]</f>
        <v>0</v>
      </c>
      <c r="S245" s="2">
        <v>3.3851648351648347</v>
      </c>
      <c r="T245" s="2">
        <v>3.9735164835164825</v>
      </c>
      <c r="U245" s="2">
        <v>0</v>
      </c>
      <c r="V245" s="2">
        <f>SUM(NonNurse[[#This Row],[Occupational Therapist Hours]:[OT Aide Hours]])/NonNurse[[#This Row],[MDS Census]]</f>
        <v>0.12048218783735153</v>
      </c>
      <c r="W245" s="2">
        <v>1.4321978021978023</v>
      </c>
      <c r="X245" s="2">
        <v>3.7436263736263724</v>
      </c>
      <c r="Y245" s="2">
        <v>0</v>
      </c>
      <c r="Z245" s="2">
        <f>SUM(NonNurse[[#This Row],[Physical Therapist (PT) Hours]:[PT Aide Hours]])/NonNurse[[#This Row],[MDS Census]]</f>
        <v>8.4742713206189257E-2</v>
      </c>
      <c r="AA245" s="2">
        <v>0</v>
      </c>
      <c r="AB245" s="2">
        <v>0</v>
      </c>
      <c r="AC245" s="2">
        <v>0</v>
      </c>
      <c r="AD245" s="2">
        <v>0</v>
      </c>
      <c r="AE245" s="2">
        <v>0</v>
      </c>
      <c r="AF245" s="2">
        <v>0</v>
      </c>
      <c r="AG245" s="2">
        <v>0</v>
      </c>
      <c r="AH245" s="2" t="s">
        <v>474</v>
      </c>
      <c r="AI245" s="37">
        <v>5</v>
      </c>
    </row>
    <row r="246" spans="1:35" x14ac:dyDescent="0.25">
      <c r="A246" t="s">
        <v>35</v>
      </c>
      <c r="B246" t="s">
        <v>1500</v>
      </c>
      <c r="C246" t="s">
        <v>1965</v>
      </c>
      <c r="D246" t="s">
        <v>2282</v>
      </c>
      <c r="E246" s="2">
        <v>80.098901098901095</v>
      </c>
      <c r="F246" s="2">
        <v>5.4945054945054945</v>
      </c>
      <c r="G246" s="2">
        <v>0.32967032967032966</v>
      </c>
      <c r="H246" s="2">
        <v>0.31318681318681318</v>
      </c>
      <c r="I246" s="2">
        <v>2.8241758241758244</v>
      </c>
      <c r="J246" s="2">
        <v>0</v>
      </c>
      <c r="K246" s="2">
        <v>0</v>
      </c>
      <c r="L246" s="2">
        <v>2.4541758241758247</v>
      </c>
      <c r="M246" s="2">
        <v>0</v>
      </c>
      <c r="N246" s="2">
        <v>5.134615384615385</v>
      </c>
      <c r="O246" s="2">
        <f>SUM(NonNurse[[#This Row],[Qualified Social Work Staff Hours]:[Other Social Work Staff Hours]])/NonNurse[[#This Row],[MDS Census]]</f>
        <v>6.4103443545067917E-2</v>
      </c>
      <c r="P246" s="2">
        <v>2.3736263736263736</v>
      </c>
      <c r="Q246" s="2">
        <v>8.3791208791208796</v>
      </c>
      <c r="R246" s="2">
        <f>SUM(NonNurse[[#This Row],[Qualified Activities Professional Hours]:[Other Activities Professional Hours]])/NonNurse[[#This Row],[MDS Census]]</f>
        <v>0.13424338043627385</v>
      </c>
      <c r="S246" s="2">
        <v>3.3049450549450547</v>
      </c>
      <c r="T246" s="2">
        <v>4.562967032967034</v>
      </c>
      <c r="U246" s="2">
        <v>0</v>
      </c>
      <c r="V246" s="2">
        <f>SUM(NonNurse[[#This Row],[Occupational Therapist Hours]:[OT Aide Hours]])/NonNurse[[#This Row],[MDS Census]]</f>
        <v>9.8227466044724945E-2</v>
      </c>
      <c r="W246" s="2">
        <v>5.1013186813186815</v>
      </c>
      <c r="X246" s="2">
        <v>3.438351648351647</v>
      </c>
      <c r="Y246" s="2">
        <v>0</v>
      </c>
      <c r="Z246" s="2">
        <f>SUM(NonNurse[[#This Row],[Physical Therapist (PT) Hours]:[PT Aide Hours]])/NonNurse[[#This Row],[MDS Census]]</f>
        <v>0.10661407600493895</v>
      </c>
      <c r="AA246" s="2">
        <v>0</v>
      </c>
      <c r="AB246" s="2">
        <v>0</v>
      </c>
      <c r="AC246" s="2">
        <v>0</v>
      </c>
      <c r="AD246" s="2">
        <v>0</v>
      </c>
      <c r="AE246" s="2">
        <v>0</v>
      </c>
      <c r="AF246" s="2">
        <v>0</v>
      </c>
      <c r="AG246" s="2">
        <v>0</v>
      </c>
      <c r="AH246" s="2" t="s">
        <v>562</v>
      </c>
      <c r="AI246" s="37">
        <v>5</v>
      </c>
    </row>
    <row r="247" spans="1:35" x14ac:dyDescent="0.25">
      <c r="A247" t="s">
        <v>35</v>
      </c>
      <c r="B247" t="s">
        <v>1713</v>
      </c>
      <c r="C247" t="s">
        <v>1919</v>
      </c>
      <c r="D247" t="s">
        <v>2336</v>
      </c>
      <c r="E247" s="2">
        <v>53.934065934065934</v>
      </c>
      <c r="F247" s="2">
        <v>5.4505494505494507</v>
      </c>
      <c r="G247" s="2">
        <v>0.25274725274725274</v>
      </c>
      <c r="H247" s="2">
        <v>0.17582417582417584</v>
      </c>
      <c r="I247" s="2">
        <v>1.054945054945055</v>
      </c>
      <c r="J247" s="2">
        <v>0</v>
      </c>
      <c r="K247" s="2">
        <v>0</v>
      </c>
      <c r="L247" s="2">
        <v>2.2716483516483521</v>
      </c>
      <c r="M247" s="2">
        <v>5.6263736263736268</v>
      </c>
      <c r="N247" s="2">
        <v>0</v>
      </c>
      <c r="O247" s="2">
        <f>SUM(NonNurse[[#This Row],[Qualified Social Work Staff Hours]:[Other Social Work Staff Hours]])/NonNurse[[#This Row],[MDS Census]]</f>
        <v>0.104319478402608</v>
      </c>
      <c r="P247" s="2">
        <v>3.7802197802197801</v>
      </c>
      <c r="Q247" s="2">
        <v>3.087912087912088</v>
      </c>
      <c r="R247" s="2">
        <f>SUM(NonNurse[[#This Row],[Qualified Activities Professional Hours]:[Other Activities Professional Hours]])/NonNurse[[#This Row],[MDS Census]]</f>
        <v>0.1273431132844336</v>
      </c>
      <c r="S247" s="2">
        <v>1.2794505494505493</v>
      </c>
      <c r="T247" s="2">
        <v>7.4179120879120886</v>
      </c>
      <c r="U247" s="2">
        <v>0</v>
      </c>
      <c r="V247" s="2">
        <f>SUM(NonNurse[[#This Row],[Occupational Therapist Hours]:[OT Aide Hours]])/NonNurse[[#This Row],[MDS Census]]</f>
        <v>0.16125916870415649</v>
      </c>
      <c r="W247" s="2">
        <v>1.115934065934066</v>
      </c>
      <c r="X247" s="2">
        <v>5.1927472527472514</v>
      </c>
      <c r="Y247" s="2">
        <v>0</v>
      </c>
      <c r="Z247" s="2">
        <f>SUM(NonNurse[[#This Row],[Physical Therapist (PT) Hours]:[PT Aide Hours]])/NonNurse[[#This Row],[MDS Census]]</f>
        <v>0.11697025264873674</v>
      </c>
      <c r="AA247" s="2">
        <v>0</v>
      </c>
      <c r="AB247" s="2">
        <v>0</v>
      </c>
      <c r="AC247" s="2">
        <v>0</v>
      </c>
      <c r="AD247" s="2">
        <v>0</v>
      </c>
      <c r="AE247" s="2">
        <v>0</v>
      </c>
      <c r="AF247" s="2">
        <v>0</v>
      </c>
      <c r="AG247" s="2">
        <v>0</v>
      </c>
      <c r="AH247" s="2" t="s">
        <v>779</v>
      </c>
      <c r="AI247" s="37">
        <v>5</v>
      </c>
    </row>
    <row r="248" spans="1:35" x14ac:dyDescent="0.25">
      <c r="A248" t="s">
        <v>35</v>
      </c>
      <c r="B248" t="s">
        <v>1547</v>
      </c>
      <c r="C248" t="s">
        <v>2215</v>
      </c>
      <c r="D248" t="s">
        <v>2347</v>
      </c>
      <c r="E248" s="2">
        <v>25.835164835164836</v>
      </c>
      <c r="F248" s="2">
        <v>0</v>
      </c>
      <c r="G248" s="2">
        <v>7.6923076923076927E-2</v>
      </c>
      <c r="H248" s="2">
        <v>0</v>
      </c>
      <c r="I248" s="2">
        <v>0</v>
      </c>
      <c r="J248" s="2">
        <v>0</v>
      </c>
      <c r="K248" s="2">
        <v>0.18681318681318682</v>
      </c>
      <c r="L248" s="2">
        <v>8.9780219780219758E-2</v>
      </c>
      <c r="M248" s="2">
        <v>0</v>
      </c>
      <c r="N248" s="2">
        <v>0</v>
      </c>
      <c r="O248" s="2">
        <f>SUM(NonNurse[[#This Row],[Qualified Social Work Staff Hours]:[Other Social Work Staff Hours]])/NonNurse[[#This Row],[MDS Census]]</f>
        <v>0</v>
      </c>
      <c r="P248" s="2">
        <v>0</v>
      </c>
      <c r="Q248" s="2">
        <v>0</v>
      </c>
      <c r="R248" s="2">
        <f>SUM(NonNurse[[#This Row],[Qualified Activities Professional Hours]:[Other Activities Professional Hours]])/NonNurse[[#This Row],[MDS Census]]</f>
        <v>0</v>
      </c>
      <c r="S248" s="2">
        <v>0.56736263736263737</v>
      </c>
      <c r="T248" s="2">
        <v>2.3427472527472526</v>
      </c>
      <c r="U248" s="2">
        <v>0</v>
      </c>
      <c r="V248" s="2">
        <f>SUM(NonNurse[[#This Row],[Occupational Therapist Hours]:[OT Aide Hours]])/NonNurse[[#This Row],[MDS Census]]</f>
        <v>0.11264142917907273</v>
      </c>
      <c r="W248" s="2">
        <v>0.49362637362637363</v>
      </c>
      <c r="X248" s="2">
        <v>2.6435164835164837</v>
      </c>
      <c r="Y248" s="2">
        <v>0</v>
      </c>
      <c r="Z248" s="2">
        <f>SUM(NonNurse[[#This Row],[Physical Therapist (PT) Hours]:[PT Aide Hours]])/NonNurse[[#This Row],[MDS Census]]</f>
        <v>0.12142917907273501</v>
      </c>
      <c r="AA248" s="2">
        <v>0</v>
      </c>
      <c r="AB248" s="2">
        <v>0</v>
      </c>
      <c r="AC248" s="2">
        <v>0</v>
      </c>
      <c r="AD248" s="2">
        <v>0</v>
      </c>
      <c r="AE248" s="2">
        <v>0</v>
      </c>
      <c r="AF248" s="2">
        <v>0</v>
      </c>
      <c r="AG248" s="2">
        <v>0</v>
      </c>
      <c r="AH248" s="2" t="s">
        <v>609</v>
      </c>
      <c r="AI248" s="37">
        <v>5</v>
      </c>
    </row>
    <row r="249" spans="1:35" x14ac:dyDescent="0.25">
      <c r="A249" t="s">
        <v>35</v>
      </c>
      <c r="B249" t="s">
        <v>1509</v>
      </c>
      <c r="C249" t="s">
        <v>1955</v>
      </c>
      <c r="D249" t="s">
        <v>2313</v>
      </c>
      <c r="E249" s="2">
        <v>56.890109890109891</v>
      </c>
      <c r="F249" s="2">
        <v>4.6593406593406597</v>
      </c>
      <c r="G249" s="2">
        <v>0.17582417582417584</v>
      </c>
      <c r="H249" s="2">
        <v>0.37747252747252741</v>
      </c>
      <c r="I249" s="2">
        <v>1.054945054945055</v>
      </c>
      <c r="J249" s="2">
        <v>0</v>
      </c>
      <c r="K249" s="2">
        <v>0</v>
      </c>
      <c r="L249" s="2">
        <v>3.4170329670329664</v>
      </c>
      <c r="M249" s="2">
        <v>6.6016483516483513</v>
      </c>
      <c r="N249" s="2">
        <v>0</v>
      </c>
      <c r="O249" s="2">
        <f>SUM(NonNurse[[#This Row],[Qualified Social Work Staff Hours]:[Other Social Work Staff Hours]])/NonNurse[[#This Row],[MDS Census]]</f>
        <v>0.11604210932972764</v>
      </c>
      <c r="P249" s="2">
        <v>4.436813186813187</v>
      </c>
      <c r="Q249" s="2">
        <v>6.7280219780219781</v>
      </c>
      <c r="R249" s="2">
        <f>SUM(NonNurse[[#This Row],[Qualified Activities Professional Hours]:[Other Activities Professional Hours]])/NonNurse[[#This Row],[MDS Census]]</f>
        <v>0.19625265597836583</v>
      </c>
      <c r="S249" s="2">
        <v>4.8710989010989021</v>
      </c>
      <c r="T249" s="2">
        <v>1.3121978021978022</v>
      </c>
      <c r="U249" s="2">
        <v>0</v>
      </c>
      <c r="V249" s="2">
        <f>SUM(NonNurse[[#This Row],[Occupational Therapist Hours]:[OT Aide Hours]])/NonNurse[[#This Row],[MDS Census]]</f>
        <v>0.10868842959242807</v>
      </c>
      <c r="W249" s="2">
        <v>2.7118681318681324</v>
      </c>
      <c r="X249" s="2">
        <v>6.8384615384615408</v>
      </c>
      <c r="Y249" s="2">
        <v>0</v>
      </c>
      <c r="Z249" s="2">
        <f>SUM(NonNurse[[#This Row],[Physical Therapist (PT) Hours]:[PT Aide Hours]])/NonNurse[[#This Row],[MDS Census]]</f>
        <v>0.16787328568669119</v>
      </c>
      <c r="AA249" s="2">
        <v>0.13186813186813187</v>
      </c>
      <c r="AB249" s="2">
        <v>0</v>
      </c>
      <c r="AC249" s="2">
        <v>0</v>
      </c>
      <c r="AD249" s="2">
        <v>0</v>
      </c>
      <c r="AE249" s="2">
        <v>0</v>
      </c>
      <c r="AF249" s="2">
        <v>0</v>
      </c>
      <c r="AG249" s="2">
        <v>0.12087912087912088</v>
      </c>
      <c r="AH249" s="2" t="s">
        <v>571</v>
      </c>
      <c r="AI249" s="37">
        <v>5</v>
      </c>
    </row>
    <row r="250" spans="1:35" x14ac:dyDescent="0.25">
      <c r="A250" t="s">
        <v>35</v>
      </c>
      <c r="B250" t="s">
        <v>1465</v>
      </c>
      <c r="C250" t="s">
        <v>2062</v>
      </c>
      <c r="D250" t="s">
        <v>2347</v>
      </c>
      <c r="E250" s="2">
        <v>17.615384615384617</v>
      </c>
      <c r="F250" s="2">
        <v>0</v>
      </c>
      <c r="G250" s="2">
        <v>5.4945054945054944E-2</v>
      </c>
      <c r="H250" s="2">
        <v>0</v>
      </c>
      <c r="I250" s="2">
        <v>0</v>
      </c>
      <c r="J250" s="2">
        <v>0</v>
      </c>
      <c r="K250" s="2">
        <v>0.2087912087912088</v>
      </c>
      <c r="L250" s="2">
        <v>0.39373626373626369</v>
      </c>
      <c r="M250" s="2">
        <v>0</v>
      </c>
      <c r="N250" s="2">
        <v>0</v>
      </c>
      <c r="O250" s="2">
        <f>SUM(NonNurse[[#This Row],[Qualified Social Work Staff Hours]:[Other Social Work Staff Hours]])/NonNurse[[#This Row],[MDS Census]]</f>
        <v>0</v>
      </c>
      <c r="P250" s="2">
        <v>0</v>
      </c>
      <c r="Q250" s="2">
        <v>0</v>
      </c>
      <c r="R250" s="2">
        <f>SUM(NonNurse[[#This Row],[Qualified Activities Professional Hours]:[Other Activities Professional Hours]])/NonNurse[[#This Row],[MDS Census]]</f>
        <v>0</v>
      </c>
      <c r="S250" s="2">
        <v>0.639120879120879</v>
      </c>
      <c r="T250" s="2">
        <v>2.2012087912087916</v>
      </c>
      <c r="U250" s="2">
        <v>0</v>
      </c>
      <c r="V250" s="2">
        <f>SUM(NonNurse[[#This Row],[Occupational Therapist Hours]:[OT Aide Hours]])/NonNurse[[#This Row],[MDS Census]]</f>
        <v>0.16124142233312538</v>
      </c>
      <c r="W250" s="2">
        <v>0.21032967032967034</v>
      </c>
      <c r="X250" s="2">
        <v>1.7359340659340663</v>
      </c>
      <c r="Y250" s="2">
        <v>0</v>
      </c>
      <c r="Z250" s="2">
        <f>SUM(NonNurse[[#This Row],[Physical Therapist (PT) Hours]:[PT Aide Hours]])/NonNurse[[#This Row],[MDS Census]]</f>
        <v>0.11048658764815972</v>
      </c>
      <c r="AA250" s="2">
        <v>0</v>
      </c>
      <c r="AB250" s="2">
        <v>0</v>
      </c>
      <c r="AC250" s="2">
        <v>0</v>
      </c>
      <c r="AD250" s="2">
        <v>0</v>
      </c>
      <c r="AE250" s="2">
        <v>0</v>
      </c>
      <c r="AF250" s="2">
        <v>0</v>
      </c>
      <c r="AG250" s="2">
        <v>3.2967032967032968E-2</v>
      </c>
      <c r="AH250" s="2" t="s">
        <v>524</v>
      </c>
      <c r="AI250" s="37">
        <v>5</v>
      </c>
    </row>
    <row r="251" spans="1:35" x14ac:dyDescent="0.25">
      <c r="A251" t="s">
        <v>35</v>
      </c>
      <c r="B251" t="s">
        <v>1688</v>
      </c>
      <c r="C251" t="s">
        <v>2242</v>
      </c>
      <c r="D251" t="s">
        <v>2287</v>
      </c>
      <c r="E251" s="2">
        <v>41.384615384615387</v>
      </c>
      <c r="F251" s="2">
        <v>5.7142857142857144</v>
      </c>
      <c r="G251" s="2">
        <v>4.3956043956043959E-2</v>
      </c>
      <c r="H251" s="2">
        <v>0</v>
      </c>
      <c r="I251" s="2">
        <v>0</v>
      </c>
      <c r="J251" s="2">
        <v>0</v>
      </c>
      <c r="K251" s="2">
        <v>0</v>
      </c>
      <c r="L251" s="2">
        <v>1.1426373626373625</v>
      </c>
      <c r="M251" s="2">
        <v>0</v>
      </c>
      <c r="N251" s="2">
        <v>5.7142857142857144</v>
      </c>
      <c r="O251" s="2">
        <f>SUM(NonNurse[[#This Row],[Qualified Social Work Staff Hours]:[Other Social Work Staff Hours]])/NonNurse[[#This Row],[MDS Census]]</f>
        <v>0.13807753584705257</v>
      </c>
      <c r="P251" s="2">
        <v>0</v>
      </c>
      <c r="Q251" s="2">
        <v>7.5803296703296699</v>
      </c>
      <c r="R251" s="2">
        <f>SUM(NonNurse[[#This Row],[Qualified Activities Professional Hours]:[Other Activities Professional Hours]])/NonNurse[[#This Row],[MDS Census]]</f>
        <v>0.18316781731279871</v>
      </c>
      <c r="S251" s="2">
        <v>0.82428571428571429</v>
      </c>
      <c r="T251" s="2">
        <v>8.088131868131871</v>
      </c>
      <c r="U251" s="2">
        <v>0</v>
      </c>
      <c r="V251" s="2">
        <f>SUM(NonNurse[[#This Row],[Occupational Therapist Hours]:[OT Aide Hours]])/NonNurse[[#This Row],[MDS Census]]</f>
        <v>0.215355815188529</v>
      </c>
      <c r="W251" s="2">
        <v>0.79912087912087915</v>
      </c>
      <c r="X251" s="2">
        <v>6.0101098901098906</v>
      </c>
      <c r="Y251" s="2">
        <v>0</v>
      </c>
      <c r="Z251" s="2">
        <f>SUM(NonNurse[[#This Row],[Physical Therapist (PT) Hours]:[PT Aide Hours]])/NonNurse[[#This Row],[MDS Census]]</f>
        <v>0.16453531598513013</v>
      </c>
      <c r="AA251" s="2">
        <v>0</v>
      </c>
      <c r="AB251" s="2">
        <v>0</v>
      </c>
      <c r="AC251" s="2">
        <v>0</v>
      </c>
      <c r="AD251" s="2">
        <v>0</v>
      </c>
      <c r="AE251" s="2">
        <v>0</v>
      </c>
      <c r="AF251" s="2">
        <v>0</v>
      </c>
      <c r="AG251" s="2">
        <v>0</v>
      </c>
      <c r="AH251" s="2" t="s">
        <v>752</v>
      </c>
      <c r="AI251" s="37">
        <v>5</v>
      </c>
    </row>
    <row r="252" spans="1:35" x14ac:dyDescent="0.25">
      <c r="A252" t="s">
        <v>35</v>
      </c>
      <c r="B252" t="s">
        <v>1664</v>
      </c>
      <c r="C252" t="s">
        <v>2174</v>
      </c>
      <c r="D252" t="s">
        <v>2359</v>
      </c>
      <c r="E252" s="2">
        <v>65.868131868131869</v>
      </c>
      <c r="F252" s="2">
        <v>5.6263736263736268</v>
      </c>
      <c r="G252" s="2">
        <v>0.2857142857142857</v>
      </c>
      <c r="H252" s="2">
        <v>0.37912087912087911</v>
      </c>
      <c r="I252" s="2">
        <v>0.24175824175824176</v>
      </c>
      <c r="J252" s="2">
        <v>0</v>
      </c>
      <c r="K252" s="2">
        <v>0</v>
      </c>
      <c r="L252" s="2">
        <v>4.9178021978021986</v>
      </c>
      <c r="M252" s="2">
        <v>0</v>
      </c>
      <c r="N252" s="2">
        <v>5.7736263736263718</v>
      </c>
      <c r="O252" s="2">
        <f>SUM(NonNurse[[#This Row],[Qualified Social Work Staff Hours]:[Other Social Work Staff Hours]])/NonNurse[[#This Row],[MDS Census]]</f>
        <v>8.7654320987654286E-2</v>
      </c>
      <c r="P252" s="2">
        <v>5.2747252747252746</v>
      </c>
      <c r="Q252" s="2">
        <v>7.3824175824175828</v>
      </c>
      <c r="R252" s="2">
        <f>SUM(NonNurse[[#This Row],[Qualified Activities Professional Hours]:[Other Activities Professional Hours]])/NonNurse[[#This Row],[MDS Census]]</f>
        <v>0.19215882549215885</v>
      </c>
      <c r="S252" s="2">
        <v>2.8074725274725285</v>
      </c>
      <c r="T252" s="2">
        <v>2.9286813186813192</v>
      </c>
      <c r="U252" s="2">
        <v>0</v>
      </c>
      <c r="V252" s="2">
        <f>SUM(NonNurse[[#This Row],[Occupational Therapist Hours]:[OT Aide Hours]])/NonNurse[[#This Row],[MDS Census]]</f>
        <v>8.7085418752085433E-2</v>
      </c>
      <c r="W252" s="2">
        <v>1.6040659340659345</v>
      </c>
      <c r="X252" s="2">
        <v>6.8247252747252745</v>
      </c>
      <c r="Y252" s="2">
        <v>0</v>
      </c>
      <c r="Z252" s="2">
        <f>SUM(NonNurse[[#This Row],[Physical Therapist (PT) Hours]:[PT Aide Hours]])/NonNurse[[#This Row],[MDS Census]]</f>
        <v>0.12796463129796462</v>
      </c>
      <c r="AA252" s="2">
        <v>0</v>
      </c>
      <c r="AB252" s="2">
        <v>0</v>
      </c>
      <c r="AC252" s="2">
        <v>0</v>
      </c>
      <c r="AD252" s="2">
        <v>0</v>
      </c>
      <c r="AE252" s="2">
        <v>0</v>
      </c>
      <c r="AF252" s="2">
        <v>0</v>
      </c>
      <c r="AG252" s="2">
        <v>0</v>
      </c>
      <c r="AH252" s="2" t="s">
        <v>728</v>
      </c>
      <c r="AI252" s="37">
        <v>5</v>
      </c>
    </row>
    <row r="253" spans="1:35" x14ac:dyDescent="0.25">
      <c r="A253" t="s">
        <v>35</v>
      </c>
      <c r="B253" t="s">
        <v>1830</v>
      </c>
      <c r="C253" t="s">
        <v>1944</v>
      </c>
      <c r="D253" t="s">
        <v>2281</v>
      </c>
      <c r="E253" s="2">
        <v>61.439560439560438</v>
      </c>
      <c r="F253" s="2">
        <v>39.645054945054945</v>
      </c>
      <c r="G253" s="2">
        <v>0.35164835164835168</v>
      </c>
      <c r="H253" s="2">
        <v>7.6923076923076927E-2</v>
      </c>
      <c r="I253" s="2">
        <v>0.13186813186813187</v>
      </c>
      <c r="J253" s="2">
        <v>0</v>
      </c>
      <c r="K253" s="2">
        <v>0</v>
      </c>
      <c r="L253" s="2">
        <v>5.6516483516483511</v>
      </c>
      <c r="M253" s="2">
        <v>2.0476923076923081</v>
      </c>
      <c r="N253" s="2">
        <v>0</v>
      </c>
      <c r="O253" s="2">
        <f>SUM(NonNurse[[#This Row],[Qualified Social Work Staff Hours]:[Other Social Work Staff Hours]])/NonNurse[[#This Row],[MDS Census]]</f>
        <v>3.3328563763190849E-2</v>
      </c>
      <c r="P253" s="2">
        <v>5.2623076923076937</v>
      </c>
      <c r="Q253" s="2">
        <v>19.739230769230772</v>
      </c>
      <c r="R253" s="2">
        <f>SUM(NonNurse[[#This Row],[Qualified Activities Professional Hours]:[Other Activities Professional Hours]])/NonNurse[[#This Row],[MDS Census]]</f>
        <v>0.40692899302450375</v>
      </c>
      <c r="S253" s="2">
        <v>4.508791208791207</v>
      </c>
      <c r="T253" s="2">
        <v>7.0593406593406591</v>
      </c>
      <c r="U253" s="2">
        <v>0</v>
      </c>
      <c r="V253" s="2">
        <f>SUM(NonNurse[[#This Row],[Occupational Therapist Hours]:[OT Aide Hours]])/NonNurse[[#This Row],[MDS Census]]</f>
        <v>0.18828474333750667</v>
      </c>
      <c r="W253" s="2">
        <v>4.8108791208791226</v>
      </c>
      <c r="X253" s="2">
        <v>9.6789010989010968</v>
      </c>
      <c r="Y253" s="2">
        <v>0</v>
      </c>
      <c r="Z253" s="2">
        <f>SUM(NonNurse[[#This Row],[Physical Therapist (PT) Hours]:[PT Aide Hours]])/NonNurse[[#This Row],[MDS Census]]</f>
        <v>0.23583795385440887</v>
      </c>
      <c r="AA253" s="2">
        <v>0</v>
      </c>
      <c r="AB253" s="2">
        <v>0</v>
      </c>
      <c r="AC253" s="2">
        <v>0</v>
      </c>
      <c r="AD253" s="2">
        <v>51.054945054945058</v>
      </c>
      <c r="AE253" s="2">
        <v>0</v>
      </c>
      <c r="AF253" s="2">
        <v>0</v>
      </c>
      <c r="AG253" s="2">
        <v>0</v>
      </c>
      <c r="AH253" s="2" t="s">
        <v>897</v>
      </c>
      <c r="AI253" s="37">
        <v>5</v>
      </c>
    </row>
    <row r="254" spans="1:35" x14ac:dyDescent="0.25">
      <c r="A254" t="s">
        <v>35</v>
      </c>
      <c r="B254" t="s">
        <v>1441</v>
      </c>
      <c r="C254" t="s">
        <v>2077</v>
      </c>
      <c r="D254" t="s">
        <v>2338</v>
      </c>
      <c r="E254" s="2">
        <v>44.945054945054942</v>
      </c>
      <c r="F254" s="2">
        <v>5.7142857142857144</v>
      </c>
      <c r="G254" s="2">
        <v>0</v>
      </c>
      <c r="H254" s="2">
        <v>0</v>
      </c>
      <c r="I254" s="2">
        <v>0</v>
      </c>
      <c r="J254" s="2">
        <v>0</v>
      </c>
      <c r="K254" s="2">
        <v>0</v>
      </c>
      <c r="L254" s="2">
        <v>1.215054945054945</v>
      </c>
      <c r="M254" s="2">
        <v>0</v>
      </c>
      <c r="N254" s="2">
        <v>0</v>
      </c>
      <c r="O254" s="2">
        <f>SUM(NonNurse[[#This Row],[Qualified Social Work Staff Hours]:[Other Social Work Staff Hours]])/NonNurse[[#This Row],[MDS Census]]</f>
        <v>0</v>
      </c>
      <c r="P254" s="2">
        <v>5.0936263736263721</v>
      </c>
      <c r="Q254" s="2">
        <v>5.5037362637362639</v>
      </c>
      <c r="R254" s="2">
        <f>SUM(NonNurse[[#This Row],[Qualified Activities Professional Hours]:[Other Activities Professional Hours]])/NonNurse[[#This Row],[MDS Census]]</f>
        <v>0.23578484107579462</v>
      </c>
      <c r="S254" s="2">
        <v>0.59109890109890117</v>
      </c>
      <c r="T254" s="2">
        <v>3.5972527472527474</v>
      </c>
      <c r="U254" s="2">
        <v>0</v>
      </c>
      <c r="V254" s="2">
        <f>SUM(NonNurse[[#This Row],[Occupational Therapist Hours]:[OT Aide Hours]])/NonNurse[[#This Row],[MDS Census]]</f>
        <v>9.3188264058679721E-2</v>
      </c>
      <c r="W254" s="2">
        <v>0.81582417582417577</v>
      </c>
      <c r="X254" s="2">
        <v>5.5428571428571436</v>
      </c>
      <c r="Y254" s="2">
        <v>0</v>
      </c>
      <c r="Z254" s="2">
        <f>SUM(NonNurse[[#This Row],[Physical Therapist (PT) Hours]:[PT Aide Hours]])/NonNurse[[#This Row],[MDS Census]]</f>
        <v>0.14147677261613695</v>
      </c>
      <c r="AA254" s="2">
        <v>0</v>
      </c>
      <c r="AB254" s="2">
        <v>0</v>
      </c>
      <c r="AC254" s="2">
        <v>0</v>
      </c>
      <c r="AD254" s="2">
        <v>0</v>
      </c>
      <c r="AE254" s="2">
        <v>0</v>
      </c>
      <c r="AF254" s="2">
        <v>0</v>
      </c>
      <c r="AG254" s="2">
        <v>0</v>
      </c>
      <c r="AH254" s="2" t="s">
        <v>500</v>
      </c>
      <c r="AI254" s="37">
        <v>5</v>
      </c>
    </row>
    <row r="255" spans="1:35" x14ac:dyDescent="0.25">
      <c r="A255" t="s">
        <v>35</v>
      </c>
      <c r="B255" t="s">
        <v>1832</v>
      </c>
      <c r="C255" t="s">
        <v>1962</v>
      </c>
      <c r="D255" t="s">
        <v>2282</v>
      </c>
      <c r="E255" s="2">
        <v>93.824175824175825</v>
      </c>
      <c r="F255" s="2">
        <v>5.1428571428571432</v>
      </c>
      <c r="G255" s="2">
        <v>0.26373626373626374</v>
      </c>
      <c r="H255" s="2">
        <v>0.4175824175824176</v>
      </c>
      <c r="I255" s="2">
        <v>2.2527472527472527</v>
      </c>
      <c r="J255" s="2">
        <v>0</v>
      </c>
      <c r="K255" s="2">
        <v>0</v>
      </c>
      <c r="L255" s="2">
        <v>3.9823076923076917</v>
      </c>
      <c r="M255" s="2">
        <v>0</v>
      </c>
      <c r="N255" s="2">
        <v>5.6813186813186816</v>
      </c>
      <c r="O255" s="2">
        <f>SUM(NonNurse[[#This Row],[Qualified Social Work Staff Hours]:[Other Social Work Staff Hours]])/NonNurse[[#This Row],[MDS Census]]</f>
        <v>6.0552822675099559E-2</v>
      </c>
      <c r="P255" s="2">
        <v>5.5384615384615383</v>
      </c>
      <c r="Q255" s="2">
        <v>6.8571428571428568</v>
      </c>
      <c r="R255" s="2">
        <f>SUM(NonNurse[[#This Row],[Qualified Activities Professional Hours]:[Other Activities Professional Hours]])/NonNurse[[#This Row],[MDS Census]]</f>
        <v>0.13211524947294448</v>
      </c>
      <c r="S255" s="2">
        <v>5.332417582417583</v>
      </c>
      <c r="T255" s="2">
        <v>9.5295604395604414</v>
      </c>
      <c r="U255" s="2">
        <v>0</v>
      </c>
      <c r="V255" s="2">
        <f>SUM(NonNurse[[#This Row],[Occupational Therapist Hours]:[OT Aide Hours]])/NonNurse[[#This Row],[MDS Census]]</f>
        <v>0.15840243616772082</v>
      </c>
      <c r="W255" s="2">
        <v>5.9532967032967017</v>
      </c>
      <c r="X255" s="2">
        <v>6.114065934065934</v>
      </c>
      <c r="Y255" s="2">
        <v>0</v>
      </c>
      <c r="Z255" s="2">
        <f>SUM(NonNurse[[#This Row],[Physical Therapist (PT) Hours]:[PT Aide Hours]])/NonNurse[[#This Row],[MDS Census]]</f>
        <v>0.12861677207776995</v>
      </c>
      <c r="AA255" s="2">
        <v>0</v>
      </c>
      <c r="AB255" s="2">
        <v>0</v>
      </c>
      <c r="AC255" s="2">
        <v>0</v>
      </c>
      <c r="AD255" s="2">
        <v>0</v>
      </c>
      <c r="AE255" s="2">
        <v>0</v>
      </c>
      <c r="AF255" s="2">
        <v>0</v>
      </c>
      <c r="AG255" s="2">
        <v>0</v>
      </c>
      <c r="AH255" s="2" t="s">
        <v>899</v>
      </c>
      <c r="AI255" s="37">
        <v>5</v>
      </c>
    </row>
    <row r="256" spans="1:35" x14ac:dyDescent="0.25">
      <c r="A256" t="s">
        <v>35</v>
      </c>
      <c r="B256" t="s">
        <v>1648</v>
      </c>
      <c r="C256" t="s">
        <v>2184</v>
      </c>
      <c r="D256" t="s">
        <v>2298</v>
      </c>
      <c r="E256" s="2">
        <v>97.791208791208788</v>
      </c>
      <c r="F256" s="2">
        <v>3.8681318681318682</v>
      </c>
      <c r="G256" s="2">
        <v>0.19780219780219779</v>
      </c>
      <c r="H256" s="2">
        <v>0.41208791208791207</v>
      </c>
      <c r="I256" s="2">
        <v>5.3626373626373622</v>
      </c>
      <c r="J256" s="2">
        <v>0</v>
      </c>
      <c r="K256" s="2">
        <v>0</v>
      </c>
      <c r="L256" s="2">
        <v>5.4031868131868128</v>
      </c>
      <c r="M256" s="2">
        <v>5.186813186813187</v>
      </c>
      <c r="N256" s="2">
        <v>4.356593406593408</v>
      </c>
      <c r="O256" s="2">
        <f>SUM(NonNurse[[#This Row],[Qualified Social Work Staff Hours]:[Other Social Work Staff Hours]])/NonNurse[[#This Row],[MDS Census]]</f>
        <v>9.7589616810877633E-2</v>
      </c>
      <c r="P256" s="2">
        <v>5.7142857142857144</v>
      </c>
      <c r="Q256" s="2">
        <v>0.53472527472527465</v>
      </c>
      <c r="R256" s="2">
        <f>SUM(NonNurse[[#This Row],[Qualified Activities Professional Hours]:[Other Activities Professional Hours]])/NonNurse[[#This Row],[MDS Census]]</f>
        <v>6.3901561973255416E-2</v>
      </c>
      <c r="S256" s="2">
        <v>7.8696703296703285</v>
      </c>
      <c r="T256" s="2">
        <v>12.64483516483517</v>
      </c>
      <c r="U256" s="2">
        <v>0</v>
      </c>
      <c r="V256" s="2">
        <f>SUM(NonNurse[[#This Row],[Occupational Therapist Hours]:[OT Aide Hours]])/NonNurse[[#This Row],[MDS Census]]</f>
        <v>0.20977862681200141</v>
      </c>
      <c r="W256" s="2">
        <v>11.00978021978022</v>
      </c>
      <c r="X256" s="2">
        <v>10.910659340659345</v>
      </c>
      <c r="Y256" s="2">
        <v>0</v>
      </c>
      <c r="Z256" s="2">
        <f>SUM(NonNurse[[#This Row],[Physical Therapist (PT) Hours]:[PT Aide Hours]])/NonNurse[[#This Row],[MDS Census]]</f>
        <v>0.22415552309248235</v>
      </c>
      <c r="AA256" s="2">
        <v>0</v>
      </c>
      <c r="AB256" s="2">
        <v>0</v>
      </c>
      <c r="AC256" s="2">
        <v>0</v>
      </c>
      <c r="AD256" s="2">
        <v>0</v>
      </c>
      <c r="AE256" s="2">
        <v>0.24175824175824176</v>
      </c>
      <c r="AF256" s="2">
        <v>0</v>
      </c>
      <c r="AG256" s="2">
        <v>0.42857142857142855</v>
      </c>
      <c r="AH256" s="2" t="s">
        <v>711</v>
      </c>
      <c r="AI256" s="37">
        <v>5</v>
      </c>
    </row>
    <row r="257" spans="1:35" x14ac:dyDescent="0.25">
      <c r="A257" t="s">
        <v>35</v>
      </c>
      <c r="B257" t="s">
        <v>1620</v>
      </c>
      <c r="C257" t="s">
        <v>2004</v>
      </c>
      <c r="D257" t="s">
        <v>2298</v>
      </c>
      <c r="E257" s="2">
        <v>54.582417582417584</v>
      </c>
      <c r="F257" s="2">
        <v>5.6263736263736268</v>
      </c>
      <c r="G257" s="2">
        <v>5.6703296703296706</v>
      </c>
      <c r="H257" s="2">
        <v>0</v>
      </c>
      <c r="I257" s="2">
        <v>2.2417582417582418</v>
      </c>
      <c r="J257" s="2">
        <v>0</v>
      </c>
      <c r="K257" s="2">
        <v>0</v>
      </c>
      <c r="L257" s="2">
        <v>2.4647252747252741</v>
      </c>
      <c r="M257" s="2">
        <v>0</v>
      </c>
      <c r="N257" s="2">
        <v>5.3626373626373622</v>
      </c>
      <c r="O257" s="2">
        <f>SUM(NonNurse[[#This Row],[Qualified Social Work Staff Hours]:[Other Social Work Staff Hours]])/NonNurse[[#This Row],[MDS Census]]</f>
        <v>9.824843970203341E-2</v>
      </c>
      <c r="P257" s="2">
        <v>5.6263736263736268</v>
      </c>
      <c r="Q257" s="2">
        <v>6.4018681318681327</v>
      </c>
      <c r="R257" s="2">
        <f>SUM(NonNurse[[#This Row],[Qualified Activities Professional Hours]:[Other Activities Professional Hours]])/NonNurse[[#This Row],[MDS Census]]</f>
        <v>0.22036843164888262</v>
      </c>
      <c r="S257" s="2">
        <v>2.3864835164835161</v>
      </c>
      <c r="T257" s="2">
        <v>8.2932967032967024</v>
      </c>
      <c r="U257" s="2">
        <v>0</v>
      </c>
      <c r="V257" s="2">
        <f>SUM(NonNurse[[#This Row],[Occupational Therapist Hours]:[OT Aide Hours]])/NonNurse[[#This Row],[MDS Census]]</f>
        <v>0.19566337829675856</v>
      </c>
      <c r="W257" s="2">
        <v>0.17076923076923076</v>
      </c>
      <c r="X257" s="2">
        <v>7.3226373626373631</v>
      </c>
      <c r="Y257" s="2">
        <v>3.4175824175824174</v>
      </c>
      <c r="Z257" s="2">
        <f>SUM(NonNurse[[#This Row],[Physical Therapist (PT) Hours]:[PT Aide Hours]])/NonNurse[[#This Row],[MDS Census]]</f>
        <v>0.1998993356150594</v>
      </c>
      <c r="AA257" s="2">
        <v>0</v>
      </c>
      <c r="AB257" s="2">
        <v>0</v>
      </c>
      <c r="AC257" s="2">
        <v>0</v>
      </c>
      <c r="AD257" s="2">
        <v>0</v>
      </c>
      <c r="AE257" s="2">
        <v>0</v>
      </c>
      <c r="AF257" s="2">
        <v>0</v>
      </c>
      <c r="AG257" s="2">
        <v>0</v>
      </c>
      <c r="AH257" s="2" t="s">
        <v>683</v>
      </c>
      <c r="AI257" s="37">
        <v>5</v>
      </c>
    </row>
    <row r="258" spans="1:35" x14ac:dyDescent="0.25">
      <c r="A258" t="s">
        <v>35</v>
      </c>
      <c r="B258" t="s">
        <v>1330</v>
      </c>
      <c r="C258" t="s">
        <v>2118</v>
      </c>
      <c r="D258" t="s">
        <v>2320</v>
      </c>
      <c r="E258" s="2">
        <v>42.81318681318681</v>
      </c>
      <c r="F258" s="2">
        <v>5.186813186813187</v>
      </c>
      <c r="G258" s="2">
        <v>0.4175824175824176</v>
      </c>
      <c r="H258" s="2">
        <v>0.21428571428571427</v>
      </c>
      <c r="I258" s="2">
        <v>0.87912087912087911</v>
      </c>
      <c r="J258" s="2">
        <v>0</v>
      </c>
      <c r="K258" s="2">
        <v>0</v>
      </c>
      <c r="L258" s="2">
        <v>0.90659340659340659</v>
      </c>
      <c r="M258" s="2">
        <v>0</v>
      </c>
      <c r="N258" s="2">
        <v>4.6813186813186816</v>
      </c>
      <c r="O258" s="2">
        <f>SUM(NonNurse[[#This Row],[Qualified Social Work Staff Hours]:[Other Social Work Staff Hours]])/NonNurse[[#This Row],[MDS Census]]</f>
        <v>0.10934291581108831</v>
      </c>
      <c r="P258" s="2">
        <v>4.552197802197802</v>
      </c>
      <c r="Q258" s="2">
        <v>3.2829670329670328</v>
      </c>
      <c r="R258" s="2">
        <f>SUM(NonNurse[[#This Row],[Qualified Activities Professional Hours]:[Other Activities Professional Hours]])/NonNurse[[#This Row],[MDS Census]]</f>
        <v>0.18300821355236141</v>
      </c>
      <c r="S258" s="2">
        <v>2.6356043956043949</v>
      </c>
      <c r="T258" s="2">
        <v>1.6765934065934067</v>
      </c>
      <c r="U258" s="2">
        <v>0</v>
      </c>
      <c r="V258" s="2">
        <f>SUM(NonNurse[[#This Row],[Occupational Therapist Hours]:[OT Aide Hours]])/NonNurse[[#This Row],[MDS Census]]</f>
        <v>0.10072125256673511</v>
      </c>
      <c r="W258" s="2">
        <v>0.91615384615384554</v>
      </c>
      <c r="X258" s="2">
        <v>3.6813186813186802</v>
      </c>
      <c r="Y258" s="2">
        <v>0</v>
      </c>
      <c r="Z258" s="2">
        <f>SUM(NonNurse[[#This Row],[Physical Therapist (PT) Hours]:[PT Aide Hours]])/NonNurse[[#This Row],[MDS Census]]</f>
        <v>0.10738449691991783</v>
      </c>
      <c r="AA258" s="2">
        <v>0</v>
      </c>
      <c r="AB258" s="2">
        <v>0</v>
      </c>
      <c r="AC258" s="2">
        <v>0</v>
      </c>
      <c r="AD258" s="2">
        <v>0</v>
      </c>
      <c r="AE258" s="2">
        <v>0</v>
      </c>
      <c r="AF258" s="2">
        <v>0</v>
      </c>
      <c r="AG258" s="2">
        <v>0</v>
      </c>
      <c r="AH258" s="2" t="s">
        <v>387</v>
      </c>
      <c r="AI258" s="37">
        <v>5</v>
      </c>
    </row>
    <row r="259" spans="1:35" x14ac:dyDescent="0.25">
      <c r="A259" t="s">
        <v>35</v>
      </c>
      <c r="B259" t="s">
        <v>1228</v>
      </c>
      <c r="C259" t="s">
        <v>2068</v>
      </c>
      <c r="D259" t="s">
        <v>2307</v>
      </c>
      <c r="E259" s="2">
        <v>62.450549450549453</v>
      </c>
      <c r="F259" s="2">
        <v>5.6263736263736268</v>
      </c>
      <c r="G259" s="2">
        <v>0.18681318681318682</v>
      </c>
      <c r="H259" s="2">
        <v>0</v>
      </c>
      <c r="I259" s="2">
        <v>0</v>
      </c>
      <c r="J259" s="2">
        <v>0</v>
      </c>
      <c r="K259" s="2">
        <v>0</v>
      </c>
      <c r="L259" s="2">
        <v>5.0956043956043953</v>
      </c>
      <c r="M259" s="2">
        <v>0</v>
      </c>
      <c r="N259" s="2">
        <v>5.3626373626373622</v>
      </c>
      <c r="O259" s="2">
        <f>SUM(NonNurse[[#This Row],[Qualified Social Work Staff Hours]:[Other Social Work Staff Hours]])/NonNurse[[#This Row],[MDS Census]]</f>
        <v>8.5870139011085686E-2</v>
      </c>
      <c r="P259" s="2">
        <v>5.3684615384615384</v>
      </c>
      <c r="Q259" s="2">
        <v>3.0064835164835157</v>
      </c>
      <c r="R259" s="2">
        <f>SUM(NonNurse[[#This Row],[Qualified Activities Professional Hours]:[Other Activities Professional Hours]])/NonNurse[[#This Row],[MDS Census]]</f>
        <v>0.13410522611296849</v>
      </c>
      <c r="S259" s="2">
        <v>5.791208791208792E-2</v>
      </c>
      <c r="T259" s="2">
        <v>5.910109890109891</v>
      </c>
      <c r="U259" s="2">
        <v>0</v>
      </c>
      <c r="V259" s="2">
        <f>SUM(NonNurse[[#This Row],[Occupational Therapist Hours]:[OT Aide Hours]])/NonNurse[[#This Row],[MDS Census]]</f>
        <v>9.55639626957593E-2</v>
      </c>
      <c r="W259" s="2">
        <v>4.4793406593406591</v>
      </c>
      <c r="X259" s="2">
        <v>0.45912087912087907</v>
      </c>
      <c r="Y259" s="2">
        <v>0</v>
      </c>
      <c r="Z259" s="2">
        <f>SUM(NonNurse[[#This Row],[Physical Therapist (PT) Hours]:[PT Aide Hours]])/NonNurse[[#This Row],[MDS Census]]</f>
        <v>7.90779517860285E-2</v>
      </c>
      <c r="AA259" s="2">
        <v>0</v>
      </c>
      <c r="AB259" s="2">
        <v>0</v>
      </c>
      <c r="AC259" s="2">
        <v>0</v>
      </c>
      <c r="AD259" s="2">
        <v>0</v>
      </c>
      <c r="AE259" s="2">
        <v>0</v>
      </c>
      <c r="AF259" s="2">
        <v>0</v>
      </c>
      <c r="AG259" s="2">
        <v>0</v>
      </c>
      <c r="AH259" s="2" t="s">
        <v>284</v>
      </c>
      <c r="AI259" s="37">
        <v>5</v>
      </c>
    </row>
    <row r="260" spans="1:35" x14ac:dyDescent="0.25">
      <c r="A260" t="s">
        <v>35</v>
      </c>
      <c r="B260" t="s">
        <v>1166</v>
      </c>
      <c r="C260" t="s">
        <v>2123</v>
      </c>
      <c r="D260" t="s">
        <v>2331</v>
      </c>
      <c r="E260" s="2">
        <v>110.84615384615384</v>
      </c>
      <c r="F260" s="2">
        <v>4.9230769230769234</v>
      </c>
      <c r="G260" s="2">
        <v>9.8901098901098897E-2</v>
      </c>
      <c r="H260" s="2">
        <v>0.50604395604395613</v>
      </c>
      <c r="I260" s="2">
        <v>2.5274725274725274</v>
      </c>
      <c r="J260" s="2">
        <v>0</v>
      </c>
      <c r="K260" s="2">
        <v>0</v>
      </c>
      <c r="L260" s="2">
        <v>8.969780219780219</v>
      </c>
      <c r="M260" s="2">
        <v>4.0769230769230766</v>
      </c>
      <c r="N260" s="2">
        <v>0</v>
      </c>
      <c r="O260" s="2">
        <f>SUM(NonNurse[[#This Row],[Qualified Social Work Staff Hours]:[Other Social Work Staff Hours]])/NonNurse[[#This Row],[MDS Census]]</f>
        <v>3.678001387925052E-2</v>
      </c>
      <c r="P260" s="2">
        <v>5.4450549450549453</v>
      </c>
      <c r="Q260" s="2">
        <v>10.947802197802197</v>
      </c>
      <c r="R260" s="2">
        <f>SUM(NonNurse[[#This Row],[Qualified Activities Professional Hours]:[Other Activities Professional Hours]])/NonNurse[[#This Row],[MDS Census]]</f>
        <v>0.14788837117081391</v>
      </c>
      <c r="S260" s="2">
        <v>4.6758241758241761</v>
      </c>
      <c r="T260" s="2">
        <v>20.271978021978022</v>
      </c>
      <c r="U260" s="2">
        <v>0</v>
      </c>
      <c r="V260" s="2">
        <f>SUM(NonNurse[[#This Row],[Occupational Therapist Hours]:[OT Aide Hours]])/NonNurse[[#This Row],[MDS Census]]</f>
        <v>0.22506691781500943</v>
      </c>
      <c r="W260" s="2">
        <v>9.8406593406593412</v>
      </c>
      <c r="X260" s="2">
        <v>27.10164835164835</v>
      </c>
      <c r="Y260" s="2">
        <v>0</v>
      </c>
      <c r="Z260" s="2">
        <f>SUM(NonNurse[[#This Row],[Physical Therapist (PT) Hours]:[PT Aide Hours]])/NonNurse[[#This Row],[MDS Census]]</f>
        <v>0.33327550312283138</v>
      </c>
      <c r="AA260" s="2">
        <v>0</v>
      </c>
      <c r="AB260" s="2">
        <v>0</v>
      </c>
      <c r="AC260" s="2">
        <v>0</v>
      </c>
      <c r="AD260" s="2">
        <v>0</v>
      </c>
      <c r="AE260" s="2">
        <v>0</v>
      </c>
      <c r="AF260" s="2">
        <v>0</v>
      </c>
      <c r="AG260" s="2">
        <v>0</v>
      </c>
      <c r="AH260" s="2" t="s">
        <v>221</v>
      </c>
      <c r="AI260" s="37">
        <v>5</v>
      </c>
    </row>
    <row r="261" spans="1:35" x14ac:dyDescent="0.25">
      <c r="A261" t="s">
        <v>35</v>
      </c>
      <c r="B261" t="s">
        <v>1069</v>
      </c>
      <c r="C261" t="s">
        <v>1922</v>
      </c>
      <c r="D261" t="s">
        <v>2291</v>
      </c>
      <c r="E261" s="2">
        <v>52.901098901098898</v>
      </c>
      <c r="F261" s="2">
        <v>5.6263736263736268</v>
      </c>
      <c r="G261" s="2">
        <v>0.39560439560439559</v>
      </c>
      <c r="H261" s="2">
        <v>0.30065934065934063</v>
      </c>
      <c r="I261" s="2">
        <v>1.7692307692307692</v>
      </c>
      <c r="J261" s="2">
        <v>0</v>
      </c>
      <c r="K261" s="2">
        <v>0</v>
      </c>
      <c r="L261" s="2">
        <v>4.8949450549450546</v>
      </c>
      <c r="M261" s="2">
        <v>5.4958241758241755</v>
      </c>
      <c r="N261" s="2">
        <v>0</v>
      </c>
      <c r="O261" s="2">
        <f>SUM(NonNurse[[#This Row],[Qualified Social Work Staff Hours]:[Other Social Work Staff Hours]])/NonNurse[[#This Row],[MDS Census]]</f>
        <v>0.10388865808059826</v>
      </c>
      <c r="P261" s="2">
        <v>5.3656043956043957</v>
      </c>
      <c r="Q261" s="2">
        <v>5.7730769230769221</v>
      </c>
      <c r="R261" s="2">
        <f>SUM(NonNurse[[#This Row],[Qualified Activities Professional Hours]:[Other Activities Professional Hours]])/NonNurse[[#This Row],[MDS Census]]</f>
        <v>0.21055670959700873</v>
      </c>
      <c r="S261" s="2">
        <v>5.543736263736263</v>
      </c>
      <c r="T261" s="2">
        <v>4.3561538461538456</v>
      </c>
      <c r="U261" s="2">
        <v>0</v>
      </c>
      <c r="V261" s="2">
        <f>SUM(NonNurse[[#This Row],[Occupational Therapist Hours]:[OT Aide Hours]])/NonNurse[[#This Row],[MDS Census]]</f>
        <v>0.18713959285417531</v>
      </c>
      <c r="W261" s="2">
        <v>5.2181318681318674</v>
      </c>
      <c r="X261" s="2">
        <v>4.9962637362637361</v>
      </c>
      <c r="Y261" s="2">
        <v>0</v>
      </c>
      <c r="Z261" s="2">
        <f>SUM(NonNurse[[#This Row],[Physical Therapist (PT) Hours]:[PT Aide Hours]])/NonNurse[[#This Row],[MDS Census]]</f>
        <v>0.19308475280432072</v>
      </c>
      <c r="AA261" s="2">
        <v>0</v>
      </c>
      <c r="AB261" s="2">
        <v>0</v>
      </c>
      <c r="AC261" s="2">
        <v>0</v>
      </c>
      <c r="AD261" s="2">
        <v>0</v>
      </c>
      <c r="AE261" s="2">
        <v>0</v>
      </c>
      <c r="AF261" s="2">
        <v>0</v>
      </c>
      <c r="AG261" s="2">
        <v>0</v>
      </c>
      <c r="AH261" s="2" t="s">
        <v>122</v>
      </c>
      <c r="AI261" s="37">
        <v>5</v>
      </c>
    </row>
    <row r="262" spans="1:35" x14ac:dyDescent="0.25">
      <c r="A262" t="s">
        <v>35</v>
      </c>
      <c r="B262" t="s">
        <v>1433</v>
      </c>
      <c r="C262" t="s">
        <v>2008</v>
      </c>
      <c r="D262" t="s">
        <v>2281</v>
      </c>
      <c r="E262" s="2">
        <v>78.890109890109883</v>
      </c>
      <c r="F262" s="2">
        <v>7.384615384615385</v>
      </c>
      <c r="G262" s="2">
        <v>0.49450549450549453</v>
      </c>
      <c r="H262" s="2">
        <v>0.3840659340659342</v>
      </c>
      <c r="I262" s="2">
        <v>1.6263736263736264</v>
      </c>
      <c r="J262" s="2">
        <v>0</v>
      </c>
      <c r="K262" s="2">
        <v>0</v>
      </c>
      <c r="L262" s="2">
        <v>0</v>
      </c>
      <c r="M262" s="2">
        <v>5.6015384615384605</v>
      </c>
      <c r="N262" s="2">
        <v>0</v>
      </c>
      <c r="O262" s="2">
        <f>SUM(NonNurse[[#This Row],[Qualified Social Work Staff Hours]:[Other Social Work Staff Hours]])/NonNurse[[#This Row],[MDS Census]]</f>
        <v>7.1004318150160187E-2</v>
      </c>
      <c r="P262" s="2">
        <v>5.384725274725275</v>
      </c>
      <c r="Q262" s="2">
        <v>6.1676923076923051</v>
      </c>
      <c r="R262" s="2">
        <f>SUM(NonNurse[[#This Row],[Qualified Activities Professional Hours]:[Other Activities Professional Hours]])/NonNurse[[#This Row],[MDS Census]]</f>
        <v>0.14643682964201141</v>
      </c>
      <c r="S262" s="2">
        <v>4.7307692307692308</v>
      </c>
      <c r="T262" s="2">
        <v>9.0082417582417573</v>
      </c>
      <c r="U262" s="2">
        <v>0</v>
      </c>
      <c r="V262" s="2">
        <f>SUM(NonNurse[[#This Row],[Occupational Therapist Hours]:[OT Aide Hours]])/NonNurse[[#This Row],[MDS Census]]</f>
        <v>0.17415378186376934</v>
      </c>
      <c r="W262" s="2">
        <v>5.0264835164835162</v>
      </c>
      <c r="X262" s="2">
        <v>6.6907692307692281</v>
      </c>
      <c r="Y262" s="2">
        <v>0</v>
      </c>
      <c r="Z262" s="2">
        <f>SUM(NonNurse[[#This Row],[Physical Therapist (PT) Hours]:[PT Aide Hours]])/NonNurse[[#This Row],[MDS Census]]</f>
        <v>0.14852625713887724</v>
      </c>
      <c r="AA262" s="2">
        <v>0</v>
      </c>
      <c r="AB262" s="2">
        <v>0</v>
      </c>
      <c r="AC262" s="2">
        <v>0</v>
      </c>
      <c r="AD262" s="2">
        <v>0</v>
      </c>
      <c r="AE262" s="2">
        <v>0</v>
      </c>
      <c r="AF262" s="2">
        <v>0</v>
      </c>
      <c r="AG262" s="2">
        <v>0</v>
      </c>
      <c r="AH262" s="2" t="s">
        <v>492</v>
      </c>
      <c r="AI262" s="37">
        <v>5</v>
      </c>
    </row>
    <row r="263" spans="1:35" x14ac:dyDescent="0.25">
      <c r="A263" t="s">
        <v>35</v>
      </c>
      <c r="B263" t="s">
        <v>1510</v>
      </c>
      <c r="C263" t="s">
        <v>2068</v>
      </c>
      <c r="D263" t="s">
        <v>2307</v>
      </c>
      <c r="E263" s="2">
        <v>61.868131868131869</v>
      </c>
      <c r="F263" s="2">
        <v>5.7142857142857144</v>
      </c>
      <c r="G263" s="2">
        <v>0.26373626373626374</v>
      </c>
      <c r="H263" s="2">
        <v>0.38406593406593409</v>
      </c>
      <c r="I263" s="2">
        <v>1.1758241758241759</v>
      </c>
      <c r="J263" s="2">
        <v>0</v>
      </c>
      <c r="K263" s="2">
        <v>0</v>
      </c>
      <c r="L263" s="2">
        <v>4.3940659340659343</v>
      </c>
      <c r="M263" s="2">
        <v>0</v>
      </c>
      <c r="N263" s="2">
        <v>4.8314285714285736</v>
      </c>
      <c r="O263" s="2">
        <f>SUM(NonNurse[[#This Row],[Qualified Social Work Staff Hours]:[Other Social Work Staff Hours]])/NonNurse[[#This Row],[MDS Census]]</f>
        <v>7.8092362344582625E-2</v>
      </c>
      <c r="P263" s="2">
        <v>2.324065934065934</v>
      </c>
      <c r="Q263" s="2">
        <v>9.8060439560439558</v>
      </c>
      <c r="R263" s="2">
        <f>SUM(NonNurse[[#This Row],[Qualified Activities Professional Hours]:[Other Activities Professional Hours]])/NonNurse[[#This Row],[MDS Census]]</f>
        <v>0.19606394316163409</v>
      </c>
      <c r="S263" s="2">
        <v>3.6764835164835157</v>
      </c>
      <c r="T263" s="2">
        <v>5.3431868131868132</v>
      </c>
      <c r="U263" s="2">
        <v>0</v>
      </c>
      <c r="V263" s="2">
        <f>SUM(NonNurse[[#This Row],[Occupational Therapist Hours]:[OT Aide Hours]])/NonNurse[[#This Row],[MDS Census]]</f>
        <v>0.1457886323268206</v>
      </c>
      <c r="W263" s="2">
        <v>4.5649450549450545</v>
      </c>
      <c r="X263" s="2">
        <v>0.65527472527472519</v>
      </c>
      <c r="Y263" s="2">
        <v>0</v>
      </c>
      <c r="Z263" s="2">
        <f>SUM(NonNurse[[#This Row],[Physical Therapist (PT) Hours]:[PT Aide Hours]])/NonNurse[[#This Row],[MDS Census]]</f>
        <v>8.4376554174067489E-2</v>
      </c>
      <c r="AA263" s="2">
        <v>0</v>
      </c>
      <c r="AB263" s="2">
        <v>0</v>
      </c>
      <c r="AC263" s="2">
        <v>0</v>
      </c>
      <c r="AD263" s="2">
        <v>0</v>
      </c>
      <c r="AE263" s="2">
        <v>0</v>
      </c>
      <c r="AF263" s="2">
        <v>0</v>
      </c>
      <c r="AG263" s="2">
        <v>0</v>
      </c>
      <c r="AH263" s="2" t="s">
        <v>572</v>
      </c>
      <c r="AI263" s="37">
        <v>5</v>
      </c>
    </row>
    <row r="264" spans="1:35" x14ac:dyDescent="0.25">
      <c r="A264" t="s">
        <v>35</v>
      </c>
      <c r="B264" t="s">
        <v>1060</v>
      </c>
      <c r="C264" t="s">
        <v>1947</v>
      </c>
      <c r="D264" t="s">
        <v>2333</v>
      </c>
      <c r="E264" s="2">
        <v>93.637362637362642</v>
      </c>
      <c r="F264" s="2">
        <v>9.0769230769230766</v>
      </c>
      <c r="G264" s="2">
        <v>0</v>
      </c>
      <c r="H264" s="2">
        <v>0</v>
      </c>
      <c r="I264" s="2">
        <v>0</v>
      </c>
      <c r="J264" s="2">
        <v>0</v>
      </c>
      <c r="K264" s="2">
        <v>0</v>
      </c>
      <c r="L264" s="2">
        <v>4.9010989010989015</v>
      </c>
      <c r="M264" s="2">
        <v>5.1593406593406597</v>
      </c>
      <c r="N264" s="2">
        <v>0</v>
      </c>
      <c r="O264" s="2">
        <f>SUM(NonNurse[[#This Row],[Qualified Social Work Staff Hours]:[Other Social Work Staff Hours]])/NonNurse[[#This Row],[MDS Census]]</f>
        <v>5.5099166764464268E-2</v>
      </c>
      <c r="P264" s="2">
        <v>4.7857142857142856</v>
      </c>
      <c r="Q264" s="2">
        <v>9.7032967032967026</v>
      </c>
      <c r="R264" s="2">
        <f>SUM(NonNurse[[#This Row],[Qualified Activities Professional Hours]:[Other Activities Professional Hours]])/NonNurse[[#This Row],[MDS Census]]</f>
        <v>0.15473535969956578</v>
      </c>
      <c r="S264" s="2">
        <v>0</v>
      </c>
      <c r="T264" s="2">
        <v>0</v>
      </c>
      <c r="U264" s="2">
        <v>0</v>
      </c>
      <c r="V264" s="2">
        <f>SUM(NonNurse[[#This Row],[Occupational Therapist Hours]:[OT Aide Hours]])/NonNurse[[#This Row],[MDS Census]]</f>
        <v>0</v>
      </c>
      <c r="W264" s="2">
        <v>0</v>
      </c>
      <c r="X264" s="2">
        <v>0</v>
      </c>
      <c r="Y264" s="2">
        <v>0</v>
      </c>
      <c r="Z264" s="2">
        <f>SUM(NonNurse[[#This Row],[Physical Therapist (PT) Hours]:[PT Aide Hours]])/NonNurse[[#This Row],[MDS Census]]</f>
        <v>0</v>
      </c>
      <c r="AA264" s="2">
        <v>0</v>
      </c>
      <c r="AB264" s="2">
        <v>0</v>
      </c>
      <c r="AC264" s="2">
        <v>0</v>
      </c>
      <c r="AD264" s="2">
        <v>0</v>
      </c>
      <c r="AE264" s="2">
        <v>0</v>
      </c>
      <c r="AF264" s="2">
        <v>0</v>
      </c>
      <c r="AG264" s="2">
        <v>0</v>
      </c>
      <c r="AH264" s="2" t="s">
        <v>113</v>
      </c>
      <c r="AI264" s="37">
        <v>5</v>
      </c>
    </row>
    <row r="265" spans="1:35" x14ac:dyDescent="0.25">
      <c r="A265" t="s">
        <v>35</v>
      </c>
      <c r="B265" t="s">
        <v>1633</v>
      </c>
      <c r="C265" t="s">
        <v>1986</v>
      </c>
      <c r="D265" t="s">
        <v>2319</v>
      </c>
      <c r="E265" s="2">
        <v>43.692307692307693</v>
      </c>
      <c r="F265" s="2">
        <v>2.2070329670329669</v>
      </c>
      <c r="G265" s="2">
        <v>0</v>
      </c>
      <c r="H265" s="2">
        <v>0.27890109890109888</v>
      </c>
      <c r="I265" s="2">
        <v>0</v>
      </c>
      <c r="J265" s="2">
        <v>0</v>
      </c>
      <c r="K265" s="2">
        <v>0</v>
      </c>
      <c r="L265" s="2">
        <v>0.9505494505494505</v>
      </c>
      <c r="M265" s="2">
        <v>0</v>
      </c>
      <c r="N265" s="2">
        <v>0.59340659340659341</v>
      </c>
      <c r="O265" s="2">
        <f>SUM(NonNurse[[#This Row],[Qualified Social Work Staff Hours]:[Other Social Work Staff Hours]])/NonNurse[[#This Row],[MDS Census]]</f>
        <v>1.358148893360161E-2</v>
      </c>
      <c r="P265" s="2">
        <v>4.8818681318681323</v>
      </c>
      <c r="Q265" s="2">
        <v>6.7060439560439562</v>
      </c>
      <c r="R265" s="2">
        <f>SUM(NonNurse[[#This Row],[Qualified Activities Professional Hours]:[Other Activities Professional Hours]])/NonNurse[[#This Row],[MDS Census]]</f>
        <v>0.26521629778672029</v>
      </c>
      <c r="S265" s="2">
        <v>3.6318681318681318</v>
      </c>
      <c r="T265" s="2">
        <v>3.7032967032967035</v>
      </c>
      <c r="U265" s="2">
        <v>0</v>
      </c>
      <c r="V265" s="2">
        <f>SUM(NonNurse[[#This Row],[Occupational Therapist Hours]:[OT Aide Hours]])/NonNurse[[#This Row],[MDS Census]]</f>
        <v>0.16788229376257546</v>
      </c>
      <c r="W265" s="2">
        <v>3.2939560439560438</v>
      </c>
      <c r="X265" s="2">
        <v>2.8159340659340661</v>
      </c>
      <c r="Y265" s="2">
        <v>0</v>
      </c>
      <c r="Z265" s="2">
        <f>SUM(NonNurse[[#This Row],[Physical Therapist (PT) Hours]:[PT Aide Hours]])/NonNurse[[#This Row],[MDS Census]]</f>
        <v>0.13983903420523139</v>
      </c>
      <c r="AA265" s="2">
        <v>0</v>
      </c>
      <c r="AB265" s="2">
        <v>0</v>
      </c>
      <c r="AC265" s="2">
        <v>0</v>
      </c>
      <c r="AD265" s="2">
        <v>0</v>
      </c>
      <c r="AE265" s="2">
        <v>0</v>
      </c>
      <c r="AF265" s="2">
        <v>0</v>
      </c>
      <c r="AG265" s="2">
        <v>0</v>
      </c>
      <c r="AH265" s="2" t="s">
        <v>696</v>
      </c>
      <c r="AI265" s="37">
        <v>5</v>
      </c>
    </row>
    <row r="266" spans="1:35" x14ac:dyDescent="0.25">
      <c r="A266" t="s">
        <v>35</v>
      </c>
      <c r="B266" t="s">
        <v>1486</v>
      </c>
      <c r="C266" t="s">
        <v>1977</v>
      </c>
      <c r="D266" t="s">
        <v>2325</v>
      </c>
      <c r="E266" s="2">
        <v>87.64835164835165</v>
      </c>
      <c r="F266" s="2">
        <v>5.0384615384615383</v>
      </c>
      <c r="G266" s="2">
        <v>0</v>
      </c>
      <c r="H266" s="2">
        <v>0.48670329670329676</v>
      </c>
      <c r="I266" s="2">
        <v>0</v>
      </c>
      <c r="J266" s="2">
        <v>0</v>
      </c>
      <c r="K266" s="2">
        <v>0</v>
      </c>
      <c r="L266" s="2">
        <v>6.0798901098901119</v>
      </c>
      <c r="M266" s="2">
        <v>5</v>
      </c>
      <c r="N266" s="2">
        <v>0</v>
      </c>
      <c r="O266" s="2">
        <f>SUM(NonNurse[[#This Row],[Qualified Social Work Staff Hours]:[Other Social Work Staff Hours]])/NonNurse[[#This Row],[MDS Census]]</f>
        <v>5.7046138415245737E-2</v>
      </c>
      <c r="P266" s="2">
        <v>2.985934065934067</v>
      </c>
      <c r="Q266" s="2">
        <v>0.19725274725274727</v>
      </c>
      <c r="R266" s="2">
        <f>SUM(NonNurse[[#This Row],[Qualified Activities Professional Hours]:[Other Activities Professional Hours]])/NonNurse[[#This Row],[MDS Census]]</f>
        <v>3.6317703109327998E-2</v>
      </c>
      <c r="S266" s="2">
        <v>4.430769230769231</v>
      </c>
      <c r="T266" s="2">
        <v>6.8452747252747219</v>
      </c>
      <c r="U266" s="2">
        <v>0</v>
      </c>
      <c r="V266" s="2">
        <f>SUM(NonNurse[[#This Row],[Occupational Therapist Hours]:[OT Aide Hours]])/NonNurse[[#This Row],[MDS Census]]</f>
        <v>0.1286509528585757</v>
      </c>
      <c r="W266" s="2">
        <v>6.5283516483516504</v>
      </c>
      <c r="X266" s="2">
        <v>7.0387912087912081</v>
      </c>
      <c r="Y266" s="2">
        <v>0</v>
      </c>
      <c r="Z266" s="2">
        <f>SUM(NonNurse[[#This Row],[Physical Therapist (PT) Hours]:[PT Aide Hours]])/NonNurse[[#This Row],[MDS Census]]</f>
        <v>0.15479062186559681</v>
      </c>
      <c r="AA266" s="2">
        <v>0</v>
      </c>
      <c r="AB266" s="2">
        <v>0</v>
      </c>
      <c r="AC266" s="2">
        <v>0</v>
      </c>
      <c r="AD266" s="2">
        <v>0</v>
      </c>
      <c r="AE266" s="2">
        <v>0</v>
      </c>
      <c r="AF266" s="2">
        <v>0</v>
      </c>
      <c r="AG266" s="2">
        <v>0</v>
      </c>
      <c r="AH266" s="2" t="s">
        <v>546</v>
      </c>
      <c r="AI266" s="37">
        <v>5</v>
      </c>
    </row>
    <row r="267" spans="1:35" x14ac:dyDescent="0.25">
      <c r="A267" t="s">
        <v>35</v>
      </c>
      <c r="B267" t="s">
        <v>1784</v>
      </c>
      <c r="C267" t="s">
        <v>2016</v>
      </c>
      <c r="D267" t="s">
        <v>2325</v>
      </c>
      <c r="E267" s="2">
        <v>65.714285714285708</v>
      </c>
      <c r="F267" s="2">
        <v>4.9505494505494507</v>
      </c>
      <c r="G267" s="2">
        <v>0</v>
      </c>
      <c r="H267" s="2">
        <v>0.41120879120879117</v>
      </c>
      <c r="I267" s="2">
        <v>0</v>
      </c>
      <c r="J267" s="2">
        <v>0</v>
      </c>
      <c r="K267" s="2">
        <v>3.5164835164835164</v>
      </c>
      <c r="L267" s="2">
        <v>6</v>
      </c>
      <c r="M267" s="2">
        <v>5.0329670329670328</v>
      </c>
      <c r="N267" s="2">
        <v>0</v>
      </c>
      <c r="O267" s="2">
        <f>SUM(NonNurse[[#This Row],[Qualified Social Work Staff Hours]:[Other Social Work Staff Hours]])/NonNurse[[#This Row],[MDS Census]]</f>
        <v>7.6588628762541813E-2</v>
      </c>
      <c r="P267" s="2">
        <v>0</v>
      </c>
      <c r="Q267" s="2">
        <v>3.1593406593406592</v>
      </c>
      <c r="R267" s="2">
        <f>SUM(NonNurse[[#This Row],[Qualified Activities Professional Hours]:[Other Activities Professional Hours]])/NonNurse[[#This Row],[MDS Census]]</f>
        <v>4.807692307692308E-2</v>
      </c>
      <c r="S267" s="2">
        <v>5.4697802197802199</v>
      </c>
      <c r="T267" s="2">
        <v>4.4524175824175822</v>
      </c>
      <c r="U267" s="2">
        <v>0</v>
      </c>
      <c r="V267" s="2">
        <f>SUM(NonNurse[[#This Row],[Occupational Therapist Hours]:[OT Aide Hours]])/NonNurse[[#This Row],[MDS Census]]</f>
        <v>0.15098996655518396</v>
      </c>
      <c r="W267" s="2">
        <v>5.2280219780219781</v>
      </c>
      <c r="X267" s="2">
        <v>5.2107692307692304</v>
      </c>
      <c r="Y267" s="2">
        <v>0</v>
      </c>
      <c r="Z267" s="2">
        <f>SUM(NonNurse[[#This Row],[Physical Therapist (PT) Hours]:[PT Aide Hours]])/NonNurse[[#This Row],[MDS Census]]</f>
        <v>0.15885117056856188</v>
      </c>
      <c r="AA267" s="2">
        <v>0</v>
      </c>
      <c r="AB267" s="2">
        <v>5.6483516483516487</v>
      </c>
      <c r="AC267" s="2">
        <v>0</v>
      </c>
      <c r="AD267" s="2">
        <v>0</v>
      </c>
      <c r="AE267" s="2">
        <v>0</v>
      </c>
      <c r="AF267" s="2">
        <v>0</v>
      </c>
      <c r="AG267" s="2">
        <v>0</v>
      </c>
      <c r="AH267" s="2" t="s">
        <v>850</v>
      </c>
      <c r="AI267" s="37">
        <v>5</v>
      </c>
    </row>
    <row r="268" spans="1:35" x14ac:dyDescent="0.25">
      <c r="A268" t="s">
        <v>35</v>
      </c>
      <c r="B268" t="s">
        <v>1298</v>
      </c>
      <c r="C268" t="s">
        <v>2159</v>
      </c>
      <c r="D268" t="s">
        <v>2280</v>
      </c>
      <c r="E268" s="2">
        <v>52.032967032967036</v>
      </c>
      <c r="F268" s="2">
        <v>13.450549450549451</v>
      </c>
      <c r="G268" s="2">
        <v>0.5714285714285714</v>
      </c>
      <c r="H268" s="2">
        <v>0.32967032967032966</v>
      </c>
      <c r="I268" s="2">
        <v>1.0219780219780219</v>
      </c>
      <c r="J268" s="2">
        <v>0</v>
      </c>
      <c r="K268" s="2">
        <v>0</v>
      </c>
      <c r="L268" s="2">
        <v>4.3507692307692309</v>
      </c>
      <c r="M268" s="2">
        <v>4.6758241758241761</v>
      </c>
      <c r="N268" s="2">
        <v>0</v>
      </c>
      <c r="O268" s="2">
        <f>SUM(NonNurse[[#This Row],[Qualified Social Work Staff Hours]:[Other Social Work Staff Hours]])/NonNurse[[#This Row],[MDS Census]]</f>
        <v>8.9862724392819435E-2</v>
      </c>
      <c r="P268" s="2">
        <v>5.1840659340659343</v>
      </c>
      <c r="Q268" s="2">
        <v>5.313186813186813</v>
      </c>
      <c r="R268" s="2">
        <f>SUM(NonNurse[[#This Row],[Qualified Activities Professional Hours]:[Other Activities Professional Hours]])/NonNurse[[#This Row],[MDS Census]]</f>
        <v>0.20174234424498416</v>
      </c>
      <c r="S268" s="2">
        <v>4.0242857142857149</v>
      </c>
      <c r="T268" s="2">
        <v>3.9318681318681321</v>
      </c>
      <c r="U268" s="2">
        <v>0</v>
      </c>
      <c r="V268" s="2">
        <f>SUM(NonNurse[[#This Row],[Occupational Therapist Hours]:[OT Aide Hours]])/NonNurse[[#This Row],[MDS Census]]</f>
        <v>0.15290601900739176</v>
      </c>
      <c r="W268" s="2">
        <v>3.7297802197802192</v>
      </c>
      <c r="X268" s="2">
        <v>5.2857142857142856</v>
      </c>
      <c r="Y268" s="2">
        <v>0</v>
      </c>
      <c r="Z268" s="2">
        <f>SUM(NonNurse[[#This Row],[Physical Therapist (PT) Hours]:[PT Aide Hours]])/NonNurse[[#This Row],[MDS Census]]</f>
        <v>0.1732650475184794</v>
      </c>
      <c r="AA268" s="2">
        <v>0</v>
      </c>
      <c r="AB268" s="2">
        <v>0</v>
      </c>
      <c r="AC268" s="2">
        <v>0</v>
      </c>
      <c r="AD268" s="2">
        <v>0</v>
      </c>
      <c r="AE268" s="2">
        <v>0</v>
      </c>
      <c r="AF268" s="2">
        <v>0</v>
      </c>
      <c r="AG268" s="2">
        <v>0</v>
      </c>
      <c r="AH268" s="2" t="s">
        <v>354</v>
      </c>
      <c r="AI268" s="37">
        <v>5</v>
      </c>
    </row>
    <row r="269" spans="1:35" x14ac:dyDescent="0.25">
      <c r="A269" t="s">
        <v>35</v>
      </c>
      <c r="B269" t="s">
        <v>1343</v>
      </c>
      <c r="C269" t="s">
        <v>2173</v>
      </c>
      <c r="D269" t="s">
        <v>2311</v>
      </c>
      <c r="E269" s="2">
        <v>46.384615384615387</v>
      </c>
      <c r="F269" s="2">
        <v>5.5384615384615383</v>
      </c>
      <c r="G269" s="2">
        <v>6.5934065934065936E-2</v>
      </c>
      <c r="H269" s="2">
        <v>0.26373626373626374</v>
      </c>
      <c r="I269" s="2">
        <v>2.0549450549450547</v>
      </c>
      <c r="J269" s="2">
        <v>0</v>
      </c>
      <c r="K269" s="2">
        <v>0</v>
      </c>
      <c r="L269" s="2">
        <v>4.9873626373626374</v>
      </c>
      <c r="M269" s="2">
        <v>5.2994505494505493</v>
      </c>
      <c r="N269" s="2">
        <v>0</v>
      </c>
      <c r="O269" s="2">
        <f>SUM(NonNurse[[#This Row],[Qualified Social Work Staff Hours]:[Other Social Work Staff Hours]])/NonNurse[[#This Row],[MDS Census]]</f>
        <v>0.1142501776830135</v>
      </c>
      <c r="P269" s="2">
        <v>4.8708791208791204</v>
      </c>
      <c r="Q269" s="2">
        <v>1.3736263736263736</v>
      </c>
      <c r="R269" s="2">
        <f>SUM(NonNurse[[#This Row],[Qualified Activities Professional Hours]:[Other Activities Professional Hours]])/NonNurse[[#This Row],[MDS Census]]</f>
        <v>0.13462449656479505</v>
      </c>
      <c r="S269" s="2">
        <v>1.7783516483516482</v>
      </c>
      <c r="T269" s="2">
        <v>5.9359340659340658</v>
      </c>
      <c r="U269" s="2">
        <v>0</v>
      </c>
      <c r="V269" s="2">
        <f>SUM(NonNurse[[#This Row],[Occupational Therapist Hours]:[OT Aide Hours]])/NonNurse[[#This Row],[MDS Census]]</f>
        <v>0.16631130063965882</v>
      </c>
      <c r="W269" s="2">
        <v>1.4890109890109891</v>
      </c>
      <c r="X269" s="2">
        <v>6.154175824175824</v>
      </c>
      <c r="Y269" s="2">
        <v>0</v>
      </c>
      <c r="Z269" s="2">
        <f>SUM(NonNurse[[#This Row],[Physical Therapist (PT) Hours]:[PT Aide Hours]])/NonNurse[[#This Row],[MDS Census]]</f>
        <v>0.16477848850983179</v>
      </c>
      <c r="AA269" s="2">
        <v>0</v>
      </c>
      <c r="AB269" s="2">
        <v>0</v>
      </c>
      <c r="AC269" s="2">
        <v>0</v>
      </c>
      <c r="AD269" s="2">
        <v>0</v>
      </c>
      <c r="AE269" s="2">
        <v>0</v>
      </c>
      <c r="AF269" s="2">
        <v>0</v>
      </c>
      <c r="AG269" s="2">
        <v>0</v>
      </c>
      <c r="AH269" s="2" t="s">
        <v>400</v>
      </c>
      <c r="AI269" s="37">
        <v>5</v>
      </c>
    </row>
    <row r="270" spans="1:35" x14ac:dyDescent="0.25">
      <c r="A270" t="s">
        <v>35</v>
      </c>
      <c r="B270" t="s">
        <v>1363</v>
      </c>
      <c r="C270" t="s">
        <v>2068</v>
      </c>
      <c r="D270" t="s">
        <v>2307</v>
      </c>
      <c r="E270" s="2">
        <v>47.571428571428569</v>
      </c>
      <c r="F270" s="2">
        <v>5.6263736263736268</v>
      </c>
      <c r="G270" s="2">
        <v>5.7142857142857144</v>
      </c>
      <c r="H270" s="2">
        <v>5.6126373626373622</v>
      </c>
      <c r="I270" s="2">
        <v>3.8681318681318682</v>
      </c>
      <c r="J270" s="2">
        <v>0</v>
      </c>
      <c r="K270" s="2">
        <v>5.802197802197802</v>
      </c>
      <c r="L270" s="2">
        <v>5.2967032967032965</v>
      </c>
      <c r="M270" s="2">
        <v>14.945054945054945</v>
      </c>
      <c r="N270" s="2">
        <v>0</v>
      </c>
      <c r="O270" s="2">
        <f>SUM(NonNurse[[#This Row],[Qualified Social Work Staff Hours]:[Other Social Work Staff Hours]])/NonNurse[[#This Row],[MDS Census]]</f>
        <v>0.3141603141603142</v>
      </c>
      <c r="P270" s="2">
        <v>0</v>
      </c>
      <c r="Q270" s="2">
        <v>0</v>
      </c>
      <c r="R270" s="2">
        <f>SUM(NonNurse[[#This Row],[Qualified Activities Professional Hours]:[Other Activities Professional Hours]])/NonNurse[[#This Row],[MDS Census]]</f>
        <v>0</v>
      </c>
      <c r="S270" s="2">
        <v>16.843406593406595</v>
      </c>
      <c r="T270" s="2">
        <v>18.115384615384617</v>
      </c>
      <c r="U270" s="2">
        <v>5.4065934065934069</v>
      </c>
      <c r="V270" s="2">
        <f>SUM(NonNurse[[#This Row],[Occupational Therapist Hours]:[OT Aide Hours]])/NonNurse[[#This Row],[MDS Census]]</f>
        <v>0.8485215985215987</v>
      </c>
      <c r="W270" s="2">
        <v>21.175824175824175</v>
      </c>
      <c r="X270" s="2">
        <v>14.206043956043956</v>
      </c>
      <c r="Y270" s="2">
        <v>0</v>
      </c>
      <c r="Z270" s="2">
        <f>SUM(NonNurse[[#This Row],[Physical Therapist (PT) Hours]:[PT Aide Hours]])/NonNurse[[#This Row],[MDS Census]]</f>
        <v>0.74376299376299382</v>
      </c>
      <c r="AA270" s="2">
        <v>0</v>
      </c>
      <c r="AB270" s="2">
        <v>11.912087912087912</v>
      </c>
      <c r="AC270" s="2">
        <v>0</v>
      </c>
      <c r="AD270" s="2">
        <v>0</v>
      </c>
      <c r="AE270" s="2">
        <v>22.780219780219781</v>
      </c>
      <c r="AF270" s="2">
        <v>0</v>
      </c>
      <c r="AG270" s="2">
        <v>0</v>
      </c>
      <c r="AH270" s="2" t="s">
        <v>420</v>
      </c>
      <c r="AI270" s="37">
        <v>5</v>
      </c>
    </row>
    <row r="271" spans="1:35" x14ac:dyDescent="0.25">
      <c r="A271" t="s">
        <v>35</v>
      </c>
      <c r="B271" t="s">
        <v>1653</v>
      </c>
      <c r="C271" t="s">
        <v>2008</v>
      </c>
      <c r="D271" t="s">
        <v>2281</v>
      </c>
      <c r="E271" s="2">
        <v>37.725274725274723</v>
      </c>
      <c r="F271" s="2">
        <v>5.186813186813187</v>
      </c>
      <c r="G271" s="2">
        <v>6.5934065934065936E-2</v>
      </c>
      <c r="H271" s="2">
        <v>0.17032967032967034</v>
      </c>
      <c r="I271" s="2">
        <v>2.5934065934065935</v>
      </c>
      <c r="J271" s="2">
        <v>0</v>
      </c>
      <c r="K271" s="2">
        <v>0</v>
      </c>
      <c r="L271" s="2">
        <v>2.2445054945054945</v>
      </c>
      <c r="M271" s="2">
        <v>7.7362637362637363</v>
      </c>
      <c r="N271" s="2">
        <v>0</v>
      </c>
      <c r="O271" s="2">
        <f>SUM(NonNurse[[#This Row],[Qualified Social Work Staff Hours]:[Other Social Work Staff Hours]])/NonNurse[[#This Row],[MDS Census]]</f>
        <v>0.20506845324788817</v>
      </c>
      <c r="P271" s="2">
        <v>0</v>
      </c>
      <c r="Q271" s="2">
        <v>6.5934065934065936E-2</v>
      </c>
      <c r="R271" s="2">
        <f>SUM(NonNurse[[#This Row],[Qualified Activities Professional Hours]:[Other Activities Professional Hours]])/NonNurse[[#This Row],[MDS Census]]</f>
        <v>1.7477424992717741E-3</v>
      </c>
      <c r="S271" s="2">
        <v>1.3186813186813187</v>
      </c>
      <c r="T271" s="2">
        <v>3.9972527472527473</v>
      </c>
      <c r="U271" s="2">
        <v>0</v>
      </c>
      <c r="V271" s="2">
        <f>SUM(NonNurse[[#This Row],[Occupational Therapist Hours]:[OT Aide Hours]])/NonNurse[[#This Row],[MDS Census]]</f>
        <v>0.14091173900378678</v>
      </c>
      <c r="W271" s="2">
        <v>5.2554945054945055</v>
      </c>
      <c r="X271" s="2">
        <v>2.5769230769230771</v>
      </c>
      <c r="Y271" s="2">
        <v>0</v>
      </c>
      <c r="Z271" s="2">
        <f>SUM(NonNurse[[#This Row],[Physical Therapist (PT) Hours]:[PT Aide Hours]])/NonNurse[[#This Row],[MDS Census]]</f>
        <v>0.20761724439265949</v>
      </c>
      <c r="AA271" s="2">
        <v>0</v>
      </c>
      <c r="AB271" s="2">
        <v>0</v>
      </c>
      <c r="AC271" s="2">
        <v>0</v>
      </c>
      <c r="AD271" s="2">
        <v>0</v>
      </c>
      <c r="AE271" s="2">
        <v>25.791208791208792</v>
      </c>
      <c r="AF271" s="2">
        <v>0</v>
      </c>
      <c r="AG271" s="2">
        <v>0</v>
      </c>
      <c r="AH271" s="2" t="s">
        <v>716</v>
      </c>
      <c r="AI271" s="37">
        <v>5</v>
      </c>
    </row>
    <row r="272" spans="1:35" x14ac:dyDescent="0.25">
      <c r="A272" t="s">
        <v>35</v>
      </c>
      <c r="B272" t="s">
        <v>1265</v>
      </c>
      <c r="C272" t="s">
        <v>2007</v>
      </c>
      <c r="D272" t="s">
        <v>2303</v>
      </c>
      <c r="E272" s="2">
        <v>59.967032967032964</v>
      </c>
      <c r="F272" s="2">
        <v>6.7362637362637363</v>
      </c>
      <c r="G272" s="2">
        <v>0</v>
      </c>
      <c r="H272" s="2">
        <v>0.14835164835164835</v>
      </c>
      <c r="I272" s="2">
        <v>2.4615384615384617</v>
      </c>
      <c r="J272" s="2">
        <v>0</v>
      </c>
      <c r="K272" s="2">
        <v>0</v>
      </c>
      <c r="L272" s="2">
        <v>1.7417582417582418</v>
      </c>
      <c r="M272" s="2">
        <v>0</v>
      </c>
      <c r="N272" s="2">
        <v>4.5439560439560438</v>
      </c>
      <c r="O272" s="2">
        <f>SUM(NonNurse[[#This Row],[Qualified Social Work Staff Hours]:[Other Social Work Staff Hours]])/NonNurse[[#This Row],[MDS Census]]</f>
        <v>7.5774234927615911E-2</v>
      </c>
      <c r="P272" s="2">
        <v>4.4340659340659343</v>
      </c>
      <c r="Q272" s="2">
        <v>6.3571428571428568</v>
      </c>
      <c r="R272" s="2">
        <f>SUM(NonNurse[[#This Row],[Qualified Activities Professional Hours]:[Other Activities Professional Hours]])/NonNurse[[#This Row],[MDS Census]]</f>
        <v>0.17995235477368521</v>
      </c>
      <c r="S272" s="2">
        <v>3.4587912087912089</v>
      </c>
      <c r="T272" s="2">
        <v>4.9038461538461542</v>
      </c>
      <c r="U272" s="2">
        <v>0</v>
      </c>
      <c r="V272" s="2">
        <f>SUM(NonNurse[[#This Row],[Occupational Therapist Hours]:[OT Aide Hours]])/NonNurse[[#This Row],[MDS Census]]</f>
        <v>0.13945391240608396</v>
      </c>
      <c r="W272" s="2">
        <v>10.299450549450549</v>
      </c>
      <c r="X272" s="2">
        <v>3.9368131868131866</v>
      </c>
      <c r="Y272" s="2">
        <v>0</v>
      </c>
      <c r="Z272" s="2">
        <f>SUM(NonNurse[[#This Row],[Physical Therapist (PT) Hours]:[PT Aide Hours]])/NonNurse[[#This Row],[MDS Census]]</f>
        <v>0.23740150265713761</v>
      </c>
      <c r="AA272" s="2">
        <v>0</v>
      </c>
      <c r="AB272" s="2">
        <v>0</v>
      </c>
      <c r="AC272" s="2">
        <v>0</v>
      </c>
      <c r="AD272" s="2">
        <v>0</v>
      </c>
      <c r="AE272" s="2">
        <v>0</v>
      </c>
      <c r="AF272" s="2">
        <v>0</v>
      </c>
      <c r="AG272" s="2">
        <v>0</v>
      </c>
      <c r="AH272" s="2" t="s">
        <v>321</v>
      </c>
      <c r="AI272" s="37">
        <v>5</v>
      </c>
    </row>
    <row r="273" spans="1:35" x14ac:dyDescent="0.25">
      <c r="A273" t="s">
        <v>35</v>
      </c>
      <c r="B273" t="s">
        <v>1739</v>
      </c>
      <c r="C273" t="s">
        <v>2250</v>
      </c>
      <c r="D273" t="s">
        <v>2344</v>
      </c>
      <c r="E273" s="2">
        <v>45.197802197802197</v>
      </c>
      <c r="F273" s="2">
        <v>4.8351648351648349</v>
      </c>
      <c r="G273" s="2">
        <v>0</v>
      </c>
      <c r="H273" s="2">
        <v>0</v>
      </c>
      <c r="I273" s="2">
        <v>0</v>
      </c>
      <c r="J273" s="2">
        <v>0</v>
      </c>
      <c r="K273" s="2">
        <v>0</v>
      </c>
      <c r="L273" s="2">
        <v>0</v>
      </c>
      <c r="M273" s="2">
        <v>0</v>
      </c>
      <c r="N273" s="2">
        <v>0</v>
      </c>
      <c r="O273" s="2">
        <f>SUM(NonNurse[[#This Row],[Qualified Social Work Staff Hours]:[Other Social Work Staff Hours]])/NonNurse[[#This Row],[MDS Census]]</f>
        <v>0</v>
      </c>
      <c r="P273" s="2">
        <v>0</v>
      </c>
      <c r="Q273" s="2">
        <v>5.7170329670329672</v>
      </c>
      <c r="R273" s="2">
        <f>SUM(NonNurse[[#This Row],[Qualified Activities Professional Hours]:[Other Activities Professional Hours]])/NonNurse[[#This Row],[MDS Census]]</f>
        <v>0.1264891806467299</v>
      </c>
      <c r="S273" s="2">
        <v>0</v>
      </c>
      <c r="T273" s="2">
        <v>0</v>
      </c>
      <c r="U273" s="2">
        <v>0</v>
      </c>
      <c r="V273" s="2">
        <f>SUM(NonNurse[[#This Row],[Occupational Therapist Hours]:[OT Aide Hours]])/NonNurse[[#This Row],[MDS Census]]</f>
        <v>0</v>
      </c>
      <c r="W273" s="2">
        <v>0</v>
      </c>
      <c r="X273" s="2">
        <v>0</v>
      </c>
      <c r="Y273" s="2">
        <v>0</v>
      </c>
      <c r="Z273" s="2">
        <f>SUM(NonNurse[[#This Row],[Physical Therapist (PT) Hours]:[PT Aide Hours]])/NonNurse[[#This Row],[MDS Census]]</f>
        <v>0</v>
      </c>
      <c r="AA273" s="2">
        <v>0</v>
      </c>
      <c r="AB273" s="2">
        <v>0</v>
      </c>
      <c r="AC273" s="2">
        <v>0</v>
      </c>
      <c r="AD273" s="2">
        <v>0</v>
      </c>
      <c r="AE273" s="2">
        <v>0</v>
      </c>
      <c r="AF273" s="2">
        <v>0</v>
      </c>
      <c r="AG273" s="2">
        <v>0</v>
      </c>
      <c r="AH273" s="2" t="s">
        <v>805</v>
      </c>
      <c r="AI273" s="37">
        <v>5</v>
      </c>
    </row>
    <row r="274" spans="1:35" x14ac:dyDescent="0.25">
      <c r="A274" t="s">
        <v>35</v>
      </c>
      <c r="B274" t="s">
        <v>1334</v>
      </c>
      <c r="C274" t="s">
        <v>1949</v>
      </c>
      <c r="D274" t="s">
        <v>2298</v>
      </c>
      <c r="E274" s="2">
        <v>50.692307692307693</v>
      </c>
      <c r="F274" s="2">
        <v>5.7142857142857144</v>
      </c>
      <c r="G274" s="2">
        <v>0.14285714285714285</v>
      </c>
      <c r="H274" s="2">
        <v>9.637362637362637E-2</v>
      </c>
      <c r="I274" s="2">
        <v>0</v>
      </c>
      <c r="J274" s="2">
        <v>0.36263736263736263</v>
      </c>
      <c r="K274" s="2">
        <v>0</v>
      </c>
      <c r="L274" s="2">
        <v>4.3956043956043959E-2</v>
      </c>
      <c r="M274" s="2">
        <v>0</v>
      </c>
      <c r="N274" s="2">
        <v>5.7142857142857144</v>
      </c>
      <c r="O274" s="2">
        <f>SUM(NonNurse[[#This Row],[Qualified Social Work Staff Hours]:[Other Social Work Staff Hours]])/NonNurse[[#This Row],[MDS Census]]</f>
        <v>0.11272490786906568</v>
      </c>
      <c r="P274" s="2">
        <v>0</v>
      </c>
      <c r="Q274" s="2">
        <v>5.563186813186813</v>
      </c>
      <c r="R274" s="2">
        <f>SUM(NonNurse[[#This Row],[Qualified Activities Professional Hours]:[Other Activities Professional Hours]])/NonNurse[[#This Row],[MDS Census]]</f>
        <v>0.10974420117060481</v>
      </c>
      <c r="S274" s="2">
        <v>1.1675824175824177</v>
      </c>
      <c r="T274" s="2">
        <v>10.516483516483516</v>
      </c>
      <c r="U274" s="2">
        <v>0</v>
      </c>
      <c r="V274" s="2">
        <f>SUM(NonNurse[[#This Row],[Occupational Therapist Hours]:[OT Aide Hours]])/NonNurse[[#This Row],[MDS Census]]</f>
        <v>0.23048991979189248</v>
      </c>
      <c r="W274" s="2">
        <v>4.5851648351648349</v>
      </c>
      <c r="X274" s="2">
        <v>11.717032967032967</v>
      </c>
      <c r="Y274" s="2">
        <v>0</v>
      </c>
      <c r="Z274" s="2">
        <f>SUM(NonNurse[[#This Row],[Physical Therapist (PT) Hours]:[PT Aide Hours]])/NonNurse[[#This Row],[MDS Census]]</f>
        <v>0.32159115543030564</v>
      </c>
      <c r="AA274" s="2">
        <v>0</v>
      </c>
      <c r="AB274" s="2">
        <v>0</v>
      </c>
      <c r="AC274" s="2">
        <v>0</v>
      </c>
      <c r="AD274" s="2">
        <v>0</v>
      </c>
      <c r="AE274" s="2">
        <v>0</v>
      </c>
      <c r="AF274" s="2">
        <v>0</v>
      </c>
      <c r="AG274" s="2">
        <v>0</v>
      </c>
      <c r="AH274" s="2" t="s">
        <v>391</v>
      </c>
      <c r="AI274" s="37">
        <v>5</v>
      </c>
    </row>
    <row r="275" spans="1:35" x14ac:dyDescent="0.25">
      <c r="A275" t="s">
        <v>35</v>
      </c>
      <c r="B275" t="s">
        <v>1367</v>
      </c>
      <c r="C275" t="s">
        <v>2182</v>
      </c>
      <c r="D275" t="s">
        <v>2331</v>
      </c>
      <c r="E275" s="2">
        <v>37.92307692307692</v>
      </c>
      <c r="F275" s="2">
        <v>2.2857142857142856</v>
      </c>
      <c r="G275" s="2">
        <v>0.13186813186813187</v>
      </c>
      <c r="H275" s="2">
        <v>0</v>
      </c>
      <c r="I275" s="2">
        <v>1.1428571428571428</v>
      </c>
      <c r="J275" s="2">
        <v>0</v>
      </c>
      <c r="K275" s="2">
        <v>0</v>
      </c>
      <c r="L275" s="2">
        <v>0</v>
      </c>
      <c r="M275" s="2">
        <v>0</v>
      </c>
      <c r="N275" s="2">
        <v>5.7142857142857144</v>
      </c>
      <c r="O275" s="2">
        <f>SUM(NonNurse[[#This Row],[Qualified Social Work Staff Hours]:[Other Social Work Staff Hours]])/NonNurse[[#This Row],[MDS Census]]</f>
        <v>0.15068096203998843</v>
      </c>
      <c r="P275" s="2">
        <v>5.7381318681318678</v>
      </c>
      <c r="Q275" s="2">
        <v>12.877582417582413</v>
      </c>
      <c r="R275" s="2">
        <f>SUM(NonNurse[[#This Row],[Qualified Activities Professional Hours]:[Other Activities Professional Hours]])/NonNurse[[#This Row],[MDS Census]]</f>
        <v>0.49088090408577223</v>
      </c>
      <c r="S275" s="2">
        <v>0</v>
      </c>
      <c r="T275" s="2">
        <v>0</v>
      </c>
      <c r="U275" s="2">
        <v>0</v>
      </c>
      <c r="V275" s="2">
        <f>SUM(NonNurse[[#This Row],[Occupational Therapist Hours]:[OT Aide Hours]])/NonNurse[[#This Row],[MDS Census]]</f>
        <v>0</v>
      </c>
      <c r="W275" s="2">
        <v>0</v>
      </c>
      <c r="X275" s="2">
        <v>0</v>
      </c>
      <c r="Y275" s="2">
        <v>0</v>
      </c>
      <c r="Z275" s="2">
        <f>SUM(NonNurse[[#This Row],[Physical Therapist (PT) Hours]:[PT Aide Hours]])/NonNurse[[#This Row],[MDS Census]]</f>
        <v>0</v>
      </c>
      <c r="AA275" s="2">
        <v>0</v>
      </c>
      <c r="AB275" s="2">
        <v>0</v>
      </c>
      <c r="AC275" s="2">
        <v>0</v>
      </c>
      <c r="AD275" s="2">
        <v>0</v>
      </c>
      <c r="AE275" s="2">
        <v>0</v>
      </c>
      <c r="AF275" s="2">
        <v>0</v>
      </c>
      <c r="AG275" s="2">
        <v>0</v>
      </c>
      <c r="AH275" s="2" t="s">
        <v>424</v>
      </c>
      <c r="AI275" s="37">
        <v>5</v>
      </c>
    </row>
    <row r="276" spans="1:35" x14ac:dyDescent="0.25">
      <c r="A276" t="s">
        <v>35</v>
      </c>
      <c r="B276" t="s">
        <v>1028</v>
      </c>
      <c r="C276" t="s">
        <v>1978</v>
      </c>
      <c r="D276" t="s">
        <v>2331</v>
      </c>
      <c r="E276" s="2">
        <v>84.560439560439562</v>
      </c>
      <c r="F276" s="2">
        <v>9.8516483516483522</v>
      </c>
      <c r="G276" s="2">
        <v>0</v>
      </c>
      <c r="H276" s="2">
        <v>0</v>
      </c>
      <c r="I276" s="2">
        <v>0</v>
      </c>
      <c r="J276" s="2">
        <v>0</v>
      </c>
      <c r="K276" s="2">
        <v>0</v>
      </c>
      <c r="L276" s="2">
        <v>3.5103296703296709</v>
      </c>
      <c r="M276" s="2">
        <v>4.9495604395604387</v>
      </c>
      <c r="N276" s="2">
        <v>0</v>
      </c>
      <c r="O276" s="2">
        <f>SUM(NonNurse[[#This Row],[Qualified Social Work Staff Hours]:[Other Social Work Staff Hours]])/NonNurse[[#This Row],[MDS Census]]</f>
        <v>5.8532813515269642E-2</v>
      </c>
      <c r="P276" s="2">
        <v>0</v>
      </c>
      <c r="Q276" s="2">
        <v>7.3989010989010984</v>
      </c>
      <c r="R276" s="2">
        <f>SUM(NonNurse[[#This Row],[Qualified Activities Professional Hours]:[Other Activities Professional Hours]])/NonNurse[[#This Row],[MDS Census]]</f>
        <v>8.7498375568551001E-2</v>
      </c>
      <c r="S276" s="2">
        <v>3.4825274725274729</v>
      </c>
      <c r="T276" s="2">
        <v>4.9960439560439553</v>
      </c>
      <c r="U276" s="2">
        <v>0</v>
      </c>
      <c r="V276" s="2">
        <f>SUM(NonNurse[[#This Row],[Occupational Therapist Hours]:[OT Aide Hours]])/NonNurse[[#This Row],[MDS Census]]</f>
        <v>0.10026640675763482</v>
      </c>
      <c r="W276" s="2">
        <v>2.8508791208791209</v>
      </c>
      <c r="X276" s="2">
        <v>8.666813186813183</v>
      </c>
      <c r="Y276" s="2">
        <v>0</v>
      </c>
      <c r="Z276" s="2">
        <f>SUM(NonNurse[[#This Row],[Physical Therapist (PT) Hours]:[PT Aide Hours]])/NonNurse[[#This Row],[MDS Census]]</f>
        <v>0.13620662768031183</v>
      </c>
      <c r="AA276" s="2">
        <v>0</v>
      </c>
      <c r="AB276" s="2">
        <v>0</v>
      </c>
      <c r="AC276" s="2">
        <v>0</v>
      </c>
      <c r="AD276" s="2">
        <v>0</v>
      </c>
      <c r="AE276" s="2">
        <v>25.989010989010989</v>
      </c>
      <c r="AF276" s="2">
        <v>0</v>
      </c>
      <c r="AG276" s="2">
        <v>0</v>
      </c>
      <c r="AH276" s="2" t="s">
        <v>81</v>
      </c>
      <c r="AI276" s="37">
        <v>5</v>
      </c>
    </row>
    <row r="277" spans="1:35" x14ac:dyDescent="0.25">
      <c r="A277" t="s">
        <v>35</v>
      </c>
      <c r="B277" t="s">
        <v>1400</v>
      </c>
      <c r="C277" t="s">
        <v>2068</v>
      </c>
      <c r="D277" t="s">
        <v>2355</v>
      </c>
      <c r="E277" s="2">
        <v>140.34065934065933</v>
      </c>
      <c r="F277" s="2">
        <v>5.3626373626373622</v>
      </c>
      <c r="G277" s="2">
        <v>0.13186813186813187</v>
      </c>
      <c r="H277" s="2">
        <v>0.58241758241758246</v>
      </c>
      <c r="I277" s="2">
        <v>6.1538461538461542</v>
      </c>
      <c r="J277" s="2">
        <v>0</v>
      </c>
      <c r="K277" s="2">
        <v>0</v>
      </c>
      <c r="L277" s="2">
        <v>6.3129670329670331</v>
      </c>
      <c r="M277" s="2">
        <v>5.7142857142857144</v>
      </c>
      <c r="N277" s="2">
        <v>9.4494505494505514</v>
      </c>
      <c r="O277" s="2">
        <f>SUM(NonNurse[[#This Row],[Qualified Social Work Staff Hours]:[Other Social Work Staff Hours]])/NonNurse[[#This Row],[MDS Census]]</f>
        <v>0.10804948711925458</v>
      </c>
      <c r="P277" s="2">
        <v>5.5384615384615383</v>
      </c>
      <c r="Q277" s="2">
        <v>3.168681318681319</v>
      </c>
      <c r="R277" s="2">
        <f>SUM(NonNurse[[#This Row],[Qualified Activities Professional Hours]:[Other Activities Professional Hours]])/NonNurse[[#This Row],[MDS Census]]</f>
        <v>6.2042909717328329E-2</v>
      </c>
      <c r="S277" s="2">
        <v>9.7891208791208779</v>
      </c>
      <c r="T277" s="2">
        <v>12.875274725274723</v>
      </c>
      <c r="U277" s="2">
        <v>0</v>
      </c>
      <c r="V277" s="2">
        <f>SUM(NonNurse[[#This Row],[Occupational Therapist Hours]:[OT Aide Hours]])/NonNurse[[#This Row],[MDS Census]]</f>
        <v>0.16149557591418057</v>
      </c>
      <c r="W277" s="2">
        <v>13.661538461538459</v>
      </c>
      <c r="X277" s="2">
        <v>12.288791208791212</v>
      </c>
      <c r="Y277" s="2">
        <v>0</v>
      </c>
      <c r="Z277" s="2">
        <f>SUM(NonNurse[[#This Row],[Physical Therapist (PT) Hours]:[PT Aide Hours]])/NonNurse[[#This Row],[MDS Census]]</f>
        <v>0.18490956072351425</v>
      </c>
      <c r="AA277" s="2">
        <v>0</v>
      </c>
      <c r="AB277" s="2">
        <v>0</v>
      </c>
      <c r="AC277" s="2">
        <v>0</v>
      </c>
      <c r="AD277" s="2">
        <v>0</v>
      </c>
      <c r="AE277" s="2">
        <v>0.7142857142857143</v>
      </c>
      <c r="AF277" s="2">
        <v>0</v>
      </c>
      <c r="AG277" s="2">
        <v>3.2967032967032968E-2</v>
      </c>
      <c r="AH277" s="2" t="s">
        <v>458</v>
      </c>
      <c r="AI277" s="37">
        <v>5</v>
      </c>
    </row>
    <row r="278" spans="1:35" x14ac:dyDescent="0.25">
      <c r="A278" t="s">
        <v>35</v>
      </c>
      <c r="B278" t="s">
        <v>1254</v>
      </c>
      <c r="C278" t="s">
        <v>1965</v>
      </c>
      <c r="D278" t="s">
        <v>2282</v>
      </c>
      <c r="E278" s="2">
        <v>85.219780219780219</v>
      </c>
      <c r="F278" s="2">
        <v>4.5989010989010985</v>
      </c>
      <c r="G278" s="2">
        <v>0.25274725274725274</v>
      </c>
      <c r="H278" s="2">
        <v>0.26373626373626374</v>
      </c>
      <c r="I278" s="2">
        <v>1.2967032967032968</v>
      </c>
      <c r="J278" s="2">
        <v>0</v>
      </c>
      <c r="K278" s="2">
        <v>0.39560439560439559</v>
      </c>
      <c r="L278" s="2">
        <v>4.7820879120879125</v>
      </c>
      <c r="M278" s="2">
        <v>3.6071428571428572</v>
      </c>
      <c r="N278" s="2">
        <v>0</v>
      </c>
      <c r="O278" s="2">
        <f>SUM(NonNurse[[#This Row],[Qualified Social Work Staff Hours]:[Other Social Work Staff Hours]])/NonNurse[[#This Row],[MDS Census]]</f>
        <v>4.2327530625402968E-2</v>
      </c>
      <c r="P278" s="2">
        <v>3.9670329670329672</v>
      </c>
      <c r="Q278" s="2">
        <v>4.3598901098901095</v>
      </c>
      <c r="R278" s="2">
        <f>SUM(NonNurse[[#This Row],[Qualified Activities Professional Hours]:[Other Activities Professional Hours]])/NonNurse[[#This Row],[MDS Census]]</f>
        <v>9.7711154094132821E-2</v>
      </c>
      <c r="S278" s="2">
        <v>3.6053846153846165</v>
      </c>
      <c r="T278" s="2">
        <v>5.0930769230769233</v>
      </c>
      <c r="U278" s="2">
        <v>0</v>
      </c>
      <c r="V278" s="2">
        <f>SUM(NonNurse[[#This Row],[Occupational Therapist Hours]:[OT Aide Hours]])/NonNurse[[#This Row],[MDS Census]]</f>
        <v>0.10207092198581562</v>
      </c>
      <c r="W278" s="2">
        <v>5.4285714285714288</v>
      </c>
      <c r="X278" s="2">
        <v>5.5356043956043965</v>
      </c>
      <c r="Y278" s="2">
        <v>0</v>
      </c>
      <c r="Z278" s="2">
        <f>SUM(NonNurse[[#This Row],[Physical Therapist (PT) Hours]:[PT Aide Hours]])/NonNurse[[#This Row],[MDS Census]]</f>
        <v>0.12865764023210832</v>
      </c>
      <c r="AA278" s="2">
        <v>0</v>
      </c>
      <c r="AB278" s="2">
        <v>0</v>
      </c>
      <c r="AC278" s="2">
        <v>0</v>
      </c>
      <c r="AD278" s="2">
        <v>0</v>
      </c>
      <c r="AE278" s="2">
        <v>0</v>
      </c>
      <c r="AF278" s="2">
        <v>0</v>
      </c>
      <c r="AG278" s="2">
        <v>3.2967032967032968E-2</v>
      </c>
      <c r="AH278" s="2" t="s">
        <v>310</v>
      </c>
      <c r="AI278" s="37">
        <v>5</v>
      </c>
    </row>
    <row r="279" spans="1:35" x14ac:dyDescent="0.25">
      <c r="A279" t="s">
        <v>35</v>
      </c>
      <c r="B279" t="s">
        <v>1473</v>
      </c>
      <c r="C279" t="s">
        <v>2162</v>
      </c>
      <c r="D279" t="s">
        <v>2304</v>
      </c>
      <c r="E279" s="2">
        <v>79.087912087912088</v>
      </c>
      <c r="F279" s="2">
        <v>5.3571428571428568</v>
      </c>
      <c r="G279" s="2">
        <v>0</v>
      </c>
      <c r="H279" s="2">
        <v>0</v>
      </c>
      <c r="I279" s="2">
        <v>0</v>
      </c>
      <c r="J279" s="2">
        <v>0</v>
      </c>
      <c r="K279" s="2">
        <v>0</v>
      </c>
      <c r="L279" s="2">
        <v>4.9450549450549453</v>
      </c>
      <c r="M279" s="2">
        <v>5.8516483516483513</v>
      </c>
      <c r="N279" s="2">
        <v>0</v>
      </c>
      <c r="O279" s="2">
        <f>SUM(NonNurse[[#This Row],[Qualified Social Work Staff Hours]:[Other Social Work Staff Hours]])/NonNurse[[#This Row],[MDS Census]]</f>
        <v>7.3989162150896209E-2</v>
      </c>
      <c r="P279" s="2">
        <v>5.1181318681318677</v>
      </c>
      <c r="Q279" s="2">
        <v>3.5549450549450547</v>
      </c>
      <c r="R279" s="2">
        <f>SUM(NonNurse[[#This Row],[Qualified Activities Professional Hours]:[Other Activities Professional Hours]])/NonNurse[[#This Row],[MDS Census]]</f>
        <v>0.10966374878421566</v>
      </c>
      <c r="S279" s="2">
        <v>5.4230769230769234</v>
      </c>
      <c r="T279" s="2">
        <v>0</v>
      </c>
      <c r="U279" s="2">
        <v>9.1208791208791204</v>
      </c>
      <c r="V279" s="2">
        <f>SUM(NonNurse[[#This Row],[Occupational Therapist Hours]:[OT Aide Hours]])/NonNurse[[#This Row],[MDS Census]]</f>
        <v>0.18389606780603029</v>
      </c>
      <c r="W279" s="2">
        <v>4.8076923076923075</v>
      </c>
      <c r="X279" s="2">
        <v>5.0274725274725274</v>
      </c>
      <c r="Y279" s="2">
        <v>6.6593406593406597</v>
      </c>
      <c r="Z279" s="2">
        <f>SUM(NonNurse[[#This Row],[Physical Therapist (PT) Hours]:[PT Aide Hours]])/NonNurse[[#This Row],[MDS Census]]</f>
        <v>0.20855912185632905</v>
      </c>
      <c r="AA279" s="2">
        <v>0</v>
      </c>
      <c r="AB279" s="2">
        <v>0</v>
      </c>
      <c r="AC279" s="2">
        <v>0</v>
      </c>
      <c r="AD279" s="2">
        <v>0</v>
      </c>
      <c r="AE279" s="2">
        <v>0</v>
      </c>
      <c r="AF279" s="2">
        <v>0</v>
      </c>
      <c r="AG279" s="2">
        <v>0</v>
      </c>
      <c r="AH279" s="2" t="s">
        <v>533</v>
      </c>
      <c r="AI279" s="37">
        <v>5</v>
      </c>
    </row>
    <row r="280" spans="1:35" x14ac:dyDescent="0.25">
      <c r="A280" t="s">
        <v>35</v>
      </c>
      <c r="B280" t="s">
        <v>1048</v>
      </c>
      <c r="C280" t="s">
        <v>1999</v>
      </c>
      <c r="D280" t="s">
        <v>2341</v>
      </c>
      <c r="E280" s="2">
        <v>47.681318681318679</v>
      </c>
      <c r="F280" s="2">
        <v>3.7802197802197801</v>
      </c>
      <c r="G280" s="2">
        <v>0.42857142857142855</v>
      </c>
      <c r="H280" s="2">
        <v>0</v>
      </c>
      <c r="I280" s="2">
        <v>1.054945054945055</v>
      </c>
      <c r="J280" s="2">
        <v>0</v>
      </c>
      <c r="K280" s="2">
        <v>0</v>
      </c>
      <c r="L280" s="2">
        <v>2.6868131868131866</v>
      </c>
      <c r="M280" s="2">
        <v>4.7690109890109893</v>
      </c>
      <c r="N280" s="2">
        <v>0</v>
      </c>
      <c r="O280" s="2">
        <f>SUM(NonNurse[[#This Row],[Qualified Social Work Staff Hours]:[Other Social Work Staff Hours]])/NonNurse[[#This Row],[MDS Census]]</f>
        <v>0.10001843742797881</v>
      </c>
      <c r="P280" s="2">
        <v>2.848901098901099</v>
      </c>
      <c r="Q280" s="2">
        <v>8.8720879120879115</v>
      </c>
      <c r="R280" s="2">
        <f>SUM(NonNurse[[#This Row],[Qualified Activities Professional Hours]:[Other Activities Professional Hours]])/NonNurse[[#This Row],[MDS Census]]</f>
        <v>0.24581931320580777</v>
      </c>
      <c r="S280" s="2">
        <v>2.7032967032967035</v>
      </c>
      <c r="T280" s="2">
        <v>7.5805494505494506</v>
      </c>
      <c r="U280" s="2">
        <v>0</v>
      </c>
      <c r="V280" s="2">
        <f>SUM(NonNurse[[#This Row],[Occupational Therapist Hours]:[OT Aide Hours]])/NonNurse[[#This Row],[MDS Census]]</f>
        <v>0.21567872781746947</v>
      </c>
      <c r="W280" s="2">
        <v>0.9287912087912088</v>
      </c>
      <c r="X280" s="2">
        <v>10.227472527472528</v>
      </c>
      <c r="Y280" s="2">
        <v>5.5384615384615383</v>
      </c>
      <c r="Z280" s="2">
        <f>SUM(NonNurse[[#This Row],[Physical Therapist (PT) Hours]:[PT Aide Hours]])/NonNurse[[#This Row],[MDS Census]]</f>
        <v>0.35013136667434896</v>
      </c>
      <c r="AA280" s="2">
        <v>0</v>
      </c>
      <c r="AB280" s="2">
        <v>0</v>
      </c>
      <c r="AC280" s="2">
        <v>0</v>
      </c>
      <c r="AD280" s="2">
        <v>0</v>
      </c>
      <c r="AE280" s="2">
        <v>0</v>
      </c>
      <c r="AF280" s="2">
        <v>0</v>
      </c>
      <c r="AG280" s="2">
        <v>0</v>
      </c>
      <c r="AH280" s="2" t="s">
        <v>101</v>
      </c>
      <c r="AI280" s="37">
        <v>5</v>
      </c>
    </row>
    <row r="281" spans="1:35" x14ac:dyDescent="0.25">
      <c r="A281" t="s">
        <v>35</v>
      </c>
      <c r="B281" t="s">
        <v>1264</v>
      </c>
      <c r="C281" t="s">
        <v>2150</v>
      </c>
      <c r="D281" t="s">
        <v>2347</v>
      </c>
      <c r="E281" s="2">
        <v>77.505494505494511</v>
      </c>
      <c r="F281" s="2">
        <v>2.5934065934065935</v>
      </c>
      <c r="G281" s="2">
        <v>0.68131868131868134</v>
      </c>
      <c r="H281" s="2">
        <v>0.25274725274725274</v>
      </c>
      <c r="I281" s="2">
        <v>0.95604395604395609</v>
      </c>
      <c r="J281" s="2">
        <v>0</v>
      </c>
      <c r="K281" s="2">
        <v>0.40659340659340659</v>
      </c>
      <c r="L281" s="2">
        <v>2.7362637362637363</v>
      </c>
      <c r="M281" s="2">
        <v>4.4010989010989015</v>
      </c>
      <c r="N281" s="2">
        <v>2.7719780219780219</v>
      </c>
      <c r="O281" s="2">
        <f>SUM(NonNurse[[#This Row],[Qualified Social Work Staff Hours]:[Other Social Work Staff Hours]])/NonNurse[[#This Row],[MDS Census]]</f>
        <v>9.2549269814263438E-2</v>
      </c>
      <c r="P281" s="2">
        <v>5.6895604395604398</v>
      </c>
      <c r="Q281" s="2">
        <v>9.3351648351648358</v>
      </c>
      <c r="R281" s="2">
        <f>SUM(NonNurse[[#This Row],[Qualified Activities Professional Hours]:[Other Activities Professional Hours]])/NonNurse[[#This Row],[MDS Census]]</f>
        <v>0.19385367928541047</v>
      </c>
      <c r="S281" s="2">
        <v>2.6785714285714284</v>
      </c>
      <c r="T281" s="2">
        <v>11.398351648351648</v>
      </c>
      <c r="U281" s="2">
        <v>0</v>
      </c>
      <c r="V281" s="2">
        <f>SUM(NonNurse[[#This Row],[Occupational Therapist Hours]:[OT Aide Hours]])/NonNurse[[#This Row],[MDS Census]]</f>
        <v>0.18162484049340705</v>
      </c>
      <c r="W281" s="2">
        <v>2.5741758241758244</v>
      </c>
      <c r="X281" s="2">
        <v>15.71868131868132</v>
      </c>
      <c r="Y281" s="2">
        <v>0</v>
      </c>
      <c r="Z281" s="2">
        <f>SUM(NonNurse[[#This Row],[Physical Therapist (PT) Hours]:[PT Aide Hours]])/NonNurse[[#This Row],[MDS Census]]</f>
        <v>0.23602013327661989</v>
      </c>
      <c r="AA281" s="2">
        <v>1.5384615384615385</v>
      </c>
      <c r="AB281" s="2">
        <v>0</v>
      </c>
      <c r="AC281" s="2">
        <v>0</v>
      </c>
      <c r="AD281" s="2">
        <v>0</v>
      </c>
      <c r="AE281" s="2">
        <v>0</v>
      </c>
      <c r="AF281" s="2">
        <v>0</v>
      </c>
      <c r="AG281" s="2">
        <v>0.34065934065934067</v>
      </c>
      <c r="AH281" s="2" t="s">
        <v>320</v>
      </c>
      <c r="AI281" s="37">
        <v>5</v>
      </c>
    </row>
    <row r="282" spans="1:35" x14ac:dyDescent="0.25">
      <c r="A282" t="s">
        <v>35</v>
      </c>
      <c r="B282" t="s">
        <v>1501</v>
      </c>
      <c r="C282" t="s">
        <v>2150</v>
      </c>
      <c r="D282" t="s">
        <v>2347</v>
      </c>
      <c r="E282" s="2">
        <v>65.098901098901095</v>
      </c>
      <c r="F282" s="2">
        <v>2.5934065934065935</v>
      </c>
      <c r="G282" s="2">
        <v>0.2857142857142857</v>
      </c>
      <c r="H282" s="2">
        <v>0.22527472527472528</v>
      </c>
      <c r="I282" s="2">
        <v>0.98901098901098905</v>
      </c>
      <c r="J282" s="2">
        <v>0</v>
      </c>
      <c r="K282" s="2">
        <v>0.21978021978021978</v>
      </c>
      <c r="L282" s="2">
        <v>2.912087912087912</v>
      </c>
      <c r="M282" s="2">
        <v>0</v>
      </c>
      <c r="N282" s="2">
        <v>8.8049450549450547</v>
      </c>
      <c r="O282" s="2">
        <f>SUM(NonNurse[[#This Row],[Qualified Social Work Staff Hours]:[Other Social Work Staff Hours]])/NonNurse[[#This Row],[MDS Census]]</f>
        <v>0.13525489534098584</v>
      </c>
      <c r="P282" s="2">
        <v>4.947802197802198</v>
      </c>
      <c r="Q282" s="2">
        <v>10.228021978021978</v>
      </c>
      <c r="R282" s="2">
        <f>SUM(NonNurse[[#This Row],[Qualified Activities Professional Hours]:[Other Activities Professional Hours]])/NonNurse[[#This Row],[MDS Census]]</f>
        <v>0.23311951384199867</v>
      </c>
      <c r="S282" s="2">
        <v>2.4917582417582418</v>
      </c>
      <c r="T282" s="2">
        <v>6.7692307692307692</v>
      </c>
      <c r="U282" s="2">
        <v>0</v>
      </c>
      <c r="V282" s="2">
        <f>SUM(NonNurse[[#This Row],[Occupational Therapist Hours]:[OT Aide Hours]])/NonNurse[[#This Row],[MDS Census]]</f>
        <v>0.14226029709655638</v>
      </c>
      <c r="W282" s="2">
        <v>1.9917582417582418</v>
      </c>
      <c r="X282" s="2">
        <v>10.467802197802198</v>
      </c>
      <c r="Y282" s="2">
        <v>0</v>
      </c>
      <c r="Z282" s="2">
        <f>SUM(NonNurse[[#This Row],[Physical Therapist (PT) Hours]:[PT Aide Hours]])/NonNurse[[#This Row],[MDS Census]]</f>
        <v>0.19139432815665094</v>
      </c>
      <c r="AA282" s="2">
        <v>0.39560439560439559</v>
      </c>
      <c r="AB282" s="2">
        <v>0</v>
      </c>
      <c r="AC282" s="2">
        <v>0</v>
      </c>
      <c r="AD282" s="2">
        <v>0</v>
      </c>
      <c r="AE282" s="2">
        <v>0</v>
      </c>
      <c r="AF282" s="2">
        <v>0</v>
      </c>
      <c r="AG282" s="2">
        <v>0.30769230769230771</v>
      </c>
      <c r="AH282" s="2" t="s">
        <v>563</v>
      </c>
      <c r="AI282" s="37">
        <v>5</v>
      </c>
    </row>
    <row r="283" spans="1:35" x14ac:dyDescent="0.25">
      <c r="A283" t="s">
        <v>35</v>
      </c>
      <c r="B283" t="s">
        <v>1506</v>
      </c>
      <c r="C283" t="s">
        <v>2122</v>
      </c>
      <c r="D283" t="s">
        <v>2279</v>
      </c>
      <c r="E283" s="2">
        <v>37.285714285714285</v>
      </c>
      <c r="F283" s="2">
        <v>5.5384615384615383</v>
      </c>
      <c r="G283" s="2">
        <v>0.17582417582417584</v>
      </c>
      <c r="H283" s="2">
        <v>0</v>
      </c>
      <c r="I283" s="2">
        <v>1.3076923076923077</v>
      </c>
      <c r="J283" s="2">
        <v>0</v>
      </c>
      <c r="K283" s="2">
        <v>0</v>
      </c>
      <c r="L283" s="2">
        <v>0.72571428571428565</v>
      </c>
      <c r="M283" s="2">
        <v>4.8406593406593403</v>
      </c>
      <c r="N283" s="2">
        <v>0</v>
      </c>
      <c r="O283" s="2">
        <f>SUM(NonNurse[[#This Row],[Qualified Social Work Staff Hours]:[Other Social Work Staff Hours]])/NonNurse[[#This Row],[MDS Census]]</f>
        <v>0.12982611258473328</v>
      </c>
      <c r="P283" s="2">
        <v>4.5686813186813184</v>
      </c>
      <c r="Q283" s="2">
        <v>4.0467032967032965</v>
      </c>
      <c r="R283" s="2">
        <f>SUM(NonNurse[[#This Row],[Qualified Activities Professional Hours]:[Other Activities Professional Hours]])/NonNurse[[#This Row],[MDS Census]]</f>
        <v>0.23106395520188625</v>
      </c>
      <c r="S283" s="2">
        <v>0.69197802197802194</v>
      </c>
      <c r="T283" s="2">
        <v>4.4547252747252744</v>
      </c>
      <c r="U283" s="2">
        <v>0</v>
      </c>
      <c r="V283" s="2">
        <f>SUM(NonNurse[[#This Row],[Occupational Therapist Hours]:[OT Aide Hours]])/NonNurse[[#This Row],[MDS Census]]</f>
        <v>0.13803418803418802</v>
      </c>
      <c r="W283" s="2">
        <v>0.71703296703296704</v>
      </c>
      <c r="X283" s="2">
        <v>7.2190109890109886</v>
      </c>
      <c r="Y283" s="2">
        <v>0</v>
      </c>
      <c r="Z283" s="2">
        <f>SUM(NonNurse[[#This Row],[Physical Therapist (PT) Hours]:[PT Aide Hours]])/NonNurse[[#This Row],[MDS Census]]</f>
        <v>0.21284409077512526</v>
      </c>
      <c r="AA283" s="2">
        <v>0</v>
      </c>
      <c r="AB283" s="2">
        <v>0</v>
      </c>
      <c r="AC283" s="2">
        <v>0</v>
      </c>
      <c r="AD283" s="2">
        <v>0</v>
      </c>
      <c r="AE283" s="2">
        <v>0</v>
      </c>
      <c r="AF283" s="2">
        <v>0</v>
      </c>
      <c r="AG283" s="2">
        <v>0</v>
      </c>
      <c r="AH283" s="2" t="s">
        <v>568</v>
      </c>
      <c r="AI283" s="37">
        <v>5</v>
      </c>
    </row>
    <row r="284" spans="1:35" x14ac:dyDescent="0.25">
      <c r="A284" t="s">
        <v>35</v>
      </c>
      <c r="B284" t="s">
        <v>1204</v>
      </c>
      <c r="C284" t="s">
        <v>2131</v>
      </c>
      <c r="D284" t="s">
        <v>2326</v>
      </c>
      <c r="E284" s="2">
        <v>37.725274725274723</v>
      </c>
      <c r="F284" s="2">
        <v>4.0001098901098908</v>
      </c>
      <c r="G284" s="2">
        <v>0.21978021978021978</v>
      </c>
      <c r="H284" s="2">
        <v>0.13186813186813187</v>
      </c>
      <c r="I284" s="2">
        <v>0.4175824175824176</v>
      </c>
      <c r="J284" s="2">
        <v>0</v>
      </c>
      <c r="K284" s="2">
        <v>0</v>
      </c>
      <c r="L284" s="2">
        <v>0.85747252747252745</v>
      </c>
      <c r="M284" s="2">
        <v>5.3160439560439556</v>
      </c>
      <c r="N284" s="2">
        <v>0</v>
      </c>
      <c r="O284" s="2">
        <f>SUM(NonNurse[[#This Row],[Qualified Social Work Staff Hours]:[Other Social Work Staff Hours]])/NonNurse[[#This Row],[MDS Census]]</f>
        <v>0.14091465190795222</v>
      </c>
      <c r="P284" s="2">
        <v>5.4482417582417568</v>
      </c>
      <c r="Q284" s="2">
        <v>0</v>
      </c>
      <c r="R284" s="2">
        <f>SUM(NonNurse[[#This Row],[Qualified Activities Professional Hours]:[Other Activities Professional Hours]])/NonNurse[[#This Row],[MDS Census]]</f>
        <v>0.14441887561899211</v>
      </c>
      <c r="S284" s="2">
        <v>1.4595604395604396</v>
      </c>
      <c r="T284" s="2">
        <v>6.7767032967032952</v>
      </c>
      <c r="U284" s="2">
        <v>0</v>
      </c>
      <c r="V284" s="2">
        <f>SUM(NonNurse[[#This Row],[Occupational Therapist Hours]:[OT Aide Hours]])/NonNurse[[#This Row],[MDS Census]]</f>
        <v>0.21832216720069908</v>
      </c>
      <c r="W284" s="2">
        <v>1.5610989010989007</v>
      </c>
      <c r="X284" s="2">
        <v>10.355164835164835</v>
      </c>
      <c r="Y284" s="2">
        <v>0</v>
      </c>
      <c r="Z284" s="2">
        <f>SUM(NonNurse[[#This Row],[Physical Therapist (PT) Hours]:[PT Aide Hours]])/NonNurse[[#This Row],[MDS Census]]</f>
        <v>0.31586950189338775</v>
      </c>
      <c r="AA284" s="2">
        <v>0</v>
      </c>
      <c r="AB284" s="2">
        <v>0</v>
      </c>
      <c r="AC284" s="2">
        <v>0</v>
      </c>
      <c r="AD284" s="2">
        <v>0</v>
      </c>
      <c r="AE284" s="2">
        <v>0</v>
      </c>
      <c r="AF284" s="2">
        <v>0</v>
      </c>
      <c r="AG284" s="2">
        <v>0</v>
      </c>
      <c r="AH284" s="2" t="s">
        <v>259</v>
      </c>
      <c r="AI284" s="37">
        <v>5</v>
      </c>
    </row>
    <row r="285" spans="1:35" x14ac:dyDescent="0.25">
      <c r="A285" t="s">
        <v>35</v>
      </c>
      <c r="B285" t="s">
        <v>1412</v>
      </c>
      <c r="C285" t="s">
        <v>1978</v>
      </c>
      <c r="D285" t="s">
        <v>2331</v>
      </c>
      <c r="E285" s="2">
        <v>6.6813186813186816</v>
      </c>
      <c r="F285" s="2">
        <v>1.7164835164835164</v>
      </c>
      <c r="G285" s="2">
        <v>0</v>
      </c>
      <c r="H285" s="2">
        <v>0</v>
      </c>
      <c r="I285" s="2">
        <v>1.6703296703296704</v>
      </c>
      <c r="J285" s="2">
        <v>0</v>
      </c>
      <c r="K285" s="2">
        <v>0</v>
      </c>
      <c r="L285" s="2">
        <v>0</v>
      </c>
      <c r="M285" s="2">
        <v>3.1076923076923073</v>
      </c>
      <c r="N285" s="2">
        <v>0</v>
      </c>
      <c r="O285" s="2">
        <f>SUM(NonNurse[[#This Row],[Qualified Social Work Staff Hours]:[Other Social Work Staff Hours]])/NonNurse[[#This Row],[MDS Census]]</f>
        <v>0.46513157894736834</v>
      </c>
      <c r="P285" s="2">
        <v>0</v>
      </c>
      <c r="Q285" s="2">
        <v>0</v>
      </c>
      <c r="R285" s="2">
        <f>SUM(NonNurse[[#This Row],[Qualified Activities Professional Hours]:[Other Activities Professional Hours]])/NonNurse[[#This Row],[MDS Census]]</f>
        <v>0</v>
      </c>
      <c r="S285" s="2">
        <v>0.30769230769230771</v>
      </c>
      <c r="T285" s="2">
        <v>2.5285714285714285</v>
      </c>
      <c r="U285" s="2">
        <v>8.7912087912087919E-2</v>
      </c>
      <c r="V285" s="2">
        <f>SUM(NonNurse[[#This Row],[Occupational Therapist Hours]:[OT Aide Hours]])/NonNurse[[#This Row],[MDS Census]]</f>
        <v>0.43766447368421046</v>
      </c>
      <c r="W285" s="2">
        <v>5.9681318681318682</v>
      </c>
      <c r="X285" s="2">
        <v>0</v>
      </c>
      <c r="Y285" s="2">
        <v>0</v>
      </c>
      <c r="Z285" s="2">
        <f>SUM(NonNurse[[#This Row],[Physical Therapist (PT) Hours]:[PT Aide Hours]])/NonNurse[[#This Row],[MDS Census]]</f>
        <v>0.89325657894736843</v>
      </c>
      <c r="AA285" s="2">
        <v>0</v>
      </c>
      <c r="AB285" s="2">
        <v>0</v>
      </c>
      <c r="AC285" s="2">
        <v>0</v>
      </c>
      <c r="AD285" s="2">
        <v>0</v>
      </c>
      <c r="AE285" s="2">
        <v>0</v>
      </c>
      <c r="AF285" s="2">
        <v>0</v>
      </c>
      <c r="AG285" s="2">
        <v>0</v>
      </c>
      <c r="AH285" s="2" t="s">
        <v>471</v>
      </c>
      <c r="AI285" s="37">
        <v>5</v>
      </c>
    </row>
    <row r="286" spans="1:35" x14ac:dyDescent="0.25">
      <c r="A286" t="s">
        <v>35</v>
      </c>
      <c r="B286" t="s">
        <v>1614</v>
      </c>
      <c r="C286" t="s">
        <v>1978</v>
      </c>
      <c r="D286" t="s">
        <v>2331</v>
      </c>
      <c r="E286" s="2">
        <v>77.505494505494511</v>
      </c>
      <c r="F286" s="2">
        <v>4.5549450549450547</v>
      </c>
      <c r="G286" s="2">
        <v>0.26373626373626374</v>
      </c>
      <c r="H286" s="2">
        <v>0.34065934065934067</v>
      </c>
      <c r="I286" s="2">
        <v>3.5384615384615383</v>
      </c>
      <c r="J286" s="2">
        <v>0</v>
      </c>
      <c r="K286" s="2">
        <v>0.43956043956043955</v>
      </c>
      <c r="L286" s="2">
        <v>7.3883516483516471</v>
      </c>
      <c r="M286" s="2">
        <v>5.1648351648351651</v>
      </c>
      <c r="N286" s="2">
        <v>0.81318681318681318</v>
      </c>
      <c r="O286" s="2">
        <f>SUM(NonNurse[[#This Row],[Qualified Social Work Staff Hours]:[Other Social Work Staff Hours]])/NonNurse[[#This Row],[MDS Census]]</f>
        <v>7.7130299163476537E-2</v>
      </c>
      <c r="P286" s="2">
        <v>4.9065934065934069</v>
      </c>
      <c r="Q286" s="2">
        <v>11.287362637362639</v>
      </c>
      <c r="R286" s="2">
        <f>SUM(NonNurse[[#This Row],[Qualified Activities Professional Hours]:[Other Activities Professional Hours]])/NonNurse[[#This Row],[MDS Census]]</f>
        <v>0.20893945838650221</v>
      </c>
      <c r="S286" s="2">
        <v>2.1139560439560441</v>
      </c>
      <c r="T286" s="2">
        <v>4.0487912087912088</v>
      </c>
      <c r="U286" s="2">
        <v>0</v>
      </c>
      <c r="V286" s="2">
        <f>SUM(NonNurse[[#This Row],[Occupational Therapist Hours]:[OT Aide Hours]])/NonNurse[[#This Row],[MDS Census]]</f>
        <v>7.9513682121083229E-2</v>
      </c>
      <c r="W286" s="2">
        <v>2.0334065934065935</v>
      </c>
      <c r="X286" s="2">
        <v>4.9108791208791187</v>
      </c>
      <c r="Y286" s="2">
        <v>0</v>
      </c>
      <c r="Z286" s="2">
        <f>SUM(NonNurse[[#This Row],[Physical Therapist (PT) Hours]:[PT Aide Hours]])/NonNurse[[#This Row],[MDS Census]]</f>
        <v>8.9597334467602402E-2</v>
      </c>
      <c r="AA286" s="2">
        <v>2.9890109890109891</v>
      </c>
      <c r="AB286" s="2">
        <v>0</v>
      </c>
      <c r="AC286" s="2">
        <v>0</v>
      </c>
      <c r="AD286" s="2">
        <v>0</v>
      </c>
      <c r="AE286" s="2">
        <v>0</v>
      </c>
      <c r="AF286" s="2">
        <v>0</v>
      </c>
      <c r="AG286" s="2">
        <v>0.26373626373626374</v>
      </c>
      <c r="AH286" s="2" t="s">
        <v>677</v>
      </c>
      <c r="AI286" s="37">
        <v>5</v>
      </c>
    </row>
    <row r="287" spans="1:35" x14ac:dyDescent="0.25">
      <c r="A287" t="s">
        <v>35</v>
      </c>
      <c r="B287" t="s">
        <v>1598</v>
      </c>
      <c r="C287" t="s">
        <v>1978</v>
      </c>
      <c r="D287" t="s">
        <v>2331</v>
      </c>
      <c r="E287" s="2">
        <v>98.92307692307692</v>
      </c>
      <c r="F287" s="2">
        <v>5.6263736263736268</v>
      </c>
      <c r="G287" s="2">
        <v>0.31868131868131866</v>
      </c>
      <c r="H287" s="2">
        <v>0</v>
      </c>
      <c r="I287" s="2">
        <v>5.1098901098901095</v>
      </c>
      <c r="J287" s="2">
        <v>0</v>
      </c>
      <c r="K287" s="2">
        <v>0</v>
      </c>
      <c r="L287" s="2">
        <v>5.4807692307692308</v>
      </c>
      <c r="M287" s="2">
        <v>5.6263736263736268</v>
      </c>
      <c r="N287" s="2">
        <v>0</v>
      </c>
      <c r="O287" s="2">
        <f>SUM(NonNurse[[#This Row],[Qualified Social Work Staff Hours]:[Other Social Work Staff Hours]])/NonNurse[[#This Row],[MDS Census]]</f>
        <v>5.6876249722283945E-2</v>
      </c>
      <c r="P287" s="2">
        <v>5.6263736263736268</v>
      </c>
      <c r="Q287" s="2">
        <v>18.494505494505493</v>
      </c>
      <c r="R287" s="2">
        <f>SUM(NonNurse[[#This Row],[Qualified Activities Professional Hours]:[Other Activities Professional Hours]])/NonNurse[[#This Row],[MDS Census]]</f>
        <v>0.24383470339924462</v>
      </c>
      <c r="S287" s="2">
        <v>5.4256043956043936</v>
      </c>
      <c r="T287" s="2">
        <v>11.816153846153844</v>
      </c>
      <c r="U287" s="2">
        <v>0</v>
      </c>
      <c r="V287" s="2">
        <f>SUM(NonNurse[[#This Row],[Occupational Therapist Hours]:[OT Aide Hours]])/NonNurse[[#This Row],[MDS Census]]</f>
        <v>0.17429460119973336</v>
      </c>
      <c r="W287" s="2">
        <v>5.313956043956046</v>
      </c>
      <c r="X287" s="2">
        <v>12.351428571428572</v>
      </c>
      <c r="Y287" s="2">
        <v>0</v>
      </c>
      <c r="Z287" s="2">
        <f>SUM(NonNurse[[#This Row],[Physical Therapist (PT) Hours]:[PT Aide Hours]])/NonNurse[[#This Row],[MDS Census]]</f>
        <v>0.17857698289269053</v>
      </c>
      <c r="AA287" s="2">
        <v>0</v>
      </c>
      <c r="AB287" s="2">
        <v>0</v>
      </c>
      <c r="AC287" s="2">
        <v>0</v>
      </c>
      <c r="AD287" s="2">
        <v>0</v>
      </c>
      <c r="AE287" s="2">
        <v>0</v>
      </c>
      <c r="AF287" s="2">
        <v>0</v>
      </c>
      <c r="AG287" s="2">
        <v>5.4945054945054944E-2</v>
      </c>
      <c r="AH287" s="2" t="s">
        <v>660</v>
      </c>
      <c r="AI287" s="37">
        <v>5</v>
      </c>
    </row>
    <row r="288" spans="1:35" x14ac:dyDescent="0.25">
      <c r="A288" t="s">
        <v>35</v>
      </c>
      <c r="B288" t="s">
        <v>1671</v>
      </c>
      <c r="C288" t="s">
        <v>2211</v>
      </c>
      <c r="D288" t="s">
        <v>2325</v>
      </c>
      <c r="E288" s="2">
        <v>51.835164835164832</v>
      </c>
      <c r="F288" s="2">
        <v>4.7573626373626379</v>
      </c>
      <c r="G288" s="2">
        <v>3.2967032967032968E-2</v>
      </c>
      <c r="H288" s="2">
        <v>0.24725274725274726</v>
      </c>
      <c r="I288" s="2">
        <v>1.2417582417582418</v>
      </c>
      <c r="J288" s="2">
        <v>0</v>
      </c>
      <c r="K288" s="2">
        <v>2.5494505494505493</v>
      </c>
      <c r="L288" s="2">
        <v>2.2431868131868131</v>
      </c>
      <c r="M288" s="2">
        <v>0</v>
      </c>
      <c r="N288" s="2">
        <v>5.7967032967032965</v>
      </c>
      <c r="O288" s="2">
        <f>SUM(NonNurse[[#This Row],[Qualified Social Work Staff Hours]:[Other Social Work Staff Hours]])/NonNurse[[#This Row],[MDS Census]]</f>
        <v>0.11182955268178928</v>
      </c>
      <c r="P288" s="2">
        <v>0</v>
      </c>
      <c r="Q288" s="2">
        <v>3.5421978021978027</v>
      </c>
      <c r="R288" s="2">
        <f>SUM(NonNurse[[#This Row],[Qualified Activities Professional Hours]:[Other Activities Professional Hours]])/NonNurse[[#This Row],[MDS Census]]</f>
        <v>6.8335806656773385E-2</v>
      </c>
      <c r="S288" s="2">
        <v>4.1290109890109896</v>
      </c>
      <c r="T288" s="2">
        <v>4.1959340659340674</v>
      </c>
      <c r="U288" s="2">
        <v>0</v>
      </c>
      <c r="V288" s="2">
        <f>SUM(NonNurse[[#This Row],[Occupational Therapist Hours]:[OT Aide Hours]])/NonNurse[[#This Row],[MDS Census]]</f>
        <v>0.16060419758320973</v>
      </c>
      <c r="W288" s="2">
        <v>3.9831868131868142</v>
      </c>
      <c r="X288" s="2">
        <v>4.376263736263736</v>
      </c>
      <c r="Y288" s="2">
        <v>0</v>
      </c>
      <c r="Z288" s="2">
        <f>SUM(NonNurse[[#This Row],[Physical Therapist (PT) Hours]:[PT Aide Hours]])/NonNurse[[#This Row],[MDS Census]]</f>
        <v>0.16126987492050032</v>
      </c>
      <c r="AA288" s="2">
        <v>0</v>
      </c>
      <c r="AB288" s="2">
        <v>5.6483516483516487</v>
      </c>
      <c r="AC288" s="2">
        <v>0</v>
      </c>
      <c r="AD288" s="2">
        <v>0</v>
      </c>
      <c r="AE288" s="2">
        <v>0</v>
      </c>
      <c r="AF288" s="2">
        <v>0</v>
      </c>
      <c r="AG288" s="2">
        <v>0</v>
      </c>
      <c r="AH288" s="2" t="s">
        <v>735</v>
      </c>
      <c r="AI288" s="37">
        <v>5</v>
      </c>
    </row>
    <row r="289" spans="1:35" x14ac:dyDescent="0.25">
      <c r="A289" t="s">
        <v>35</v>
      </c>
      <c r="B289" t="s">
        <v>1628</v>
      </c>
      <c r="C289" t="s">
        <v>1963</v>
      </c>
      <c r="D289" t="s">
        <v>2340</v>
      </c>
      <c r="E289" s="2">
        <v>40.615384615384613</v>
      </c>
      <c r="F289" s="2">
        <v>0</v>
      </c>
      <c r="G289" s="2">
        <v>0.2967032967032967</v>
      </c>
      <c r="H289" s="2">
        <v>0.13736263736263737</v>
      </c>
      <c r="I289" s="2">
        <v>0</v>
      </c>
      <c r="J289" s="2">
        <v>0.25274725274725274</v>
      </c>
      <c r="K289" s="2">
        <v>0.30769230769230771</v>
      </c>
      <c r="L289" s="2">
        <v>0</v>
      </c>
      <c r="M289" s="2">
        <v>0</v>
      </c>
      <c r="N289" s="2">
        <v>0</v>
      </c>
      <c r="O289" s="2">
        <f>SUM(NonNurse[[#This Row],[Qualified Social Work Staff Hours]:[Other Social Work Staff Hours]])/NonNurse[[#This Row],[MDS Census]]</f>
        <v>0</v>
      </c>
      <c r="P289" s="2">
        <v>0</v>
      </c>
      <c r="Q289" s="2">
        <v>0.12252747252747251</v>
      </c>
      <c r="R289" s="2">
        <f>SUM(NonNurse[[#This Row],[Qualified Activities Professional Hours]:[Other Activities Professional Hours]])/NonNurse[[#This Row],[MDS Census]]</f>
        <v>3.0167748917748916E-3</v>
      </c>
      <c r="S289" s="2">
        <v>0</v>
      </c>
      <c r="T289" s="2">
        <v>2.8224175824175828</v>
      </c>
      <c r="U289" s="2">
        <v>0</v>
      </c>
      <c r="V289" s="2">
        <f>SUM(NonNurse[[#This Row],[Occupational Therapist Hours]:[OT Aide Hours]])/NonNurse[[#This Row],[MDS Census]]</f>
        <v>6.9491341991342007E-2</v>
      </c>
      <c r="W289" s="2">
        <v>2.3691208791208789</v>
      </c>
      <c r="X289" s="2">
        <v>3.7356043956043954</v>
      </c>
      <c r="Y289" s="2">
        <v>0</v>
      </c>
      <c r="Z289" s="2">
        <f>SUM(NonNurse[[#This Row],[Physical Therapist (PT) Hours]:[PT Aide Hours]])/NonNurse[[#This Row],[MDS Census]]</f>
        <v>0.15030573593073593</v>
      </c>
      <c r="AA289" s="2">
        <v>9.8901098901098897E-2</v>
      </c>
      <c r="AB289" s="2">
        <v>0</v>
      </c>
      <c r="AC289" s="2">
        <v>0</v>
      </c>
      <c r="AD289" s="2">
        <v>0</v>
      </c>
      <c r="AE289" s="2">
        <v>0</v>
      </c>
      <c r="AF289" s="2">
        <v>0</v>
      </c>
      <c r="AG289" s="2">
        <v>2.197802197802198E-2</v>
      </c>
      <c r="AH289" s="2" t="s">
        <v>691</v>
      </c>
      <c r="AI289" s="37">
        <v>5</v>
      </c>
    </row>
    <row r="290" spans="1:35" x14ac:dyDescent="0.25">
      <c r="A290" t="s">
        <v>35</v>
      </c>
      <c r="B290" t="s">
        <v>1863</v>
      </c>
      <c r="C290" t="s">
        <v>1937</v>
      </c>
      <c r="D290" t="s">
        <v>2337</v>
      </c>
      <c r="E290" s="2">
        <v>24.868131868131869</v>
      </c>
      <c r="F290" s="2">
        <v>5.3629670329670329</v>
      </c>
      <c r="G290" s="2">
        <v>0.26373626373626374</v>
      </c>
      <c r="H290" s="2">
        <v>0.13461538461538461</v>
      </c>
      <c r="I290" s="2">
        <v>0</v>
      </c>
      <c r="J290" s="2">
        <v>0</v>
      </c>
      <c r="K290" s="2">
        <v>0.37362637362637363</v>
      </c>
      <c r="L290" s="2">
        <v>1.6256043956043957</v>
      </c>
      <c r="M290" s="2">
        <v>4.9230769230769234</v>
      </c>
      <c r="N290" s="2">
        <v>0</v>
      </c>
      <c r="O290" s="2">
        <f>SUM(NonNurse[[#This Row],[Qualified Social Work Staff Hours]:[Other Social Work Staff Hours]])/NonNurse[[#This Row],[MDS Census]]</f>
        <v>0.19796730004418914</v>
      </c>
      <c r="P290" s="2">
        <v>5.5685714285714303</v>
      </c>
      <c r="Q290" s="2">
        <v>5.1893406593406599</v>
      </c>
      <c r="R290" s="2">
        <f>SUM(NonNurse[[#This Row],[Qualified Activities Professional Hours]:[Other Activities Professional Hours]])/NonNurse[[#This Row],[MDS Census]]</f>
        <v>0.43259832081308003</v>
      </c>
      <c r="S290" s="2">
        <v>2.5753846153846154</v>
      </c>
      <c r="T290" s="2">
        <v>5.2686813186813186</v>
      </c>
      <c r="U290" s="2">
        <v>0</v>
      </c>
      <c r="V290" s="2">
        <f>SUM(NonNurse[[#This Row],[Occupational Therapist Hours]:[OT Aide Hours]])/NonNurse[[#This Row],[MDS Census]]</f>
        <v>0.31542642509942553</v>
      </c>
      <c r="W290" s="2">
        <v>1.8020879120879121</v>
      </c>
      <c r="X290" s="2">
        <v>10.75263736263736</v>
      </c>
      <c r="Y290" s="2">
        <v>0</v>
      </c>
      <c r="Z290" s="2">
        <f>SUM(NonNurse[[#This Row],[Physical Therapist (PT) Hours]:[PT Aide Hours]])/NonNurse[[#This Row],[MDS Census]]</f>
        <v>0.5048519664162614</v>
      </c>
      <c r="AA290" s="2">
        <v>0</v>
      </c>
      <c r="AB290" s="2">
        <v>0</v>
      </c>
      <c r="AC290" s="2">
        <v>0</v>
      </c>
      <c r="AD290" s="2">
        <v>0</v>
      </c>
      <c r="AE290" s="2">
        <v>0</v>
      </c>
      <c r="AF290" s="2">
        <v>0</v>
      </c>
      <c r="AG290" s="2">
        <v>0</v>
      </c>
      <c r="AH290" s="2" t="s">
        <v>930</v>
      </c>
      <c r="AI290" s="37">
        <v>5</v>
      </c>
    </row>
    <row r="291" spans="1:35" x14ac:dyDescent="0.25">
      <c r="A291" t="s">
        <v>35</v>
      </c>
      <c r="B291" t="s">
        <v>1398</v>
      </c>
      <c r="C291" t="s">
        <v>2036</v>
      </c>
      <c r="D291" t="s">
        <v>2364</v>
      </c>
      <c r="E291" s="2">
        <v>56.879120879120876</v>
      </c>
      <c r="F291" s="2">
        <v>5.6263736263736268</v>
      </c>
      <c r="G291" s="2">
        <v>0.2857142857142857</v>
      </c>
      <c r="H291" s="2">
        <v>0.34065934065934067</v>
      </c>
      <c r="I291" s="2">
        <v>2.197802197802198</v>
      </c>
      <c r="J291" s="2">
        <v>0</v>
      </c>
      <c r="K291" s="2">
        <v>0</v>
      </c>
      <c r="L291" s="2">
        <v>3.0642857142857149</v>
      </c>
      <c r="M291" s="2">
        <v>5.7142857142857144</v>
      </c>
      <c r="N291" s="2">
        <v>0</v>
      </c>
      <c r="O291" s="2">
        <f>SUM(NonNurse[[#This Row],[Qualified Social Work Staff Hours]:[Other Social Work Staff Hours]])/NonNurse[[#This Row],[MDS Census]]</f>
        <v>0.10046367851622875</v>
      </c>
      <c r="P291" s="2">
        <v>4.5247252747252746</v>
      </c>
      <c r="Q291" s="2">
        <v>2.412087912087912</v>
      </c>
      <c r="R291" s="2">
        <f>SUM(NonNurse[[#This Row],[Qualified Activities Professional Hours]:[Other Activities Professional Hours]])/NonNurse[[#This Row],[MDS Census]]</f>
        <v>0.12195710973724884</v>
      </c>
      <c r="S291" s="2">
        <v>3.8325274725274712</v>
      </c>
      <c r="T291" s="2">
        <v>5.7762637362637372</v>
      </c>
      <c r="U291" s="2">
        <v>0</v>
      </c>
      <c r="V291" s="2">
        <f>SUM(NonNurse[[#This Row],[Occupational Therapist Hours]:[OT Aide Hours]])/NonNurse[[#This Row],[MDS Census]]</f>
        <v>0.16893353941267389</v>
      </c>
      <c r="W291" s="2">
        <v>3.2662637362637357</v>
      </c>
      <c r="X291" s="2">
        <v>3.7207692307692297</v>
      </c>
      <c r="Y291" s="2">
        <v>0</v>
      </c>
      <c r="Z291" s="2">
        <f>SUM(NonNurse[[#This Row],[Physical Therapist (PT) Hours]:[PT Aide Hours]])/NonNurse[[#This Row],[MDS Census]]</f>
        <v>0.12284003091190106</v>
      </c>
      <c r="AA291" s="2">
        <v>0</v>
      </c>
      <c r="AB291" s="2">
        <v>0</v>
      </c>
      <c r="AC291" s="2">
        <v>0</v>
      </c>
      <c r="AD291" s="2">
        <v>0</v>
      </c>
      <c r="AE291" s="2">
        <v>0</v>
      </c>
      <c r="AF291" s="2">
        <v>0</v>
      </c>
      <c r="AG291" s="2">
        <v>0</v>
      </c>
      <c r="AH291" s="2" t="s">
        <v>456</v>
      </c>
      <c r="AI291" s="37">
        <v>5</v>
      </c>
    </row>
    <row r="292" spans="1:35" x14ac:dyDescent="0.25">
      <c r="A292" t="s">
        <v>35</v>
      </c>
      <c r="B292" t="s">
        <v>1494</v>
      </c>
      <c r="C292" t="s">
        <v>1995</v>
      </c>
      <c r="D292" t="s">
        <v>2309</v>
      </c>
      <c r="E292" s="2">
        <v>50.725274725274723</v>
      </c>
      <c r="F292" s="2">
        <v>4.4835164835164836</v>
      </c>
      <c r="G292" s="2">
        <v>0.25274725274725274</v>
      </c>
      <c r="H292" s="2">
        <v>0</v>
      </c>
      <c r="I292" s="2">
        <v>0.97802197802197799</v>
      </c>
      <c r="J292" s="2">
        <v>0</v>
      </c>
      <c r="K292" s="2">
        <v>0</v>
      </c>
      <c r="L292" s="2">
        <v>0</v>
      </c>
      <c r="M292" s="2">
        <v>5.802197802197802</v>
      </c>
      <c r="N292" s="2">
        <v>0</v>
      </c>
      <c r="O292" s="2">
        <f>SUM(NonNurse[[#This Row],[Qualified Social Work Staff Hours]:[Other Social Work Staff Hours]])/NonNurse[[#This Row],[MDS Census]]</f>
        <v>0.11438474870017332</v>
      </c>
      <c r="P292" s="2">
        <v>0</v>
      </c>
      <c r="Q292" s="2">
        <v>3.1538461538461537</v>
      </c>
      <c r="R292" s="2">
        <f>SUM(NonNurse[[#This Row],[Qualified Activities Professional Hours]:[Other Activities Professional Hours]])/NonNurse[[#This Row],[MDS Census]]</f>
        <v>6.2175043327556329E-2</v>
      </c>
      <c r="S292" s="2">
        <v>0</v>
      </c>
      <c r="T292" s="2">
        <v>0</v>
      </c>
      <c r="U292" s="2">
        <v>0</v>
      </c>
      <c r="V292" s="2">
        <f>SUM(NonNurse[[#This Row],[Occupational Therapist Hours]:[OT Aide Hours]])/NonNurse[[#This Row],[MDS Census]]</f>
        <v>0</v>
      </c>
      <c r="W292" s="2">
        <v>0</v>
      </c>
      <c r="X292" s="2">
        <v>0</v>
      </c>
      <c r="Y292" s="2">
        <v>0</v>
      </c>
      <c r="Z292" s="2">
        <f>SUM(NonNurse[[#This Row],[Physical Therapist (PT) Hours]:[PT Aide Hours]])/NonNurse[[#This Row],[MDS Census]]</f>
        <v>0</v>
      </c>
      <c r="AA292" s="2">
        <v>0</v>
      </c>
      <c r="AB292" s="2">
        <v>0</v>
      </c>
      <c r="AC292" s="2">
        <v>0</v>
      </c>
      <c r="AD292" s="2">
        <v>0</v>
      </c>
      <c r="AE292" s="2">
        <v>0</v>
      </c>
      <c r="AF292" s="2">
        <v>0</v>
      </c>
      <c r="AG292" s="2">
        <v>0</v>
      </c>
      <c r="AH292" s="2" t="s">
        <v>555</v>
      </c>
      <c r="AI292" s="37">
        <v>5</v>
      </c>
    </row>
    <row r="293" spans="1:35" x14ac:dyDescent="0.25">
      <c r="A293" t="s">
        <v>35</v>
      </c>
      <c r="B293" t="s">
        <v>1168</v>
      </c>
      <c r="C293" t="s">
        <v>2009</v>
      </c>
      <c r="D293" t="s">
        <v>2354</v>
      </c>
      <c r="E293" s="2">
        <v>92.692307692307693</v>
      </c>
      <c r="F293" s="2">
        <v>1.9340659340659341</v>
      </c>
      <c r="G293" s="2">
        <v>0.24175824175824176</v>
      </c>
      <c r="H293" s="2">
        <v>0.52747252747252749</v>
      </c>
      <c r="I293" s="2">
        <v>2.197802197802198</v>
      </c>
      <c r="J293" s="2">
        <v>0</v>
      </c>
      <c r="K293" s="2">
        <v>0</v>
      </c>
      <c r="L293" s="2">
        <v>5.2845054945054946</v>
      </c>
      <c r="M293" s="2">
        <v>5.9670329670329672</v>
      </c>
      <c r="N293" s="2">
        <v>0</v>
      </c>
      <c r="O293" s="2">
        <f>SUM(NonNurse[[#This Row],[Qualified Social Work Staff Hours]:[Other Social Work Staff Hours]])/NonNurse[[#This Row],[MDS Census]]</f>
        <v>6.4374629519857743E-2</v>
      </c>
      <c r="P293" s="2">
        <v>6.5467032967032965</v>
      </c>
      <c r="Q293" s="2">
        <v>10.442307692307692</v>
      </c>
      <c r="R293" s="2">
        <f>SUM(NonNurse[[#This Row],[Qualified Activities Professional Hours]:[Other Activities Professional Hours]])/NonNurse[[#This Row],[MDS Census]]</f>
        <v>0.1832839359810314</v>
      </c>
      <c r="S293" s="2">
        <v>4.526593406593407</v>
      </c>
      <c r="T293" s="2">
        <v>4.7869230769230775</v>
      </c>
      <c r="U293" s="2">
        <v>0</v>
      </c>
      <c r="V293" s="2">
        <f>SUM(NonNurse[[#This Row],[Occupational Therapist Hours]:[OT Aide Hours]])/NonNurse[[#This Row],[MDS Census]]</f>
        <v>0.10047777119146414</v>
      </c>
      <c r="W293" s="2">
        <v>3.3778021978021986</v>
      </c>
      <c r="X293" s="2">
        <v>5.8925274725274726</v>
      </c>
      <c r="Y293" s="2">
        <v>0</v>
      </c>
      <c r="Z293" s="2">
        <f>SUM(NonNurse[[#This Row],[Physical Therapist (PT) Hours]:[PT Aide Hours]])/NonNurse[[#This Row],[MDS Census]]</f>
        <v>0.10001185536455247</v>
      </c>
      <c r="AA293" s="2">
        <v>0</v>
      </c>
      <c r="AB293" s="2">
        <v>0</v>
      </c>
      <c r="AC293" s="2">
        <v>0</v>
      </c>
      <c r="AD293" s="2">
        <v>0</v>
      </c>
      <c r="AE293" s="2">
        <v>0</v>
      </c>
      <c r="AF293" s="2">
        <v>0</v>
      </c>
      <c r="AG293" s="2">
        <v>0</v>
      </c>
      <c r="AH293" s="2" t="s">
        <v>223</v>
      </c>
      <c r="AI293" s="37">
        <v>5</v>
      </c>
    </row>
    <row r="294" spans="1:35" x14ac:dyDescent="0.25">
      <c r="A294" t="s">
        <v>35</v>
      </c>
      <c r="B294" t="s">
        <v>1595</v>
      </c>
      <c r="C294" t="s">
        <v>1997</v>
      </c>
      <c r="D294" t="s">
        <v>2360</v>
      </c>
      <c r="E294" s="2">
        <v>47.978021978021978</v>
      </c>
      <c r="F294" s="2">
        <v>5.3626373626373622</v>
      </c>
      <c r="G294" s="2">
        <v>7.6923076923076927E-2</v>
      </c>
      <c r="H294" s="2">
        <v>0.18131868131868131</v>
      </c>
      <c r="I294" s="2">
        <v>8.0879120879120876</v>
      </c>
      <c r="J294" s="2">
        <v>0</v>
      </c>
      <c r="K294" s="2">
        <v>0</v>
      </c>
      <c r="L294" s="2">
        <v>5.0040659340659319</v>
      </c>
      <c r="M294" s="2">
        <v>0</v>
      </c>
      <c r="N294" s="2">
        <v>0</v>
      </c>
      <c r="O294" s="2">
        <f>SUM(NonNurse[[#This Row],[Qualified Social Work Staff Hours]:[Other Social Work Staff Hours]])/NonNurse[[#This Row],[MDS Census]]</f>
        <v>0</v>
      </c>
      <c r="P294" s="2">
        <v>0</v>
      </c>
      <c r="Q294" s="2">
        <v>10.148351648351648</v>
      </c>
      <c r="R294" s="2">
        <f>SUM(NonNurse[[#This Row],[Qualified Activities Professional Hours]:[Other Activities Professional Hours]])/NonNurse[[#This Row],[MDS Census]]</f>
        <v>0.21152084287677506</v>
      </c>
      <c r="S294" s="2">
        <v>2.3502197802197804</v>
      </c>
      <c r="T294" s="2">
        <v>2.2670329670329665</v>
      </c>
      <c r="U294" s="2">
        <v>0</v>
      </c>
      <c r="V294" s="2">
        <f>SUM(NonNurse[[#This Row],[Occupational Therapist Hours]:[OT Aide Hours]])/NonNurse[[#This Row],[MDS Census]]</f>
        <v>9.6236830050389369E-2</v>
      </c>
      <c r="W294" s="2">
        <v>1.5985714285714285</v>
      </c>
      <c r="X294" s="2">
        <v>5.0604395604395602</v>
      </c>
      <c r="Y294" s="2">
        <v>0</v>
      </c>
      <c r="Z294" s="2">
        <f>SUM(NonNurse[[#This Row],[Physical Therapist (PT) Hours]:[PT Aide Hours]])/NonNurse[[#This Row],[MDS Census]]</f>
        <v>0.13879294548786075</v>
      </c>
      <c r="AA294" s="2">
        <v>0</v>
      </c>
      <c r="AB294" s="2">
        <v>0</v>
      </c>
      <c r="AC294" s="2">
        <v>0</v>
      </c>
      <c r="AD294" s="2">
        <v>0</v>
      </c>
      <c r="AE294" s="2">
        <v>0</v>
      </c>
      <c r="AF294" s="2">
        <v>0</v>
      </c>
      <c r="AG294" s="2">
        <v>0</v>
      </c>
      <c r="AH294" s="2" t="s">
        <v>657</v>
      </c>
      <c r="AI294" s="37">
        <v>5</v>
      </c>
    </row>
    <row r="295" spans="1:35" x14ac:dyDescent="0.25">
      <c r="A295" t="s">
        <v>35</v>
      </c>
      <c r="B295" t="s">
        <v>1307</v>
      </c>
      <c r="C295" t="s">
        <v>2165</v>
      </c>
      <c r="D295" t="s">
        <v>2282</v>
      </c>
      <c r="E295" s="2">
        <v>122.20879120879121</v>
      </c>
      <c r="F295" s="2">
        <v>0</v>
      </c>
      <c r="G295" s="2">
        <v>0</v>
      </c>
      <c r="H295" s="2">
        <v>0</v>
      </c>
      <c r="I295" s="2">
        <v>0</v>
      </c>
      <c r="J295" s="2">
        <v>0</v>
      </c>
      <c r="K295" s="2">
        <v>0</v>
      </c>
      <c r="L295" s="2">
        <v>0</v>
      </c>
      <c r="M295" s="2">
        <v>9.2857142857142865</v>
      </c>
      <c r="N295" s="2">
        <v>0</v>
      </c>
      <c r="O295" s="2">
        <f>SUM(NonNurse[[#This Row],[Qualified Social Work Staff Hours]:[Other Social Work Staff Hours]])/NonNurse[[#This Row],[MDS Census]]</f>
        <v>7.5982375685639786E-2</v>
      </c>
      <c r="P295" s="2">
        <v>5.6263736263736268</v>
      </c>
      <c r="Q295" s="2">
        <v>12.277472527472527</v>
      </c>
      <c r="R295" s="2">
        <f>SUM(NonNurse[[#This Row],[Qualified Activities Professional Hours]:[Other Activities Professional Hours]])/NonNurse[[#This Row],[MDS Census]]</f>
        <v>0.14650211311932379</v>
      </c>
      <c r="S295" s="2">
        <v>0</v>
      </c>
      <c r="T295" s="2">
        <v>0</v>
      </c>
      <c r="U295" s="2">
        <v>0</v>
      </c>
      <c r="V295" s="2">
        <f>SUM(NonNurse[[#This Row],[Occupational Therapist Hours]:[OT Aide Hours]])/NonNurse[[#This Row],[MDS Census]]</f>
        <v>0</v>
      </c>
      <c r="W295" s="2">
        <v>0</v>
      </c>
      <c r="X295" s="2">
        <v>0</v>
      </c>
      <c r="Y295" s="2">
        <v>0</v>
      </c>
      <c r="Z295" s="2">
        <f>SUM(NonNurse[[#This Row],[Physical Therapist (PT) Hours]:[PT Aide Hours]])/NonNurse[[#This Row],[MDS Census]]</f>
        <v>0</v>
      </c>
      <c r="AA295" s="2">
        <v>0</v>
      </c>
      <c r="AB295" s="2">
        <v>0</v>
      </c>
      <c r="AC295" s="2">
        <v>0</v>
      </c>
      <c r="AD295" s="2">
        <v>0</v>
      </c>
      <c r="AE295" s="2">
        <v>0</v>
      </c>
      <c r="AF295" s="2">
        <v>0</v>
      </c>
      <c r="AG295" s="2">
        <v>0</v>
      </c>
      <c r="AH295" s="2" t="s">
        <v>364</v>
      </c>
      <c r="AI295" s="37">
        <v>5</v>
      </c>
    </row>
    <row r="296" spans="1:35" x14ac:dyDescent="0.25">
      <c r="A296" t="s">
        <v>35</v>
      </c>
      <c r="B296" t="s">
        <v>1327</v>
      </c>
      <c r="C296" t="s">
        <v>1965</v>
      </c>
      <c r="D296" t="s">
        <v>2282</v>
      </c>
      <c r="E296" s="2">
        <v>57.329670329670328</v>
      </c>
      <c r="F296" s="2">
        <v>0</v>
      </c>
      <c r="G296" s="2">
        <v>0.42857142857142855</v>
      </c>
      <c r="H296" s="2">
        <v>0.28021978021978022</v>
      </c>
      <c r="I296" s="2">
        <v>6.7692307692307692</v>
      </c>
      <c r="J296" s="2">
        <v>0</v>
      </c>
      <c r="K296" s="2">
        <v>0</v>
      </c>
      <c r="L296" s="2">
        <v>3.9894505494505497</v>
      </c>
      <c r="M296" s="2">
        <v>4.6675824175824179</v>
      </c>
      <c r="N296" s="2">
        <v>0</v>
      </c>
      <c r="O296" s="2">
        <f>SUM(NonNurse[[#This Row],[Qualified Social Work Staff Hours]:[Other Social Work Staff Hours]])/NonNurse[[#This Row],[MDS Census]]</f>
        <v>8.1416522905884608E-2</v>
      </c>
      <c r="P296" s="2">
        <v>0</v>
      </c>
      <c r="Q296" s="2">
        <v>6.3983516483516487</v>
      </c>
      <c r="R296" s="2">
        <f>SUM(NonNurse[[#This Row],[Qualified Activities Professional Hours]:[Other Activities Professional Hours]])/NonNurse[[#This Row],[MDS Census]]</f>
        <v>0.11160628713820205</v>
      </c>
      <c r="S296" s="2">
        <v>2.7659340659340659</v>
      </c>
      <c r="T296" s="2">
        <v>3.1431868131868139</v>
      </c>
      <c r="U296" s="2">
        <v>0</v>
      </c>
      <c r="V296" s="2">
        <f>SUM(NonNurse[[#This Row],[Occupational Therapist Hours]:[OT Aide Hours]])/NonNurse[[#This Row],[MDS Census]]</f>
        <v>0.10307264711520032</v>
      </c>
      <c r="W296" s="2">
        <v>1.7128571428571433</v>
      </c>
      <c r="X296" s="2">
        <v>5.7096703296703302</v>
      </c>
      <c r="Y296" s="2">
        <v>0</v>
      </c>
      <c r="Z296" s="2">
        <f>SUM(NonNurse[[#This Row],[Physical Therapist (PT) Hours]:[PT Aide Hours]])/NonNurse[[#This Row],[MDS Census]]</f>
        <v>0.12947096032202418</v>
      </c>
      <c r="AA296" s="2">
        <v>0</v>
      </c>
      <c r="AB296" s="2">
        <v>0</v>
      </c>
      <c r="AC296" s="2">
        <v>0</v>
      </c>
      <c r="AD296" s="2">
        <v>0</v>
      </c>
      <c r="AE296" s="2">
        <v>0</v>
      </c>
      <c r="AF296" s="2">
        <v>0</v>
      </c>
      <c r="AG296" s="2">
        <v>0</v>
      </c>
      <c r="AH296" s="2" t="s">
        <v>384</v>
      </c>
      <c r="AI296" s="37">
        <v>5</v>
      </c>
    </row>
    <row r="297" spans="1:35" x14ac:dyDescent="0.25">
      <c r="A297" t="s">
        <v>35</v>
      </c>
      <c r="B297" t="s">
        <v>1801</v>
      </c>
      <c r="C297" t="s">
        <v>1974</v>
      </c>
      <c r="D297" t="s">
        <v>2359</v>
      </c>
      <c r="E297" s="2">
        <v>47.417582417582416</v>
      </c>
      <c r="F297" s="2">
        <v>5.6263736263736268</v>
      </c>
      <c r="G297" s="2">
        <v>0.10989010989010989</v>
      </c>
      <c r="H297" s="2">
        <v>0.23351648351648352</v>
      </c>
      <c r="I297" s="2">
        <v>8.7912087912087919E-2</v>
      </c>
      <c r="J297" s="2">
        <v>0</v>
      </c>
      <c r="K297" s="2">
        <v>0</v>
      </c>
      <c r="L297" s="2">
        <v>4.1727472527472527</v>
      </c>
      <c r="M297" s="2">
        <v>0</v>
      </c>
      <c r="N297" s="2">
        <v>5.6263736263736268</v>
      </c>
      <c r="O297" s="2">
        <f>SUM(NonNurse[[#This Row],[Qualified Social Work Staff Hours]:[Other Social Work Staff Hours]])/NonNurse[[#This Row],[MDS Census]]</f>
        <v>0.11865585168018541</v>
      </c>
      <c r="P297" s="2">
        <v>0</v>
      </c>
      <c r="Q297" s="2">
        <v>8.9203296703296697</v>
      </c>
      <c r="R297" s="2">
        <f>SUM(NonNurse[[#This Row],[Qualified Activities Professional Hours]:[Other Activities Professional Hours]])/NonNurse[[#This Row],[MDS Census]]</f>
        <v>0.18812282734646582</v>
      </c>
      <c r="S297" s="2">
        <v>3.924725274725275</v>
      </c>
      <c r="T297" s="2">
        <v>5.7978021978021994</v>
      </c>
      <c r="U297" s="2">
        <v>0</v>
      </c>
      <c r="V297" s="2">
        <f>SUM(NonNurse[[#This Row],[Occupational Therapist Hours]:[OT Aide Hours]])/NonNurse[[#This Row],[MDS Census]]</f>
        <v>0.20504055619930481</v>
      </c>
      <c r="W297" s="2">
        <v>1.7028571428571424</v>
      </c>
      <c r="X297" s="2">
        <v>4.5881318681318675</v>
      </c>
      <c r="Y297" s="2">
        <v>0</v>
      </c>
      <c r="Z297" s="2">
        <f>SUM(NonNurse[[#This Row],[Physical Therapist (PT) Hours]:[PT Aide Hours]])/NonNurse[[#This Row],[MDS Census]]</f>
        <v>0.13267207415990728</v>
      </c>
      <c r="AA297" s="2">
        <v>0.12087912087912088</v>
      </c>
      <c r="AB297" s="2">
        <v>0</v>
      </c>
      <c r="AC297" s="2">
        <v>0</v>
      </c>
      <c r="AD297" s="2">
        <v>0</v>
      </c>
      <c r="AE297" s="2">
        <v>0</v>
      </c>
      <c r="AF297" s="2">
        <v>0</v>
      </c>
      <c r="AG297" s="2">
        <v>0</v>
      </c>
      <c r="AH297" s="2" t="s">
        <v>868</v>
      </c>
      <c r="AI297" s="37">
        <v>5</v>
      </c>
    </row>
    <row r="298" spans="1:35" x14ac:dyDescent="0.25">
      <c r="A298" t="s">
        <v>35</v>
      </c>
      <c r="B298" t="s">
        <v>1020</v>
      </c>
      <c r="C298" t="s">
        <v>1944</v>
      </c>
      <c r="D298" t="s">
        <v>2281</v>
      </c>
      <c r="E298" s="2">
        <v>64.934065934065927</v>
      </c>
      <c r="F298" s="2">
        <v>4.4972527472527473</v>
      </c>
      <c r="G298" s="2">
        <v>0.13186813186813187</v>
      </c>
      <c r="H298" s="2">
        <v>0</v>
      </c>
      <c r="I298" s="2">
        <v>2.901098901098901</v>
      </c>
      <c r="J298" s="2">
        <v>0</v>
      </c>
      <c r="K298" s="2">
        <v>1.7912087912087913</v>
      </c>
      <c r="L298" s="2">
        <v>2.4880219780219783</v>
      </c>
      <c r="M298" s="2">
        <v>3.6923076923076925</v>
      </c>
      <c r="N298" s="2">
        <v>0</v>
      </c>
      <c r="O298" s="2">
        <f>SUM(NonNurse[[#This Row],[Qualified Social Work Staff Hours]:[Other Social Work Staff Hours]])/NonNurse[[#This Row],[MDS Census]]</f>
        <v>5.6862413267896442E-2</v>
      </c>
      <c r="P298" s="2">
        <v>5.3636263736263743</v>
      </c>
      <c r="Q298" s="2">
        <v>8.8938461538461535</v>
      </c>
      <c r="R298" s="2">
        <f>SUM(NonNurse[[#This Row],[Qualified Activities Professional Hours]:[Other Activities Professional Hours]])/NonNurse[[#This Row],[MDS Census]]</f>
        <v>0.21956845489930618</v>
      </c>
      <c r="S298" s="2">
        <v>4.3494505494505491</v>
      </c>
      <c r="T298" s="2">
        <v>7.7839560439560431</v>
      </c>
      <c r="U298" s="2">
        <v>0</v>
      </c>
      <c r="V298" s="2">
        <f>SUM(NonNurse[[#This Row],[Occupational Therapist Hours]:[OT Aide Hours]])/NonNurse[[#This Row],[MDS Census]]</f>
        <v>0.1868573362667118</v>
      </c>
      <c r="W298" s="2">
        <v>4.6338461538461555</v>
      </c>
      <c r="X298" s="2">
        <v>2.9894505494505483</v>
      </c>
      <c r="Y298" s="2">
        <v>0</v>
      </c>
      <c r="Z298" s="2">
        <f>SUM(NonNurse[[#This Row],[Physical Therapist (PT) Hours]:[PT Aide Hours]])/NonNurse[[#This Row],[MDS Census]]</f>
        <v>0.11740057539346761</v>
      </c>
      <c r="AA298" s="2">
        <v>0</v>
      </c>
      <c r="AB298" s="2">
        <v>0</v>
      </c>
      <c r="AC298" s="2">
        <v>0</v>
      </c>
      <c r="AD298" s="2">
        <v>11.032967032967033</v>
      </c>
      <c r="AE298" s="2">
        <v>0</v>
      </c>
      <c r="AF298" s="2">
        <v>0</v>
      </c>
      <c r="AG298" s="2">
        <v>0</v>
      </c>
      <c r="AH298" s="2" t="s">
        <v>73</v>
      </c>
      <c r="AI298" s="37">
        <v>5</v>
      </c>
    </row>
    <row r="299" spans="1:35" x14ac:dyDescent="0.25">
      <c r="A299" t="s">
        <v>35</v>
      </c>
      <c r="B299" t="s">
        <v>1735</v>
      </c>
      <c r="C299" t="s">
        <v>1945</v>
      </c>
      <c r="D299" t="s">
        <v>2331</v>
      </c>
      <c r="E299" s="2">
        <v>39.780219780219781</v>
      </c>
      <c r="F299" s="2">
        <v>5.4505494505494507</v>
      </c>
      <c r="G299" s="2">
        <v>0.4175824175824176</v>
      </c>
      <c r="H299" s="2">
        <v>0.34065934065934067</v>
      </c>
      <c r="I299" s="2">
        <v>6.5164835164835164</v>
      </c>
      <c r="J299" s="2">
        <v>0</v>
      </c>
      <c r="K299" s="2">
        <v>0</v>
      </c>
      <c r="L299" s="2">
        <v>3.8615384615384594</v>
      </c>
      <c r="M299" s="2">
        <v>0</v>
      </c>
      <c r="N299" s="2">
        <v>0</v>
      </c>
      <c r="O299" s="2">
        <f>SUM(NonNurse[[#This Row],[Qualified Social Work Staff Hours]:[Other Social Work Staff Hours]])/NonNurse[[#This Row],[MDS Census]]</f>
        <v>0</v>
      </c>
      <c r="P299" s="2">
        <v>0</v>
      </c>
      <c r="Q299" s="2">
        <v>30.465714285714292</v>
      </c>
      <c r="R299" s="2">
        <f>SUM(NonNurse[[#This Row],[Qualified Activities Professional Hours]:[Other Activities Professional Hours]])/NonNurse[[#This Row],[MDS Census]]</f>
        <v>0.7658508287292819</v>
      </c>
      <c r="S299" s="2">
        <v>4.1349450549450557</v>
      </c>
      <c r="T299" s="2">
        <v>5.6727472527472544</v>
      </c>
      <c r="U299" s="2">
        <v>0</v>
      </c>
      <c r="V299" s="2">
        <f>SUM(NonNurse[[#This Row],[Occupational Therapist Hours]:[OT Aide Hours]])/NonNurse[[#This Row],[MDS Census]]</f>
        <v>0.2465469613259669</v>
      </c>
      <c r="W299" s="2">
        <v>4.236593406593407</v>
      </c>
      <c r="X299" s="2">
        <v>5.8264835164835169</v>
      </c>
      <c r="Y299" s="2">
        <v>0</v>
      </c>
      <c r="Z299" s="2">
        <f>SUM(NonNurse[[#This Row],[Physical Therapist (PT) Hours]:[PT Aide Hours]])/NonNurse[[#This Row],[MDS Census]]</f>
        <v>0.25296685082872927</v>
      </c>
      <c r="AA299" s="2">
        <v>0</v>
      </c>
      <c r="AB299" s="2">
        <v>0</v>
      </c>
      <c r="AC299" s="2">
        <v>0</v>
      </c>
      <c r="AD299" s="2">
        <v>52.065934065934066</v>
      </c>
      <c r="AE299" s="2">
        <v>0</v>
      </c>
      <c r="AF299" s="2">
        <v>0</v>
      </c>
      <c r="AG299" s="2">
        <v>0.23076923076923078</v>
      </c>
      <c r="AH299" s="2" t="s">
        <v>801</v>
      </c>
      <c r="AI299" s="37">
        <v>5</v>
      </c>
    </row>
    <row r="300" spans="1:35" x14ac:dyDescent="0.25">
      <c r="A300" t="s">
        <v>35</v>
      </c>
      <c r="B300" t="s">
        <v>1271</v>
      </c>
      <c r="C300" t="s">
        <v>1978</v>
      </c>
      <c r="D300" t="s">
        <v>2331</v>
      </c>
      <c r="E300" s="2">
        <v>67.934065934065927</v>
      </c>
      <c r="F300" s="2">
        <v>7.3296703296703294</v>
      </c>
      <c r="G300" s="2">
        <v>0</v>
      </c>
      <c r="H300" s="2">
        <v>0</v>
      </c>
      <c r="I300" s="2">
        <v>1.2637362637362637</v>
      </c>
      <c r="J300" s="2">
        <v>0</v>
      </c>
      <c r="K300" s="2">
        <v>0</v>
      </c>
      <c r="L300" s="2">
        <v>3.1783516483516485</v>
      </c>
      <c r="M300" s="2">
        <v>0</v>
      </c>
      <c r="N300" s="2">
        <v>0</v>
      </c>
      <c r="O300" s="2">
        <f>SUM(NonNurse[[#This Row],[Qualified Social Work Staff Hours]:[Other Social Work Staff Hours]])/NonNurse[[#This Row],[MDS Census]]</f>
        <v>0</v>
      </c>
      <c r="P300" s="2">
        <v>11.351428571428572</v>
      </c>
      <c r="Q300" s="2">
        <v>0</v>
      </c>
      <c r="R300" s="2">
        <f>SUM(NonNurse[[#This Row],[Qualified Activities Professional Hours]:[Other Activities Professional Hours]])/NonNurse[[#This Row],[MDS Census]]</f>
        <v>0.16709479132966681</v>
      </c>
      <c r="S300" s="2">
        <v>0.92659340659340683</v>
      </c>
      <c r="T300" s="2">
        <v>4.3964835164835181</v>
      </c>
      <c r="U300" s="2">
        <v>0</v>
      </c>
      <c r="V300" s="2">
        <f>SUM(NonNurse[[#This Row],[Occupational Therapist Hours]:[OT Aide Hours]])/NonNurse[[#This Row],[MDS Census]]</f>
        <v>7.835651892591397E-2</v>
      </c>
      <c r="W300" s="2">
        <v>0.80813186813186788</v>
      </c>
      <c r="X300" s="2">
        <v>2.9549450549450551</v>
      </c>
      <c r="Y300" s="2">
        <v>0</v>
      </c>
      <c r="Z300" s="2">
        <f>SUM(NonNurse[[#This Row],[Physical Therapist (PT) Hours]:[PT Aide Hours]])/NonNurse[[#This Row],[MDS Census]]</f>
        <v>5.5393076674215475E-2</v>
      </c>
      <c r="AA300" s="2">
        <v>0</v>
      </c>
      <c r="AB300" s="2">
        <v>0</v>
      </c>
      <c r="AC300" s="2">
        <v>0</v>
      </c>
      <c r="AD300" s="2">
        <v>0</v>
      </c>
      <c r="AE300" s="2">
        <v>0</v>
      </c>
      <c r="AF300" s="2">
        <v>0</v>
      </c>
      <c r="AG300" s="2">
        <v>0</v>
      </c>
      <c r="AH300" s="2" t="s">
        <v>327</v>
      </c>
      <c r="AI300" s="37">
        <v>5</v>
      </c>
    </row>
    <row r="301" spans="1:35" x14ac:dyDescent="0.25">
      <c r="A301" t="s">
        <v>35</v>
      </c>
      <c r="B301" t="s">
        <v>1508</v>
      </c>
      <c r="C301" t="s">
        <v>2130</v>
      </c>
      <c r="D301" t="s">
        <v>2331</v>
      </c>
      <c r="E301" s="2">
        <v>25.010989010989011</v>
      </c>
      <c r="F301" s="2">
        <v>0</v>
      </c>
      <c r="G301" s="2">
        <v>0.52747252747252749</v>
      </c>
      <c r="H301" s="2">
        <v>0</v>
      </c>
      <c r="I301" s="2">
        <v>2.3956043956043955</v>
      </c>
      <c r="J301" s="2">
        <v>0</v>
      </c>
      <c r="K301" s="2">
        <v>0</v>
      </c>
      <c r="L301" s="2">
        <v>0.24175824175824176</v>
      </c>
      <c r="M301" s="2">
        <v>7.6483516483516487</v>
      </c>
      <c r="N301" s="2">
        <v>0</v>
      </c>
      <c r="O301" s="2">
        <f>SUM(NonNurse[[#This Row],[Qualified Social Work Staff Hours]:[Other Social Work Staff Hours]])/NonNurse[[#This Row],[MDS Census]]</f>
        <v>0.30579964850615116</v>
      </c>
      <c r="P301" s="2">
        <v>0</v>
      </c>
      <c r="Q301" s="2">
        <v>0</v>
      </c>
      <c r="R301" s="2">
        <f>SUM(NonNurse[[#This Row],[Qualified Activities Professional Hours]:[Other Activities Professional Hours]])/NonNurse[[#This Row],[MDS Census]]</f>
        <v>0</v>
      </c>
      <c r="S301" s="2">
        <v>12.73076923076923</v>
      </c>
      <c r="T301" s="2">
        <v>7.4807692307692308</v>
      </c>
      <c r="U301" s="2">
        <v>0</v>
      </c>
      <c r="V301" s="2">
        <f>SUM(NonNurse[[#This Row],[Occupational Therapist Hours]:[OT Aide Hours]])/NonNurse[[#This Row],[MDS Census]]</f>
        <v>0.80810632688927941</v>
      </c>
      <c r="W301" s="2">
        <v>16.181318681318682</v>
      </c>
      <c r="X301" s="2">
        <v>13.478021978021978</v>
      </c>
      <c r="Y301" s="2">
        <v>0</v>
      </c>
      <c r="Z301" s="2">
        <f>SUM(NonNurse[[#This Row],[Physical Therapist (PT) Hours]:[PT Aide Hours]])/NonNurse[[#This Row],[MDS Census]]</f>
        <v>1.1858523725834798</v>
      </c>
      <c r="AA301" s="2">
        <v>0</v>
      </c>
      <c r="AB301" s="2">
        <v>6.6373626373626378</v>
      </c>
      <c r="AC301" s="2">
        <v>0</v>
      </c>
      <c r="AD301" s="2">
        <v>0</v>
      </c>
      <c r="AE301" s="2">
        <v>0</v>
      </c>
      <c r="AF301" s="2">
        <v>0</v>
      </c>
      <c r="AG301" s="2">
        <v>0</v>
      </c>
      <c r="AH301" s="2" t="s">
        <v>570</v>
      </c>
      <c r="AI301" s="37">
        <v>5</v>
      </c>
    </row>
    <row r="302" spans="1:35" x14ac:dyDescent="0.25">
      <c r="A302" t="s">
        <v>35</v>
      </c>
      <c r="B302" t="s">
        <v>1208</v>
      </c>
      <c r="C302" t="s">
        <v>1984</v>
      </c>
      <c r="D302" t="s">
        <v>2330</v>
      </c>
      <c r="E302" s="2">
        <v>40.219780219780219</v>
      </c>
      <c r="F302" s="2">
        <v>20.484505494505495</v>
      </c>
      <c r="G302" s="2">
        <v>0.36263736263736263</v>
      </c>
      <c r="H302" s="2">
        <v>0.56593406593406592</v>
      </c>
      <c r="I302" s="2">
        <v>0.89010989010989006</v>
      </c>
      <c r="J302" s="2">
        <v>0</v>
      </c>
      <c r="K302" s="2">
        <v>0</v>
      </c>
      <c r="L302" s="2">
        <v>1.1483516483516483</v>
      </c>
      <c r="M302" s="2">
        <v>0</v>
      </c>
      <c r="N302" s="2">
        <v>0</v>
      </c>
      <c r="O302" s="2">
        <f>SUM(NonNurse[[#This Row],[Qualified Social Work Staff Hours]:[Other Social Work Staff Hours]])/NonNurse[[#This Row],[MDS Census]]</f>
        <v>0</v>
      </c>
      <c r="P302" s="2">
        <v>5.2802197802197801</v>
      </c>
      <c r="Q302" s="2">
        <v>4.3873626373626378</v>
      </c>
      <c r="R302" s="2">
        <f>SUM(NonNurse[[#This Row],[Qualified Activities Professional Hours]:[Other Activities Professional Hours]])/NonNurse[[#This Row],[MDS Census]]</f>
        <v>0.2403688524590164</v>
      </c>
      <c r="S302" s="2">
        <v>1.1016483516483517</v>
      </c>
      <c r="T302" s="2">
        <v>9.0647252747252764</v>
      </c>
      <c r="U302" s="2">
        <v>0</v>
      </c>
      <c r="V302" s="2">
        <f>SUM(NonNurse[[#This Row],[Occupational Therapist Hours]:[OT Aide Hours]])/NonNurse[[#This Row],[MDS Census]]</f>
        <v>0.25277049180327876</v>
      </c>
      <c r="W302" s="2">
        <v>0.93406593406593408</v>
      </c>
      <c r="X302" s="2">
        <v>8.1763736263736266</v>
      </c>
      <c r="Y302" s="2">
        <v>0</v>
      </c>
      <c r="Z302" s="2">
        <f>SUM(NonNurse[[#This Row],[Physical Therapist (PT) Hours]:[PT Aide Hours]])/NonNurse[[#This Row],[MDS Census]]</f>
        <v>0.22651639344262298</v>
      </c>
      <c r="AA302" s="2">
        <v>0</v>
      </c>
      <c r="AB302" s="2">
        <v>0</v>
      </c>
      <c r="AC302" s="2">
        <v>0</v>
      </c>
      <c r="AD302" s="2">
        <v>0</v>
      </c>
      <c r="AE302" s="2">
        <v>0</v>
      </c>
      <c r="AF302" s="2">
        <v>0</v>
      </c>
      <c r="AG302" s="2">
        <v>0</v>
      </c>
      <c r="AH302" s="2" t="s">
        <v>264</v>
      </c>
      <c r="AI302" s="37">
        <v>5</v>
      </c>
    </row>
    <row r="303" spans="1:35" x14ac:dyDescent="0.25">
      <c r="A303" t="s">
        <v>35</v>
      </c>
      <c r="B303" t="s">
        <v>1709</v>
      </c>
      <c r="C303" t="s">
        <v>2017</v>
      </c>
      <c r="D303" t="s">
        <v>2288</v>
      </c>
      <c r="E303" s="2">
        <v>66.780219780219781</v>
      </c>
      <c r="F303" s="2">
        <v>9.0054945054945073</v>
      </c>
      <c r="G303" s="2">
        <v>0.5714285714285714</v>
      </c>
      <c r="H303" s="2">
        <v>0.2785714285714283</v>
      </c>
      <c r="I303" s="2">
        <v>0.31868131868131866</v>
      </c>
      <c r="J303" s="2">
        <v>0</v>
      </c>
      <c r="K303" s="2">
        <v>0.17582417582417584</v>
      </c>
      <c r="L303" s="2">
        <v>0.87120879120879102</v>
      </c>
      <c r="M303" s="2">
        <v>4.5659340659340657</v>
      </c>
      <c r="N303" s="2">
        <v>0</v>
      </c>
      <c r="O303" s="2">
        <f>SUM(NonNurse[[#This Row],[Qualified Social Work Staff Hours]:[Other Social Work Staff Hours]])/NonNurse[[#This Row],[MDS Census]]</f>
        <v>6.8372552246174098E-2</v>
      </c>
      <c r="P303" s="2">
        <v>4.9340659340659343</v>
      </c>
      <c r="Q303" s="2">
        <v>6.9967032967032976</v>
      </c>
      <c r="R303" s="2">
        <f>SUM(NonNurse[[#This Row],[Qualified Activities Professional Hours]:[Other Activities Professional Hours]])/NonNurse[[#This Row],[MDS Census]]</f>
        <v>0.17865723218693438</v>
      </c>
      <c r="S303" s="2">
        <v>1.4634065934065936</v>
      </c>
      <c r="T303" s="2">
        <v>5.4673626373626369</v>
      </c>
      <c r="U303" s="2">
        <v>0</v>
      </c>
      <c r="V303" s="2">
        <f>SUM(NonNurse[[#This Row],[Occupational Therapist Hours]:[OT Aide Hours]])/NonNurse[[#This Row],[MDS Census]]</f>
        <v>0.10378476221819977</v>
      </c>
      <c r="W303" s="2">
        <v>1.7726373626373626</v>
      </c>
      <c r="X303" s="2">
        <v>8.1864835164835146</v>
      </c>
      <c r="Y303" s="2">
        <v>0</v>
      </c>
      <c r="Z303" s="2">
        <f>SUM(NonNurse[[#This Row],[Physical Therapist (PT) Hours]:[PT Aide Hours]])/NonNurse[[#This Row],[MDS Census]]</f>
        <v>0.14913279578739508</v>
      </c>
      <c r="AA303" s="2">
        <v>0</v>
      </c>
      <c r="AB303" s="2">
        <v>0</v>
      </c>
      <c r="AC303" s="2">
        <v>0</v>
      </c>
      <c r="AD303" s="2">
        <v>1.9120879120879122</v>
      </c>
      <c r="AE303" s="2">
        <v>0</v>
      </c>
      <c r="AF303" s="2">
        <v>0</v>
      </c>
      <c r="AG303" s="2">
        <v>1.098901098901099E-2</v>
      </c>
      <c r="AH303" s="2" t="s">
        <v>775</v>
      </c>
      <c r="AI303" s="37">
        <v>5</v>
      </c>
    </row>
    <row r="304" spans="1:35" x14ac:dyDescent="0.25">
      <c r="A304" t="s">
        <v>35</v>
      </c>
      <c r="B304" t="s">
        <v>1618</v>
      </c>
      <c r="C304" t="s">
        <v>1978</v>
      </c>
      <c r="D304" t="s">
        <v>2331</v>
      </c>
      <c r="E304" s="2">
        <v>41.824175824175825</v>
      </c>
      <c r="F304" s="2">
        <v>0</v>
      </c>
      <c r="G304" s="2">
        <v>0.14285714285714285</v>
      </c>
      <c r="H304" s="2">
        <v>0.23076923076923078</v>
      </c>
      <c r="I304" s="2">
        <v>1.5604395604395604</v>
      </c>
      <c r="J304" s="2">
        <v>0</v>
      </c>
      <c r="K304" s="2">
        <v>0</v>
      </c>
      <c r="L304" s="2">
        <v>0.39087912087912086</v>
      </c>
      <c r="M304" s="2">
        <v>0</v>
      </c>
      <c r="N304" s="2">
        <v>0</v>
      </c>
      <c r="O304" s="2">
        <f>SUM(NonNurse[[#This Row],[Qualified Social Work Staff Hours]:[Other Social Work Staff Hours]])/NonNurse[[#This Row],[MDS Census]]</f>
        <v>0</v>
      </c>
      <c r="P304" s="2">
        <v>0</v>
      </c>
      <c r="Q304" s="2">
        <v>5.052197802197802</v>
      </c>
      <c r="R304" s="2">
        <f>SUM(NonNurse[[#This Row],[Qualified Activities Professional Hours]:[Other Activities Professional Hours]])/NonNurse[[#This Row],[MDS Census]]</f>
        <v>0.12079611140304782</v>
      </c>
      <c r="S304" s="2">
        <v>0.50923076923076915</v>
      </c>
      <c r="T304" s="2">
        <v>0</v>
      </c>
      <c r="U304" s="2">
        <v>1.5824175824175823</v>
      </c>
      <c r="V304" s="2">
        <f>SUM(NonNurse[[#This Row],[Occupational Therapist Hours]:[OT Aide Hours]])/NonNurse[[#This Row],[MDS Census]]</f>
        <v>5.0010509721492374E-2</v>
      </c>
      <c r="W304" s="2">
        <v>0.51846153846153842</v>
      </c>
      <c r="X304" s="2">
        <v>2.8068131868131871</v>
      </c>
      <c r="Y304" s="2">
        <v>0</v>
      </c>
      <c r="Z304" s="2">
        <f>SUM(NonNurse[[#This Row],[Physical Therapist (PT) Hours]:[PT Aide Hours]])/NonNurse[[#This Row],[MDS Census]]</f>
        <v>7.9506043089858119E-2</v>
      </c>
      <c r="AA304" s="2">
        <v>0</v>
      </c>
      <c r="AB304" s="2">
        <v>0</v>
      </c>
      <c r="AC304" s="2">
        <v>0</v>
      </c>
      <c r="AD304" s="2">
        <v>0</v>
      </c>
      <c r="AE304" s="2">
        <v>0</v>
      </c>
      <c r="AF304" s="2">
        <v>0</v>
      </c>
      <c r="AG304" s="2">
        <v>0.43956043956043955</v>
      </c>
      <c r="AH304" s="2" t="s">
        <v>681</v>
      </c>
      <c r="AI304" s="37">
        <v>5</v>
      </c>
    </row>
    <row r="305" spans="1:35" x14ac:dyDescent="0.25">
      <c r="A305" t="s">
        <v>35</v>
      </c>
      <c r="B305" t="s">
        <v>1196</v>
      </c>
      <c r="C305" t="s">
        <v>2128</v>
      </c>
      <c r="D305" t="s">
        <v>2357</v>
      </c>
      <c r="E305" s="2">
        <v>114.53846153846153</v>
      </c>
      <c r="F305" s="2">
        <v>5.0109890109890109</v>
      </c>
      <c r="G305" s="2">
        <v>1.5384615384615385</v>
      </c>
      <c r="H305" s="2">
        <v>0</v>
      </c>
      <c r="I305" s="2">
        <v>0</v>
      </c>
      <c r="J305" s="2">
        <v>0</v>
      </c>
      <c r="K305" s="2">
        <v>3.5164835164835164</v>
      </c>
      <c r="L305" s="2">
        <v>2.5267032967032961</v>
      </c>
      <c r="M305" s="2">
        <v>0</v>
      </c>
      <c r="N305" s="2">
        <v>4.2637362637362637</v>
      </c>
      <c r="O305" s="2">
        <f>SUM(NonNurse[[#This Row],[Qualified Social Work Staff Hours]:[Other Social Work Staff Hours]])/NonNurse[[#This Row],[MDS Census]]</f>
        <v>3.722536697687806E-2</v>
      </c>
      <c r="P305" s="2">
        <v>5.0109890109890109</v>
      </c>
      <c r="Q305" s="2">
        <v>15.816483516483524</v>
      </c>
      <c r="R305" s="2">
        <f>SUM(NonNurse[[#This Row],[Qualified Activities Professional Hours]:[Other Activities Professional Hours]])/NonNurse[[#This Row],[MDS Census]]</f>
        <v>0.18183824234865212</v>
      </c>
      <c r="S305" s="2">
        <v>1.8358241758241758</v>
      </c>
      <c r="T305" s="2">
        <v>4.9179120879120877</v>
      </c>
      <c r="U305" s="2">
        <v>0</v>
      </c>
      <c r="V305" s="2">
        <f>SUM(NonNurse[[#This Row],[Occupational Therapist Hours]:[OT Aide Hours]])/NonNurse[[#This Row],[MDS Census]]</f>
        <v>5.8964789408039911E-2</v>
      </c>
      <c r="W305" s="2">
        <v>4.0508791208791211</v>
      </c>
      <c r="X305" s="2">
        <v>13.431318681318679</v>
      </c>
      <c r="Y305" s="2">
        <v>0</v>
      </c>
      <c r="Z305" s="2">
        <f>SUM(NonNurse[[#This Row],[Physical Therapist (PT) Hours]:[PT Aide Hours]])/NonNurse[[#This Row],[MDS Census]]</f>
        <v>0.1526316799385973</v>
      </c>
      <c r="AA305" s="2">
        <v>0</v>
      </c>
      <c r="AB305" s="2">
        <v>0</v>
      </c>
      <c r="AC305" s="2">
        <v>0</v>
      </c>
      <c r="AD305" s="2">
        <v>0</v>
      </c>
      <c r="AE305" s="2">
        <v>0</v>
      </c>
      <c r="AF305" s="2">
        <v>0</v>
      </c>
      <c r="AG305" s="2">
        <v>0</v>
      </c>
      <c r="AH305" s="2" t="s">
        <v>251</v>
      </c>
      <c r="AI305" s="37">
        <v>5</v>
      </c>
    </row>
    <row r="306" spans="1:35" x14ac:dyDescent="0.25">
      <c r="A306" t="s">
        <v>35</v>
      </c>
      <c r="B306" t="s">
        <v>1755</v>
      </c>
      <c r="C306" t="s">
        <v>2255</v>
      </c>
      <c r="D306" t="s">
        <v>2299</v>
      </c>
      <c r="E306" s="2">
        <v>80.296703296703299</v>
      </c>
      <c r="F306" s="2">
        <v>9.2307692307692299</v>
      </c>
      <c r="G306" s="2">
        <v>0.7142857142857143</v>
      </c>
      <c r="H306" s="2">
        <v>0.1043956043956044</v>
      </c>
      <c r="I306" s="2">
        <v>1.3846153846153846</v>
      </c>
      <c r="J306" s="2">
        <v>0</v>
      </c>
      <c r="K306" s="2">
        <v>0</v>
      </c>
      <c r="L306" s="2">
        <v>2.9942857142857124</v>
      </c>
      <c r="M306" s="2">
        <v>6.2307692307692308</v>
      </c>
      <c r="N306" s="2">
        <v>6.8269230769230766</v>
      </c>
      <c r="O306" s="2">
        <f>SUM(NonNurse[[#This Row],[Qualified Social Work Staff Hours]:[Other Social Work Staff Hours]])/NonNurse[[#This Row],[MDS Census]]</f>
        <v>0.16261803749828929</v>
      </c>
      <c r="P306" s="2">
        <v>0</v>
      </c>
      <c r="Q306" s="2">
        <v>0</v>
      </c>
      <c r="R306" s="2">
        <f>SUM(NonNurse[[#This Row],[Qualified Activities Professional Hours]:[Other Activities Professional Hours]])/NonNurse[[#This Row],[MDS Census]]</f>
        <v>0</v>
      </c>
      <c r="S306" s="2">
        <v>5.2295604395604398</v>
      </c>
      <c r="T306" s="2">
        <v>16.030439560439564</v>
      </c>
      <c r="U306" s="2">
        <v>0</v>
      </c>
      <c r="V306" s="2">
        <f>SUM(NonNurse[[#This Row],[Occupational Therapist Hours]:[OT Aide Hours]])/NonNurse[[#This Row],[MDS Census]]</f>
        <v>0.26476803065553584</v>
      </c>
      <c r="W306" s="2">
        <v>4.4153846153846139</v>
      </c>
      <c r="X306" s="2">
        <v>13.245604395604399</v>
      </c>
      <c r="Y306" s="2">
        <v>0</v>
      </c>
      <c r="Z306" s="2">
        <f>SUM(NonNurse[[#This Row],[Physical Therapist (PT) Hours]:[PT Aide Hours]])/NonNurse[[#This Row],[MDS Census]]</f>
        <v>0.21994662652251268</v>
      </c>
      <c r="AA306" s="2">
        <v>0</v>
      </c>
      <c r="AB306" s="2">
        <v>0</v>
      </c>
      <c r="AC306" s="2">
        <v>0</v>
      </c>
      <c r="AD306" s="2">
        <v>0</v>
      </c>
      <c r="AE306" s="2">
        <v>0</v>
      </c>
      <c r="AF306" s="2">
        <v>0</v>
      </c>
      <c r="AG306" s="2">
        <v>0</v>
      </c>
      <c r="AH306" s="2" t="s">
        <v>821</v>
      </c>
      <c r="AI306" s="37">
        <v>5</v>
      </c>
    </row>
    <row r="307" spans="1:35" x14ac:dyDescent="0.25">
      <c r="A307" t="s">
        <v>35</v>
      </c>
      <c r="B307" t="s">
        <v>1623</v>
      </c>
      <c r="C307" t="s">
        <v>2076</v>
      </c>
      <c r="D307" t="s">
        <v>2331</v>
      </c>
      <c r="E307" s="2">
        <v>100.30769230769231</v>
      </c>
      <c r="F307" s="2">
        <v>18.76923076923077</v>
      </c>
      <c r="G307" s="2">
        <v>1.1428571428571428</v>
      </c>
      <c r="H307" s="2">
        <v>0.52747252747252749</v>
      </c>
      <c r="I307" s="2">
        <v>3.9450549450549453</v>
      </c>
      <c r="J307" s="2">
        <v>0</v>
      </c>
      <c r="K307" s="2">
        <v>0</v>
      </c>
      <c r="L307" s="2">
        <v>4.6637362637362632</v>
      </c>
      <c r="M307" s="2">
        <v>5.3626373626373622</v>
      </c>
      <c r="N307" s="2">
        <v>0</v>
      </c>
      <c r="O307" s="2">
        <f>SUM(NonNurse[[#This Row],[Qualified Social Work Staff Hours]:[Other Social Work Staff Hours]])/NonNurse[[#This Row],[MDS Census]]</f>
        <v>5.3461875547765117E-2</v>
      </c>
      <c r="P307" s="2">
        <v>5.5384615384615383</v>
      </c>
      <c r="Q307" s="2">
        <v>7.1703296703296706</v>
      </c>
      <c r="R307" s="2">
        <f>SUM(NonNurse[[#This Row],[Qualified Activities Professional Hours]:[Other Activities Professional Hours]])/NonNurse[[#This Row],[MDS Census]]</f>
        <v>0.12669807186678353</v>
      </c>
      <c r="S307" s="2">
        <v>4.3304395604395607</v>
      </c>
      <c r="T307" s="2">
        <v>8.7774725274725292</v>
      </c>
      <c r="U307" s="2">
        <v>0</v>
      </c>
      <c r="V307" s="2">
        <f>SUM(NonNurse[[#This Row],[Occupational Therapist Hours]:[OT Aide Hours]])/NonNurse[[#This Row],[MDS Census]]</f>
        <v>0.13067703768624017</v>
      </c>
      <c r="W307" s="2">
        <v>4.6567032967032969</v>
      </c>
      <c r="X307" s="2">
        <v>12.31010989010989</v>
      </c>
      <c r="Y307" s="2">
        <v>0</v>
      </c>
      <c r="Z307" s="2">
        <f>SUM(NonNurse[[#This Row],[Physical Therapist (PT) Hours]:[PT Aide Hours]])/NonNurse[[#This Row],[MDS Census]]</f>
        <v>0.16914767747589834</v>
      </c>
      <c r="AA307" s="2">
        <v>0</v>
      </c>
      <c r="AB307" s="2">
        <v>0</v>
      </c>
      <c r="AC307" s="2">
        <v>0</v>
      </c>
      <c r="AD307" s="2">
        <v>0</v>
      </c>
      <c r="AE307" s="2">
        <v>1.098901098901099E-2</v>
      </c>
      <c r="AF307" s="2">
        <v>0</v>
      </c>
      <c r="AG307" s="2">
        <v>0</v>
      </c>
      <c r="AH307" s="2" t="s">
        <v>686</v>
      </c>
      <c r="AI307" s="37">
        <v>5</v>
      </c>
    </row>
    <row r="308" spans="1:35" x14ac:dyDescent="0.25">
      <c r="A308" t="s">
        <v>35</v>
      </c>
      <c r="B308" t="s">
        <v>1699</v>
      </c>
      <c r="C308" t="s">
        <v>2092</v>
      </c>
      <c r="D308" t="s">
        <v>2333</v>
      </c>
      <c r="E308" s="2">
        <v>79.142857142857139</v>
      </c>
      <c r="F308" s="2">
        <v>4.697802197802198</v>
      </c>
      <c r="G308" s="2">
        <v>0.59340659340659341</v>
      </c>
      <c r="H308" s="2">
        <v>0.37912087912087911</v>
      </c>
      <c r="I308" s="2">
        <v>3.0659340659340661</v>
      </c>
      <c r="J308" s="2">
        <v>0</v>
      </c>
      <c r="K308" s="2">
        <v>0.89010989010989006</v>
      </c>
      <c r="L308" s="2">
        <v>8.1202197802197791</v>
      </c>
      <c r="M308" s="2">
        <v>5.1565934065934069</v>
      </c>
      <c r="N308" s="2">
        <v>0</v>
      </c>
      <c r="O308" s="2">
        <f>SUM(NonNurse[[#This Row],[Qualified Social Work Staff Hours]:[Other Social Work Staff Hours]])/NonNurse[[#This Row],[MDS Census]]</f>
        <v>6.5155512357678427E-2</v>
      </c>
      <c r="P308" s="2">
        <v>0</v>
      </c>
      <c r="Q308" s="2">
        <v>12.824175824175825</v>
      </c>
      <c r="R308" s="2">
        <f>SUM(NonNurse[[#This Row],[Qualified Activities Professional Hours]:[Other Activities Professional Hours]])/NonNurse[[#This Row],[MDS Census]]</f>
        <v>0.16203832268814219</v>
      </c>
      <c r="S308" s="2">
        <v>5.2278021978021982</v>
      </c>
      <c r="T308" s="2">
        <v>9.3323076923076904</v>
      </c>
      <c r="U308" s="2">
        <v>0</v>
      </c>
      <c r="V308" s="2">
        <f>SUM(NonNurse[[#This Row],[Occupational Therapist Hours]:[OT Aide Hours]])/NonNurse[[#This Row],[MDS Census]]</f>
        <v>0.18397250763676756</v>
      </c>
      <c r="W308" s="2">
        <v>5.4763736263736282</v>
      </c>
      <c r="X308" s="2">
        <v>14.830879120879127</v>
      </c>
      <c r="Y308" s="2">
        <v>0</v>
      </c>
      <c r="Z308" s="2">
        <f>SUM(NonNurse[[#This Row],[Physical Therapist (PT) Hours]:[PT Aide Hours]])/NonNurse[[#This Row],[MDS Census]]</f>
        <v>0.25658983615662329</v>
      </c>
      <c r="AA308" s="2">
        <v>0</v>
      </c>
      <c r="AB308" s="2">
        <v>0</v>
      </c>
      <c r="AC308" s="2">
        <v>0</v>
      </c>
      <c r="AD308" s="2">
        <v>0</v>
      </c>
      <c r="AE308" s="2">
        <v>11.87912087912088</v>
      </c>
      <c r="AF308" s="2">
        <v>0</v>
      </c>
      <c r="AG308" s="2">
        <v>0</v>
      </c>
      <c r="AH308" s="2" t="s">
        <v>764</v>
      </c>
      <c r="AI308" s="37">
        <v>5</v>
      </c>
    </row>
    <row r="309" spans="1:35" x14ac:dyDescent="0.25">
      <c r="A309" t="s">
        <v>35</v>
      </c>
      <c r="B309" t="s">
        <v>1010</v>
      </c>
      <c r="C309" t="s">
        <v>1965</v>
      </c>
      <c r="D309" t="s">
        <v>2282</v>
      </c>
      <c r="E309" s="2">
        <v>37.890109890109891</v>
      </c>
      <c r="F309" s="2">
        <v>18.60164835164835</v>
      </c>
      <c r="G309" s="2">
        <v>1.7142857142857142</v>
      </c>
      <c r="H309" s="2">
        <v>0</v>
      </c>
      <c r="I309" s="2">
        <v>0</v>
      </c>
      <c r="J309" s="2">
        <v>0</v>
      </c>
      <c r="K309" s="2">
        <v>0</v>
      </c>
      <c r="L309" s="2">
        <v>1.9258241758241759</v>
      </c>
      <c r="M309" s="2">
        <v>5.7142857142857144</v>
      </c>
      <c r="N309" s="2">
        <v>3.6675824175824174</v>
      </c>
      <c r="O309" s="2">
        <f>SUM(NonNurse[[#This Row],[Qualified Social Work Staff Hours]:[Other Social Work Staff Hours]])/NonNurse[[#This Row],[MDS Census]]</f>
        <v>0.24760730858468677</v>
      </c>
      <c r="P309" s="2">
        <v>0</v>
      </c>
      <c r="Q309" s="2">
        <v>4.2527472527472527</v>
      </c>
      <c r="R309" s="2">
        <f>SUM(NonNurse[[#This Row],[Qualified Activities Professional Hours]:[Other Activities Professional Hours]])/NonNurse[[#This Row],[MDS Census]]</f>
        <v>0.11223897911832946</v>
      </c>
      <c r="S309" s="2">
        <v>1.5857142857142859</v>
      </c>
      <c r="T309" s="2">
        <v>8.6510989010989015</v>
      </c>
      <c r="U309" s="2">
        <v>0</v>
      </c>
      <c r="V309" s="2">
        <f>SUM(NonNurse[[#This Row],[Occupational Therapist Hours]:[OT Aide Hours]])/NonNurse[[#This Row],[MDS Census]]</f>
        <v>0.27017111368909513</v>
      </c>
      <c r="W309" s="2">
        <v>5.1263736263736268</v>
      </c>
      <c r="X309" s="2">
        <v>12.497252747252746</v>
      </c>
      <c r="Y309" s="2">
        <v>0</v>
      </c>
      <c r="Z309" s="2">
        <f>SUM(NonNurse[[#This Row],[Physical Therapist (PT) Hours]:[PT Aide Hours]])/NonNurse[[#This Row],[MDS Census]]</f>
        <v>0.46512470997679811</v>
      </c>
      <c r="AA309" s="2">
        <v>0</v>
      </c>
      <c r="AB309" s="2">
        <v>0</v>
      </c>
      <c r="AC309" s="2">
        <v>0</v>
      </c>
      <c r="AD309" s="2">
        <v>0</v>
      </c>
      <c r="AE309" s="2">
        <v>0</v>
      </c>
      <c r="AF309" s="2">
        <v>0</v>
      </c>
      <c r="AG309" s="2">
        <v>0.13186813186813187</v>
      </c>
      <c r="AH309" s="2" t="s">
        <v>63</v>
      </c>
      <c r="AI309" s="37">
        <v>5</v>
      </c>
    </row>
    <row r="310" spans="1:35" x14ac:dyDescent="0.25">
      <c r="A310" t="s">
        <v>35</v>
      </c>
      <c r="B310" t="s">
        <v>1201</v>
      </c>
      <c r="C310" t="s">
        <v>1958</v>
      </c>
      <c r="D310" t="s">
        <v>2353</v>
      </c>
      <c r="E310" s="2">
        <v>53.989010989010985</v>
      </c>
      <c r="F310" s="2">
        <v>5.4505494505494507</v>
      </c>
      <c r="G310" s="2">
        <v>0.5714285714285714</v>
      </c>
      <c r="H310" s="2">
        <v>0.31868131868131866</v>
      </c>
      <c r="I310" s="2">
        <v>0</v>
      </c>
      <c r="J310" s="2">
        <v>0.42857142857142855</v>
      </c>
      <c r="K310" s="2">
        <v>0</v>
      </c>
      <c r="L310" s="2">
        <v>9.4160439560439571</v>
      </c>
      <c r="M310" s="2">
        <v>5.6263736263736268</v>
      </c>
      <c r="N310" s="2">
        <v>0</v>
      </c>
      <c r="O310" s="2">
        <f>SUM(NonNurse[[#This Row],[Qualified Social Work Staff Hours]:[Other Social Work Staff Hours]])/NonNurse[[#This Row],[MDS Census]]</f>
        <v>0.10421331162222676</v>
      </c>
      <c r="P310" s="2">
        <v>5.9917582417582418</v>
      </c>
      <c r="Q310" s="2">
        <v>4.4890109890109891</v>
      </c>
      <c r="R310" s="2">
        <f>SUM(NonNurse[[#This Row],[Qualified Activities Professional Hours]:[Other Activities Professional Hours]])/NonNurse[[#This Row],[MDS Census]]</f>
        <v>0.19412782414003663</v>
      </c>
      <c r="S310" s="2">
        <v>2.7171428571428566</v>
      </c>
      <c r="T310" s="2">
        <v>8.5752747252747277</v>
      </c>
      <c r="U310" s="2">
        <v>0</v>
      </c>
      <c r="V310" s="2">
        <f>SUM(NonNurse[[#This Row],[Occupational Therapist Hours]:[OT Aide Hours]])/NonNurse[[#This Row],[MDS Census]]</f>
        <v>0.20916140850803996</v>
      </c>
      <c r="W310" s="2">
        <v>5.6529670329670365</v>
      </c>
      <c r="X310" s="2">
        <v>6.1789010989010995</v>
      </c>
      <c r="Y310" s="2">
        <v>0</v>
      </c>
      <c r="Z310" s="2">
        <f>SUM(NonNurse[[#This Row],[Physical Therapist (PT) Hours]:[PT Aide Hours]])/NonNurse[[#This Row],[MDS Census]]</f>
        <v>0.21915326684306949</v>
      </c>
      <c r="AA310" s="2">
        <v>0</v>
      </c>
      <c r="AB310" s="2">
        <v>0</v>
      </c>
      <c r="AC310" s="2">
        <v>0</v>
      </c>
      <c r="AD310" s="2">
        <v>0</v>
      </c>
      <c r="AE310" s="2">
        <v>0</v>
      </c>
      <c r="AF310" s="2">
        <v>0</v>
      </c>
      <c r="AG310" s="2">
        <v>0</v>
      </c>
      <c r="AH310" s="2" t="s">
        <v>256</v>
      </c>
      <c r="AI310" s="37">
        <v>5</v>
      </c>
    </row>
    <row r="311" spans="1:35" x14ac:dyDescent="0.25">
      <c r="A311" t="s">
        <v>35</v>
      </c>
      <c r="B311" t="s">
        <v>1862</v>
      </c>
      <c r="C311" t="s">
        <v>1946</v>
      </c>
      <c r="D311" t="s">
        <v>2355</v>
      </c>
      <c r="E311" s="2">
        <v>60.934065934065934</v>
      </c>
      <c r="F311" s="2">
        <v>5.6263736263736268</v>
      </c>
      <c r="G311" s="2">
        <v>0.13186813186813187</v>
      </c>
      <c r="H311" s="2">
        <v>0.32967032967032966</v>
      </c>
      <c r="I311" s="2">
        <v>2.3736263736263736</v>
      </c>
      <c r="J311" s="2">
        <v>0</v>
      </c>
      <c r="K311" s="2">
        <v>0</v>
      </c>
      <c r="L311" s="2">
        <v>5.399340659340659</v>
      </c>
      <c r="M311" s="2">
        <v>5.0109890109890109</v>
      </c>
      <c r="N311" s="2">
        <v>0</v>
      </c>
      <c r="O311" s="2">
        <f>SUM(NonNurse[[#This Row],[Qualified Social Work Staff Hours]:[Other Social Work Staff Hours]])/NonNurse[[#This Row],[MDS Census]]</f>
        <v>8.2236248872858436E-2</v>
      </c>
      <c r="P311" s="2">
        <v>5.186813186813187</v>
      </c>
      <c r="Q311" s="2">
        <v>4.8818681318681323</v>
      </c>
      <c r="R311" s="2">
        <f>SUM(NonNurse[[#This Row],[Qualified Activities Professional Hours]:[Other Activities Professional Hours]])/NonNurse[[#This Row],[MDS Census]]</f>
        <v>0.16523895401262401</v>
      </c>
      <c r="S311" s="2">
        <v>4.5737362637362633</v>
      </c>
      <c r="T311" s="2">
        <v>5.2057142857142846</v>
      </c>
      <c r="U311" s="2">
        <v>0</v>
      </c>
      <c r="V311" s="2">
        <f>SUM(NonNurse[[#This Row],[Occupational Therapist Hours]:[OT Aide Hours]])/NonNurse[[#This Row],[MDS Census]]</f>
        <v>0.16049233543733091</v>
      </c>
      <c r="W311" s="2">
        <v>5.1324175824175846</v>
      </c>
      <c r="X311" s="2">
        <v>5.2394505494505497</v>
      </c>
      <c r="Y311" s="2">
        <v>0</v>
      </c>
      <c r="Z311" s="2">
        <f>SUM(NonNurse[[#This Row],[Physical Therapist (PT) Hours]:[PT Aide Hours]])/NonNurse[[#This Row],[MDS Census]]</f>
        <v>0.17021460775473402</v>
      </c>
      <c r="AA311" s="2">
        <v>0</v>
      </c>
      <c r="AB311" s="2">
        <v>0</v>
      </c>
      <c r="AC311" s="2">
        <v>0</v>
      </c>
      <c r="AD311" s="2">
        <v>0</v>
      </c>
      <c r="AE311" s="2">
        <v>0</v>
      </c>
      <c r="AF311" s="2">
        <v>0</v>
      </c>
      <c r="AG311" s="2">
        <v>0</v>
      </c>
      <c r="AH311" s="2" t="s">
        <v>929</v>
      </c>
      <c r="AI311" s="37">
        <v>5</v>
      </c>
    </row>
    <row r="312" spans="1:35" x14ac:dyDescent="0.25">
      <c r="A312" t="s">
        <v>35</v>
      </c>
      <c r="B312" t="s">
        <v>1718</v>
      </c>
      <c r="C312" t="s">
        <v>1949</v>
      </c>
      <c r="D312" t="s">
        <v>2298</v>
      </c>
      <c r="E312" s="2">
        <v>56.197802197802197</v>
      </c>
      <c r="F312" s="2">
        <v>34.965714285714284</v>
      </c>
      <c r="G312" s="2">
        <v>0.70329670329670335</v>
      </c>
      <c r="H312" s="2">
        <v>0</v>
      </c>
      <c r="I312" s="2">
        <v>0</v>
      </c>
      <c r="J312" s="2">
        <v>0</v>
      </c>
      <c r="K312" s="2">
        <v>0</v>
      </c>
      <c r="L312" s="2">
        <v>0</v>
      </c>
      <c r="M312" s="2">
        <v>5.3010989010989018</v>
      </c>
      <c r="N312" s="2">
        <v>0</v>
      </c>
      <c r="O312" s="2">
        <f>SUM(NonNurse[[#This Row],[Qualified Social Work Staff Hours]:[Other Social Work Staff Hours]])/NonNurse[[#This Row],[MDS Census]]</f>
        <v>9.4329292139225668E-2</v>
      </c>
      <c r="P312" s="2">
        <v>5.2093406593406586</v>
      </c>
      <c r="Q312" s="2">
        <v>30.107472527472535</v>
      </c>
      <c r="R312" s="2">
        <f>SUM(NonNurse[[#This Row],[Qualified Activities Professional Hours]:[Other Activities Professional Hours]])/NonNurse[[#This Row],[MDS Census]]</f>
        <v>0.62843762221353161</v>
      </c>
      <c r="S312" s="2">
        <v>0.63230769230769257</v>
      </c>
      <c r="T312" s="2">
        <v>8.2140659340659354</v>
      </c>
      <c r="U312" s="2">
        <v>0</v>
      </c>
      <c r="V312" s="2">
        <f>SUM(NonNurse[[#This Row],[Occupational Therapist Hours]:[OT Aide Hours]])/NonNurse[[#This Row],[MDS Census]]</f>
        <v>0.15741493938208842</v>
      </c>
      <c r="W312" s="2">
        <v>0.2032967032967033</v>
      </c>
      <c r="X312" s="2">
        <v>4.7032967032967026</v>
      </c>
      <c r="Y312" s="2">
        <v>0</v>
      </c>
      <c r="Z312" s="2">
        <f>SUM(NonNurse[[#This Row],[Physical Therapist (PT) Hours]:[PT Aide Hours]])/NonNurse[[#This Row],[MDS Census]]</f>
        <v>8.7309346890887748E-2</v>
      </c>
      <c r="AA312" s="2">
        <v>0</v>
      </c>
      <c r="AB312" s="2">
        <v>0</v>
      </c>
      <c r="AC312" s="2">
        <v>0</v>
      </c>
      <c r="AD312" s="2">
        <v>64.219780219780219</v>
      </c>
      <c r="AE312" s="2">
        <v>0</v>
      </c>
      <c r="AF312" s="2">
        <v>0</v>
      </c>
      <c r="AG312" s="2">
        <v>0</v>
      </c>
      <c r="AH312" s="2" t="s">
        <v>784</v>
      </c>
      <c r="AI312" s="37">
        <v>5</v>
      </c>
    </row>
    <row r="313" spans="1:35" x14ac:dyDescent="0.25">
      <c r="A313" t="s">
        <v>35</v>
      </c>
      <c r="B313" t="s">
        <v>1834</v>
      </c>
      <c r="C313" t="s">
        <v>2068</v>
      </c>
      <c r="D313" t="s">
        <v>2307</v>
      </c>
      <c r="E313" s="2">
        <v>64.593406593406598</v>
      </c>
      <c r="F313" s="2">
        <v>1.054945054945055</v>
      </c>
      <c r="G313" s="2">
        <v>0</v>
      </c>
      <c r="H313" s="2">
        <v>0</v>
      </c>
      <c r="I313" s="2">
        <v>5.0219780219780219</v>
      </c>
      <c r="J313" s="2">
        <v>0</v>
      </c>
      <c r="K313" s="2">
        <v>0</v>
      </c>
      <c r="L313" s="2">
        <v>4.6950549450549453</v>
      </c>
      <c r="M313" s="2">
        <v>0</v>
      </c>
      <c r="N313" s="2">
        <v>1.054945054945055</v>
      </c>
      <c r="O313" s="2">
        <f>SUM(NonNurse[[#This Row],[Qualified Social Work Staff Hours]:[Other Social Work Staff Hours]])/NonNurse[[#This Row],[MDS Census]]</f>
        <v>1.6332085743450152E-2</v>
      </c>
      <c r="P313" s="2">
        <v>0</v>
      </c>
      <c r="Q313" s="2">
        <v>8.4614285714285735</v>
      </c>
      <c r="R313" s="2">
        <f>SUM(NonNurse[[#This Row],[Qualified Activities Professional Hours]:[Other Activities Professional Hours]])/NonNurse[[#This Row],[MDS Census]]</f>
        <v>0.13099523647499151</v>
      </c>
      <c r="S313" s="2">
        <v>4.1035164835164837</v>
      </c>
      <c r="T313" s="2">
        <v>8.3291208791208788</v>
      </c>
      <c r="U313" s="2">
        <v>0</v>
      </c>
      <c r="V313" s="2">
        <f>SUM(NonNurse[[#This Row],[Occupational Therapist Hours]:[OT Aide Hours]])/NonNurse[[#This Row],[MDS Census]]</f>
        <v>0.19247533174549164</v>
      </c>
      <c r="W313" s="2">
        <v>4.7417582417582427</v>
      </c>
      <c r="X313" s="2">
        <v>8.2204395604395586</v>
      </c>
      <c r="Y313" s="2">
        <v>0</v>
      </c>
      <c r="Z313" s="2">
        <f>SUM(NonNurse[[#This Row],[Physical Therapist (PT) Hours]:[PT Aide Hours]])/NonNurse[[#This Row],[MDS Census]]</f>
        <v>0.2006736985369173</v>
      </c>
      <c r="AA313" s="2">
        <v>0</v>
      </c>
      <c r="AB313" s="2">
        <v>0</v>
      </c>
      <c r="AC313" s="2">
        <v>0</v>
      </c>
      <c r="AD313" s="2">
        <v>0</v>
      </c>
      <c r="AE313" s="2">
        <v>0</v>
      </c>
      <c r="AF313" s="2">
        <v>0</v>
      </c>
      <c r="AG313" s="2">
        <v>0</v>
      </c>
      <c r="AH313" s="2" t="s">
        <v>901</v>
      </c>
      <c r="AI313" s="37">
        <v>5</v>
      </c>
    </row>
    <row r="314" spans="1:35" x14ac:dyDescent="0.25">
      <c r="A314" t="s">
        <v>35</v>
      </c>
      <c r="B314" t="s">
        <v>1531</v>
      </c>
      <c r="C314" t="s">
        <v>1965</v>
      </c>
      <c r="D314" t="s">
        <v>2282</v>
      </c>
      <c r="E314" s="2">
        <v>69.692307692307693</v>
      </c>
      <c r="F314" s="2">
        <v>5.7142857142857144</v>
      </c>
      <c r="G314" s="2">
        <v>0.13186813186813187</v>
      </c>
      <c r="H314" s="2">
        <v>0.21978021978021978</v>
      </c>
      <c r="I314" s="2">
        <v>0.61538461538461542</v>
      </c>
      <c r="J314" s="2">
        <v>0</v>
      </c>
      <c r="K314" s="2">
        <v>0</v>
      </c>
      <c r="L314" s="2">
        <v>3.3851648351648342</v>
      </c>
      <c r="M314" s="2">
        <v>5.7142857142857144</v>
      </c>
      <c r="N314" s="2">
        <v>0</v>
      </c>
      <c r="O314" s="2">
        <f>SUM(NonNurse[[#This Row],[Qualified Social Work Staff Hours]:[Other Social Work Staff Hours]])/NonNurse[[#This Row],[MDS Census]]</f>
        <v>8.1993062125512453E-2</v>
      </c>
      <c r="P314" s="2">
        <v>11.076923076923077</v>
      </c>
      <c r="Q314" s="2">
        <v>15.963186813186814</v>
      </c>
      <c r="R314" s="2">
        <f>SUM(NonNurse[[#This Row],[Qualified Activities Professional Hours]:[Other Activities Professional Hours]])/NonNurse[[#This Row],[MDS Census]]</f>
        <v>0.38799274676758116</v>
      </c>
      <c r="S314" s="2">
        <v>1.879230769230769</v>
      </c>
      <c r="T314" s="2">
        <v>1.0564835164835167</v>
      </c>
      <c r="U314" s="2">
        <v>0</v>
      </c>
      <c r="V314" s="2">
        <f>SUM(NonNurse[[#This Row],[Occupational Therapist Hours]:[OT Aide Hours]])/NonNurse[[#This Row],[MDS Census]]</f>
        <v>4.2123935666982026E-2</v>
      </c>
      <c r="W314" s="2">
        <v>1.1593406593406594</v>
      </c>
      <c r="X314" s="2">
        <v>2.6313186813186813</v>
      </c>
      <c r="Y314" s="2">
        <v>0</v>
      </c>
      <c r="Z314" s="2">
        <f>SUM(NonNurse[[#This Row],[Physical Therapist (PT) Hours]:[PT Aide Hours]])/NonNurse[[#This Row],[MDS Census]]</f>
        <v>5.4391359192683696E-2</v>
      </c>
      <c r="AA314" s="2">
        <v>0</v>
      </c>
      <c r="AB314" s="2">
        <v>0</v>
      </c>
      <c r="AC314" s="2">
        <v>0</v>
      </c>
      <c r="AD314" s="2">
        <v>0</v>
      </c>
      <c r="AE314" s="2">
        <v>0</v>
      </c>
      <c r="AF314" s="2">
        <v>0</v>
      </c>
      <c r="AG314" s="2">
        <v>0</v>
      </c>
      <c r="AH314" s="2" t="s">
        <v>593</v>
      </c>
      <c r="AI314" s="37">
        <v>5</v>
      </c>
    </row>
    <row r="315" spans="1:35" x14ac:dyDescent="0.25">
      <c r="A315" t="s">
        <v>35</v>
      </c>
      <c r="B315" t="s">
        <v>1907</v>
      </c>
      <c r="C315" t="s">
        <v>2068</v>
      </c>
      <c r="D315" t="s">
        <v>2307</v>
      </c>
      <c r="E315" s="2">
        <v>44.857142857142854</v>
      </c>
      <c r="F315" s="2">
        <v>0.26373626373626374</v>
      </c>
      <c r="G315" s="2">
        <v>1.1428571428571428</v>
      </c>
      <c r="H315" s="2">
        <v>0</v>
      </c>
      <c r="I315" s="2">
        <v>7.5934065934065931</v>
      </c>
      <c r="J315" s="2">
        <v>0</v>
      </c>
      <c r="K315" s="2">
        <v>1.1428571428571428</v>
      </c>
      <c r="L315" s="2">
        <v>3.870769230769231</v>
      </c>
      <c r="M315" s="2">
        <v>5.186813186813187</v>
      </c>
      <c r="N315" s="2">
        <v>0</v>
      </c>
      <c r="O315" s="2">
        <f>SUM(NonNurse[[#This Row],[Qualified Social Work Staff Hours]:[Other Social Work Staff Hours]])/NonNurse[[#This Row],[MDS Census]]</f>
        <v>0.11562959333659972</v>
      </c>
      <c r="P315" s="2">
        <v>4.3128571428571423</v>
      </c>
      <c r="Q315" s="2">
        <v>2.5939560439560441</v>
      </c>
      <c r="R315" s="2">
        <f>SUM(NonNurse[[#This Row],[Qualified Activities Professional Hours]:[Other Activities Professional Hours]])/NonNurse[[#This Row],[MDS Census]]</f>
        <v>0.15397354238118571</v>
      </c>
      <c r="S315" s="2">
        <v>18.152527472527467</v>
      </c>
      <c r="T315" s="2">
        <v>0</v>
      </c>
      <c r="U315" s="2">
        <v>0</v>
      </c>
      <c r="V315" s="2">
        <f>SUM(NonNurse[[#This Row],[Occupational Therapist Hours]:[OT Aide Hours]])/NonNurse[[#This Row],[MDS Census]]</f>
        <v>0.40467417932386074</v>
      </c>
      <c r="W315" s="2">
        <v>9.4437362637362643</v>
      </c>
      <c r="X315" s="2">
        <v>0</v>
      </c>
      <c r="Y315" s="2">
        <v>0</v>
      </c>
      <c r="Z315" s="2">
        <f>SUM(NonNurse[[#This Row],[Physical Therapist (PT) Hours]:[PT Aide Hours]])/NonNurse[[#This Row],[MDS Census]]</f>
        <v>0.21052915237628617</v>
      </c>
      <c r="AA315" s="2">
        <v>0</v>
      </c>
      <c r="AB315" s="2">
        <v>0</v>
      </c>
      <c r="AC315" s="2">
        <v>0</v>
      </c>
      <c r="AD315" s="2">
        <v>0</v>
      </c>
      <c r="AE315" s="2">
        <v>0</v>
      </c>
      <c r="AF315" s="2">
        <v>0</v>
      </c>
      <c r="AG315" s="2">
        <v>0</v>
      </c>
      <c r="AH315" s="2" t="s">
        <v>974</v>
      </c>
      <c r="AI315" s="37">
        <v>5</v>
      </c>
    </row>
    <row r="316" spans="1:35" x14ac:dyDescent="0.25">
      <c r="A316" t="s">
        <v>35</v>
      </c>
      <c r="B316" t="s">
        <v>1859</v>
      </c>
      <c r="C316" t="s">
        <v>2270</v>
      </c>
      <c r="D316" t="s">
        <v>2290</v>
      </c>
      <c r="E316" s="2">
        <v>43.516483516483518</v>
      </c>
      <c r="F316" s="2">
        <v>2.1098901098901099</v>
      </c>
      <c r="G316" s="2">
        <v>0</v>
      </c>
      <c r="H316" s="2">
        <v>0</v>
      </c>
      <c r="I316" s="2">
        <v>0</v>
      </c>
      <c r="J316" s="2">
        <v>0</v>
      </c>
      <c r="K316" s="2">
        <v>0</v>
      </c>
      <c r="L316" s="2">
        <v>0</v>
      </c>
      <c r="M316" s="2">
        <v>0</v>
      </c>
      <c r="N316" s="2">
        <v>0</v>
      </c>
      <c r="O316" s="2">
        <f>SUM(NonNurse[[#This Row],[Qualified Social Work Staff Hours]:[Other Social Work Staff Hours]])/NonNurse[[#This Row],[MDS Census]]</f>
        <v>0</v>
      </c>
      <c r="P316" s="2">
        <v>0</v>
      </c>
      <c r="Q316" s="2">
        <v>0</v>
      </c>
      <c r="R316" s="2">
        <f>SUM(NonNurse[[#This Row],[Qualified Activities Professional Hours]:[Other Activities Professional Hours]])/NonNurse[[#This Row],[MDS Census]]</f>
        <v>0</v>
      </c>
      <c r="S316" s="2">
        <v>0</v>
      </c>
      <c r="T316" s="2">
        <v>0</v>
      </c>
      <c r="U316" s="2">
        <v>0</v>
      </c>
      <c r="V316" s="2">
        <f>SUM(NonNurse[[#This Row],[Occupational Therapist Hours]:[OT Aide Hours]])/NonNurse[[#This Row],[MDS Census]]</f>
        <v>0</v>
      </c>
      <c r="W316" s="2">
        <v>0</v>
      </c>
      <c r="X316" s="2">
        <v>0</v>
      </c>
      <c r="Y316" s="2">
        <v>0</v>
      </c>
      <c r="Z316" s="2">
        <f>SUM(NonNurse[[#This Row],[Physical Therapist (PT) Hours]:[PT Aide Hours]])/NonNurse[[#This Row],[MDS Census]]</f>
        <v>0</v>
      </c>
      <c r="AA316" s="2">
        <v>0</v>
      </c>
      <c r="AB316" s="2">
        <v>0</v>
      </c>
      <c r="AC316" s="2">
        <v>0</v>
      </c>
      <c r="AD316" s="2">
        <v>0</v>
      </c>
      <c r="AE316" s="2">
        <v>0</v>
      </c>
      <c r="AF316" s="2">
        <v>0</v>
      </c>
      <c r="AG316" s="2">
        <v>0</v>
      </c>
      <c r="AH316" s="2" t="s">
        <v>926</v>
      </c>
      <c r="AI316" s="37">
        <v>5</v>
      </c>
    </row>
    <row r="317" spans="1:35" x14ac:dyDescent="0.25">
      <c r="A317" t="s">
        <v>35</v>
      </c>
      <c r="B317" t="s">
        <v>1323</v>
      </c>
      <c r="C317" t="s">
        <v>1923</v>
      </c>
      <c r="D317" t="s">
        <v>2279</v>
      </c>
      <c r="E317" s="2">
        <v>67.131868131868131</v>
      </c>
      <c r="F317" s="2">
        <v>4.4835164835164836</v>
      </c>
      <c r="G317" s="2">
        <v>0</v>
      </c>
      <c r="H317" s="2">
        <v>0</v>
      </c>
      <c r="I317" s="2">
        <v>0</v>
      </c>
      <c r="J317" s="2">
        <v>0</v>
      </c>
      <c r="K317" s="2">
        <v>0</v>
      </c>
      <c r="L317" s="2">
        <v>3.973516483516482</v>
      </c>
      <c r="M317" s="2">
        <v>0</v>
      </c>
      <c r="N317" s="2">
        <v>5.3626373626373622</v>
      </c>
      <c r="O317" s="2">
        <f>SUM(NonNurse[[#This Row],[Qualified Social Work Staff Hours]:[Other Social Work Staff Hours]])/NonNurse[[#This Row],[MDS Census]]</f>
        <v>7.9882141103290227E-2</v>
      </c>
      <c r="P317" s="2">
        <v>5.2904395604395598</v>
      </c>
      <c r="Q317" s="2">
        <v>5.7374725274725273</v>
      </c>
      <c r="R317" s="2">
        <f>SUM(NonNurse[[#This Row],[Qualified Activities Professional Hours]:[Other Activities Professional Hours]])/NonNurse[[#This Row],[MDS Census]]</f>
        <v>0.16427238500572924</v>
      </c>
      <c r="S317" s="2">
        <v>4.48065934065934</v>
      </c>
      <c r="T317" s="2">
        <v>9.1928571428571431</v>
      </c>
      <c r="U317" s="2">
        <v>0</v>
      </c>
      <c r="V317" s="2">
        <f>SUM(NonNurse[[#This Row],[Occupational Therapist Hours]:[OT Aide Hours]])/NonNurse[[#This Row],[MDS Census]]</f>
        <v>0.20368145359305942</v>
      </c>
      <c r="W317" s="2">
        <v>4.4169230769230765</v>
      </c>
      <c r="X317" s="2">
        <v>11.325384615384614</v>
      </c>
      <c r="Y317" s="2">
        <v>0</v>
      </c>
      <c r="Z317" s="2">
        <f>SUM(NonNurse[[#This Row],[Physical Therapist (PT) Hours]:[PT Aide Hours]])/NonNurse[[#This Row],[MDS Census]]</f>
        <v>0.23449828122442296</v>
      </c>
      <c r="AA317" s="2">
        <v>0</v>
      </c>
      <c r="AB317" s="2">
        <v>0</v>
      </c>
      <c r="AC317" s="2">
        <v>0</v>
      </c>
      <c r="AD317" s="2">
        <v>0</v>
      </c>
      <c r="AE317" s="2">
        <v>0</v>
      </c>
      <c r="AF317" s="2">
        <v>0</v>
      </c>
      <c r="AG317" s="2">
        <v>0</v>
      </c>
      <c r="AH317" s="2" t="s">
        <v>380</v>
      </c>
      <c r="AI317" s="37">
        <v>5</v>
      </c>
    </row>
    <row r="318" spans="1:35" x14ac:dyDescent="0.25">
      <c r="A318" t="s">
        <v>35</v>
      </c>
      <c r="B318" t="s">
        <v>1485</v>
      </c>
      <c r="C318" t="s">
        <v>2103</v>
      </c>
      <c r="D318" t="s">
        <v>2310</v>
      </c>
      <c r="E318" s="2">
        <v>95.560439560439562</v>
      </c>
      <c r="F318" s="2">
        <v>5.4505494505494507</v>
      </c>
      <c r="G318" s="2">
        <v>0.14285714285714285</v>
      </c>
      <c r="H318" s="2">
        <v>0.79582417582417586</v>
      </c>
      <c r="I318" s="2">
        <v>0</v>
      </c>
      <c r="J318" s="2">
        <v>0</v>
      </c>
      <c r="K318" s="2">
        <v>0</v>
      </c>
      <c r="L318" s="2">
        <v>6.5236263736263735</v>
      </c>
      <c r="M318" s="2">
        <v>5.186813186813187</v>
      </c>
      <c r="N318" s="2">
        <v>0.38021978021978031</v>
      </c>
      <c r="O318" s="2">
        <f>SUM(NonNurse[[#This Row],[Qualified Social Work Staff Hours]:[Other Social Work Staff Hours]])/NonNurse[[#This Row],[MDS Census]]</f>
        <v>5.8256669733210677E-2</v>
      </c>
      <c r="P318" s="2">
        <v>2.3736263736263736</v>
      </c>
      <c r="Q318" s="2">
        <v>9.1032967032967065</v>
      </c>
      <c r="R318" s="2">
        <f>SUM(NonNurse[[#This Row],[Qualified Activities Professional Hours]:[Other Activities Professional Hours]])/NonNurse[[#This Row],[MDS Census]]</f>
        <v>0.12010119595216195</v>
      </c>
      <c r="S318" s="2">
        <v>10.368681318681322</v>
      </c>
      <c r="T318" s="2">
        <v>13.872527472527466</v>
      </c>
      <c r="U318" s="2">
        <v>0</v>
      </c>
      <c r="V318" s="2">
        <f>SUM(NonNurse[[#This Row],[Occupational Therapist Hours]:[OT Aide Hours]])/NonNurse[[#This Row],[MDS Census]]</f>
        <v>0.25367410303587851</v>
      </c>
      <c r="W318" s="2">
        <v>7.8289010989010981</v>
      </c>
      <c r="X318" s="2">
        <v>15.593516483516483</v>
      </c>
      <c r="Y318" s="2">
        <v>0</v>
      </c>
      <c r="Z318" s="2">
        <f>SUM(NonNurse[[#This Row],[Physical Therapist (PT) Hours]:[PT Aide Hours]])/NonNurse[[#This Row],[MDS Census]]</f>
        <v>0.24510579576816924</v>
      </c>
      <c r="AA318" s="2">
        <v>0</v>
      </c>
      <c r="AB318" s="2">
        <v>0</v>
      </c>
      <c r="AC318" s="2">
        <v>0</v>
      </c>
      <c r="AD318" s="2">
        <v>0</v>
      </c>
      <c r="AE318" s="2">
        <v>0</v>
      </c>
      <c r="AF318" s="2">
        <v>0</v>
      </c>
      <c r="AG318" s="2">
        <v>0</v>
      </c>
      <c r="AH318" s="2" t="s">
        <v>545</v>
      </c>
      <c r="AI318" s="37">
        <v>5</v>
      </c>
    </row>
    <row r="319" spans="1:35" x14ac:dyDescent="0.25">
      <c r="A319" t="s">
        <v>35</v>
      </c>
      <c r="B319" t="s">
        <v>1491</v>
      </c>
      <c r="C319" t="s">
        <v>2016</v>
      </c>
      <c r="D319" t="s">
        <v>2325</v>
      </c>
      <c r="E319" s="2">
        <v>76.35164835164835</v>
      </c>
      <c r="F319" s="2">
        <v>0</v>
      </c>
      <c r="G319" s="2">
        <v>0.31868131868131866</v>
      </c>
      <c r="H319" s="2">
        <v>0.72549450549450534</v>
      </c>
      <c r="I319" s="2">
        <v>0.81318681318681318</v>
      </c>
      <c r="J319" s="2">
        <v>0</v>
      </c>
      <c r="K319" s="2">
        <v>0</v>
      </c>
      <c r="L319" s="2">
        <v>2.6850549450549446</v>
      </c>
      <c r="M319" s="2">
        <v>0</v>
      </c>
      <c r="N319" s="2">
        <v>0</v>
      </c>
      <c r="O319" s="2">
        <f>SUM(NonNurse[[#This Row],[Qualified Social Work Staff Hours]:[Other Social Work Staff Hours]])/NonNurse[[#This Row],[MDS Census]]</f>
        <v>0</v>
      </c>
      <c r="P319" s="2">
        <v>0</v>
      </c>
      <c r="Q319" s="2">
        <v>6.9120879120879124</v>
      </c>
      <c r="R319" s="2">
        <f>SUM(NonNurse[[#This Row],[Qualified Activities Professional Hours]:[Other Activities Professional Hours]])/NonNurse[[#This Row],[MDS Census]]</f>
        <v>9.052964881980427E-2</v>
      </c>
      <c r="S319" s="2">
        <v>3.6197802197802207</v>
      </c>
      <c r="T319" s="2">
        <v>10.880329670329669</v>
      </c>
      <c r="U319" s="2">
        <v>0</v>
      </c>
      <c r="V319" s="2">
        <f>SUM(NonNurse[[#This Row],[Occupational Therapist Hours]:[OT Aide Hours]])/NonNurse[[#This Row],[MDS Census]]</f>
        <v>0.18991220495106506</v>
      </c>
      <c r="W319" s="2">
        <v>5.3697802197802185</v>
      </c>
      <c r="X319" s="2">
        <v>12.702637362637367</v>
      </c>
      <c r="Y319" s="2">
        <v>0</v>
      </c>
      <c r="Z319" s="2">
        <f>SUM(NonNurse[[#This Row],[Physical Therapist (PT) Hours]:[PT Aide Hours]])/NonNurse[[#This Row],[MDS Census]]</f>
        <v>0.23669976971790449</v>
      </c>
      <c r="AA319" s="2">
        <v>0</v>
      </c>
      <c r="AB319" s="2">
        <v>0</v>
      </c>
      <c r="AC319" s="2">
        <v>0</v>
      </c>
      <c r="AD319" s="2">
        <v>0</v>
      </c>
      <c r="AE319" s="2">
        <v>0</v>
      </c>
      <c r="AF319" s="2">
        <v>0</v>
      </c>
      <c r="AG319" s="2">
        <v>0</v>
      </c>
      <c r="AH319" s="2" t="s">
        <v>552</v>
      </c>
      <c r="AI319" s="37">
        <v>5</v>
      </c>
    </row>
    <row r="320" spans="1:35" x14ac:dyDescent="0.25">
      <c r="A320" t="s">
        <v>35</v>
      </c>
      <c r="B320" t="s">
        <v>1135</v>
      </c>
      <c r="C320" t="s">
        <v>1978</v>
      </c>
      <c r="D320" t="s">
        <v>2331</v>
      </c>
      <c r="E320" s="2">
        <v>139.96703296703296</v>
      </c>
      <c r="F320" s="2">
        <v>30.986263736263755</v>
      </c>
      <c r="G320" s="2">
        <v>0</v>
      </c>
      <c r="H320" s="2">
        <v>0</v>
      </c>
      <c r="I320" s="2">
        <v>6.9120879120879124</v>
      </c>
      <c r="J320" s="2">
        <v>0</v>
      </c>
      <c r="K320" s="2">
        <v>0</v>
      </c>
      <c r="L320" s="2">
        <v>3.9203296703296702</v>
      </c>
      <c r="M320" s="2">
        <v>5.3626373626373622</v>
      </c>
      <c r="N320" s="2">
        <v>0</v>
      </c>
      <c r="O320" s="2">
        <f>SUM(NonNurse[[#This Row],[Qualified Social Work Staff Hours]:[Other Social Work Staff Hours]])/NonNurse[[#This Row],[MDS Census]]</f>
        <v>3.8313574625107955E-2</v>
      </c>
      <c r="P320" s="2">
        <v>4.2802197802197801</v>
      </c>
      <c r="Q320" s="2">
        <v>20.425824175824175</v>
      </c>
      <c r="R320" s="2">
        <f>SUM(NonNurse[[#This Row],[Qualified Activities Professional Hours]:[Other Activities Professional Hours]])/NonNurse[[#This Row],[MDS Census]]</f>
        <v>0.17651330768626836</v>
      </c>
      <c r="S320" s="2">
        <v>5.0989010989010985</v>
      </c>
      <c r="T320" s="2">
        <v>5.1263736263736268</v>
      </c>
      <c r="U320" s="2">
        <v>0</v>
      </c>
      <c r="V320" s="2">
        <f>SUM(NonNurse[[#This Row],[Occupational Therapist Hours]:[OT Aide Hours]])/NonNurse[[#This Row],[MDS Census]]</f>
        <v>7.3054879484965071E-2</v>
      </c>
      <c r="W320" s="2">
        <v>3.1651648351648349</v>
      </c>
      <c r="X320" s="2">
        <v>4.6373626373626378</v>
      </c>
      <c r="Y320" s="2">
        <v>0</v>
      </c>
      <c r="Z320" s="2">
        <f>SUM(NonNurse[[#This Row],[Physical Therapist (PT) Hours]:[PT Aide Hours]])/NonNurse[[#This Row],[MDS Census]]</f>
        <v>5.5745465965297954E-2</v>
      </c>
      <c r="AA320" s="2">
        <v>0</v>
      </c>
      <c r="AB320" s="2">
        <v>0</v>
      </c>
      <c r="AC320" s="2">
        <v>0</v>
      </c>
      <c r="AD320" s="2">
        <v>0</v>
      </c>
      <c r="AE320" s="2">
        <v>3.0329670329670328</v>
      </c>
      <c r="AF320" s="2">
        <v>0</v>
      </c>
      <c r="AG320" s="2">
        <v>0</v>
      </c>
      <c r="AH320" s="2" t="s">
        <v>190</v>
      </c>
      <c r="AI320" s="37">
        <v>5</v>
      </c>
    </row>
    <row r="321" spans="1:35" x14ac:dyDescent="0.25">
      <c r="A321" t="s">
        <v>35</v>
      </c>
      <c r="B321" t="s">
        <v>1272</v>
      </c>
      <c r="C321" t="s">
        <v>1980</v>
      </c>
      <c r="D321" t="s">
        <v>2309</v>
      </c>
      <c r="E321" s="2">
        <v>42.736263736263737</v>
      </c>
      <c r="F321" s="2">
        <v>9.1813186813186807</v>
      </c>
      <c r="G321" s="2">
        <v>0</v>
      </c>
      <c r="H321" s="2">
        <v>0.14835164835164835</v>
      </c>
      <c r="I321" s="2">
        <v>1.098901098901099</v>
      </c>
      <c r="J321" s="2">
        <v>0</v>
      </c>
      <c r="K321" s="2">
        <v>0</v>
      </c>
      <c r="L321" s="2">
        <v>0.60967032967032964</v>
      </c>
      <c r="M321" s="2">
        <v>0</v>
      </c>
      <c r="N321" s="2">
        <v>5.7142857142857144</v>
      </c>
      <c r="O321" s="2">
        <f>SUM(NonNurse[[#This Row],[Qualified Social Work Staff Hours]:[Other Social Work Staff Hours]])/NonNurse[[#This Row],[MDS Census]]</f>
        <v>0.13371046541527384</v>
      </c>
      <c r="P321" s="2">
        <v>0</v>
      </c>
      <c r="Q321" s="2">
        <v>5.9640659340659345</v>
      </c>
      <c r="R321" s="2">
        <f>SUM(NonNurse[[#This Row],[Qualified Activities Professional Hours]:[Other Activities Professional Hours]])/NonNurse[[#This Row],[MDS Census]]</f>
        <v>0.13955515556698381</v>
      </c>
      <c r="S321" s="2">
        <v>0.36450549450549452</v>
      </c>
      <c r="T321" s="2">
        <v>1.6062637362637362</v>
      </c>
      <c r="U321" s="2">
        <v>0</v>
      </c>
      <c r="V321" s="2">
        <f>SUM(NonNurse[[#This Row],[Occupational Therapist Hours]:[OT Aide Hours]])/NonNurse[[#This Row],[MDS Census]]</f>
        <v>4.6114682437644633E-2</v>
      </c>
      <c r="W321" s="2">
        <v>0.2991208791208792</v>
      </c>
      <c r="X321" s="2">
        <v>1.4312087912087914</v>
      </c>
      <c r="Y321" s="2">
        <v>0</v>
      </c>
      <c r="Z321" s="2">
        <f>SUM(NonNurse[[#This Row],[Physical Therapist (PT) Hours]:[PT Aide Hours]])/NonNurse[[#This Row],[MDS Census]]</f>
        <v>4.0488557469786586E-2</v>
      </c>
      <c r="AA321" s="2">
        <v>0</v>
      </c>
      <c r="AB321" s="2">
        <v>0</v>
      </c>
      <c r="AC321" s="2">
        <v>0</v>
      </c>
      <c r="AD321" s="2">
        <v>0</v>
      </c>
      <c r="AE321" s="2">
        <v>0</v>
      </c>
      <c r="AF321" s="2">
        <v>0</v>
      </c>
      <c r="AG321" s="2">
        <v>0</v>
      </c>
      <c r="AH321" s="2" t="s">
        <v>328</v>
      </c>
      <c r="AI321" s="37">
        <v>5</v>
      </c>
    </row>
    <row r="322" spans="1:35" x14ac:dyDescent="0.25">
      <c r="A322" t="s">
        <v>35</v>
      </c>
      <c r="B322" t="s">
        <v>1233</v>
      </c>
      <c r="C322" t="s">
        <v>2139</v>
      </c>
      <c r="D322" t="s">
        <v>2296</v>
      </c>
      <c r="E322" s="2">
        <v>52.901098901098898</v>
      </c>
      <c r="F322" s="2">
        <v>5.4505494505494507</v>
      </c>
      <c r="G322" s="2">
        <v>0.31868131868131866</v>
      </c>
      <c r="H322" s="2">
        <v>0.40659340659340659</v>
      </c>
      <c r="I322" s="2">
        <v>1.0219780219780219</v>
      </c>
      <c r="J322" s="2">
        <v>0</v>
      </c>
      <c r="K322" s="2">
        <v>0</v>
      </c>
      <c r="L322" s="2">
        <v>0</v>
      </c>
      <c r="M322" s="2">
        <v>5.2747252747252746</v>
      </c>
      <c r="N322" s="2">
        <v>3.7390109890109891</v>
      </c>
      <c r="O322" s="2">
        <f>SUM(NonNurse[[#This Row],[Qualified Social Work Staff Hours]:[Other Social Work Staff Hours]])/NonNurse[[#This Row],[MDS Census]]</f>
        <v>0.17038845035313668</v>
      </c>
      <c r="P322" s="2">
        <v>5.2747252747252746</v>
      </c>
      <c r="Q322" s="2">
        <v>9.4093406593406588</v>
      </c>
      <c r="R322" s="2">
        <f>SUM(NonNurse[[#This Row],[Qualified Activities Professional Hours]:[Other Activities Professional Hours]])/NonNurse[[#This Row],[MDS Census]]</f>
        <v>0.27757582052347324</v>
      </c>
      <c r="S322" s="2">
        <v>0</v>
      </c>
      <c r="T322" s="2">
        <v>0</v>
      </c>
      <c r="U322" s="2">
        <v>0</v>
      </c>
      <c r="V322" s="2">
        <f>SUM(NonNurse[[#This Row],[Occupational Therapist Hours]:[OT Aide Hours]])/NonNurse[[#This Row],[MDS Census]]</f>
        <v>0</v>
      </c>
      <c r="W322" s="2">
        <v>0</v>
      </c>
      <c r="X322" s="2">
        <v>0</v>
      </c>
      <c r="Y322" s="2">
        <v>0</v>
      </c>
      <c r="Z322" s="2">
        <f>SUM(NonNurse[[#This Row],[Physical Therapist (PT) Hours]:[PT Aide Hours]])/NonNurse[[#This Row],[MDS Census]]</f>
        <v>0</v>
      </c>
      <c r="AA322" s="2">
        <v>0</v>
      </c>
      <c r="AB322" s="2">
        <v>0</v>
      </c>
      <c r="AC322" s="2">
        <v>1.7472527472527473</v>
      </c>
      <c r="AD322" s="2">
        <v>0</v>
      </c>
      <c r="AE322" s="2">
        <v>0</v>
      </c>
      <c r="AF322" s="2">
        <v>0</v>
      </c>
      <c r="AG322" s="2">
        <v>0</v>
      </c>
      <c r="AH322" s="2" t="s">
        <v>289</v>
      </c>
      <c r="AI322" s="37">
        <v>5</v>
      </c>
    </row>
    <row r="323" spans="1:35" x14ac:dyDescent="0.25">
      <c r="A323" t="s">
        <v>35</v>
      </c>
      <c r="B323" t="s">
        <v>995</v>
      </c>
      <c r="C323" t="s">
        <v>2008</v>
      </c>
      <c r="D323" t="s">
        <v>2281</v>
      </c>
      <c r="E323" s="2">
        <v>75.395604395604394</v>
      </c>
      <c r="F323" s="2">
        <v>7.8241758241758239</v>
      </c>
      <c r="G323" s="2">
        <v>1.7362637362637363</v>
      </c>
      <c r="H323" s="2">
        <v>0.33516483516483514</v>
      </c>
      <c r="I323" s="2">
        <v>6.2197802197802199</v>
      </c>
      <c r="J323" s="2">
        <v>0</v>
      </c>
      <c r="K323" s="2">
        <v>1.8351648351648351</v>
      </c>
      <c r="L323" s="2">
        <v>4.8056043956043961</v>
      </c>
      <c r="M323" s="2">
        <v>6.5274725274725274</v>
      </c>
      <c r="N323" s="2">
        <v>0</v>
      </c>
      <c r="O323" s="2">
        <f>SUM(NonNurse[[#This Row],[Qualified Social Work Staff Hours]:[Other Social Work Staff Hours]])/NonNurse[[#This Row],[MDS Census]]</f>
        <v>8.6576300830782688E-2</v>
      </c>
      <c r="P323" s="2">
        <v>30.757692307692309</v>
      </c>
      <c r="Q323" s="2">
        <v>0</v>
      </c>
      <c r="R323" s="2">
        <f>SUM(NonNurse[[#This Row],[Qualified Activities Professional Hours]:[Other Activities Professional Hours]])/NonNurse[[#This Row],[MDS Census]]</f>
        <v>0.40795073604430843</v>
      </c>
      <c r="S323" s="2">
        <v>1.997032967032967</v>
      </c>
      <c r="T323" s="2">
        <v>9.4196703296703284</v>
      </c>
      <c r="U323" s="2">
        <v>0</v>
      </c>
      <c r="V323" s="2">
        <f>SUM(NonNurse[[#This Row],[Occupational Therapist Hours]:[OT Aide Hours]])/NonNurse[[#This Row],[MDS Census]]</f>
        <v>0.1514239906719137</v>
      </c>
      <c r="W323" s="2">
        <v>4.0299999999999994</v>
      </c>
      <c r="X323" s="2">
        <v>3.8019780219780217</v>
      </c>
      <c r="Y323" s="2">
        <v>0</v>
      </c>
      <c r="Z323" s="2">
        <f>SUM(NonNurse[[#This Row],[Physical Therapist (PT) Hours]:[PT Aide Hours]])/NonNurse[[#This Row],[MDS Census]]</f>
        <v>0.1038784433756012</v>
      </c>
      <c r="AA323" s="2">
        <v>0</v>
      </c>
      <c r="AB323" s="2">
        <v>0</v>
      </c>
      <c r="AC323" s="2">
        <v>0</v>
      </c>
      <c r="AD323" s="2">
        <v>0</v>
      </c>
      <c r="AE323" s="2">
        <v>0</v>
      </c>
      <c r="AF323" s="2">
        <v>0</v>
      </c>
      <c r="AG323" s="2">
        <v>0</v>
      </c>
      <c r="AH323" s="2" t="s">
        <v>141</v>
      </c>
      <c r="AI323" s="37">
        <v>5</v>
      </c>
    </row>
    <row r="324" spans="1:35" x14ac:dyDescent="0.25">
      <c r="A324" t="s">
        <v>35</v>
      </c>
      <c r="B324" t="s">
        <v>1246</v>
      </c>
      <c r="C324" t="s">
        <v>1970</v>
      </c>
      <c r="D324" t="s">
        <v>2282</v>
      </c>
      <c r="E324" s="2">
        <v>41.593406593406591</v>
      </c>
      <c r="F324" s="2">
        <v>5.7142857142857144</v>
      </c>
      <c r="G324" s="2">
        <v>0</v>
      </c>
      <c r="H324" s="2">
        <v>0</v>
      </c>
      <c r="I324" s="2">
        <v>5.9670329670329672</v>
      </c>
      <c r="J324" s="2">
        <v>0</v>
      </c>
      <c r="K324" s="2">
        <v>0</v>
      </c>
      <c r="L324" s="2">
        <v>2.4327472527472529</v>
      </c>
      <c r="M324" s="2">
        <v>0</v>
      </c>
      <c r="N324" s="2">
        <v>10.549450549450549</v>
      </c>
      <c r="O324" s="2">
        <f>SUM(NonNurse[[#This Row],[Qualified Social Work Staff Hours]:[Other Social Work Staff Hours]])/NonNurse[[#This Row],[MDS Census]]</f>
        <v>0.25363276089828268</v>
      </c>
      <c r="P324" s="2">
        <v>0</v>
      </c>
      <c r="Q324" s="2">
        <v>13.266813186813184</v>
      </c>
      <c r="R324" s="2">
        <f>SUM(NonNurse[[#This Row],[Qualified Activities Professional Hours]:[Other Activities Professional Hours]])/NonNurse[[#This Row],[MDS Census]]</f>
        <v>0.31896433289299864</v>
      </c>
      <c r="S324" s="2">
        <v>7.3428571428571443</v>
      </c>
      <c r="T324" s="2">
        <v>3.7691208791208766</v>
      </c>
      <c r="U324" s="2">
        <v>0</v>
      </c>
      <c r="V324" s="2">
        <f>SUM(NonNurse[[#This Row],[Occupational Therapist Hours]:[OT Aide Hours]])/NonNurse[[#This Row],[MDS Census]]</f>
        <v>0.26715719947159844</v>
      </c>
      <c r="W324" s="2">
        <v>2.5939560439560445</v>
      </c>
      <c r="X324" s="2">
        <v>5.9060439560439564</v>
      </c>
      <c r="Y324" s="2">
        <v>0</v>
      </c>
      <c r="Z324" s="2">
        <f>SUM(NonNurse[[#This Row],[Physical Therapist (PT) Hours]:[PT Aide Hours]])/NonNurse[[#This Row],[MDS Census]]</f>
        <v>0.20435931307793925</v>
      </c>
      <c r="AA324" s="2">
        <v>0</v>
      </c>
      <c r="AB324" s="2">
        <v>0</v>
      </c>
      <c r="AC324" s="2">
        <v>0</v>
      </c>
      <c r="AD324" s="2">
        <v>0</v>
      </c>
      <c r="AE324" s="2">
        <v>0</v>
      </c>
      <c r="AF324" s="2">
        <v>0</v>
      </c>
      <c r="AG324" s="2">
        <v>0</v>
      </c>
      <c r="AH324" s="2" t="s">
        <v>302</v>
      </c>
      <c r="AI324" s="37">
        <v>5</v>
      </c>
    </row>
    <row r="325" spans="1:35" x14ac:dyDescent="0.25">
      <c r="A325" t="s">
        <v>35</v>
      </c>
      <c r="B325" t="s">
        <v>1610</v>
      </c>
      <c r="C325" t="s">
        <v>2102</v>
      </c>
      <c r="D325" t="s">
        <v>2299</v>
      </c>
      <c r="E325" s="2">
        <v>47.384615384615387</v>
      </c>
      <c r="F325" s="2">
        <v>5.2747252747252746</v>
      </c>
      <c r="G325" s="2">
        <v>0.17582417582417584</v>
      </c>
      <c r="H325" s="2">
        <v>7.1428571428571425E-2</v>
      </c>
      <c r="I325" s="2">
        <v>6.9120879120879124</v>
      </c>
      <c r="J325" s="2">
        <v>0</v>
      </c>
      <c r="K325" s="2">
        <v>0</v>
      </c>
      <c r="L325" s="2">
        <v>0.37362637362637363</v>
      </c>
      <c r="M325" s="2">
        <v>3.8603296703296719</v>
      </c>
      <c r="N325" s="2">
        <v>0</v>
      </c>
      <c r="O325" s="2">
        <f>SUM(NonNurse[[#This Row],[Qualified Social Work Staff Hours]:[Other Social Work Staff Hours]])/NonNurse[[#This Row],[MDS Census]]</f>
        <v>8.1467996289424888E-2</v>
      </c>
      <c r="P325" s="2">
        <v>4.2887912087912081</v>
      </c>
      <c r="Q325" s="2">
        <v>0.16285714285714287</v>
      </c>
      <c r="R325" s="2">
        <f>SUM(NonNurse[[#This Row],[Qualified Activities Professional Hours]:[Other Activities Professional Hours]])/NonNurse[[#This Row],[MDS Census]]</f>
        <v>9.3947124304267146E-2</v>
      </c>
      <c r="S325" s="2">
        <v>0.95329670329670335</v>
      </c>
      <c r="T325" s="2">
        <v>4.8708791208791204</v>
      </c>
      <c r="U325" s="2">
        <v>0</v>
      </c>
      <c r="V325" s="2">
        <f>SUM(NonNurse[[#This Row],[Occupational Therapist Hours]:[OT Aide Hours]])/NonNurse[[#This Row],[MDS Census]]</f>
        <v>0.12291280148423005</v>
      </c>
      <c r="W325" s="2">
        <v>1.2005494505494505</v>
      </c>
      <c r="X325" s="2">
        <v>5.2280219780219781</v>
      </c>
      <c r="Y325" s="2">
        <v>0</v>
      </c>
      <c r="Z325" s="2">
        <f>SUM(NonNurse[[#This Row],[Physical Therapist (PT) Hours]:[PT Aide Hours]])/NonNurse[[#This Row],[MDS Census]]</f>
        <v>0.13566790352504637</v>
      </c>
      <c r="AA325" s="2">
        <v>0</v>
      </c>
      <c r="AB325" s="2">
        <v>0</v>
      </c>
      <c r="AC325" s="2">
        <v>0</v>
      </c>
      <c r="AD325" s="2">
        <v>0</v>
      </c>
      <c r="AE325" s="2">
        <v>0</v>
      </c>
      <c r="AF325" s="2">
        <v>0</v>
      </c>
      <c r="AG325" s="2">
        <v>0</v>
      </c>
      <c r="AH325" s="2" t="s">
        <v>673</v>
      </c>
      <c r="AI325" s="37">
        <v>5</v>
      </c>
    </row>
    <row r="326" spans="1:35" x14ac:dyDescent="0.25">
      <c r="A326" t="s">
        <v>35</v>
      </c>
      <c r="B326" t="s">
        <v>1583</v>
      </c>
      <c r="C326" t="s">
        <v>2225</v>
      </c>
      <c r="D326" t="s">
        <v>2324</v>
      </c>
      <c r="E326" s="2">
        <v>78.978021978021971</v>
      </c>
      <c r="F326" s="2">
        <v>5.7142857142857144</v>
      </c>
      <c r="G326" s="2">
        <v>0.19780219780219779</v>
      </c>
      <c r="H326" s="2">
        <v>0.36263736263736263</v>
      </c>
      <c r="I326" s="2">
        <v>1.1428571428571428</v>
      </c>
      <c r="J326" s="2">
        <v>0</v>
      </c>
      <c r="K326" s="2">
        <v>0</v>
      </c>
      <c r="L326" s="2">
        <v>4.0471428571428572</v>
      </c>
      <c r="M326" s="2">
        <v>5.7142857142857144</v>
      </c>
      <c r="N326" s="2">
        <v>0</v>
      </c>
      <c r="O326" s="2">
        <f>SUM(NonNurse[[#This Row],[Qualified Social Work Staff Hours]:[Other Social Work Staff Hours]])/NonNurse[[#This Row],[MDS Census]]</f>
        <v>7.2352859329344654E-2</v>
      </c>
      <c r="P326" s="2">
        <v>6.281538461538462</v>
      </c>
      <c r="Q326" s="2">
        <v>9.655604395604394</v>
      </c>
      <c r="R326" s="2">
        <f>SUM(NonNurse[[#This Row],[Qualified Activities Professional Hours]:[Other Activities Professional Hours]])/NonNurse[[#This Row],[MDS Census]]</f>
        <v>0.20179212466954224</v>
      </c>
      <c r="S326" s="2">
        <v>4.5051648351648348</v>
      </c>
      <c r="T326" s="2">
        <v>11.397252747252745</v>
      </c>
      <c r="U326" s="2">
        <v>0</v>
      </c>
      <c r="V326" s="2">
        <f>SUM(NonNurse[[#This Row],[Occupational Therapist Hours]:[OT Aide Hours]])/NonNurse[[#This Row],[MDS Census]]</f>
        <v>0.20135244190900237</v>
      </c>
      <c r="W326" s="2">
        <v>7.1971428571428575</v>
      </c>
      <c r="X326" s="2">
        <v>11.412197802197804</v>
      </c>
      <c r="Y326" s="2">
        <v>0</v>
      </c>
      <c r="Z326" s="2">
        <f>SUM(NonNurse[[#This Row],[Physical Therapist (PT) Hours]:[PT Aide Hours]])/NonNurse[[#This Row],[MDS Census]]</f>
        <v>0.23562682621399753</v>
      </c>
      <c r="AA326" s="2">
        <v>0</v>
      </c>
      <c r="AB326" s="2">
        <v>0</v>
      </c>
      <c r="AC326" s="2">
        <v>0</v>
      </c>
      <c r="AD326" s="2">
        <v>0</v>
      </c>
      <c r="AE326" s="2">
        <v>1.098901098901099E-2</v>
      </c>
      <c r="AF326" s="2">
        <v>0</v>
      </c>
      <c r="AG326" s="2">
        <v>0</v>
      </c>
      <c r="AH326" s="2" t="s">
        <v>645</v>
      </c>
      <c r="AI326" s="37">
        <v>5</v>
      </c>
    </row>
    <row r="327" spans="1:35" x14ac:dyDescent="0.25">
      <c r="A327" t="s">
        <v>35</v>
      </c>
      <c r="B327" t="s">
        <v>1133</v>
      </c>
      <c r="C327" t="s">
        <v>2106</v>
      </c>
      <c r="D327" t="s">
        <v>2295</v>
      </c>
      <c r="E327" s="2">
        <v>28.494505494505493</v>
      </c>
      <c r="F327" s="2">
        <v>2.8131868131868134</v>
      </c>
      <c r="G327" s="2">
        <v>0</v>
      </c>
      <c r="H327" s="2">
        <v>0.27582417582417579</v>
      </c>
      <c r="I327" s="2">
        <v>1.3846153846153846</v>
      </c>
      <c r="J327" s="2">
        <v>0</v>
      </c>
      <c r="K327" s="2">
        <v>0.30769230769230771</v>
      </c>
      <c r="L327" s="2">
        <v>0.50164835164835153</v>
      </c>
      <c r="M327" s="2">
        <v>0</v>
      </c>
      <c r="N327" s="2">
        <v>5.186813186813187</v>
      </c>
      <c r="O327" s="2">
        <f>SUM(NonNurse[[#This Row],[Qualified Social Work Staff Hours]:[Other Social Work Staff Hours]])/NonNurse[[#This Row],[MDS Census]]</f>
        <v>0.18202853837254149</v>
      </c>
      <c r="P327" s="2">
        <v>5.5659340659340657</v>
      </c>
      <c r="Q327" s="2">
        <v>0.86538461538461542</v>
      </c>
      <c r="R327" s="2">
        <f>SUM(NonNurse[[#This Row],[Qualified Activities Professional Hours]:[Other Activities Professional Hours]])/NonNurse[[#This Row],[MDS Census]]</f>
        <v>0.22570381797146161</v>
      </c>
      <c r="S327" s="2">
        <v>0.78681318681318679</v>
      </c>
      <c r="T327" s="2">
        <v>8.2703296703296676</v>
      </c>
      <c r="U327" s="2">
        <v>0</v>
      </c>
      <c r="V327" s="2">
        <f>SUM(NonNurse[[#This Row],[Occupational Therapist Hours]:[OT Aide Hours]])/NonNurse[[#This Row],[MDS Census]]</f>
        <v>0.31785576552256067</v>
      </c>
      <c r="W327" s="2">
        <v>0.5494505494505495</v>
      </c>
      <c r="X327" s="2">
        <v>3.5516483516483528</v>
      </c>
      <c r="Y327" s="2">
        <v>0</v>
      </c>
      <c r="Z327" s="2">
        <f>SUM(NonNurse[[#This Row],[Physical Therapist (PT) Hours]:[PT Aide Hours]])/NonNurse[[#This Row],[MDS Census]]</f>
        <v>0.14392595449286547</v>
      </c>
      <c r="AA327" s="2">
        <v>0</v>
      </c>
      <c r="AB327" s="2">
        <v>0</v>
      </c>
      <c r="AC327" s="2">
        <v>0</v>
      </c>
      <c r="AD327" s="2">
        <v>23.846153846153847</v>
      </c>
      <c r="AE327" s="2">
        <v>0</v>
      </c>
      <c r="AF327" s="2">
        <v>0</v>
      </c>
      <c r="AG327" s="2">
        <v>0</v>
      </c>
      <c r="AH327" s="2" t="s">
        <v>188</v>
      </c>
      <c r="AI327" s="37">
        <v>5</v>
      </c>
    </row>
    <row r="328" spans="1:35" x14ac:dyDescent="0.25">
      <c r="A328" t="s">
        <v>35</v>
      </c>
      <c r="B328" t="s">
        <v>1123</v>
      </c>
      <c r="C328" t="s">
        <v>2008</v>
      </c>
      <c r="D328" t="s">
        <v>2281</v>
      </c>
      <c r="E328" s="2">
        <v>54.043956043956044</v>
      </c>
      <c r="F328" s="2">
        <v>4.395604395604396</v>
      </c>
      <c r="G328" s="2">
        <v>0</v>
      </c>
      <c r="H328" s="2">
        <v>0</v>
      </c>
      <c r="I328" s="2">
        <v>0</v>
      </c>
      <c r="J328" s="2">
        <v>0</v>
      </c>
      <c r="K328" s="2">
        <v>0</v>
      </c>
      <c r="L328" s="2">
        <v>0.12604395604395605</v>
      </c>
      <c r="M328" s="2">
        <v>0</v>
      </c>
      <c r="N328" s="2">
        <v>0</v>
      </c>
      <c r="O328" s="2">
        <f>SUM(NonNurse[[#This Row],[Qualified Social Work Staff Hours]:[Other Social Work Staff Hours]])/NonNurse[[#This Row],[MDS Census]]</f>
        <v>0</v>
      </c>
      <c r="P328" s="2">
        <v>0</v>
      </c>
      <c r="Q328" s="2">
        <v>6.2947252747252724</v>
      </c>
      <c r="R328" s="2">
        <f>SUM(NonNurse[[#This Row],[Qualified Activities Professional Hours]:[Other Activities Professional Hours]])/NonNurse[[#This Row],[MDS Census]]</f>
        <v>0.11647417649450992</v>
      </c>
      <c r="S328" s="2">
        <v>0.70406593406593398</v>
      </c>
      <c r="T328" s="2">
        <v>7.840769230769232</v>
      </c>
      <c r="U328" s="2">
        <v>0</v>
      </c>
      <c r="V328" s="2">
        <f>SUM(NonNurse[[#This Row],[Occupational Therapist Hours]:[OT Aide Hours]])/NonNurse[[#This Row],[MDS Census]]</f>
        <v>0.15810898739324933</v>
      </c>
      <c r="W328" s="2">
        <v>1.2905494505494506</v>
      </c>
      <c r="X328" s="2">
        <v>6.0712087912087886</v>
      </c>
      <c r="Y328" s="2">
        <v>0</v>
      </c>
      <c r="Z328" s="2">
        <f>SUM(NonNurse[[#This Row],[Physical Therapist (PT) Hours]:[PT Aide Hours]])/NonNurse[[#This Row],[MDS Census]]</f>
        <v>0.13621797478649852</v>
      </c>
      <c r="AA328" s="2">
        <v>0</v>
      </c>
      <c r="AB328" s="2">
        <v>0</v>
      </c>
      <c r="AC328" s="2">
        <v>0</v>
      </c>
      <c r="AD328" s="2">
        <v>0</v>
      </c>
      <c r="AE328" s="2">
        <v>0</v>
      </c>
      <c r="AF328" s="2">
        <v>0</v>
      </c>
      <c r="AG328" s="2">
        <v>0</v>
      </c>
      <c r="AH328" s="2" t="s">
        <v>177</v>
      </c>
      <c r="AI328" s="37">
        <v>5</v>
      </c>
    </row>
    <row r="329" spans="1:35" x14ac:dyDescent="0.25">
      <c r="A329" t="s">
        <v>35</v>
      </c>
      <c r="B329" t="s">
        <v>1227</v>
      </c>
      <c r="C329" t="s">
        <v>2068</v>
      </c>
      <c r="D329" t="s">
        <v>2307</v>
      </c>
      <c r="E329" s="2">
        <v>45.593406593406591</v>
      </c>
      <c r="F329" s="2">
        <v>0</v>
      </c>
      <c r="G329" s="2">
        <v>0.26373626373626374</v>
      </c>
      <c r="H329" s="2">
        <v>0.26373626373626374</v>
      </c>
      <c r="I329" s="2">
        <v>10.571428571428571</v>
      </c>
      <c r="J329" s="2">
        <v>0</v>
      </c>
      <c r="K329" s="2">
        <v>0</v>
      </c>
      <c r="L329" s="2">
        <v>0</v>
      </c>
      <c r="M329" s="2">
        <v>0</v>
      </c>
      <c r="N329" s="2">
        <v>5.1547252747252745</v>
      </c>
      <c r="O329" s="2">
        <f>SUM(NonNurse[[#This Row],[Qualified Social Work Staff Hours]:[Other Social Work Staff Hours]])/NonNurse[[#This Row],[MDS Census]]</f>
        <v>0.113058568329718</v>
      </c>
      <c r="P329" s="2">
        <v>3.6659340659340662</v>
      </c>
      <c r="Q329" s="2">
        <v>7.7802197802197801</v>
      </c>
      <c r="R329" s="2">
        <f>SUM(NonNurse[[#This Row],[Qualified Activities Professional Hours]:[Other Activities Professional Hours]])/NonNurse[[#This Row],[MDS Census]]</f>
        <v>0.25104844540853222</v>
      </c>
      <c r="S329" s="2">
        <v>0</v>
      </c>
      <c r="T329" s="2">
        <v>0</v>
      </c>
      <c r="U329" s="2">
        <v>0</v>
      </c>
      <c r="V329" s="2">
        <f>SUM(NonNurse[[#This Row],[Occupational Therapist Hours]:[OT Aide Hours]])/NonNurse[[#This Row],[MDS Census]]</f>
        <v>0</v>
      </c>
      <c r="W329" s="2">
        <v>0</v>
      </c>
      <c r="X329" s="2">
        <v>0</v>
      </c>
      <c r="Y329" s="2">
        <v>0</v>
      </c>
      <c r="Z329" s="2">
        <f>SUM(NonNurse[[#This Row],[Physical Therapist (PT) Hours]:[PT Aide Hours]])/NonNurse[[#This Row],[MDS Census]]</f>
        <v>0</v>
      </c>
      <c r="AA329" s="2">
        <v>0</v>
      </c>
      <c r="AB329" s="2">
        <v>0</v>
      </c>
      <c r="AC329" s="2">
        <v>0</v>
      </c>
      <c r="AD329" s="2">
        <v>0</v>
      </c>
      <c r="AE329" s="2">
        <v>0</v>
      </c>
      <c r="AF329" s="2">
        <v>0</v>
      </c>
      <c r="AG329" s="2">
        <v>0</v>
      </c>
      <c r="AH329" s="2" t="s">
        <v>283</v>
      </c>
      <c r="AI329" s="37">
        <v>5</v>
      </c>
    </row>
    <row r="330" spans="1:35" x14ac:dyDescent="0.25">
      <c r="A330" t="s">
        <v>35</v>
      </c>
      <c r="B330" t="s">
        <v>1701</v>
      </c>
      <c r="C330" t="s">
        <v>2109</v>
      </c>
      <c r="D330" t="s">
        <v>2319</v>
      </c>
      <c r="E330" s="2">
        <v>17.813186813186814</v>
      </c>
      <c r="F330" s="2">
        <v>4.2857142857142856</v>
      </c>
      <c r="G330" s="2">
        <v>5.4945054945054944E-2</v>
      </c>
      <c r="H330" s="2">
        <v>0</v>
      </c>
      <c r="I330" s="2">
        <v>0.27472527472527475</v>
      </c>
      <c r="J330" s="2">
        <v>0</v>
      </c>
      <c r="K330" s="2">
        <v>0</v>
      </c>
      <c r="L330" s="2">
        <v>2.6219780219780224</v>
      </c>
      <c r="M330" s="2">
        <v>5.3736263736263732</v>
      </c>
      <c r="N330" s="2">
        <v>0</v>
      </c>
      <c r="O330" s="2">
        <f>SUM(NonNurse[[#This Row],[Qualified Social Work Staff Hours]:[Other Social Work Staff Hours]])/NonNurse[[#This Row],[MDS Census]]</f>
        <v>0.30166563849475631</v>
      </c>
      <c r="P330" s="2">
        <v>5.3901098901098905</v>
      </c>
      <c r="Q330" s="2">
        <v>1.2637362637362637</v>
      </c>
      <c r="R330" s="2">
        <f>SUM(NonNurse[[#This Row],[Qualified Activities Professional Hours]:[Other Activities Professional Hours]])/NonNurse[[#This Row],[MDS Census]]</f>
        <v>0.37353485502776063</v>
      </c>
      <c r="S330" s="2">
        <v>0.92659340659340672</v>
      </c>
      <c r="T330" s="2">
        <v>4.4018681318681327</v>
      </c>
      <c r="U330" s="2">
        <v>0</v>
      </c>
      <c r="V330" s="2">
        <f>SUM(NonNurse[[#This Row],[Occupational Therapist Hours]:[OT Aide Hours]])/NonNurse[[#This Row],[MDS Census]]</f>
        <v>0.2991301665638495</v>
      </c>
      <c r="W330" s="2">
        <v>1.2168131868131866</v>
      </c>
      <c r="X330" s="2">
        <v>5.2183516483516481</v>
      </c>
      <c r="Y330" s="2">
        <v>0</v>
      </c>
      <c r="Z330" s="2">
        <f>SUM(NonNurse[[#This Row],[Physical Therapist (PT) Hours]:[PT Aide Hours]])/NonNurse[[#This Row],[MDS Census]]</f>
        <v>0.36125848241826031</v>
      </c>
      <c r="AA330" s="2">
        <v>0</v>
      </c>
      <c r="AB330" s="2">
        <v>0</v>
      </c>
      <c r="AC330" s="2">
        <v>0</v>
      </c>
      <c r="AD330" s="2">
        <v>0</v>
      </c>
      <c r="AE330" s="2">
        <v>0</v>
      </c>
      <c r="AF330" s="2">
        <v>0</v>
      </c>
      <c r="AG330" s="2">
        <v>0</v>
      </c>
      <c r="AH330" s="2" t="s">
        <v>766</v>
      </c>
      <c r="AI330" s="37">
        <v>5</v>
      </c>
    </row>
    <row r="331" spans="1:35" x14ac:dyDescent="0.25">
      <c r="A331" t="s">
        <v>35</v>
      </c>
      <c r="B331" t="s">
        <v>1683</v>
      </c>
      <c r="C331" t="s">
        <v>2241</v>
      </c>
      <c r="D331" t="s">
        <v>2319</v>
      </c>
      <c r="E331" s="2">
        <v>23.483516483516482</v>
      </c>
      <c r="F331" s="2">
        <v>2.2857142857142856</v>
      </c>
      <c r="G331" s="2">
        <v>0.14285714285714285</v>
      </c>
      <c r="H331" s="2">
        <v>0</v>
      </c>
      <c r="I331" s="2">
        <v>0.24175824175824176</v>
      </c>
      <c r="J331" s="2">
        <v>0</v>
      </c>
      <c r="K331" s="2">
        <v>0</v>
      </c>
      <c r="L331" s="2">
        <v>2.0320879120879121</v>
      </c>
      <c r="M331" s="2">
        <v>5.4423076923076925</v>
      </c>
      <c r="N331" s="2">
        <v>0</v>
      </c>
      <c r="O331" s="2">
        <f>SUM(NonNurse[[#This Row],[Qualified Social Work Staff Hours]:[Other Social Work Staff Hours]])/NonNurse[[#This Row],[MDS Census]]</f>
        <v>0.23175011698642961</v>
      </c>
      <c r="P331" s="2">
        <v>5.4203296703296706</v>
      </c>
      <c r="Q331" s="2">
        <v>3.3681318681318682</v>
      </c>
      <c r="R331" s="2">
        <f>SUM(NonNurse[[#This Row],[Qualified Activities Professional Hours]:[Other Activities Professional Hours]])/NonNurse[[#This Row],[MDS Census]]</f>
        <v>0.37423958820776793</v>
      </c>
      <c r="S331" s="2">
        <v>1.2136263736263737</v>
      </c>
      <c r="T331" s="2">
        <v>4.6557142857142857</v>
      </c>
      <c r="U331" s="2">
        <v>0</v>
      </c>
      <c r="V331" s="2">
        <f>SUM(NonNurse[[#This Row],[Occupational Therapist Hours]:[OT Aide Hours]])/NonNurse[[#This Row],[MDS Census]]</f>
        <v>0.24993448759943848</v>
      </c>
      <c r="W331" s="2">
        <v>0.67747252747252751</v>
      </c>
      <c r="X331" s="2">
        <v>3.5471428571428563</v>
      </c>
      <c r="Y331" s="2">
        <v>0</v>
      </c>
      <c r="Z331" s="2">
        <f>SUM(NonNurse[[#This Row],[Physical Therapist (PT) Hours]:[PT Aide Hours]])/NonNurse[[#This Row],[MDS Census]]</f>
        <v>0.17989705194197472</v>
      </c>
      <c r="AA331" s="2">
        <v>0</v>
      </c>
      <c r="AB331" s="2">
        <v>0</v>
      </c>
      <c r="AC331" s="2">
        <v>0</v>
      </c>
      <c r="AD331" s="2">
        <v>0</v>
      </c>
      <c r="AE331" s="2">
        <v>0</v>
      </c>
      <c r="AF331" s="2">
        <v>0</v>
      </c>
      <c r="AG331" s="2">
        <v>0</v>
      </c>
      <c r="AH331" s="2" t="s">
        <v>747</v>
      </c>
      <c r="AI331" s="37">
        <v>5</v>
      </c>
    </row>
    <row r="332" spans="1:35" x14ac:dyDescent="0.25">
      <c r="A332" t="s">
        <v>35</v>
      </c>
      <c r="B332" t="s">
        <v>1799</v>
      </c>
      <c r="C332" t="s">
        <v>2107</v>
      </c>
      <c r="D332" t="s">
        <v>2331</v>
      </c>
      <c r="E332" s="2">
        <v>135.37362637362637</v>
      </c>
      <c r="F332" s="2">
        <v>7.6483516483516487</v>
      </c>
      <c r="G332" s="2">
        <v>0.39560439560439559</v>
      </c>
      <c r="H332" s="2">
        <v>0.70329670329670335</v>
      </c>
      <c r="I332" s="2">
        <v>11.274725274725276</v>
      </c>
      <c r="J332" s="2">
        <v>0</v>
      </c>
      <c r="K332" s="2">
        <v>0</v>
      </c>
      <c r="L332" s="2">
        <v>10.387252747252749</v>
      </c>
      <c r="M332" s="2">
        <v>15.626373626373626</v>
      </c>
      <c r="N332" s="2">
        <v>4.9230769230769234</v>
      </c>
      <c r="O332" s="2">
        <f>SUM(NonNurse[[#This Row],[Qualified Social Work Staff Hours]:[Other Social Work Staff Hours]])/NonNurse[[#This Row],[MDS Census]]</f>
        <v>0.15179803555483398</v>
      </c>
      <c r="P332" s="2">
        <v>16.541208791208792</v>
      </c>
      <c r="Q332" s="2">
        <v>10.837582417582418</v>
      </c>
      <c r="R332" s="2">
        <f>SUM(NonNurse[[#This Row],[Qualified Activities Professional Hours]:[Other Activities Professional Hours]])/NonNurse[[#This Row],[MDS Census]]</f>
        <v>0.20224612387369106</v>
      </c>
      <c r="S332" s="2">
        <v>5.0472527472527471</v>
      </c>
      <c r="T332" s="2">
        <v>14.756483516483515</v>
      </c>
      <c r="U332" s="2">
        <v>0</v>
      </c>
      <c r="V332" s="2">
        <f>SUM(NonNurse[[#This Row],[Occupational Therapist Hours]:[OT Aide Hours]])/NonNurse[[#This Row],[MDS Census]]</f>
        <v>0.14628947154801525</v>
      </c>
      <c r="W332" s="2">
        <v>7.2060439560439571</v>
      </c>
      <c r="X332" s="2">
        <v>17.653186813186817</v>
      </c>
      <c r="Y332" s="2">
        <v>0</v>
      </c>
      <c r="Z332" s="2">
        <f>SUM(NonNurse[[#This Row],[Physical Therapist (PT) Hours]:[PT Aide Hours]])/NonNurse[[#This Row],[MDS Census]]</f>
        <v>0.18363422355710696</v>
      </c>
      <c r="AA332" s="2">
        <v>0</v>
      </c>
      <c r="AB332" s="2">
        <v>0</v>
      </c>
      <c r="AC332" s="2">
        <v>0</v>
      </c>
      <c r="AD332" s="2">
        <v>0</v>
      </c>
      <c r="AE332" s="2">
        <v>0</v>
      </c>
      <c r="AF332" s="2">
        <v>0</v>
      </c>
      <c r="AG332" s="2">
        <v>0</v>
      </c>
      <c r="AH332" s="2" t="s">
        <v>866</v>
      </c>
      <c r="AI332" s="37">
        <v>5</v>
      </c>
    </row>
    <row r="333" spans="1:35" x14ac:dyDescent="0.25">
      <c r="A333" t="s">
        <v>35</v>
      </c>
      <c r="B333" t="s">
        <v>1577</v>
      </c>
      <c r="C333" t="s">
        <v>2222</v>
      </c>
      <c r="D333" t="s">
        <v>2308</v>
      </c>
      <c r="E333" s="2">
        <v>32.197802197802197</v>
      </c>
      <c r="F333" s="2">
        <v>5.5384615384615383</v>
      </c>
      <c r="G333" s="2">
        <v>0</v>
      </c>
      <c r="H333" s="2">
        <v>0</v>
      </c>
      <c r="I333" s="2">
        <v>0.40659340659340659</v>
      </c>
      <c r="J333" s="2">
        <v>0.2857142857142857</v>
      </c>
      <c r="K333" s="2">
        <v>0</v>
      </c>
      <c r="L333" s="2">
        <v>2.2703296703296707</v>
      </c>
      <c r="M333" s="2">
        <v>5.6895604395604398</v>
      </c>
      <c r="N333" s="2">
        <v>0</v>
      </c>
      <c r="O333" s="2">
        <f>SUM(NonNurse[[#This Row],[Qualified Social Work Staff Hours]:[Other Social Work Staff Hours]])/NonNurse[[#This Row],[MDS Census]]</f>
        <v>0.17670648464163824</v>
      </c>
      <c r="P333" s="2">
        <v>5.4423076923076925</v>
      </c>
      <c r="Q333" s="2">
        <v>4.4148351648351651</v>
      </c>
      <c r="R333" s="2">
        <f>SUM(NonNurse[[#This Row],[Qualified Activities Professional Hours]:[Other Activities Professional Hours]])/NonNurse[[#This Row],[MDS Census]]</f>
        <v>0.30614334470989762</v>
      </c>
      <c r="S333" s="2">
        <v>4.2019780219780216</v>
      </c>
      <c r="T333" s="2">
        <v>3.0409890109890112</v>
      </c>
      <c r="U333" s="2">
        <v>0</v>
      </c>
      <c r="V333" s="2">
        <f>SUM(NonNurse[[#This Row],[Occupational Therapist Hours]:[OT Aide Hours]])/NonNurse[[#This Row],[MDS Census]]</f>
        <v>0.22495221843003413</v>
      </c>
      <c r="W333" s="2">
        <v>2.0702197802197797</v>
      </c>
      <c r="X333" s="2">
        <v>5.3668131868131876</v>
      </c>
      <c r="Y333" s="2">
        <v>0</v>
      </c>
      <c r="Z333" s="2">
        <f>SUM(NonNurse[[#This Row],[Physical Therapist (PT) Hours]:[PT Aide Hours]])/NonNurse[[#This Row],[MDS Census]]</f>
        <v>0.23097952218430037</v>
      </c>
      <c r="AA333" s="2">
        <v>0</v>
      </c>
      <c r="AB333" s="2">
        <v>0</v>
      </c>
      <c r="AC333" s="2">
        <v>0</v>
      </c>
      <c r="AD333" s="2">
        <v>0</v>
      </c>
      <c r="AE333" s="2">
        <v>0</v>
      </c>
      <c r="AF333" s="2">
        <v>0</v>
      </c>
      <c r="AG333" s="2">
        <v>0</v>
      </c>
      <c r="AH333" s="2" t="s">
        <v>639</v>
      </c>
      <c r="AI333" s="37">
        <v>5</v>
      </c>
    </row>
    <row r="334" spans="1:35" x14ac:dyDescent="0.25">
      <c r="A334" t="s">
        <v>35</v>
      </c>
      <c r="B334" t="s">
        <v>1366</v>
      </c>
      <c r="C334" t="s">
        <v>2130</v>
      </c>
      <c r="D334" t="s">
        <v>2331</v>
      </c>
      <c r="E334" s="2">
        <v>42.340659340659343</v>
      </c>
      <c r="F334" s="2">
        <v>3.6263736263736264</v>
      </c>
      <c r="G334" s="2">
        <v>0</v>
      </c>
      <c r="H334" s="2">
        <v>0</v>
      </c>
      <c r="I334" s="2">
        <v>0</v>
      </c>
      <c r="J334" s="2">
        <v>0</v>
      </c>
      <c r="K334" s="2">
        <v>0</v>
      </c>
      <c r="L334" s="2">
        <v>4.420879120879122</v>
      </c>
      <c r="M334" s="2">
        <v>1.5659340659340659</v>
      </c>
      <c r="N334" s="2">
        <v>0</v>
      </c>
      <c r="O334" s="2">
        <f>SUM(NonNurse[[#This Row],[Qualified Social Work Staff Hours]:[Other Social Work Staff Hours]])/NonNurse[[#This Row],[MDS Census]]</f>
        <v>3.698416818063846E-2</v>
      </c>
      <c r="P334" s="2">
        <v>1.0659340659340659</v>
      </c>
      <c r="Q334" s="2">
        <v>1.8791208791208791</v>
      </c>
      <c r="R334" s="2">
        <f>SUM(NonNurse[[#This Row],[Qualified Activities Professional Hours]:[Other Activities Professional Hours]])/NonNurse[[#This Row],[MDS Census]]</f>
        <v>6.9556189981832342E-2</v>
      </c>
      <c r="S334" s="2">
        <v>3.0081318681318674</v>
      </c>
      <c r="T334" s="2">
        <v>2.1154945054945054</v>
      </c>
      <c r="U334" s="2">
        <v>0</v>
      </c>
      <c r="V334" s="2">
        <f>SUM(NonNurse[[#This Row],[Occupational Therapist Hours]:[OT Aide Hours]])/NonNurse[[#This Row],[MDS Census]]</f>
        <v>0.12100960290682582</v>
      </c>
      <c r="W334" s="2">
        <v>3.4798901098901096</v>
      </c>
      <c r="X334" s="2">
        <v>4.4932967032967026</v>
      </c>
      <c r="Y334" s="2">
        <v>0</v>
      </c>
      <c r="Z334" s="2">
        <f>SUM(NonNurse[[#This Row],[Physical Therapist (PT) Hours]:[PT Aide Hours]])/NonNurse[[#This Row],[MDS Census]]</f>
        <v>0.18831040747469502</v>
      </c>
      <c r="AA334" s="2">
        <v>0</v>
      </c>
      <c r="AB334" s="2">
        <v>0</v>
      </c>
      <c r="AC334" s="2">
        <v>0</v>
      </c>
      <c r="AD334" s="2">
        <v>8.4285714285714288</v>
      </c>
      <c r="AE334" s="2">
        <v>0</v>
      </c>
      <c r="AF334" s="2">
        <v>0</v>
      </c>
      <c r="AG334" s="2">
        <v>0</v>
      </c>
      <c r="AH334" s="2" t="s">
        <v>423</v>
      </c>
      <c r="AI334" s="37">
        <v>5</v>
      </c>
    </row>
    <row r="335" spans="1:35" x14ac:dyDescent="0.25">
      <c r="A335" t="s">
        <v>35</v>
      </c>
      <c r="B335" t="s">
        <v>1164</v>
      </c>
      <c r="C335" t="s">
        <v>1938</v>
      </c>
      <c r="D335" t="s">
        <v>2327</v>
      </c>
      <c r="E335" s="2">
        <v>53.769230769230766</v>
      </c>
      <c r="F335" s="2">
        <v>5.2747252747252746</v>
      </c>
      <c r="G335" s="2">
        <v>0</v>
      </c>
      <c r="H335" s="2">
        <v>0</v>
      </c>
      <c r="I335" s="2">
        <v>1.4175824175824177</v>
      </c>
      <c r="J335" s="2">
        <v>0</v>
      </c>
      <c r="K335" s="2">
        <v>0</v>
      </c>
      <c r="L335" s="2">
        <v>5.0738461538461532</v>
      </c>
      <c r="M335" s="2">
        <v>5.4780219780219781</v>
      </c>
      <c r="N335" s="2">
        <v>0</v>
      </c>
      <c r="O335" s="2">
        <f>SUM(NonNurse[[#This Row],[Qualified Social Work Staff Hours]:[Other Social Work Staff Hours]])/NonNurse[[#This Row],[MDS Census]]</f>
        <v>0.10188023707337013</v>
      </c>
      <c r="P335" s="2">
        <v>0.34890109890109888</v>
      </c>
      <c r="Q335" s="2">
        <v>6.0357142857142856</v>
      </c>
      <c r="R335" s="2">
        <f>SUM(NonNurse[[#This Row],[Qualified Activities Professional Hours]:[Other Activities Professional Hours]])/NonNurse[[#This Row],[MDS Census]]</f>
        <v>0.11874105865522175</v>
      </c>
      <c r="S335" s="2">
        <v>4.7227472527472498</v>
      </c>
      <c r="T335" s="2">
        <v>9.2275824175824184</v>
      </c>
      <c r="U335" s="2">
        <v>0</v>
      </c>
      <c r="V335" s="2">
        <f>SUM(NonNurse[[#This Row],[Occupational Therapist Hours]:[OT Aide Hours]])/NonNurse[[#This Row],[MDS Census]]</f>
        <v>0.25944819129368485</v>
      </c>
      <c r="W335" s="2">
        <v>1.0990109890109891</v>
      </c>
      <c r="X335" s="2">
        <v>8.8698901098901164</v>
      </c>
      <c r="Y335" s="2">
        <v>0</v>
      </c>
      <c r="Z335" s="2">
        <f>SUM(NonNurse[[#This Row],[Physical Therapist (PT) Hours]:[PT Aide Hours]])/NonNurse[[#This Row],[MDS Census]]</f>
        <v>0.18540159411404059</v>
      </c>
      <c r="AA335" s="2">
        <v>0</v>
      </c>
      <c r="AB335" s="2">
        <v>0</v>
      </c>
      <c r="AC335" s="2">
        <v>0</v>
      </c>
      <c r="AD335" s="2">
        <v>0</v>
      </c>
      <c r="AE335" s="2">
        <v>0</v>
      </c>
      <c r="AF335" s="2">
        <v>0</v>
      </c>
      <c r="AG335" s="2">
        <v>0</v>
      </c>
      <c r="AH335" s="2" t="s">
        <v>219</v>
      </c>
      <c r="AI335" s="37">
        <v>5</v>
      </c>
    </row>
    <row r="336" spans="1:35" x14ac:dyDescent="0.25">
      <c r="A336" t="s">
        <v>35</v>
      </c>
      <c r="B336" t="s">
        <v>1532</v>
      </c>
      <c r="C336" t="s">
        <v>2008</v>
      </c>
      <c r="D336" t="s">
        <v>2281</v>
      </c>
      <c r="E336" s="2">
        <v>44.747252747252745</v>
      </c>
      <c r="F336" s="2">
        <v>5.7142857142857144</v>
      </c>
      <c r="G336" s="2">
        <v>0</v>
      </c>
      <c r="H336" s="2">
        <v>0</v>
      </c>
      <c r="I336" s="2">
        <v>0</v>
      </c>
      <c r="J336" s="2">
        <v>0</v>
      </c>
      <c r="K336" s="2">
        <v>0</v>
      </c>
      <c r="L336" s="2">
        <v>0</v>
      </c>
      <c r="M336" s="2">
        <v>5.3571428571428568</v>
      </c>
      <c r="N336" s="2">
        <v>0</v>
      </c>
      <c r="O336" s="2">
        <f>SUM(NonNurse[[#This Row],[Qualified Social Work Staff Hours]:[Other Social Work Staff Hours]])/NonNurse[[#This Row],[MDS Census]]</f>
        <v>0.11972003929273084</v>
      </c>
      <c r="P336" s="2">
        <v>0</v>
      </c>
      <c r="Q336" s="2">
        <v>6.9835164835164836</v>
      </c>
      <c r="R336" s="2">
        <f>SUM(NonNurse[[#This Row],[Qualified Activities Professional Hours]:[Other Activities Professional Hours]])/NonNurse[[#This Row],[MDS Census]]</f>
        <v>0.15606581532416505</v>
      </c>
      <c r="S336" s="2">
        <v>0</v>
      </c>
      <c r="T336" s="2">
        <v>0</v>
      </c>
      <c r="U336" s="2">
        <v>0</v>
      </c>
      <c r="V336" s="2">
        <f>SUM(NonNurse[[#This Row],[Occupational Therapist Hours]:[OT Aide Hours]])/NonNurse[[#This Row],[MDS Census]]</f>
        <v>0</v>
      </c>
      <c r="W336" s="2">
        <v>0</v>
      </c>
      <c r="X336" s="2">
        <v>0</v>
      </c>
      <c r="Y336" s="2">
        <v>0</v>
      </c>
      <c r="Z336" s="2">
        <f>SUM(NonNurse[[#This Row],[Physical Therapist (PT) Hours]:[PT Aide Hours]])/NonNurse[[#This Row],[MDS Census]]</f>
        <v>0</v>
      </c>
      <c r="AA336" s="2">
        <v>0</v>
      </c>
      <c r="AB336" s="2">
        <v>5.7142857142857144</v>
      </c>
      <c r="AC336" s="2">
        <v>0</v>
      </c>
      <c r="AD336" s="2">
        <v>0</v>
      </c>
      <c r="AE336" s="2">
        <v>0</v>
      </c>
      <c r="AF336" s="2">
        <v>0</v>
      </c>
      <c r="AG336" s="2">
        <v>0</v>
      </c>
      <c r="AH336" s="2" t="s">
        <v>594</v>
      </c>
      <c r="AI336" s="37">
        <v>5</v>
      </c>
    </row>
    <row r="337" spans="1:35" x14ac:dyDescent="0.25">
      <c r="A337" t="s">
        <v>35</v>
      </c>
      <c r="B337" t="s">
        <v>1782</v>
      </c>
      <c r="C337" t="s">
        <v>1921</v>
      </c>
      <c r="D337" t="s">
        <v>2344</v>
      </c>
      <c r="E337" s="2">
        <v>16.725274725274726</v>
      </c>
      <c r="F337" s="2">
        <v>4.9587912087912089</v>
      </c>
      <c r="G337" s="2">
        <v>0.17582417582417584</v>
      </c>
      <c r="H337" s="2">
        <v>4.3956043956043959E-2</v>
      </c>
      <c r="I337" s="2">
        <v>0.61538461538461542</v>
      </c>
      <c r="J337" s="2">
        <v>0</v>
      </c>
      <c r="K337" s="2">
        <v>0</v>
      </c>
      <c r="L337" s="2">
        <v>0.42087912087912077</v>
      </c>
      <c r="M337" s="2">
        <v>4.5879120879120876</v>
      </c>
      <c r="N337" s="2">
        <v>0</v>
      </c>
      <c r="O337" s="2">
        <f>SUM(NonNurse[[#This Row],[Qualified Social Work Staff Hours]:[Other Social Work Staff Hours]])/NonNurse[[#This Row],[MDS Census]]</f>
        <v>0.27431011826544016</v>
      </c>
      <c r="P337" s="2">
        <v>2.8131868131868134</v>
      </c>
      <c r="Q337" s="2">
        <v>1.8076923076923077</v>
      </c>
      <c r="R337" s="2">
        <f>SUM(NonNurse[[#This Row],[Qualified Activities Professional Hours]:[Other Activities Professional Hours]])/NonNurse[[#This Row],[MDS Census]]</f>
        <v>0.27628120893561103</v>
      </c>
      <c r="S337" s="2">
        <v>0.38450549450549459</v>
      </c>
      <c r="T337" s="2">
        <v>1.6581318681318682</v>
      </c>
      <c r="U337" s="2">
        <v>0</v>
      </c>
      <c r="V337" s="2">
        <f>SUM(NonNurse[[#This Row],[Occupational Therapist Hours]:[OT Aide Hours]])/NonNurse[[#This Row],[MDS Census]]</f>
        <v>0.1221287779237845</v>
      </c>
      <c r="W337" s="2">
        <v>0.81978021978021975</v>
      </c>
      <c r="X337" s="2">
        <v>4.4375824175824174</v>
      </c>
      <c r="Y337" s="2">
        <v>3.2967032967032968E-2</v>
      </c>
      <c r="Z337" s="2">
        <f>SUM(NonNurse[[#This Row],[Physical Therapist (PT) Hours]:[PT Aide Hours]])/NonNurse[[#This Row],[MDS Census]]</f>
        <v>0.31630749014454662</v>
      </c>
      <c r="AA337" s="2">
        <v>0</v>
      </c>
      <c r="AB337" s="2">
        <v>0</v>
      </c>
      <c r="AC337" s="2">
        <v>0</v>
      </c>
      <c r="AD337" s="2">
        <v>0</v>
      </c>
      <c r="AE337" s="2">
        <v>0</v>
      </c>
      <c r="AF337" s="2">
        <v>0</v>
      </c>
      <c r="AG337" s="2">
        <v>0</v>
      </c>
      <c r="AH337" s="2" t="s">
        <v>848</v>
      </c>
      <c r="AI337" s="37">
        <v>5</v>
      </c>
    </row>
    <row r="338" spans="1:35" x14ac:dyDescent="0.25">
      <c r="A338" t="s">
        <v>35</v>
      </c>
      <c r="B338" t="s">
        <v>1518</v>
      </c>
      <c r="C338" t="s">
        <v>1921</v>
      </c>
      <c r="D338" t="s">
        <v>2344</v>
      </c>
      <c r="E338" s="2">
        <v>31.362637362637361</v>
      </c>
      <c r="F338" s="2">
        <v>5.6373626373626378</v>
      </c>
      <c r="G338" s="2">
        <v>0</v>
      </c>
      <c r="H338" s="2">
        <v>0</v>
      </c>
      <c r="I338" s="2">
        <v>0</v>
      </c>
      <c r="J338" s="2">
        <v>0</v>
      </c>
      <c r="K338" s="2">
        <v>0</v>
      </c>
      <c r="L338" s="2">
        <v>1.3774725274725275</v>
      </c>
      <c r="M338" s="2">
        <v>0</v>
      </c>
      <c r="N338" s="2">
        <v>0</v>
      </c>
      <c r="O338" s="2">
        <f>SUM(NonNurse[[#This Row],[Qualified Social Work Staff Hours]:[Other Social Work Staff Hours]])/NonNurse[[#This Row],[MDS Census]]</f>
        <v>0</v>
      </c>
      <c r="P338" s="2">
        <v>5.3341758241758237</v>
      </c>
      <c r="Q338" s="2">
        <v>2.0705494505494508</v>
      </c>
      <c r="R338" s="2">
        <f>SUM(NonNurse[[#This Row],[Qualified Activities Professional Hours]:[Other Activities Professional Hours]])/NonNurse[[#This Row],[MDS Census]]</f>
        <v>0.23610021023125438</v>
      </c>
      <c r="S338" s="2">
        <v>0.94219780219780214</v>
      </c>
      <c r="T338" s="2">
        <v>2.5516483516483519</v>
      </c>
      <c r="U338" s="2">
        <v>0</v>
      </c>
      <c r="V338" s="2">
        <f>SUM(NonNurse[[#This Row],[Occupational Therapist Hours]:[OT Aide Hours]])/NonNurse[[#This Row],[MDS Census]]</f>
        <v>0.11140154169586547</v>
      </c>
      <c r="W338" s="2">
        <v>0.76714285714285702</v>
      </c>
      <c r="X338" s="2">
        <v>4.9580219780219785</v>
      </c>
      <c r="Y338" s="2">
        <v>0</v>
      </c>
      <c r="Z338" s="2">
        <f>SUM(NonNurse[[#This Row],[Physical Therapist (PT) Hours]:[PT Aide Hours]])/NonNurse[[#This Row],[MDS Census]]</f>
        <v>0.18254730203223549</v>
      </c>
      <c r="AA338" s="2">
        <v>0</v>
      </c>
      <c r="AB338" s="2">
        <v>0</v>
      </c>
      <c r="AC338" s="2">
        <v>0</v>
      </c>
      <c r="AD338" s="2">
        <v>0</v>
      </c>
      <c r="AE338" s="2">
        <v>0</v>
      </c>
      <c r="AF338" s="2">
        <v>0</v>
      </c>
      <c r="AG338" s="2">
        <v>0</v>
      </c>
      <c r="AH338" s="2" t="s">
        <v>580</v>
      </c>
      <c r="AI338" s="37">
        <v>5</v>
      </c>
    </row>
    <row r="339" spans="1:35" x14ac:dyDescent="0.25">
      <c r="A339" t="s">
        <v>35</v>
      </c>
      <c r="B339" t="s">
        <v>1318</v>
      </c>
      <c r="C339" t="s">
        <v>2061</v>
      </c>
      <c r="D339" t="s">
        <v>2326</v>
      </c>
      <c r="E339" s="2">
        <v>38.395604395604394</v>
      </c>
      <c r="F339" s="2">
        <v>27.168681318681323</v>
      </c>
      <c r="G339" s="2">
        <v>0</v>
      </c>
      <c r="H339" s="2">
        <v>0</v>
      </c>
      <c r="I339" s="2">
        <v>0</v>
      </c>
      <c r="J339" s="2">
        <v>0</v>
      </c>
      <c r="K339" s="2">
        <v>0</v>
      </c>
      <c r="L339" s="2">
        <v>2.415604395604396</v>
      </c>
      <c r="M339" s="2">
        <v>4.9249450549450557</v>
      </c>
      <c r="N339" s="2">
        <v>0</v>
      </c>
      <c r="O339" s="2">
        <f>SUM(NonNurse[[#This Row],[Qualified Social Work Staff Hours]:[Other Social Work Staff Hours]])/NonNurse[[#This Row],[MDS Census]]</f>
        <v>0.12826846021751576</v>
      </c>
      <c r="P339" s="2">
        <v>4.6499999999999995</v>
      </c>
      <c r="Q339" s="2">
        <v>15.146483516483515</v>
      </c>
      <c r="R339" s="2">
        <f>SUM(NonNurse[[#This Row],[Qualified Activities Professional Hours]:[Other Activities Professional Hours]])/NonNurse[[#This Row],[MDS Census]]</f>
        <v>0.51559244419004002</v>
      </c>
      <c r="S339" s="2">
        <v>0.896813186813187</v>
      </c>
      <c r="T339" s="2">
        <v>3.8427472527472513</v>
      </c>
      <c r="U339" s="2">
        <v>0</v>
      </c>
      <c r="V339" s="2">
        <f>SUM(NonNurse[[#This Row],[Occupational Therapist Hours]:[OT Aide Hours]])/NonNurse[[#This Row],[MDS Census]]</f>
        <v>0.12344018317115052</v>
      </c>
      <c r="W339" s="2">
        <v>1.3192307692307692</v>
      </c>
      <c r="X339" s="2">
        <v>7.2823076923076941</v>
      </c>
      <c r="Y339" s="2">
        <v>0</v>
      </c>
      <c r="Z339" s="2">
        <f>SUM(NonNurse[[#This Row],[Physical Therapist (PT) Hours]:[PT Aide Hours]])/NonNurse[[#This Row],[MDS Census]]</f>
        <v>0.22402404121350894</v>
      </c>
      <c r="AA339" s="2">
        <v>0</v>
      </c>
      <c r="AB339" s="2">
        <v>0</v>
      </c>
      <c r="AC339" s="2">
        <v>0</v>
      </c>
      <c r="AD339" s="2">
        <v>49.824175824175825</v>
      </c>
      <c r="AE339" s="2">
        <v>0</v>
      </c>
      <c r="AF339" s="2">
        <v>0</v>
      </c>
      <c r="AG339" s="2">
        <v>0.52747252747252749</v>
      </c>
      <c r="AH339" s="2" t="s">
        <v>375</v>
      </c>
      <c r="AI339" s="37">
        <v>5</v>
      </c>
    </row>
    <row r="340" spans="1:35" x14ac:dyDescent="0.25">
      <c r="A340" t="s">
        <v>35</v>
      </c>
      <c r="B340" t="s">
        <v>1027</v>
      </c>
      <c r="C340" t="s">
        <v>1955</v>
      </c>
      <c r="D340" t="s">
        <v>2313</v>
      </c>
      <c r="E340" s="2">
        <v>43.780219780219781</v>
      </c>
      <c r="F340" s="2">
        <v>5.7142857142857144</v>
      </c>
      <c r="G340" s="2">
        <v>0</v>
      </c>
      <c r="H340" s="2">
        <v>0.39560439560439559</v>
      </c>
      <c r="I340" s="2">
        <v>1.5164835164835164</v>
      </c>
      <c r="J340" s="2">
        <v>0</v>
      </c>
      <c r="K340" s="2">
        <v>0</v>
      </c>
      <c r="L340" s="2">
        <v>0.34230769230769237</v>
      </c>
      <c r="M340" s="2">
        <v>0</v>
      </c>
      <c r="N340" s="2">
        <v>4.8924175824175826</v>
      </c>
      <c r="O340" s="2">
        <f>SUM(NonNurse[[#This Row],[Qualified Social Work Staff Hours]:[Other Social Work Staff Hours]])/NonNurse[[#This Row],[MDS Census]]</f>
        <v>0.11174949799196787</v>
      </c>
      <c r="P340" s="2">
        <v>4.8579120879120881</v>
      </c>
      <c r="Q340" s="2">
        <v>0</v>
      </c>
      <c r="R340" s="2">
        <f>SUM(NonNurse[[#This Row],[Qualified Activities Professional Hours]:[Other Activities Professional Hours]])/NonNurse[[#This Row],[MDS Census]]</f>
        <v>0.11096134538152611</v>
      </c>
      <c r="S340" s="2">
        <v>0.81857142857142851</v>
      </c>
      <c r="T340" s="2">
        <v>1.8952747252747253</v>
      </c>
      <c r="U340" s="2">
        <v>0</v>
      </c>
      <c r="V340" s="2">
        <f>SUM(NonNurse[[#This Row],[Occupational Therapist Hours]:[OT Aide Hours]])/NonNurse[[#This Row],[MDS Census]]</f>
        <v>6.1987951807228915E-2</v>
      </c>
      <c r="W340" s="2">
        <v>0.99164835164835163</v>
      </c>
      <c r="X340" s="2">
        <v>3.4603296703296706</v>
      </c>
      <c r="Y340" s="2">
        <v>0</v>
      </c>
      <c r="Z340" s="2">
        <f>SUM(NonNurse[[#This Row],[Physical Therapist (PT) Hours]:[PT Aide Hours]])/NonNurse[[#This Row],[MDS Census]]</f>
        <v>0.10168925702811246</v>
      </c>
      <c r="AA340" s="2">
        <v>0</v>
      </c>
      <c r="AB340" s="2">
        <v>0</v>
      </c>
      <c r="AC340" s="2">
        <v>0</v>
      </c>
      <c r="AD340" s="2">
        <v>0</v>
      </c>
      <c r="AE340" s="2">
        <v>0</v>
      </c>
      <c r="AF340" s="2">
        <v>0</v>
      </c>
      <c r="AG340" s="2">
        <v>0</v>
      </c>
      <c r="AH340" s="2" t="s">
        <v>80</v>
      </c>
      <c r="AI340" s="37">
        <v>5</v>
      </c>
    </row>
    <row r="341" spans="1:35" x14ac:dyDescent="0.25">
      <c r="A341" t="s">
        <v>35</v>
      </c>
      <c r="B341" t="s">
        <v>1636</v>
      </c>
      <c r="C341" t="s">
        <v>1932</v>
      </c>
      <c r="D341" t="s">
        <v>2346</v>
      </c>
      <c r="E341" s="2">
        <v>70.362637362637358</v>
      </c>
      <c r="F341" s="2">
        <v>17.142857142857142</v>
      </c>
      <c r="G341" s="2">
        <v>1.2307692307692308</v>
      </c>
      <c r="H341" s="2">
        <v>0.43956043956043955</v>
      </c>
      <c r="I341" s="2">
        <v>2.2747252747252746</v>
      </c>
      <c r="J341" s="2">
        <v>0</v>
      </c>
      <c r="K341" s="2">
        <v>0</v>
      </c>
      <c r="L341" s="2">
        <v>2.8863736263736262</v>
      </c>
      <c r="M341" s="2">
        <v>5.7032967032967035</v>
      </c>
      <c r="N341" s="2">
        <v>5.7142857142857144</v>
      </c>
      <c r="O341" s="2">
        <f>SUM(NonNurse[[#This Row],[Qualified Social Work Staff Hours]:[Other Social Work Staff Hours]])/NonNurse[[#This Row],[MDS Census]]</f>
        <v>0.1622676870217086</v>
      </c>
      <c r="P341" s="2">
        <v>7.6291208791208796</v>
      </c>
      <c r="Q341" s="2">
        <v>8.9835164835164836</v>
      </c>
      <c r="R341" s="2">
        <f>SUM(NonNurse[[#This Row],[Qualified Activities Professional Hours]:[Other Activities Professional Hours]])/NonNurse[[#This Row],[MDS Census]]</f>
        <v>0.23610026550054666</v>
      </c>
      <c r="S341" s="2">
        <v>1.0903296703296703</v>
      </c>
      <c r="T341" s="2">
        <v>4.5187912087912085</v>
      </c>
      <c r="U341" s="2">
        <v>0</v>
      </c>
      <c r="V341" s="2">
        <f>SUM(NonNurse[[#This Row],[Occupational Therapist Hours]:[OT Aide Hours]])/NonNurse[[#This Row],[MDS Census]]</f>
        <v>7.971732000624708E-2</v>
      </c>
      <c r="W341" s="2">
        <v>2.6236263736263732</v>
      </c>
      <c r="X341" s="2">
        <v>8.2838461538461541</v>
      </c>
      <c r="Y341" s="2">
        <v>0</v>
      </c>
      <c r="Z341" s="2">
        <f>SUM(NonNurse[[#This Row],[Physical Therapist (PT) Hours]:[PT Aide Hours]])/NonNurse[[#This Row],[MDS Census]]</f>
        <v>0.15501796033109483</v>
      </c>
      <c r="AA341" s="2">
        <v>0</v>
      </c>
      <c r="AB341" s="2">
        <v>0</v>
      </c>
      <c r="AC341" s="2">
        <v>0</v>
      </c>
      <c r="AD341" s="2">
        <v>0</v>
      </c>
      <c r="AE341" s="2">
        <v>0</v>
      </c>
      <c r="AF341" s="2">
        <v>0</v>
      </c>
      <c r="AG341" s="2">
        <v>0</v>
      </c>
      <c r="AH341" s="2" t="s">
        <v>699</v>
      </c>
      <c r="AI341" s="37">
        <v>5</v>
      </c>
    </row>
    <row r="342" spans="1:35" x14ac:dyDescent="0.25">
      <c r="A342" t="s">
        <v>35</v>
      </c>
      <c r="B342" t="s">
        <v>1240</v>
      </c>
      <c r="C342" t="s">
        <v>1922</v>
      </c>
      <c r="D342" t="s">
        <v>2291</v>
      </c>
      <c r="E342" s="2">
        <v>70.604395604395606</v>
      </c>
      <c r="F342" s="2">
        <v>5.2747252747252746</v>
      </c>
      <c r="G342" s="2">
        <v>0.13186813186813187</v>
      </c>
      <c r="H342" s="2">
        <v>0.28296703296703296</v>
      </c>
      <c r="I342" s="2">
        <v>2.2857142857142856</v>
      </c>
      <c r="J342" s="2">
        <v>0</v>
      </c>
      <c r="K342" s="2">
        <v>0</v>
      </c>
      <c r="L342" s="2">
        <v>5.1937362637362643</v>
      </c>
      <c r="M342" s="2">
        <v>0</v>
      </c>
      <c r="N342" s="2">
        <v>5.5587912087912095</v>
      </c>
      <c r="O342" s="2">
        <f>SUM(NonNurse[[#This Row],[Qualified Social Work Staff Hours]:[Other Social Work Staff Hours]])/NonNurse[[#This Row],[MDS Census]]</f>
        <v>7.8731517509727636E-2</v>
      </c>
      <c r="P342" s="2">
        <v>5.6263736263736268</v>
      </c>
      <c r="Q342" s="2">
        <v>4.4450549450549453</v>
      </c>
      <c r="R342" s="2">
        <f>SUM(NonNurse[[#This Row],[Qualified Activities Professional Hours]:[Other Activities Professional Hours]])/NonNurse[[#This Row],[MDS Census]]</f>
        <v>0.14264591439688717</v>
      </c>
      <c r="S342" s="2">
        <v>4.138461538461538</v>
      </c>
      <c r="T342" s="2">
        <v>0.63131868131868141</v>
      </c>
      <c r="U342" s="2">
        <v>0</v>
      </c>
      <c r="V342" s="2">
        <f>SUM(NonNurse[[#This Row],[Occupational Therapist Hours]:[OT Aide Hours]])/NonNurse[[#This Row],[MDS Census]]</f>
        <v>6.7556420233463033E-2</v>
      </c>
      <c r="W342" s="2">
        <v>5.37153846153846</v>
      </c>
      <c r="X342" s="2">
        <v>0.14054945054945056</v>
      </c>
      <c r="Y342" s="2">
        <v>0</v>
      </c>
      <c r="Z342" s="2">
        <f>SUM(NonNurse[[#This Row],[Physical Therapist (PT) Hours]:[PT Aide Hours]])/NonNurse[[#This Row],[MDS Census]]</f>
        <v>7.8070038910505804E-2</v>
      </c>
      <c r="AA342" s="2">
        <v>0</v>
      </c>
      <c r="AB342" s="2">
        <v>0</v>
      </c>
      <c r="AC342" s="2">
        <v>0</v>
      </c>
      <c r="AD342" s="2">
        <v>0</v>
      </c>
      <c r="AE342" s="2">
        <v>0</v>
      </c>
      <c r="AF342" s="2">
        <v>0</v>
      </c>
      <c r="AG342" s="2">
        <v>0</v>
      </c>
      <c r="AH342" s="2" t="s">
        <v>296</v>
      </c>
      <c r="AI342" s="37">
        <v>5</v>
      </c>
    </row>
    <row r="343" spans="1:35" x14ac:dyDescent="0.25">
      <c r="A343" t="s">
        <v>35</v>
      </c>
      <c r="B343" t="s">
        <v>1905</v>
      </c>
      <c r="C343" t="s">
        <v>2068</v>
      </c>
      <c r="D343" t="s">
        <v>2355</v>
      </c>
      <c r="E343" s="2">
        <v>41.318681318681321</v>
      </c>
      <c r="F343" s="2">
        <v>23.225934065934069</v>
      </c>
      <c r="G343" s="2">
        <v>0</v>
      </c>
      <c r="H343" s="2">
        <v>0.11824175824175824</v>
      </c>
      <c r="I343" s="2">
        <v>8.7912087912087919E-2</v>
      </c>
      <c r="J343" s="2">
        <v>0</v>
      </c>
      <c r="K343" s="2">
        <v>0</v>
      </c>
      <c r="L343" s="2">
        <v>0</v>
      </c>
      <c r="M343" s="2">
        <v>5.1369230769230763</v>
      </c>
      <c r="N343" s="2">
        <v>0</v>
      </c>
      <c r="O343" s="2">
        <f>SUM(NonNurse[[#This Row],[Qualified Social Work Staff Hours]:[Other Social Work Staff Hours]])/NonNurse[[#This Row],[MDS Census]]</f>
        <v>0.12432446808510636</v>
      </c>
      <c r="P343" s="2">
        <v>5.2254945054945052</v>
      </c>
      <c r="Q343" s="2">
        <v>19.422087912087918</v>
      </c>
      <c r="R343" s="2">
        <f>SUM(NonNurse[[#This Row],[Qualified Activities Professional Hours]:[Other Activities Professional Hours]])/NonNurse[[#This Row],[MDS Census]]</f>
        <v>0.59652393617021293</v>
      </c>
      <c r="S343" s="2">
        <v>0</v>
      </c>
      <c r="T343" s="2">
        <v>0</v>
      </c>
      <c r="U343" s="2">
        <v>0</v>
      </c>
      <c r="V343" s="2">
        <f>SUM(NonNurse[[#This Row],[Occupational Therapist Hours]:[OT Aide Hours]])/NonNurse[[#This Row],[MDS Census]]</f>
        <v>0</v>
      </c>
      <c r="W343" s="2">
        <v>0</v>
      </c>
      <c r="X343" s="2">
        <v>0</v>
      </c>
      <c r="Y343" s="2">
        <v>0</v>
      </c>
      <c r="Z343" s="2">
        <f>SUM(NonNurse[[#This Row],[Physical Therapist (PT) Hours]:[PT Aide Hours]])/NonNurse[[#This Row],[MDS Census]]</f>
        <v>0</v>
      </c>
      <c r="AA343" s="2">
        <v>0</v>
      </c>
      <c r="AB343" s="2">
        <v>0</v>
      </c>
      <c r="AC343" s="2">
        <v>0</v>
      </c>
      <c r="AD343" s="2">
        <v>50.736263736263737</v>
      </c>
      <c r="AE343" s="2">
        <v>0</v>
      </c>
      <c r="AF343" s="2">
        <v>0</v>
      </c>
      <c r="AG343" s="2">
        <v>0</v>
      </c>
      <c r="AH343" s="2" t="s">
        <v>972</v>
      </c>
      <c r="AI343" s="37">
        <v>5</v>
      </c>
    </row>
    <row r="344" spans="1:35" x14ac:dyDescent="0.25">
      <c r="A344" t="s">
        <v>35</v>
      </c>
      <c r="B344" t="s">
        <v>1783</v>
      </c>
      <c r="C344" t="s">
        <v>2068</v>
      </c>
      <c r="D344" t="s">
        <v>2307</v>
      </c>
      <c r="E344" s="2">
        <v>67.252747252747255</v>
      </c>
      <c r="F344" s="2">
        <v>5.7142857142857144</v>
      </c>
      <c r="G344" s="2">
        <v>0.32967032967032966</v>
      </c>
      <c r="H344" s="2">
        <v>0.39230769230769236</v>
      </c>
      <c r="I344" s="2">
        <v>0.63736263736263732</v>
      </c>
      <c r="J344" s="2">
        <v>0</v>
      </c>
      <c r="K344" s="2">
        <v>0</v>
      </c>
      <c r="L344" s="2">
        <v>5.0863736263736268</v>
      </c>
      <c r="M344" s="2">
        <v>8.9153846153846139</v>
      </c>
      <c r="N344" s="2">
        <v>0</v>
      </c>
      <c r="O344" s="2">
        <f>SUM(NonNurse[[#This Row],[Qualified Social Work Staff Hours]:[Other Social Work Staff Hours]])/NonNurse[[#This Row],[MDS Census]]</f>
        <v>0.13256535947712417</v>
      </c>
      <c r="P344" s="2">
        <v>13.294835164835163</v>
      </c>
      <c r="Q344" s="2">
        <v>0</v>
      </c>
      <c r="R344" s="2">
        <f>SUM(NonNurse[[#This Row],[Qualified Activities Professional Hours]:[Other Activities Professional Hours]])/NonNurse[[#This Row],[MDS Census]]</f>
        <v>0.19768464052287579</v>
      </c>
      <c r="S344" s="2">
        <v>1.4996703296703298</v>
      </c>
      <c r="T344" s="2">
        <v>4.0573626373626368</v>
      </c>
      <c r="U344" s="2">
        <v>0</v>
      </c>
      <c r="V344" s="2">
        <f>SUM(NonNurse[[#This Row],[Occupational Therapist Hours]:[OT Aide Hours]])/NonNurse[[#This Row],[MDS Census]]</f>
        <v>8.2629084967320257E-2</v>
      </c>
      <c r="W344" s="2">
        <v>2.3337362637362649</v>
      </c>
      <c r="X344" s="2">
        <v>7.3318681318681298</v>
      </c>
      <c r="Y344" s="2">
        <v>0</v>
      </c>
      <c r="Z344" s="2">
        <f>SUM(NonNurse[[#This Row],[Physical Therapist (PT) Hours]:[PT Aide Hours]])/NonNurse[[#This Row],[MDS Census]]</f>
        <v>0.14372058823529407</v>
      </c>
      <c r="AA344" s="2">
        <v>0</v>
      </c>
      <c r="AB344" s="2">
        <v>0</v>
      </c>
      <c r="AC344" s="2">
        <v>0</v>
      </c>
      <c r="AD344" s="2">
        <v>0</v>
      </c>
      <c r="AE344" s="2">
        <v>0</v>
      </c>
      <c r="AF344" s="2">
        <v>0</v>
      </c>
      <c r="AG344" s="2">
        <v>0</v>
      </c>
      <c r="AH344" s="2" t="s">
        <v>849</v>
      </c>
      <c r="AI344" s="37">
        <v>5</v>
      </c>
    </row>
    <row r="345" spans="1:35" x14ac:dyDescent="0.25">
      <c r="A345" t="s">
        <v>35</v>
      </c>
      <c r="B345" t="s">
        <v>1569</v>
      </c>
      <c r="C345" t="s">
        <v>2099</v>
      </c>
      <c r="D345" t="s">
        <v>2311</v>
      </c>
      <c r="E345" s="2">
        <v>25.274725274725274</v>
      </c>
      <c r="F345" s="2">
        <v>3.912087912087912</v>
      </c>
      <c r="G345" s="2">
        <v>0.13186813186813187</v>
      </c>
      <c r="H345" s="2">
        <v>0</v>
      </c>
      <c r="I345" s="2">
        <v>0.5714285714285714</v>
      </c>
      <c r="J345" s="2">
        <v>0</v>
      </c>
      <c r="K345" s="2">
        <v>0.8571428571428571</v>
      </c>
      <c r="L345" s="2">
        <v>3.0162637362637357</v>
      </c>
      <c r="M345" s="2">
        <v>5.0439560439560438</v>
      </c>
      <c r="N345" s="2">
        <v>0</v>
      </c>
      <c r="O345" s="2">
        <f>SUM(NonNurse[[#This Row],[Qualified Social Work Staff Hours]:[Other Social Work Staff Hours]])/NonNurse[[#This Row],[MDS Census]]</f>
        <v>0.19956521739130434</v>
      </c>
      <c r="P345" s="2">
        <v>3.1071428571428572</v>
      </c>
      <c r="Q345" s="2">
        <v>2.0384615384615383</v>
      </c>
      <c r="R345" s="2">
        <f>SUM(NonNurse[[#This Row],[Qualified Activities Professional Hours]:[Other Activities Professional Hours]])/NonNurse[[#This Row],[MDS Census]]</f>
        <v>0.20358695652173917</v>
      </c>
      <c r="S345" s="2">
        <v>0.93021978021978025</v>
      </c>
      <c r="T345" s="2">
        <v>6.4790109890109893</v>
      </c>
      <c r="U345" s="2">
        <v>0</v>
      </c>
      <c r="V345" s="2">
        <f>SUM(NonNurse[[#This Row],[Occupational Therapist Hours]:[OT Aide Hours]])/NonNurse[[#This Row],[MDS Census]]</f>
        <v>0.29314782608695655</v>
      </c>
      <c r="W345" s="2">
        <v>1.1859340659340656</v>
      </c>
      <c r="X345" s="2">
        <v>4.8223076923076933</v>
      </c>
      <c r="Y345" s="2">
        <v>0</v>
      </c>
      <c r="Z345" s="2">
        <f>SUM(NonNurse[[#This Row],[Physical Therapist (PT) Hours]:[PT Aide Hours]])/NonNurse[[#This Row],[MDS Census]]</f>
        <v>0.23771739130434788</v>
      </c>
      <c r="AA345" s="2">
        <v>0</v>
      </c>
      <c r="AB345" s="2">
        <v>0</v>
      </c>
      <c r="AC345" s="2">
        <v>0</v>
      </c>
      <c r="AD345" s="2">
        <v>0</v>
      </c>
      <c r="AE345" s="2">
        <v>0</v>
      </c>
      <c r="AF345" s="2">
        <v>0</v>
      </c>
      <c r="AG345" s="2">
        <v>0.14285714285714285</v>
      </c>
      <c r="AH345" s="2" t="s">
        <v>631</v>
      </c>
      <c r="AI345" s="37">
        <v>5</v>
      </c>
    </row>
    <row r="346" spans="1:35" x14ac:dyDescent="0.25">
      <c r="A346" t="s">
        <v>35</v>
      </c>
      <c r="B346" t="s">
        <v>1608</v>
      </c>
      <c r="C346" t="s">
        <v>1975</v>
      </c>
      <c r="D346" t="s">
        <v>2316</v>
      </c>
      <c r="E346" s="2">
        <v>66.791208791208788</v>
      </c>
      <c r="F346" s="2">
        <v>5.2747252747252746</v>
      </c>
      <c r="G346" s="2">
        <v>0</v>
      </c>
      <c r="H346" s="2">
        <v>0</v>
      </c>
      <c r="I346" s="2">
        <v>0</v>
      </c>
      <c r="J346" s="2">
        <v>0</v>
      </c>
      <c r="K346" s="2">
        <v>0</v>
      </c>
      <c r="L346" s="2">
        <v>4.4271428571428588</v>
      </c>
      <c r="M346" s="2">
        <v>0</v>
      </c>
      <c r="N346" s="2">
        <v>0</v>
      </c>
      <c r="O346" s="2">
        <f>SUM(NonNurse[[#This Row],[Qualified Social Work Staff Hours]:[Other Social Work Staff Hours]])/NonNurse[[#This Row],[MDS Census]]</f>
        <v>0</v>
      </c>
      <c r="P346" s="2">
        <v>5.8736263736263732</v>
      </c>
      <c r="Q346" s="2">
        <v>4.1401098901098905</v>
      </c>
      <c r="R346" s="2">
        <f>SUM(NonNurse[[#This Row],[Qualified Activities Professional Hours]:[Other Activities Professional Hours]])/NonNurse[[#This Row],[MDS Census]]</f>
        <v>0.14992596248766041</v>
      </c>
      <c r="S346" s="2">
        <v>3.2668131868131867</v>
      </c>
      <c r="T346" s="2">
        <v>5.7904395604395624</v>
      </c>
      <c r="U346" s="2">
        <v>0</v>
      </c>
      <c r="V346" s="2">
        <f>SUM(NonNurse[[#This Row],[Occupational Therapist Hours]:[OT Aide Hours]])/NonNurse[[#This Row],[MDS Census]]</f>
        <v>0.13560546232313264</v>
      </c>
      <c r="W346" s="2">
        <v>1.9171428571428568</v>
      </c>
      <c r="X346" s="2">
        <v>6.4457142857142848</v>
      </c>
      <c r="Y346" s="2">
        <v>0</v>
      </c>
      <c r="Z346" s="2">
        <f>SUM(NonNurse[[#This Row],[Physical Therapist (PT) Hours]:[PT Aide Hours]])/NonNurse[[#This Row],[MDS Census]]</f>
        <v>0.12520895031260282</v>
      </c>
      <c r="AA346" s="2">
        <v>0</v>
      </c>
      <c r="AB346" s="2">
        <v>0</v>
      </c>
      <c r="AC346" s="2">
        <v>0</v>
      </c>
      <c r="AD346" s="2">
        <v>0</v>
      </c>
      <c r="AE346" s="2">
        <v>0</v>
      </c>
      <c r="AF346" s="2">
        <v>0</v>
      </c>
      <c r="AG346" s="2">
        <v>0</v>
      </c>
      <c r="AH346" s="2" t="s">
        <v>671</v>
      </c>
      <c r="AI346" s="37">
        <v>5</v>
      </c>
    </row>
    <row r="347" spans="1:35" x14ac:dyDescent="0.25">
      <c r="A347" t="s">
        <v>35</v>
      </c>
      <c r="B347" t="s">
        <v>1684</v>
      </c>
      <c r="C347" t="s">
        <v>1922</v>
      </c>
      <c r="D347" t="s">
        <v>2291</v>
      </c>
      <c r="E347" s="2">
        <v>63.329670329670328</v>
      </c>
      <c r="F347" s="2">
        <v>5.6263736263736268</v>
      </c>
      <c r="G347" s="2">
        <v>0.14285714285714285</v>
      </c>
      <c r="H347" s="2">
        <v>0.25</v>
      </c>
      <c r="I347" s="2">
        <v>2.2197802197802199</v>
      </c>
      <c r="J347" s="2">
        <v>0</v>
      </c>
      <c r="K347" s="2">
        <v>1.2417582417582418</v>
      </c>
      <c r="L347" s="2">
        <v>4.0790109890109898</v>
      </c>
      <c r="M347" s="2">
        <v>0</v>
      </c>
      <c r="N347" s="2">
        <v>0</v>
      </c>
      <c r="O347" s="2">
        <f>SUM(NonNurse[[#This Row],[Qualified Social Work Staff Hours]:[Other Social Work Staff Hours]])/NonNurse[[#This Row],[MDS Census]]</f>
        <v>0</v>
      </c>
      <c r="P347" s="2">
        <v>4.7472527472527473</v>
      </c>
      <c r="Q347" s="2">
        <v>2.8763736263736264</v>
      </c>
      <c r="R347" s="2">
        <f>SUM(NonNurse[[#This Row],[Qualified Activities Professional Hours]:[Other Activities Professional Hours]])/NonNurse[[#This Row],[MDS Census]]</f>
        <v>0.12038001041124416</v>
      </c>
      <c r="S347" s="2">
        <v>1.6568131868131872</v>
      </c>
      <c r="T347" s="2">
        <v>5.5428571428571436</v>
      </c>
      <c r="U347" s="2">
        <v>0</v>
      </c>
      <c r="V347" s="2">
        <f>SUM(NonNurse[[#This Row],[Occupational Therapist Hours]:[OT Aide Hours]])/NonNurse[[#This Row],[MDS Census]]</f>
        <v>0.11368558042686104</v>
      </c>
      <c r="W347" s="2">
        <v>2.0297802197802204</v>
      </c>
      <c r="X347" s="2">
        <v>2.9439560439560442</v>
      </c>
      <c r="Y347" s="2">
        <v>0</v>
      </c>
      <c r="Z347" s="2">
        <f>SUM(NonNurse[[#This Row],[Physical Therapist (PT) Hours]:[PT Aide Hours]])/NonNurse[[#This Row],[MDS Census]]</f>
        <v>7.8537220197813659E-2</v>
      </c>
      <c r="AA347" s="2">
        <v>9.8901098901098897E-2</v>
      </c>
      <c r="AB347" s="2">
        <v>0</v>
      </c>
      <c r="AC347" s="2">
        <v>0</v>
      </c>
      <c r="AD347" s="2">
        <v>0</v>
      </c>
      <c r="AE347" s="2">
        <v>0</v>
      </c>
      <c r="AF347" s="2">
        <v>0</v>
      </c>
      <c r="AG347" s="2">
        <v>0.37362637362637363</v>
      </c>
      <c r="AH347" s="2" t="s">
        <v>748</v>
      </c>
      <c r="AI347" s="37">
        <v>5</v>
      </c>
    </row>
    <row r="348" spans="1:35" x14ac:dyDescent="0.25">
      <c r="A348" t="s">
        <v>35</v>
      </c>
      <c r="B348" t="s">
        <v>1519</v>
      </c>
      <c r="C348" t="s">
        <v>2148</v>
      </c>
      <c r="D348" t="s">
        <v>2329</v>
      </c>
      <c r="E348" s="2">
        <v>89.747252747252745</v>
      </c>
      <c r="F348" s="2">
        <v>5.6263736263736268</v>
      </c>
      <c r="G348" s="2">
        <v>2.2857142857142856</v>
      </c>
      <c r="H348" s="2">
        <v>0.52747252747252749</v>
      </c>
      <c r="I348" s="2">
        <v>1.3956043956043955</v>
      </c>
      <c r="J348" s="2">
        <v>0</v>
      </c>
      <c r="K348" s="2">
        <v>0</v>
      </c>
      <c r="L348" s="2">
        <v>5.9860439560439573</v>
      </c>
      <c r="M348" s="2">
        <v>5.7142857142857144</v>
      </c>
      <c r="N348" s="2">
        <v>2.9093406593406592</v>
      </c>
      <c r="O348" s="2">
        <f>SUM(NonNurse[[#This Row],[Qualified Social Work Staff Hours]:[Other Social Work Staff Hours]])/NonNurse[[#This Row],[MDS Census]]</f>
        <v>9.608791477898862E-2</v>
      </c>
      <c r="P348" s="2">
        <v>7.7417582417582418</v>
      </c>
      <c r="Q348" s="2">
        <v>6.2445054945054945</v>
      </c>
      <c r="R348" s="2">
        <f>SUM(NonNurse[[#This Row],[Qualified Activities Professional Hours]:[Other Activities Professional Hours]])/NonNurse[[#This Row],[MDS Census]]</f>
        <v>0.15584057793559447</v>
      </c>
      <c r="S348" s="2">
        <v>2.8216483516483502</v>
      </c>
      <c r="T348" s="2">
        <v>8.9820879120879127</v>
      </c>
      <c r="U348" s="2">
        <v>0</v>
      </c>
      <c r="V348" s="2">
        <f>SUM(NonNurse[[#This Row],[Occupational Therapist Hours]:[OT Aide Hours]])/NonNurse[[#This Row],[MDS Census]]</f>
        <v>0.13152197869474713</v>
      </c>
      <c r="W348" s="2">
        <v>2.8468131868131867</v>
      </c>
      <c r="X348" s="2">
        <v>7.1289010989011006</v>
      </c>
      <c r="Y348" s="2">
        <v>0</v>
      </c>
      <c r="Z348" s="2">
        <f>SUM(NonNurse[[#This Row],[Physical Therapist (PT) Hours]:[PT Aide Hours]])/NonNurse[[#This Row],[MDS Census]]</f>
        <v>0.11115342230929352</v>
      </c>
      <c r="AA348" s="2">
        <v>0</v>
      </c>
      <c r="AB348" s="2">
        <v>0</v>
      </c>
      <c r="AC348" s="2">
        <v>0</v>
      </c>
      <c r="AD348" s="2">
        <v>0</v>
      </c>
      <c r="AE348" s="2">
        <v>0</v>
      </c>
      <c r="AF348" s="2">
        <v>0</v>
      </c>
      <c r="AG348" s="2">
        <v>0.32967032967032966</v>
      </c>
      <c r="AH348" s="2" t="s">
        <v>581</v>
      </c>
      <c r="AI348" s="37">
        <v>5</v>
      </c>
    </row>
    <row r="349" spans="1:35" x14ac:dyDescent="0.25">
      <c r="A349" t="s">
        <v>35</v>
      </c>
      <c r="B349" t="s">
        <v>1021</v>
      </c>
      <c r="C349" t="s">
        <v>1919</v>
      </c>
      <c r="D349" t="s">
        <v>2336</v>
      </c>
      <c r="E349" s="2">
        <v>104.08791208791209</v>
      </c>
      <c r="F349" s="2">
        <v>5.186813186813187</v>
      </c>
      <c r="G349" s="2">
        <v>0.19780219780219779</v>
      </c>
      <c r="H349" s="2">
        <v>0.49450549450549453</v>
      </c>
      <c r="I349" s="2">
        <v>1.0219780219780219</v>
      </c>
      <c r="J349" s="2">
        <v>0</v>
      </c>
      <c r="K349" s="2">
        <v>0</v>
      </c>
      <c r="L349" s="2">
        <v>4.4421978021978026</v>
      </c>
      <c r="M349" s="2">
        <v>9.9120879120879124</v>
      </c>
      <c r="N349" s="2">
        <v>4.3241758241758239</v>
      </c>
      <c r="O349" s="2">
        <f>SUM(NonNurse[[#This Row],[Qualified Social Work Staff Hours]:[Other Social Work Staff Hours]])/NonNurse[[#This Row],[MDS Census]]</f>
        <v>0.13677153716216217</v>
      </c>
      <c r="P349" s="2">
        <v>0</v>
      </c>
      <c r="Q349" s="2">
        <v>1.0851648351648351</v>
      </c>
      <c r="R349" s="2">
        <f>SUM(NonNurse[[#This Row],[Qualified Activities Professional Hours]:[Other Activities Professional Hours]])/NonNurse[[#This Row],[MDS Census]]</f>
        <v>1.0425464527027027E-2</v>
      </c>
      <c r="S349" s="2">
        <v>2.6686813186813185</v>
      </c>
      <c r="T349" s="2">
        <v>8.9241758241758227</v>
      </c>
      <c r="U349" s="2">
        <v>0</v>
      </c>
      <c r="V349" s="2">
        <f>SUM(NonNurse[[#This Row],[Occupational Therapist Hours]:[OT Aide Hours]])/NonNurse[[#This Row],[MDS Census]]</f>
        <v>0.11137563344594593</v>
      </c>
      <c r="W349" s="2">
        <v>7.7036263736263733</v>
      </c>
      <c r="X349" s="2">
        <v>13.233516483516484</v>
      </c>
      <c r="Y349" s="2">
        <v>0</v>
      </c>
      <c r="Z349" s="2">
        <f>SUM(NonNurse[[#This Row],[Physical Therapist (PT) Hours]:[PT Aide Hours]])/NonNurse[[#This Row],[MDS Census]]</f>
        <v>0.20114864864864865</v>
      </c>
      <c r="AA349" s="2">
        <v>0</v>
      </c>
      <c r="AB349" s="2">
        <v>4.2857142857142856</v>
      </c>
      <c r="AC349" s="2">
        <v>0</v>
      </c>
      <c r="AD349" s="2">
        <v>0</v>
      </c>
      <c r="AE349" s="2">
        <v>50.395604395604394</v>
      </c>
      <c r="AF349" s="2">
        <v>0</v>
      </c>
      <c r="AG349" s="2">
        <v>0</v>
      </c>
      <c r="AH349" s="2" t="s">
        <v>74</v>
      </c>
      <c r="AI349" s="37">
        <v>5</v>
      </c>
    </row>
    <row r="350" spans="1:35" x14ac:dyDescent="0.25">
      <c r="A350" t="s">
        <v>35</v>
      </c>
      <c r="B350" t="s">
        <v>1710</v>
      </c>
      <c r="C350" t="s">
        <v>1949</v>
      </c>
      <c r="D350" t="s">
        <v>2298</v>
      </c>
      <c r="E350" s="2">
        <v>60.505494505494504</v>
      </c>
      <c r="F350" s="2">
        <v>1.1428571428571428</v>
      </c>
      <c r="G350" s="2">
        <v>0.8571428571428571</v>
      </c>
      <c r="H350" s="2">
        <v>0.2445054945054945</v>
      </c>
      <c r="I350" s="2">
        <v>1.1428571428571428</v>
      </c>
      <c r="J350" s="2">
        <v>0</v>
      </c>
      <c r="K350" s="2">
        <v>0.8351648351648352</v>
      </c>
      <c r="L350" s="2">
        <v>1.2637362637362637</v>
      </c>
      <c r="M350" s="2">
        <v>5.7142857142857144</v>
      </c>
      <c r="N350" s="2">
        <v>0</v>
      </c>
      <c r="O350" s="2">
        <f>SUM(NonNurse[[#This Row],[Qualified Social Work Staff Hours]:[Other Social Work Staff Hours]])/NonNurse[[#This Row],[MDS Census]]</f>
        <v>9.4442426443879415E-2</v>
      </c>
      <c r="P350" s="2">
        <v>5.3428571428571425</v>
      </c>
      <c r="Q350" s="2">
        <v>0</v>
      </c>
      <c r="R350" s="2">
        <f>SUM(NonNurse[[#This Row],[Qualified Activities Professional Hours]:[Other Activities Professional Hours]])/NonNurse[[#This Row],[MDS Census]]</f>
        <v>8.8303668725027235E-2</v>
      </c>
      <c r="S350" s="2">
        <v>2.3296703296703298</v>
      </c>
      <c r="T350" s="2">
        <v>5.7142857142857144</v>
      </c>
      <c r="U350" s="2">
        <v>0</v>
      </c>
      <c r="V350" s="2">
        <f>SUM(NonNurse[[#This Row],[Occupational Therapist Hours]:[OT Aide Hours]])/NonNurse[[#This Row],[MDS Census]]</f>
        <v>0.13294587722484563</v>
      </c>
      <c r="W350" s="2">
        <v>2.3296703296703298</v>
      </c>
      <c r="X350" s="2">
        <v>5.7142857142857144</v>
      </c>
      <c r="Y350" s="2">
        <v>0</v>
      </c>
      <c r="Z350" s="2">
        <f>SUM(NonNurse[[#This Row],[Physical Therapist (PT) Hours]:[PT Aide Hours]])/NonNurse[[#This Row],[MDS Census]]</f>
        <v>0.13294587722484563</v>
      </c>
      <c r="AA350" s="2">
        <v>0</v>
      </c>
      <c r="AB350" s="2">
        <v>0</v>
      </c>
      <c r="AC350" s="2">
        <v>0</v>
      </c>
      <c r="AD350" s="2">
        <v>0</v>
      </c>
      <c r="AE350" s="2">
        <v>0</v>
      </c>
      <c r="AF350" s="2">
        <v>0</v>
      </c>
      <c r="AG350" s="2">
        <v>0</v>
      </c>
      <c r="AH350" s="2" t="s">
        <v>776</v>
      </c>
      <c r="AI350" s="37">
        <v>5</v>
      </c>
    </row>
    <row r="351" spans="1:35" x14ac:dyDescent="0.25">
      <c r="A351" t="s">
        <v>35</v>
      </c>
      <c r="B351" t="s">
        <v>1733</v>
      </c>
      <c r="C351" t="s">
        <v>1944</v>
      </c>
      <c r="D351" t="s">
        <v>2281</v>
      </c>
      <c r="E351" s="2">
        <v>28.923076923076923</v>
      </c>
      <c r="F351" s="2">
        <v>5.0989010989010985</v>
      </c>
      <c r="G351" s="2">
        <v>3.2967032967032968E-2</v>
      </c>
      <c r="H351" s="2">
        <v>0.14835164835164835</v>
      </c>
      <c r="I351" s="2">
        <v>0.86813186813186816</v>
      </c>
      <c r="J351" s="2">
        <v>0</v>
      </c>
      <c r="K351" s="2">
        <v>0</v>
      </c>
      <c r="L351" s="2">
        <v>0.9995604395604395</v>
      </c>
      <c r="M351" s="2">
        <v>3.6730769230769229</v>
      </c>
      <c r="N351" s="2">
        <v>0</v>
      </c>
      <c r="O351" s="2">
        <f>SUM(NonNurse[[#This Row],[Qualified Social Work Staff Hours]:[Other Social Work Staff Hours]])/NonNurse[[#This Row],[MDS Census]]</f>
        <v>0.12699468085106383</v>
      </c>
      <c r="P351" s="2">
        <v>5.5384615384615383</v>
      </c>
      <c r="Q351" s="2">
        <v>3.0467032967032965</v>
      </c>
      <c r="R351" s="2">
        <f>SUM(NonNurse[[#This Row],[Qualified Activities Professional Hours]:[Other Activities Professional Hours]])/NonNurse[[#This Row],[MDS Census]]</f>
        <v>0.29682750759878423</v>
      </c>
      <c r="S351" s="2">
        <v>1.0010989010989009</v>
      </c>
      <c r="T351" s="2">
        <v>7.973406593406593</v>
      </c>
      <c r="U351" s="2">
        <v>0</v>
      </c>
      <c r="V351" s="2">
        <f>SUM(NonNurse[[#This Row],[Occupational Therapist Hours]:[OT Aide Hours]])/NonNurse[[#This Row],[MDS Census]]</f>
        <v>0.31028875379939203</v>
      </c>
      <c r="W351" s="2">
        <v>1.5240659340659339</v>
      </c>
      <c r="X351" s="2">
        <v>9.122857142857141</v>
      </c>
      <c r="Y351" s="2">
        <v>0</v>
      </c>
      <c r="Z351" s="2">
        <f>SUM(NonNurse[[#This Row],[Physical Therapist (PT) Hours]:[PT Aide Hours]])/NonNurse[[#This Row],[MDS Census]]</f>
        <v>0.36811170212765953</v>
      </c>
      <c r="AA351" s="2">
        <v>0</v>
      </c>
      <c r="AB351" s="2">
        <v>0</v>
      </c>
      <c r="AC351" s="2">
        <v>0</v>
      </c>
      <c r="AD351" s="2">
        <v>0</v>
      </c>
      <c r="AE351" s="2">
        <v>0</v>
      </c>
      <c r="AF351" s="2">
        <v>0</v>
      </c>
      <c r="AG351" s="2">
        <v>0</v>
      </c>
      <c r="AH351" s="2" t="s">
        <v>799</v>
      </c>
      <c r="AI351" s="37">
        <v>5</v>
      </c>
    </row>
    <row r="352" spans="1:35" x14ac:dyDescent="0.25">
      <c r="A352" t="s">
        <v>35</v>
      </c>
      <c r="B352" t="s">
        <v>1357</v>
      </c>
      <c r="C352" t="s">
        <v>2008</v>
      </c>
      <c r="D352" t="s">
        <v>2281</v>
      </c>
      <c r="E352" s="2">
        <v>63.703296703296701</v>
      </c>
      <c r="F352" s="2">
        <v>2.2857142857142856</v>
      </c>
      <c r="G352" s="2">
        <v>1.4285714285714286</v>
      </c>
      <c r="H352" s="2">
        <v>0</v>
      </c>
      <c r="I352" s="2">
        <v>0</v>
      </c>
      <c r="J352" s="2">
        <v>0</v>
      </c>
      <c r="K352" s="2">
        <v>0</v>
      </c>
      <c r="L352" s="2">
        <v>1.5003296703296702</v>
      </c>
      <c r="M352" s="2">
        <v>4.8351648351648349</v>
      </c>
      <c r="N352" s="2">
        <v>0</v>
      </c>
      <c r="O352" s="2">
        <f>SUM(NonNurse[[#This Row],[Qualified Social Work Staff Hours]:[Other Social Work Staff Hours]])/NonNurse[[#This Row],[MDS Census]]</f>
        <v>7.5901328273244778E-2</v>
      </c>
      <c r="P352" s="2">
        <v>0</v>
      </c>
      <c r="Q352" s="2">
        <v>0.15659340659340659</v>
      </c>
      <c r="R352" s="2">
        <f>SUM(NonNurse[[#This Row],[Qualified Activities Professional Hours]:[Other Activities Professional Hours]])/NonNurse[[#This Row],[MDS Census]]</f>
        <v>2.4581680179403139E-3</v>
      </c>
      <c r="S352" s="2">
        <v>5.0099999999999989</v>
      </c>
      <c r="T352" s="2">
        <v>0.2023076923076923</v>
      </c>
      <c r="U352" s="2">
        <v>0</v>
      </c>
      <c r="V352" s="2">
        <f>SUM(NonNurse[[#This Row],[Occupational Therapist Hours]:[OT Aide Hours]])/NonNurse[[#This Row],[MDS Census]]</f>
        <v>8.1821631878557857E-2</v>
      </c>
      <c r="W352" s="2">
        <v>1.1146153846153846</v>
      </c>
      <c r="X352" s="2">
        <v>5.2061538461538408</v>
      </c>
      <c r="Y352" s="2">
        <v>0</v>
      </c>
      <c r="Z352" s="2">
        <f>SUM(NonNurse[[#This Row],[Physical Therapist (PT) Hours]:[PT Aide Hours]])/NonNurse[[#This Row],[MDS Census]]</f>
        <v>9.9222011385199163E-2</v>
      </c>
      <c r="AA352" s="2">
        <v>2.2857142857142856</v>
      </c>
      <c r="AB352" s="2">
        <v>0</v>
      </c>
      <c r="AC352" s="2">
        <v>0</v>
      </c>
      <c r="AD352" s="2">
        <v>0</v>
      </c>
      <c r="AE352" s="2">
        <v>0</v>
      </c>
      <c r="AF352" s="2">
        <v>0</v>
      </c>
      <c r="AG352" s="2">
        <v>0</v>
      </c>
      <c r="AH352" s="2" t="s">
        <v>414</v>
      </c>
      <c r="AI352" s="37">
        <v>5</v>
      </c>
    </row>
    <row r="353" spans="1:35" x14ac:dyDescent="0.25">
      <c r="A353" t="s">
        <v>35</v>
      </c>
      <c r="B353" t="s">
        <v>1668</v>
      </c>
      <c r="C353" t="s">
        <v>2043</v>
      </c>
      <c r="D353" t="s">
        <v>2348</v>
      </c>
      <c r="E353" s="2">
        <v>29.604395604395606</v>
      </c>
      <c r="F353" s="2">
        <v>4.2197802197802199</v>
      </c>
      <c r="G353" s="2">
        <v>0</v>
      </c>
      <c r="H353" s="2">
        <v>0</v>
      </c>
      <c r="I353" s="2">
        <v>0.86813186813186816</v>
      </c>
      <c r="J353" s="2">
        <v>0</v>
      </c>
      <c r="K353" s="2">
        <v>0</v>
      </c>
      <c r="L353" s="2">
        <v>0.65461538461538471</v>
      </c>
      <c r="M353" s="2">
        <v>0</v>
      </c>
      <c r="N353" s="2">
        <v>4.1565934065934069</v>
      </c>
      <c r="O353" s="2">
        <f>SUM(NonNurse[[#This Row],[Qualified Social Work Staff Hours]:[Other Social Work Staff Hours]])/NonNurse[[#This Row],[MDS Census]]</f>
        <v>0.14040460282108388</v>
      </c>
      <c r="P353" s="2">
        <v>5.3598901098901095</v>
      </c>
      <c r="Q353" s="2">
        <v>1.6208791208791209</v>
      </c>
      <c r="R353" s="2">
        <f>SUM(NonNurse[[#This Row],[Qualified Activities Professional Hours]:[Other Activities Professional Hours]])/NonNurse[[#This Row],[MDS Census]]</f>
        <v>0.23580178173719374</v>
      </c>
      <c r="S353" s="2">
        <v>0.57615384615384613</v>
      </c>
      <c r="T353" s="2">
        <v>3.8101098901098904</v>
      </c>
      <c r="U353" s="2">
        <v>0</v>
      </c>
      <c r="V353" s="2">
        <f>SUM(NonNurse[[#This Row],[Occupational Therapist Hours]:[OT Aide Hours]])/NonNurse[[#This Row],[MDS Census]]</f>
        <v>0.14816258351893097</v>
      </c>
      <c r="W353" s="2">
        <v>1.0235164835164836</v>
      </c>
      <c r="X353" s="2">
        <v>3.8831868131868115</v>
      </c>
      <c r="Y353" s="2">
        <v>0</v>
      </c>
      <c r="Z353" s="2">
        <f>SUM(NonNurse[[#This Row],[Physical Therapist (PT) Hours]:[PT Aide Hours]])/NonNurse[[#This Row],[MDS Census]]</f>
        <v>0.16574239049740158</v>
      </c>
      <c r="AA353" s="2">
        <v>0</v>
      </c>
      <c r="AB353" s="2">
        <v>0</v>
      </c>
      <c r="AC353" s="2">
        <v>0</v>
      </c>
      <c r="AD353" s="2">
        <v>0</v>
      </c>
      <c r="AE353" s="2">
        <v>0</v>
      </c>
      <c r="AF353" s="2">
        <v>0</v>
      </c>
      <c r="AG353" s="2">
        <v>0</v>
      </c>
      <c r="AH353" s="2" t="s">
        <v>732</v>
      </c>
      <c r="AI353" s="37">
        <v>5</v>
      </c>
    </row>
    <row r="354" spans="1:35" x14ac:dyDescent="0.25">
      <c r="A354" t="s">
        <v>35</v>
      </c>
      <c r="B354" t="s">
        <v>1206</v>
      </c>
      <c r="C354" t="s">
        <v>2084</v>
      </c>
      <c r="D354" t="s">
        <v>2302</v>
      </c>
      <c r="E354" s="2">
        <v>56.81318681318681</v>
      </c>
      <c r="F354" s="2">
        <v>3.6923076923076925</v>
      </c>
      <c r="G354" s="2">
        <v>6.5934065934065936E-2</v>
      </c>
      <c r="H354" s="2">
        <v>0.15384615384615385</v>
      </c>
      <c r="I354" s="2">
        <v>2.3516483516483517</v>
      </c>
      <c r="J354" s="2">
        <v>0</v>
      </c>
      <c r="K354" s="2">
        <v>0</v>
      </c>
      <c r="L354" s="2">
        <v>4.0549450549450547</v>
      </c>
      <c r="M354" s="2">
        <v>5.0439560439560438</v>
      </c>
      <c r="N354" s="2">
        <v>0</v>
      </c>
      <c r="O354" s="2">
        <f>SUM(NonNurse[[#This Row],[Qualified Social Work Staff Hours]:[Other Social Work Staff Hours]])/NonNurse[[#This Row],[MDS Census]]</f>
        <v>8.8781431334622823E-2</v>
      </c>
      <c r="P354" s="2">
        <v>3.2252747252747254</v>
      </c>
      <c r="Q354" s="2">
        <v>5.4697802197802199</v>
      </c>
      <c r="R354" s="2">
        <f>SUM(NonNurse[[#This Row],[Qualified Activities Professional Hours]:[Other Activities Professional Hours]])/NonNurse[[#This Row],[MDS Census]]</f>
        <v>0.15304642166344296</v>
      </c>
      <c r="S354" s="2">
        <v>2.7390109890109891</v>
      </c>
      <c r="T354" s="2">
        <v>2.0109890109890109</v>
      </c>
      <c r="U354" s="2">
        <v>0</v>
      </c>
      <c r="V354" s="2">
        <f>SUM(NonNurse[[#This Row],[Occupational Therapist Hours]:[OT Aide Hours]])/NonNurse[[#This Row],[MDS Census]]</f>
        <v>8.3607350096711802E-2</v>
      </c>
      <c r="W354" s="2">
        <v>2.2362637362637363</v>
      </c>
      <c r="X354" s="2">
        <v>4.1895604395604398</v>
      </c>
      <c r="Y354" s="2">
        <v>0</v>
      </c>
      <c r="Z354" s="2">
        <f>SUM(NonNurse[[#This Row],[Physical Therapist (PT) Hours]:[PT Aide Hours]])/NonNurse[[#This Row],[MDS Census]]</f>
        <v>0.11310444874274662</v>
      </c>
      <c r="AA354" s="2">
        <v>0</v>
      </c>
      <c r="AB354" s="2">
        <v>0</v>
      </c>
      <c r="AC354" s="2">
        <v>0</v>
      </c>
      <c r="AD354" s="2">
        <v>0</v>
      </c>
      <c r="AE354" s="2">
        <v>0</v>
      </c>
      <c r="AF354" s="2">
        <v>0</v>
      </c>
      <c r="AG354" s="2">
        <v>0</v>
      </c>
      <c r="AH354" s="2" t="s">
        <v>261</v>
      </c>
      <c r="AI354" s="37">
        <v>5</v>
      </c>
    </row>
    <row r="355" spans="1:35" x14ac:dyDescent="0.25">
      <c r="A355" t="s">
        <v>35</v>
      </c>
      <c r="B355" t="s">
        <v>1876</v>
      </c>
      <c r="C355" t="s">
        <v>1970</v>
      </c>
      <c r="D355" t="s">
        <v>2282</v>
      </c>
      <c r="E355" s="2">
        <v>75.395604395604394</v>
      </c>
      <c r="F355" s="2">
        <v>34.782967032967036</v>
      </c>
      <c r="G355" s="2">
        <v>0</v>
      </c>
      <c r="H355" s="2">
        <v>0</v>
      </c>
      <c r="I355" s="2">
        <v>0.56043956043956045</v>
      </c>
      <c r="J355" s="2">
        <v>0</v>
      </c>
      <c r="K355" s="2">
        <v>0</v>
      </c>
      <c r="L355" s="2">
        <v>11.241758241758241</v>
      </c>
      <c r="M355" s="2">
        <v>11.373626373626374</v>
      </c>
      <c r="N355" s="2">
        <v>0</v>
      </c>
      <c r="O355" s="2">
        <f>SUM(NonNurse[[#This Row],[Qualified Social Work Staff Hours]:[Other Social Work Staff Hours]])/NonNurse[[#This Row],[MDS Census]]</f>
        <v>0.15085264538696982</v>
      </c>
      <c r="P355" s="2">
        <v>5.6620879120879124</v>
      </c>
      <c r="Q355" s="2">
        <v>13.123626373626374</v>
      </c>
      <c r="R355" s="2">
        <f>SUM(NonNurse[[#This Row],[Qualified Activities Professional Hours]:[Other Activities Professional Hours]])/NonNurse[[#This Row],[MDS Census]]</f>
        <v>0.24916192974785015</v>
      </c>
      <c r="S355" s="2">
        <v>8.5576923076923084</v>
      </c>
      <c r="T355" s="2">
        <v>12.260989010989011</v>
      </c>
      <c r="U355" s="2">
        <v>0</v>
      </c>
      <c r="V355" s="2">
        <f>SUM(NonNurse[[#This Row],[Occupational Therapist Hours]:[OT Aide Hours]])/NonNurse[[#This Row],[MDS Census]]</f>
        <v>0.2761259291648448</v>
      </c>
      <c r="W355" s="2">
        <v>10.208791208791208</v>
      </c>
      <c r="X355" s="2">
        <v>8.5989010989010985</v>
      </c>
      <c r="Y355" s="2">
        <v>0</v>
      </c>
      <c r="Z355" s="2">
        <f>SUM(NonNurse[[#This Row],[Physical Therapist (PT) Hours]:[PT Aide Hours]])/NonNurse[[#This Row],[MDS Census]]</f>
        <v>0.24945343244425011</v>
      </c>
      <c r="AA355" s="2">
        <v>0</v>
      </c>
      <c r="AB355" s="2">
        <v>0</v>
      </c>
      <c r="AC355" s="2">
        <v>0</v>
      </c>
      <c r="AD355" s="2">
        <v>0</v>
      </c>
      <c r="AE355" s="2">
        <v>0</v>
      </c>
      <c r="AF355" s="2">
        <v>0</v>
      </c>
      <c r="AG355" s="2">
        <v>0</v>
      </c>
      <c r="AH355" s="2" t="s">
        <v>943</v>
      </c>
      <c r="AI355" s="37">
        <v>5</v>
      </c>
    </row>
    <row r="356" spans="1:35" x14ac:dyDescent="0.25">
      <c r="A356" t="s">
        <v>35</v>
      </c>
      <c r="B356" t="s">
        <v>1425</v>
      </c>
      <c r="C356" t="s">
        <v>2026</v>
      </c>
      <c r="D356" t="s">
        <v>2342</v>
      </c>
      <c r="E356" s="2">
        <v>29.131868131868131</v>
      </c>
      <c r="F356" s="2">
        <v>20.920329670329672</v>
      </c>
      <c r="G356" s="2">
        <v>0.26373626373626374</v>
      </c>
      <c r="H356" s="2">
        <v>0.12362637362637363</v>
      </c>
      <c r="I356" s="2">
        <v>0.76923076923076927</v>
      </c>
      <c r="J356" s="2">
        <v>0</v>
      </c>
      <c r="K356" s="2">
        <v>0</v>
      </c>
      <c r="L356" s="2">
        <v>1.0215384615384615</v>
      </c>
      <c r="M356" s="2">
        <v>0</v>
      </c>
      <c r="N356" s="2">
        <v>0</v>
      </c>
      <c r="O356" s="2">
        <f>SUM(NonNurse[[#This Row],[Qualified Social Work Staff Hours]:[Other Social Work Staff Hours]])/NonNurse[[#This Row],[MDS Census]]</f>
        <v>0</v>
      </c>
      <c r="P356" s="2">
        <v>2.6950549450549453</v>
      </c>
      <c r="Q356" s="2">
        <v>2.7582417582417582</v>
      </c>
      <c r="R356" s="2">
        <f>SUM(NonNurse[[#This Row],[Qualified Activities Professional Hours]:[Other Activities Professional Hours]])/NonNurse[[#This Row],[MDS Census]]</f>
        <v>0.18719351188230857</v>
      </c>
      <c r="S356" s="2">
        <v>0.75384615384615383</v>
      </c>
      <c r="T356" s="2">
        <v>2.1126373626373627</v>
      </c>
      <c r="U356" s="2">
        <v>0</v>
      </c>
      <c r="V356" s="2">
        <f>SUM(NonNurse[[#This Row],[Occupational Therapist Hours]:[OT Aide Hours]])/NonNurse[[#This Row],[MDS Census]]</f>
        <v>9.8396831384383251E-2</v>
      </c>
      <c r="W356" s="2">
        <v>1.1225274725274725</v>
      </c>
      <c r="X356" s="2">
        <v>5.6071428571428568</v>
      </c>
      <c r="Y356" s="2">
        <v>0</v>
      </c>
      <c r="Z356" s="2">
        <f>SUM(NonNurse[[#This Row],[Physical Therapist (PT) Hours]:[PT Aide Hours]])/NonNurse[[#This Row],[MDS Census]]</f>
        <v>0.23100716710675215</v>
      </c>
      <c r="AA356" s="2">
        <v>0</v>
      </c>
      <c r="AB356" s="2">
        <v>0</v>
      </c>
      <c r="AC356" s="2">
        <v>0</v>
      </c>
      <c r="AD356" s="2">
        <v>0</v>
      </c>
      <c r="AE356" s="2">
        <v>0</v>
      </c>
      <c r="AF356" s="2">
        <v>0</v>
      </c>
      <c r="AG356" s="2">
        <v>0</v>
      </c>
      <c r="AH356" s="2" t="s">
        <v>484</v>
      </c>
      <c r="AI356" s="37">
        <v>5</v>
      </c>
    </row>
    <row r="357" spans="1:35" x14ac:dyDescent="0.25">
      <c r="A357" t="s">
        <v>35</v>
      </c>
      <c r="B357" t="s">
        <v>1549</v>
      </c>
      <c r="C357" t="s">
        <v>2216</v>
      </c>
      <c r="D357" t="s">
        <v>2331</v>
      </c>
      <c r="E357" s="2">
        <v>144.32967032967034</v>
      </c>
      <c r="F357" s="2">
        <v>27.780219780219781</v>
      </c>
      <c r="G357" s="2">
        <v>0.26373626373626374</v>
      </c>
      <c r="H357" s="2">
        <v>0.52747252747252749</v>
      </c>
      <c r="I357" s="2">
        <v>5.5164835164835164</v>
      </c>
      <c r="J357" s="2">
        <v>0</v>
      </c>
      <c r="K357" s="2">
        <v>0</v>
      </c>
      <c r="L357" s="2">
        <v>4.8226373626373649</v>
      </c>
      <c r="M357" s="2">
        <v>4.4835164835164836</v>
      </c>
      <c r="N357" s="2">
        <v>0</v>
      </c>
      <c r="O357" s="2">
        <f>SUM(NonNurse[[#This Row],[Qualified Social Work Staff Hours]:[Other Social Work Staff Hours]])/NonNurse[[#This Row],[MDS Census]]</f>
        <v>3.106441297396071E-2</v>
      </c>
      <c r="P357" s="2">
        <v>4.7472527472527473</v>
      </c>
      <c r="Q357" s="2">
        <v>9.4615384615384617</v>
      </c>
      <c r="R357" s="2">
        <f>SUM(NonNurse[[#This Row],[Qualified Activities Professional Hours]:[Other Activities Professional Hours]])/NonNurse[[#This Row],[MDS Census]]</f>
        <v>9.8446779351301958E-2</v>
      </c>
      <c r="S357" s="2">
        <v>5.1687912087912089</v>
      </c>
      <c r="T357" s="2">
        <v>7.6345054945054942</v>
      </c>
      <c r="U357" s="2">
        <v>0</v>
      </c>
      <c r="V357" s="2">
        <f>SUM(NonNurse[[#This Row],[Occupational Therapist Hours]:[OT Aide Hours]])/NonNurse[[#This Row],[MDS Census]]</f>
        <v>8.8708694990102019E-2</v>
      </c>
      <c r="W357" s="2">
        <v>4.6947252747252755</v>
      </c>
      <c r="X357" s="2">
        <v>17.4556043956044</v>
      </c>
      <c r="Y357" s="2">
        <v>0</v>
      </c>
      <c r="Z357" s="2">
        <f>SUM(NonNurse[[#This Row],[Physical Therapist (PT) Hours]:[PT Aide Hours]])/NonNurse[[#This Row],[MDS Census]]</f>
        <v>0.15347038221410084</v>
      </c>
      <c r="AA357" s="2">
        <v>0</v>
      </c>
      <c r="AB357" s="2">
        <v>0</v>
      </c>
      <c r="AC357" s="2">
        <v>0</v>
      </c>
      <c r="AD357" s="2">
        <v>0</v>
      </c>
      <c r="AE357" s="2">
        <v>4.3956043956043959E-2</v>
      </c>
      <c r="AF357" s="2">
        <v>0</v>
      </c>
      <c r="AG357" s="2">
        <v>0</v>
      </c>
      <c r="AH357" s="2" t="s">
        <v>611</v>
      </c>
      <c r="AI357" s="37">
        <v>5</v>
      </c>
    </row>
    <row r="358" spans="1:35" x14ac:dyDescent="0.25">
      <c r="A358" t="s">
        <v>35</v>
      </c>
      <c r="B358" t="s">
        <v>1121</v>
      </c>
      <c r="C358" t="s">
        <v>2014</v>
      </c>
      <c r="D358" t="s">
        <v>2301</v>
      </c>
      <c r="E358" s="2">
        <v>66.769230769230774</v>
      </c>
      <c r="F358" s="2">
        <v>9.0874725274725279</v>
      </c>
      <c r="G358" s="2">
        <v>1</v>
      </c>
      <c r="H358" s="2">
        <v>0.4532967032967033</v>
      </c>
      <c r="I358" s="2">
        <v>2.5274725274725274</v>
      </c>
      <c r="J358" s="2">
        <v>0</v>
      </c>
      <c r="K358" s="2">
        <v>0</v>
      </c>
      <c r="L358" s="2">
        <v>4.2962637362637377</v>
      </c>
      <c r="M358" s="2">
        <v>2.1098901098901099</v>
      </c>
      <c r="N358" s="2">
        <v>0</v>
      </c>
      <c r="O358" s="2">
        <f>SUM(NonNurse[[#This Row],[Qualified Social Work Staff Hours]:[Other Social Work Staff Hours]])/NonNurse[[#This Row],[MDS Census]]</f>
        <v>3.1599736668861095E-2</v>
      </c>
      <c r="P358" s="2">
        <v>5.7390109890109891</v>
      </c>
      <c r="Q358" s="2">
        <v>8.9096703296703286</v>
      </c>
      <c r="R358" s="2">
        <f>SUM(NonNurse[[#This Row],[Qualified Activities Professional Hours]:[Other Activities Professional Hours]])/NonNurse[[#This Row],[MDS Census]]</f>
        <v>0.2193926925608953</v>
      </c>
      <c r="S358" s="2">
        <v>2.5783516483516484</v>
      </c>
      <c r="T358" s="2">
        <v>9.4172527472527445</v>
      </c>
      <c r="U358" s="2">
        <v>0</v>
      </c>
      <c r="V358" s="2">
        <f>SUM(NonNurse[[#This Row],[Occupational Therapist Hours]:[OT Aide Hours]])/NonNurse[[#This Row],[MDS Census]]</f>
        <v>0.17965766951942061</v>
      </c>
      <c r="W358" s="2">
        <v>3.6894505494505485</v>
      </c>
      <c r="X358" s="2">
        <v>6.683296703296703</v>
      </c>
      <c r="Y358" s="2">
        <v>0</v>
      </c>
      <c r="Z358" s="2">
        <f>SUM(NonNurse[[#This Row],[Physical Therapist (PT) Hours]:[PT Aide Hours]])/NonNurse[[#This Row],[MDS Census]]</f>
        <v>0.15535220539828831</v>
      </c>
      <c r="AA358" s="2">
        <v>0</v>
      </c>
      <c r="AB358" s="2">
        <v>0</v>
      </c>
      <c r="AC358" s="2">
        <v>0</v>
      </c>
      <c r="AD358" s="2">
        <v>0</v>
      </c>
      <c r="AE358" s="2">
        <v>0</v>
      </c>
      <c r="AF358" s="2">
        <v>0</v>
      </c>
      <c r="AG358" s="2">
        <v>0</v>
      </c>
      <c r="AH358" s="2" t="s">
        <v>175</v>
      </c>
      <c r="AI358" s="37">
        <v>5</v>
      </c>
    </row>
    <row r="359" spans="1:35" x14ac:dyDescent="0.25">
      <c r="A359" t="s">
        <v>35</v>
      </c>
      <c r="B359" t="s">
        <v>1278</v>
      </c>
      <c r="C359" t="s">
        <v>1948</v>
      </c>
      <c r="D359" t="s">
        <v>2316</v>
      </c>
      <c r="E359" s="2">
        <v>68.64835164835165</v>
      </c>
      <c r="F359" s="2">
        <v>5.2747252747252746</v>
      </c>
      <c r="G359" s="2">
        <v>0.2857142857142857</v>
      </c>
      <c r="H359" s="2">
        <v>0</v>
      </c>
      <c r="I359" s="2">
        <v>2.2857142857142856</v>
      </c>
      <c r="J359" s="2">
        <v>0</v>
      </c>
      <c r="K359" s="2">
        <v>0</v>
      </c>
      <c r="L359" s="2">
        <v>3.1676923076923083</v>
      </c>
      <c r="M359" s="2">
        <v>0</v>
      </c>
      <c r="N359" s="2">
        <v>10.005494505494505</v>
      </c>
      <c r="O359" s="2">
        <f>SUM(NonNurse[[#This Row],[Qualified Social Work Staff Hours]:[Other Social Work Staff Hours]])/NonNurse[[#This Row],[MDS Census]]</f>
        <v>0.14574995998079077</v>
      </c>
      <c r="P359" s="2">
        <v>5.5329670329670328</v>
      </c>
      <c r="Q359" s="2">
        <v>11.901098901098901</v>
      </c>
      <c r="R359" s="2">
        <f>SUM(NonNurse[[#This Row],[Qualified Activities Professional Hours]:[Other Activities Professional Hours]])/NonNurse[[#This Row],[MDS Census]]</f>
        <v>0.25396190171282218</v>
      </c>
      <c r="S359" s="2">
        <v>3.6591208791208789</v>
      </c>
      <c r="T359" s="2">
        <v>10.535824175824178</v>
      </c>
      <c r="U359" s="2">
        <v>0</v>
      </c>
      <c r="V359" s="2">
        <f>SUM(NonNurse[[#This Row],[Occupational Therapist Hours]:[OT Aide Hours]])/NonNurse[[#This Row],[MDS Census]]</f>
        <v>0.20677765327357134</v>
      </c>
      <c r="W359" s="2">
        <v>2.8532967032967025</v>
      </c>
      <c r="X359" s="2">
        <v>14.348571428571423</v>
      </c>
      <c r="Y359" s="2">
        <v>0</v>
      </c>
      <c r="Z359" s="2">
        <f>SUM(NonNurse[[#This Row],[Physical Therapist (PT) Hours]:[PT Aide Hours]])/NonNurse[[#This Row],[MDS Census]]</f>
        <v>0.25057947814951165</v>
      </c>
      <c r="AA359" s="2">
        <v>0</v>
      </c>
      <c r="AB359" s="2">
        <v>0</v>
      </c>
      <c r="AC359" s="2">
        <v>0</v>
      </c>
      <c r="AD359" s="2">
        <v>0</v>
      </c>
      <c r="AE359" s="2">
        <v>0</v>
      </c>
      <c r="AF359" s="2">
        <v>0</v>
      </c>
      <c r="AG359" s="2">
        <v>6.5934065934065936E-2</v>
      </c>
      <c r="AH359" s="2" t="s">
        <v>334</v>
      </c>
      <c r="AI359" s="37">
        <v>5</v>
      </c>
    </row>
    <row r="360" spans="1:35" x14ac:dyDescent="0.25">
      <c r="A360" t="s">
        <v>35</v>
      </c>
      <c r="B360" t="s">
        <v>1866</v>
      </c>
      <c r="C360" t="s">
        <v>1947</v>
      </c>
      <c r="D360" t="s">
        <v>2333</v>
      </c>
      <c r="E360" s="2">
        <v>39.890109890109891</v>
      </c>
      <c r="F360" s="2">
        <v>5.6923076923076925</v>
      </c>
      <c r="G360" s="2">
        <v>0.4175824175824176</v>
      </c>
      <c r="H360" s="2">
        <v>0.23076923076923078</v>
      </c>
      <c r="I360" s="2">
        <v>1.9340659340659341</v>
      </c>
      <c r="J360" s="2">
        <v>0</v>
      </c>
      <c r="K360" s="2">
        <v>0.73626373626373631</v>
      </c>
      <c r="L360" s="2">
        <v>5.7107692307692304</v>
      </c>
      <c r="M360" s="2">
        <v>4.9835164835164836</v>
      </c>
      <c r="N360" s="2">
        <v>0</v>
      </c>
      <c r="O360" s="2">
        <f>SUM(NonNurse[[#This Row],[Qualified Social Work Staff Hours]:[Other Social Work Staff Hours]])/NonNurse[[#This Row],[MDS Census]]</f>
        <v>0.12493112947658402</v>
      </c>
      <c r="P360" s="2">
        <v>0</v>
      </c>
      <c r="Q360" s="2">
        <v>10.109890109890109</v>
      </c>
      <c r="R360" s="2">
        <f>SUM(NonNurse[[#This Row],[Qualified Activities Professional Hours]:[Other Activities Professional Hours]])/NonNurse[[#This Row],[MDS Census]]</f>
        <v>0.25344352617079891</v>
      </c>
      <c r="S360" s="2">
        <v>4.4645054945054952</v>
      </c>
      <c r="T360" s="2">
        <v>7.462417582417582</v>
      </c>
      <c r="U360" s="2">
        <v>0</v>
      </c>
      <c r="V360" s="2">
        <f>SUM(NonNurse[[#This Row],[Occupational Therapist Hours]:[OT Aide Hours]])/NonNurse[[#This Row],[MDS Census]]</f>
        <v>0.29899449035812675</v>
      </c>
      <c r="W360" s="2">
        <v>2.6387912087912082</v>
      </c>
      <c r="X360" s="2">
        <v>14.78142857142857</v>
      </c>
      <c r="Y360" s="2">
        <v>0</v>
      </c>
      <c r="Z360" s="2">
        <f>SUM(NonNurse[[#This Row],[Physical Therapist (PT) Hours]:[PT Aide Hours]])/NonNurse[[#This Row],[MDS Census]]</f>
        <v>0.43670523415977958</v>
      </c>
      <c r="AA360" s="2">
        <v>0</v>
      </c>
      <c r="AB360" s="2">
        <v>0</v>
      </c>
      <c r="AC360" s="2">
        <v>0</v>
      </c>
      <c r="AD360" s="2">
        <v>0</v>
      </c>
      <c r="AE360" s="2">
        <v>0</v>
      </c>
      <c r="AF360" s="2">
        <v>0</v>
      </c>
      <c r="AG360" s="2">
        <v>0.12087912087912088</v>
      </c>
      <c r="AH360" s="2" t="s">
        <v>933</v>
      </c>
      <c r="AI360" s="37">
        <v>5</v>
      </c>
    </row>
    <row r="361" spans="1:35" x14ac:dyDescent="0.25">
      <c r="A361" t="s">
        <v>35</v>
      </c>
      <c r="B361" t="s">
        <v>1456</v>
      </c>
      <c r="C361" t="s">
        <v>2191</v>
      </c>
      <c r="D361" t="s">
        <v>2338</v>
      </c>
      <c r="E361" s="2">
        <v>99.472527472527474</v>
      </c>
      <c r="F361" s="2">
        <v>19.340659340659339</v>
      </c>
      <c r="G361" s="2">
        <v>0</v>
      </c>
      <c r="H361" s="2">
        <v>0.75824175824175821</v>
      </c>
      <c r="I361" s="2">
        <v>4.2637362637362637</v>
      </c>
      <c r="J361" s="2">
        <v>0</v>
      </c>
      <c r="K361" s="2">
        <v>0</v>
      </c>
      <c r="L361" s="2">
        <v>4.7593406593406593</v>
      </c>
      <c r="M361" s="2">
        <v>0</v>
      </c>
      <c r="N361" s="2">
        <v>0</v>
      </c>
      <c r="O361" s="2">
        <f>SUM(NonNurse[[#This Row],[Qualified Social Work Staff Hours]:[Other Social Work Staff Hours]])/NonNurse[[#This Row],[MDS Census]]</f>
        <v>0</v>
      </c>
      <c r="P361" s="2">
        <v>6.1538461538461542</v>
      </c>
      <c r="Q361" s="2">
        <v>6.5686813186813184</v>
      </c>
      <c r="R361" s="2">
        <f>SUM(NonNurse[[#This Row],[Qualified Activities Professional Hours]:[Other Activities Professional Hours]])/NonNurse[[#This Row],[MDS Census]]</f>
        <v>0.12789991162174105</v>
      </c>
      <c r="S361" s="2">
        <v>5.5714285714285712</v>
      </c>
      <c r="T361" s="2">
        <v>8.3050549450549447</v>
      </c>
      <c r="U361" s="2">
        <v>0</v>
      </c>
      <c r="V361" s="2">
        <f>SUM(NonNurse[[#This Row],[Occupational Therapist Hours]:[OT Aide Hours]])/NonNurse[[#This Row],[MDS Census]]</f>
        <v>0.1395006628369421</v>
      </c>
      <c r="W361" s="2">
        <v>4.6182417582417585</v>
      </c>
      <c r="X361" s="2">
        <v>7.2427472527472547</v>
      </c>
      <c r="Y361" s="2">
        <v>0</v>
      </c>
      <c r="Z361" s="2">
        <f>SUM(NonNurse[[#This Row],[Physical Therapist (PT) Hours]:[PT Aide Hours]])/NonNurse[[#This Row],[MDS Census]]</f>
        <v>0.11923884224480778</v>
      </c>
      <c r="AA361" s="2">
        <v>0</v>
      </c>
      <c r="AB361" s="2">
        <v>0</v>
      </c>
      <c r="AC361" s="2">
        <v>0</v>
      </c>
      <c r="AD361" s="2">
        <v>0</v>
      </c>
      <c r="AE361" s="2">
        <v>3.2967032967032968E-2</v>
      </c>
      <c r="AF361" s="2">
        <v>0</v>
      </c>
      <c r="AG361" s="2">
        <v>0</v>
      </c>
      <c r="AH361" s="2" t="s">
        <v>515</v>
      </c>
      <c r="AI361" s="37">
        <v>5</v>
      </c>
    </row>
    <row r="362" spans="1:35" x14ac:dyDescent="0.25">
      <c r="A362" t="s">
        <v>35</v>
      </c>
      <c r="B362" t="s">
        <v>1457</v>
      </c>
      <c r="C362" t="s">
        <v>2143</v>
      </c>
      <c r="D362" t="s">
        <v>2358</v>
      </c>
      <c r="E362" s="2">
        <v>37.208791208791212</v>
      </c>
      <c r="F362" s="2">
        <v>4.4835164835164836</v>
      </c>
      <c r="G362" s="2">
        <v>0.43956043956043955</v>
      </c>
      <c r="H362" s="2">
        <v>0.19780219780219779</v>
      </c>
      <c r="I362" s="2">
        <v>0.65934065934065933</v>
      </c>
      <c r="J362" s="2">
        <v>0</v>
      </c>
      <c r="K362" s="2">
        <v>0</v>
      </c>
      <c r="L362" s="2">
        <v>1.5986813186813189</v>
      </c>
      <c r="M362" s="2">
        <v>3.4285714285714284</v>
      </c>
      <c r="N362" s="2">
        <v>0</v>
      </c>
      <c r="O362" s="2">
        <f>SUM(NonNurse[[#This Row],[Qualified Social Work Staff Hours]:[Other Social Work Staff Hours]])/NonNurse[[#This Row],[MDS Census]]</f>
        <v>9.214412285883046E-2</v>
      </c>
      <c r="P362" s="2">
        <v>5.6263736263736268</v>
      </c>
      <c r="Q362" s="2">
        <v>9.1401098901098905</v>
      </c>
      <c r="R362" s="2">
        <f>SUM(NonNurse[[#This Row],[Qualified Activities Professional Hours]:[Other Activities Professional Hours]])/NonNurse[[#This Row],[MDS Census]]</f>
        <v>0.39685469580626109</v>
      </c>
      <c r="S362" s="2">
        <v>2.0972527472527478</v>
      </c>
      <c r="T362" s="2">
        <v>5.3979120879120881</v>
      </c>
      <c r="U362" s="2">
        <v>0</v>
      </c>
      <c r="V362" s="2">
        <f>SUM(NonNurse[[#This Row],[Occupational Therapist Hours]:[OT Aide Hours]])/NonNurse[[#This Row],[MDS Census]]</f>
        <v>0.20143532191376257</v>
      </c>
      <c r="W362" s="2">
        <v>1.4097802197802196</v>
      </c>
      <c r="X362" s="2">
        <v>3.704505494505494</v>
      </c>
      <c r="Y362" s="2">
        <v>0</v>
      </c>
      <c r="Z362" s="2">
        <f>SUM(NonNurse[[#This Row],[Physical Therapist (PT) Hours]:[PT Aide Hours]])/NonNurse[[#This Row],[MDS Census]]</f>
        <v>0.13744831659775544</v>
      </c>
      <c r="AA362" s="2">
        <v>0</v>
      </c>
      <c r="AB362" s="2">
        <v>0</v>
      </c>
      <c r="AC362" s="2">
        <v>0</v>
      </c>
      <c r="AD362" s="2">
        <v>0</v>
      </c>
      <c r="AE362" s="2">
        <v>0</v>
      </c>
      <c r="AF362" s="2">
        <v>0</v>
      </c>
      <c r="AG362" s="2">
        <v>0.13186813186813187</v>
      </c>
      <c r="AH362" s="2" t="s">
        <v>516</v>
      </c>
      <c r="AI362" s="37">
        <v>5</v>
      </c>
    </row>
    <row r="363" spans="1:35" x14ac:dyDescent="0.25">
      <c r="A363" t="s">
        <v>35</v>
      </c>
      <c r="B363" t="s">
        <v>1041</v>
      </c>
      <c r="C363" t="s">
        <v>2081</v>
      </c>
      <c r="D363" t="s">
        <v>2331</v>
      </c>
      <c r="E363" s="2">
        <v>124.50549450549451</v>
      </c>
      <c r="F363" s="2">
        <v>25.906593406593405</v>
      </c>
      <c r="G363" s="2">
        <v>0.75824175824175821</v>
      </c>
      <c r="H363" s="2">
        <v>0.79120879120879117</v>
      </c>
      <c r="I363" s="2">
        <v>5</v>
      </c>
      <c r="J363" s="2">
        <v>0</v>
      </c>
      <c r="K363" s="2">
        <v>0</v>
      </c>
      <c r="L363" s="2">
        <v>9.7960439560439578</v>
      </c>
      <c r="M363" s="2">
        <v>5.7692307692307692</v>
      </c>
      <c r="N363" s="2">
        <v>0</v>
      </c>
      <c r="O363" s="2">
        <f>SUM(NonNurse[[#This Row],[Qualified Social Work Staff Hours]:[Other Social Work Staff Hours]])/NonNurse[[#This Row],[MDS Census]]</f>
        <v>4.6337157987643422E-2</v>
      </c>
      <c r="P363" s="2">
        <v>4.7390109890109891</v>
      </c>
      <c r="Q363" s="2">
        <v>13.431758241758242</v>
      </c>
      <c r="R363" s="2">
        <f>SUM(NonNurse[[#This Row],[Qualified Activities Professional Hours]:[Other Activities Professional Hours]])/NonNurse[[#This Row],[MDS Census]]</f>
        <v>0.14594351279788173</v>
      </c>
      <c r="S363" s="2">
        <v>8.6528571428571421</v>
      </c>
      <c r="T363" s="2">
        <v>13.65021978021978</v>
      </c>
      <c r="U363" s="2">
        <v>0</v>
      </c>
      <c r="V363" s="2">
        <f>SUM(NonNurse[[#This Row],[Occupational Therapist Hours]:[OT Aide Hours]])/NonNurse[[#This Row],[MDS Census]]</f>
        <v>0.17913327449249777</v>
      </c>
      <c r="W363" s="2">
        <v>7.7131868131868133</v>
      </c>
      <c r="X363" s="2">
        <v>19.363296703296708</v>
      </c>
      <c r="Y363" s="2">
        <v>0</v>
      </c>
      <c r="Z363" s="2">
        <f>SUM(NonNurse[[#This Row],[Physical Therapist (PT) Hours]:[PT Aide Hours]])/NonNurse[[#This Row],[MDS Census]]</f>
        <v>0.21747219770520743</v>
      </c>
      <c r="AA363" s="2">
        <v>0</v>
      </c>
      <c r="AB363" s="2">
        <v>0</v>
      </c>
      <c r="AC363" s="2">
        <v>0</v>
      </c>
      <c r="AD363" s="2">
        <v>0</v>
      </c>
      <c r="AE363" s="2">
        <v>1.098901098901099E-2</v>
      </c>
      <c r="AF363" s="2">
        <v>0</v>
      </c>
      <c r="AG363" s="2">
        <v>0</v>
      </c>
      <c r="AH363" s="2" t="s">
        <v>94</v>
      </c>
      <c r="AI363" s="37">
        <v>5</v>
      </c>
    </row>
    <row r="364" spans="1:35" x14ac:dyDescent="0.25">
      <c r="A364" t="s">
        <v>35</v>
      </c>
      <c r="B364" t="s">
        <v>1183</v>
      </c>
      <c r="C364" t="s">
        <v>2070</v>
      </c>
      <c r="D364" t="s">
        <v>2296</v>
      </c>
      <c r="E364" s="2">
        <v>22.945054945054945</v>
      </c>
      <c r="F364" s="2">
        <v>5.1142857142857148</v>
      </c>
      <c r="G364" s="2">
        <v>0.15384615384615385</v>
      </c>
      <c r="H364" s="2">
        <v>0.26373626373626374</v>
      </c>
      <c r="I364" s="2">
        <v>0.34065934065934067</v>
      </c>
      <c r="J364" s="2">
        <v>0</v>
      </c>
      <c r="K364" s="2">
        <v>0.15384615384615385</v>
      </c>
      <c r="L364" s="2">
        <v>0.17560439560439561</v>
      </c>
      <c r="M364" s="2">
        <v>5.5824175824175821</v>
      </c>
      <c r="N364" s="2">
        <v>0</v>
      </c>
      <c r="O364" s="2">
        <f>SUM(NonNurse[[#This Row],[Qualified Social Work Staff Hours]:[Other Social Work Staff Hours]])/NonNurse[[#This Row],[MDS Census]]</f>
        <v>0.24329501915708812</v>
      </c>
      <c r="P364" s="2">
        <v>3.8868131868131868</v>
      </c>
      <c r="Q364" s="2">
        <v>0</v>
      </c>
      <c r="R364" s="2">
        <f>SUM(NonNurse[[#This Row],[Qualified Activities Professional Hours]:[Other Activities Professional Hours]])/NonNurse[[#This Row],[MDS Census]]</f>
        <v>0.16939655172413792</v>
      </c>
      <c r="S364" s="2">
        <v>0.50758241758241751</v>
      </c>
      <c r="T364" s="2">
        <v>4.0598901098901106</v>
      </c>
      <c r="U364" s="2">
        <v>0</v>
      </c>
      <c r="V364" s="2">
        <f>SUM(NonNurse[[#This Row],[Occupational Therapist Hours]:[OT Aide Hours]])/NonNurse[[#This Row],[MDS Census]]</f>
        <v>0.19906130268199237</v>
      </c>
      <c r="W364" s="2">
        <v>0.70626373626373617</v>
      </c>
      <c r="X364" s="2">
        <v>4.7030769230769227</v>
      </c>
      <c r="Y364" s="2">
        <v>0</v>
      </c>
      <c r="Z364" s="2">
        <f>SUM(NonNurse[[#This Row],[Physical Therapist (PT) Hours]:[PT Aide Hours]])/NonNurse[[#This Row],[MDS Census]]</f>
        <v>0.23575191570881224</v>
      </c>
      <c r="AA364" s="2">
        <v>5.4945054945054944E-2</v>
      </c>
      <c r="AB364" s="2">
        <v>0</v>
      </c>
      <c r="AC364" s="2">
        <v>0</v>
      </c>
      <c r="AD364" s="2">
        <v>0</v>
      </c>
      <c r="AE364" s="2">
        <v>0</v>
      </c>
      <c r="AF364" s="2">
        <v>0</v>
      </c>
      <c r="AG364" s="2">
        <v>6.5934065934065936E-2</v>
      </c>
      <c r="AH364" s="2" t="s">
        <v>238</v>
      </c>
      <c r="AI364" s="37">
        <v>5</v>
      </c>
    </row>
    <row r="365" spans="1:35" x14ac:dyDescent="0.25">
      <c r="A365" t="s">
        <v>35</v>
      </c>
      <c r="B365" t="s">
        <v>1230</v>
      </c>
      <c r="C365" t="s">
        <v>1924</v>
      </c>
      <c r="D365" t="s">
        <v>2332</v>
      </c>
      <c r="E365" s="2">
        <v>65.164835164835168</v>
      </c>
      <c r="F365" s="2">
        <v>2.8571428571428572</v>
      </c>
      <c r="G365" s="2">
        <v>0.5714285714285714</v>
      </c>
      <c r="H365" s="2">
        <v>0.43681318681318682</v>
      </c>
      <c r="I365" s="2">
        <v>0.89010989010989006</v>
      </c>
      <c r="J365" s="2">
        <v>0</v>
      </c>
      <c r="K365" s="2">
        <v>0</v>
      </c>
      <c r="L365" s="2">
        <v>1.0085714285714285</v>
      </c>
      <c r="M365" s="2">
        <v>5.7142857142857144</v>
      </c>
      <c r="N365" s="2">
        <v>0</v>
      </c>
      <c r="O365" s="2">
        <f>SUM(NonNurse[[#This Row],[Qualified Social Work Staff Hours]:[Other Social Work Staff Hours]])/NonNurse[[#This Row],[MDS Census]]</f>
        <v>8.7689713322091065E-2</v>
      </c>
      <c r="P365" s="2">
        <v>5.7142857142857144</v>
      </c>
      <c r="Q365" s="2">
        <v>6.5370329670329674</v>
      </c>
      <c r="R365" s="2">
        <f>SUM(NonNurse[[#This Row],[Qualified Activities Professional Hours]:[Other Activities Professional Hours]])/NonNurse[[#This Row],[MDS Census]]</f>
        <v>0.18800505902192244</v>
      </c>
      <c r="S365" s="2">
        <v>1.9941758241758247</v>
      </c>
      <c r="T365" s="2">
        <v>6.5279120879120862</v>
      </c>
      <c r="U365" s="2">
        <v>0</v>
      </c>
      <c r="V365" s="2">
        <f>SUM(NonNurse[[#This Row],[Occupational Therapist Hours]:[OT Aide Hours]])/NonNurse[[#This Row],[MDS Census]]</f>
        <v>0.13077740303541313</v>
      </c>
      <c r="W365" s="2">
        <v>1.100989010989011</v>
      </c>
      <c r="X365" s="2">
        <v>10.422197802197806</v>
      </c>
      <c r="Y365" s="2">
        <v>0</v>
      </c>
      <c r="Z365" s="2">
        <f>SUM(NonNurse[[#This Row],[Physical Therapist (PT) Hours]:[PT Aide Hours]])/NonNurse[[#This Row],[MDS Census]]</f>
        <v>0.17683136593591911</v>
      </c>
      <c r="AA365" s="2">
        <v>0</v>
      </c>
      <c r="AB365" s="2">
        <v>0</v>
      </c>
      <c r="AC365" s="2">
        <v>0</v>
      </c>
      <c r="AD365" s="2">
        <v>0</v>
      </c>
      <c r="AE365" s="2">
        <v>0</v>
      </c>
      <c r="AF365" s="2">
        <v>0</v>
      </c>
      <c r="AG365" s="2">
        <v>0</v>
      </c>
      <c r="AH365" s="2" t="s">
        <v>286</v>
      </c>
      <c r="AI365" s="37">
        <v>5</v>
      </c>
    </row>
    <row r="366" spans="1:35" x14ac:dyDescent="0.25">
      <c r="A366" t="s">
        <v>35</v>
      </c>
      <c r="B366" t="s">
        <v>1077</v>
      </c>
      <c r="C366" t="s">
        <v>1975</v>
      </c>
      <c r="D366" t="s">
        <v>2316</v>
      </c>
      <c r="E366" s="2">
        <v>46.912087912087912</v>
      </c>
      <c r="F366" s="2">
        <v>5.2802197802197801</v>
      </c>
      <c r="G366" s="2">
        <v>0</v>
      </c>
      <c r="H366" s="2">
        <v>0</v>
      </c>
      <c r="I366" s="2">
        <v>0</v>
      </c>
      <c r="J366" s="2">
        <v>0</v>
      </c>
      <c r="K366" s="2">
        <v>0</v>
      </c>
      <c r="L366" s="2">
        <v>2.697802197802198</v>
      </c>
      <c r="M366" s="2">
        <v>0</v>
      </c>
      <c r="N366" s="2">
        <v>0</v>
      </c>
      <c r="O366" s="2">
        <f>SUM(NonNurse[[#This Row],[Qualified Social Work Staff Hours]:[Other Social Work Staff Hours]])/NonNurse[[#This Row],[MDS Census]]</f>
        <v>0</v>
      </c>
      <c r="P366" s="2">
        <v>0</v>
      </c>
      <c r="Q366" s="2">
        <v>7.2554945054945055</v>
      </c>
      <c r="R366" s="2">
        <f>SUM(NonNurse[[#This Row],[Qualified Activities Professional Hours]:[Other Activities Professional Hours]])/NonNurse[[#This Row],[MDS Census]]</f>
        <v>0.15466151323494964</v>
      </c>
      <c r="S366" s="2">
        <v>5.197802197802198</v>
      </c>
      <c r="T366" s="2">
        <v>10.057692307692308</v>
      </c>
      <c r="U366" s="2">
        <v>0</v>
      </c>
      <c r="V366" s="2">
        <f>SUM(NonNurse[[#This Row],[Occupational Therapist Hours]:[OT Aide Hours]])/NonNurse[[#This Row],[MDS Census]]</f>
        <v>0.32519325368938867</v>
      </c>
      <c r="W366" s="2">
        <v>3.8846153846153846</v>
      </c>
      <c r="X366" s="2">
        <v>5.6510989010989015</v>
      </c>
      <c r="Y366" s="2">
        <v>0</v>
      </c>
      <c r="Z366" s="2">
        <f>SUM(NonNurse[[#This Row],[Physical Therapist (PT) Hours]:[PT Aide Hours]])/NonNurse[[#This Row],[MDS Census]]</f>
        <v>0.20326774420238933</v>
      </c>
      <c r="AA366" s="2">
        <v>0</v>
      </c>
      <c r="AB366" s="2">
        <v>0</v>
      </c>
      <c r="AC366" s="2">
        <v>0</v>
      </c>
      <c r="AD366" s="2">
        <v>0</v>
      </c>
      <c r="AE366" s="2">
        <v>0</v>
      </c>
      <c r="AF366" s="2">
        <v>0</v>
      </c>
      <c r="AG366" s="2">
        <v>0</v>
      </c>
      <c r="AH366" s="2" t="s">
        <v>130</v>
      </c>
      <c r="AI366" s="37">
        <v>5</v>
      </c>
    </row>
    <row r="367" spans="1:35" x14ac:dyDescent="0.25">
      <c r="A367" t="s">
        <v>35</v>
      </c>
      <c r="B367" t="s">
        <v>1137</v>
      </c>
      <c r="C367" t="s">
        <v>1952</v>
      </c>
      <c r="D367" t="s">
        <v>2351</v>
      </c>
      <c r="E367" s="2">
        <v>20.527472527472529</v>
      </c>
      <c r="F367" s="2">
        <v>0</v>
      </c>
      <c r="G367" s="2">
        <v>0</v>
      </c>
      <c r="H367" s="2">
        <v>0</v>
      </c>
      <c r="I367" s="2">
        <v>0</v>
      </c>
      <c r="J367" s="2">
        <v>0</v>
      </c>
      <c r="K367" s="2">
        <v>0</v>
      </c>
      <c r="L367" s="2">
        <v>0.19538461538461541</v>
      </c>
      <c r="M367" s="2">
        <v>0</v>
      </c>
      <c r="N367" s="2">
        <v>0.56043956043956045</v>
      </c>
      <c r="O367" s="2">
        <f>SUM(NonNurse[[#This Row],[Qualified Social Work Staff Hours]:[Other Social Work Staff Hours]])/NonNurse[[#This Row],[MDS Census]]</f>
        <v>2.7301927194860812E-2</v>
      </c>
      <c r="P367" s="2">
        <v>0</v>
      </c>
      <c r="Q367" s="2">
        <v>0</v>
      </c>
      <c r="R367" s="2">
        <f>SUM(NonNurse[[#This Row],[Qualified Activities Professional Hours]:[Other Activities Professional Hours]])/NonNurse[[#This Row],[MDS Census]]</f>
        <v>0</v>
      </c>
      <c r="S367" s="2">
        <v>2.0609890109890112</v>
      </c>
      <c r="T367" s="2">
        <v>8.9670329670329674E-2</v>
      </c>
      <c r="U367" s="2">
        <v>0</v>
      </c>
      <c r="V367" s="2">
        <f>SUM(NonNurse[[#This Row],[Occupational Therapist Hours]:[OT Aide Hours]])/NonNurse[[#This Row],[MDS Census]]</f>
        <v>0.10476980728051392</v>
      </c>
      <c r="W367" s="2">
        <v>0.12153846153846154</v>
      </c>
      <c r="X367" s="2">
        <v>1.9761538461538459</v>
      </c>
      <c r="Y367" s="2">
        <v>0</v>
      </c>
      <c r="Z367" s="2">
        <f>SUM(NonNurse[[#This Row],[Physical Therapist (PT) Hours]:[PT Aide Hours]])/NonNurse[[#This Row],[MDS Census]]</f>
        <v>0.10218950749464667</v>
      </c>
      <c r="AA367" s="2">
        <v>0</v>
      </c>
      <c r="AB367" s="2">
        <v>0</v>
      </c>
      <c r="AC367" s="2">
        <v>0</v>
      </c>
      <c r="AD367" s="2">
        <v>0</v>
      </c>
      <c r="AE367" s="2">
        <v>0</v>
      </c>
      <c r="AF367" s="2">
        <v>0</v>
      </c>
      <c r="AG367" s="2">
        <v>0</v>
      </c>
      <c r="AH367" s="2" t="s">
        <v>192</v>
      </c>
      <c r="AI367" s="37">
        <v>5</v>
      </c>
    </row>
    <row r="368" spans="1:35" x14ac:dyDescent="0.25">
      <c r="A368" t="s">
        <v>35</v>
      </c>
      <c r="B368" t="s">
        <v>1785</v>
      </c>
      <c r="C368" t="s">
        <v>2260</v>
      </c>
      <c r="D368" t="s">
        <v>2338</v>
      </c>
      <c r="E368" s="2">
        <v>46.175824175824175</v>
      </c>
      <c r="F368" s="2">
        <v>0</v>
      </c>
      <c r="G368" s="2">
        <v>0</v>
      </c>
      <c r="H368" s="2">
        <v>0</v>
      </c>
      <c r="I368" s="2">
        <v>0</v>
      </c>
      <c r="J368" s="2">
        <v>0</v>
      </c>
      <c r="K368" s="2">
        <v>0</v>
      </c>
      <c r="L368" s="2">
        <v>1.441208791208791</v>
      </c>
      <c r="M368" s="2">
        <v>0</v>
      </c>
      <c r="N368" s="2">
        <v>0</v>
      </c>
      <c r="O368" s="2">
        <f>SUM(NonNurse[[#This Row],[Qualified Social Work Staff Hours]:[Other Social Work Staff Hours]])/NonNurse[[#This Row],[MDS Census]]</f>
        <v>0</v>
      </c>
      <c r="P368" s="2">
        <v>0</v>
      </c>
      <c r="Q368" s="2">
        <v>6.5054945054945055</v>
      </c>
      <c r="R368" s="2">
        <f>SUM(NonNurse[[#This Row],[Qualified Activities Professional Hours]:[Other Activities Professional Hours]])/NonNurse[[#This Row],[MDS Census]]</f>
        <v>0.14088529271775346</v>
      </c>
      <c r="S368" s="2">
        <v>2.9360439560439562</v>
      </c>
      <c r="T368" s="2">
        <v>3.8696703296703303</v>
      </c>
      <c r="U368" s="2">
        <v>0</v>
      </c>
      <c r="V368" s="2">
        <f>SUM(NonNurse[[#This Row],[Occupational Therapist Hours]:[OT Aide Hours]])/NonNurse[[#This Row],[MDS Census]]</f>
        <v>0.14738695859114709</v>
      </c>
      <c r="W368" s="2">
        <v>3.9174725274725257</v>
      </c>
      <c r="X368" s="2">
        <v>5.5578021978021974</v>
      </c>
      <c r="Y368" s="2">
        <v>0</v>
      </c>
      <c r="Z368" s="2">
        <f>SUM(NonNurse[[#This Row],[Physical Therapist (PT) Hours]:[PT Aide Hours]])/NonNurse[[#This Row],[MDS Census]]</f>
        <v>0.2051999048072346</v>
      </c>
      <c r="AA368" s="2">
        <v>0</v>
      </c>
      <c r="AB368" s="2">
        <v>0</v>
      </c>
      <c r="AC368" s="2">
        <v>0</v>
      </c>
      <c r="AD368" s="2">
        <v>0</v>
      </c>
      <c r="AE368" s="2">
        <v>0</v>
      </c>
      <c r="AF368" s="2">
        <v>0</v>
      </c>
      <c r="AG368" s="2">
        <v>0</v>
      </c>
      <c r="AH368" s="2" t="s">
        <v>851</v>
      </c>
      <c r="AI368" s="37">
        <v>5</v>
      </c>
    </row>
    <row r="369" spans="1:35" x14ac:dyDescent="0.25">
      <c r="A369" t="s">
        <v>35</v>
      </c>
      <c r="B369" t="s">
        <v>1580</v>
      </c>
      <c r="C369" t="s">
        <v>1978</v>
      </c>
      <c r="D369" t="s">
        <v>2331</v>
      </c>
      <c r="E369" s="2">
        <v>14.197802197802197</v>
      </c>
      <c r="F369" s="2">
        <v>2.3736263736263736</v>
      </c>
      <c r="G369" s="2">
        <v>0.30769230769230771</v>
      </c>
      <c r="H369" s="2">
        <v>0</v>
      </c>
      <c r="I369" s="2">
        <v>4.8791208791208796</v>
      </c>
      <c r="J369" s="2">
        <v>0</v>
      </c>
      <c r="K369" s="2">
        <v>0</v>
      </c>
      <c r="L369" s="2">
        <v>3.2087912087912094</v>
      </c>
      <c r="M369" s="2">
        <v>9.7582417582417591</v>
      </c>
      <c r="N369" s="2">
        <v>0</v>
      </c>
      <c r="O369" s="2">
        <f>SUM(NonNurse[[#This Row],[Qualified Social Work Staff Hours]:[Other Social Work Staff Hours]])/NonNurse[[#This Row],[MDS Census]]</f>
        <v>0.68730650154798767</v>
      </c>
      <c r="P369" s="2">
        <v>5.0780219780219769</v>
      </c>
      <c r="Q369" s="2">
        <v>0</v>
      </c>
      <c r="R369" s="2">
        <f>SUM(NonNurse[[#This Row],[Qualified Activities Professional Hours]:[Other Activities Professional Hours]])/NonNurse[[#This Row],[MDS Census]]</f>
        <v>0.35766253869969034</v>
      </c>
      <c r="S369" s="2">
        <v>13.44945054945055</v>
      </c>
      <c r="T369" s="2">
        <v>4.4109890109890104</v>
      </c>
      <c r="U369" s="2">
        <v>0</v>
      </c>
      <c r="V369" s="2">
        <f>SUM(NonNurse[[#This Row],[Occupational Therapist Hours]:[OT Aide Hours]])/NonNurse[[#This Row],[MDS Census]]</f>
        <v>1.2579721362229102</v>
      </c>
      <c r="W369" s="2">
        <v>9.9252747252747255</v>
      </c>
      <c r="X369" s="2">
        <v>8.4153846153846157</v>
      </c>
      <c r="Y369" s="2">
        <v>4.9780219780219781</v>
      </c>
      <c r="Z369" s="2">
        <f>SUM(NonNurse[[#This Row],[Physical Therapist (PT) Hours]:[PT Aide Hours]])/NonNurse[[#This Row],[MDS Census]]</f>
        <v>1.6424148606811149</v>
      </c>
      <c r="AA369" s="2">
        <v>0</v>
      </c>
      <c r="AB369" s="2">
        <v>0</v>
      </c>
      <c r="AC369" s="2">
        <v>0</v>
      </c>
      <c r="AD369" s="2">
        <v>0</v>
      </c>
      <c r="AE369" s="2">
        <v>0</v>
      </c>
      <c r="AF369" s="2">
        <v>0</v>
      </c>
      <c r="AG369" s="2">
        <v>0</v>
      </c>
      <c r="AH369" s="2" t="s">
        <v>642</v>
      </c>
      <c r="AI369" s="37">
        <v>5</v>
      </c>
    </row>
    <row r="370" spans="1:35" x14ac:dyDescent="0.25">
      <c r="A370" t="s">
        <v>35</v>
      </c>
      <c r="B370" t="s">
        <v>1078</v>
      </c>
      <c r="C370" t="s">
        <v>2093</v>
      </c>
      <c r="D370" t="s">
        <v>2316</v>
      </c>
      <c r="E370" s="2">
        <v>96.087912087912088</v>
      </c>
      <c r="F370" s="2">
        <v>22.818681318681318</v>
      </c>
      <c r="G370" s="2">
        <v>0.26373626373626374</v>
      </c>
      <c r="H370" s="2">
        <v>0.70329670329670335</v>
      </c>
      <c r="I370" s="2">
        <v>5.3186813186813184</v>
      </c>
      <c r="J370" s="2">
        <v>0</v>
      </c>
      <c r="K370" s="2">
        <v>0</v>
      </c>
      <c r="L370" s="2">
        <v>3.7283516483516479</v>
      </c>
      <c r="M370" s="2">
        <v>5.5384615384615383</v>
      </c>
      <c r="N370" s="2">
        <v>0</v>
      </c>
      <c r="O370" s="2">
        <f>SUM(NonNurse[[#This Row],[Qualified Social Work Staff Hours]:[Other Social Work Staff Hours]])/NonNurse[[#This Row],[MDS Census]]</f>
        <v>5.7639524245196708E-2</v>
      </c>
      <c r="P370" s="2">
        <v>5.186813186813187</v>
      </c>
      <c r="Q370" s="2">
        <v>16.142857142857142</v>
      </c>
      <c r="R370" s="2">
        <f>SUM(NonNurse[[#This Row],[Qualified Activities Professional Hours]:[Other Activities Professional Hours]])/NonNurse[[#This Row],[MDS Census]]</f>
        <v>0.2219807868252516</v>
      </c>
      <c r="S370" s="2">
        <v>3.412087912087912</v>
      </c>
      <c r="T370" s="2">
        <v>7.5075824175824186</v>
      </c>
      <c r="U370" s="2">
        <v>0</v>
      </c>
      <c r="V370" s="2">
        <f>SUM(NonNurse[[#This Row],[Occupational Therapist Hours]:[OT Aide Hours]])/NonNurse[[#This Row],[MDS Census]]</f>
        <v>0.1136424977127173</v>
      </c>
      <c r="W370" s="2">
        <v>3.3956043956043955</v>
      </c>
      <c r="X370" s="2">
        <v>9.4692307692307693</v>
      </c>
      <c r="Y370" s="2">
        <v>0</v>
      </c>
      <c r="Z370" s="2">
        <f>SUM(NonNurse[[#This Row],[Physical Therapist (PT) Hours]:[PT Aide Hours]])/NonNurse[[#This Row],[MDS Census]]</f>
        <v>0.13388609332113449</v>
      </c>
      <c r="AA370" s="2">
        <v>0</v>
      </c>
      <c r="AB370" s="2">
        <v>0</v>
      </c>
      <c r="AC370" s="2">
        <v>0</v>
      </c>
      <c r="AD370" s="2">
        <v>0</v>
      </c>
      <c r="AE370" s="2">
        <v>3.2967032967032968E-2</v>
      </c>
      <c r="AF370" s="2">
        <v>0</v>
      </c>
      <c r="AG370" s="2">
        <v>0</v>
      </c>
      <c r="AH370" s="2" t="s">
        <v>131</v>
      </c>
      <c r="AI370" s="37">
        <v>5</v>
      </c>
    </row>
    <row r="371" spans="1:35" x14ac:dyDescent="0.25">
      <c r="A371" t="s">
        <v>35</v>
      </c>
      <c r="B371" t="s">
        <v>1249</v>
      </c>
      <c r="C371" t="s">
        <v>2145</v>
      </c>
      <c r="D371" t="s">
        <v>2287</v>
      </c>
      <c r="E371" s="2">
        <v>102.43956043956044</v>
      </c>
      <c r="F371" s="2">
        <v>19.735274725274724</v>
      </c>
      <c r="G371" s="2">
        <v>0.87912087912087911</v>
      </c>
      <c r="H371" s="2">
        <v>0.16483516483516483</v>
      </c>
      <c r="I371" s="2">
        <v>61.670329670329672</v>
      </c>
      <c r="J371" s="2">
        <v>0</v>
      </c>
      <c r="K371" s="2">
        <v>0</v>
      </c>
      <c r="L371" s="2">
        <v>0</v>
      </c>
      <c r="M371" s="2">
        <v>5.7417582417582418</v>
      </c>
      <c r="N371" s="2">
        <v>4.8974725274725275</v>
      </c>
      <c r="O371" s="2">
        <f>SUM(NonNurse[[#This Row],[Qualified Social Work Staff Hours]:[Other Social Work Staff Hours]])/NonNurse[[#This Row],[MDS Census]]</f>
        <v>0.10385861403132375</v>
      </c>
      <c r="P371" s="2">
        <v>4.7974725274725287</v>
      </c>
      <c r="Q371" s="2">
        <v>10.00208791208791</v>
      </c>
      <c r="R371" s="2">
        <f>SUM(NonNurse[[#This Row],[Qualified Activities Professional Hours]:[Other Activities Professional Hours]])/NonNurse[[#This Row],[MDS Census]]</f>
        <v>0.14447114353143103</v>
      </c>
      <c r="S371" s="2">
        <v>4.2504395604395597</v>
      </c>
      <c r="T371" s="2">
        <v>10.16043956043956</v>
      </c>
      <c r="U371" s="2">
        <v>0</v>
      </c>
      <c r="V371" s="2">
        <f>SUM(NonNurse[[#This Row],[Occupational Therapist Hours]:[OT Aide Hours]])/NonNurse[[#This Row],[MDS Census]]</f>
        <v>0.14067689337052133</v>
      </c>
      <c r="W371" s="2">
        <v>4.5806593406593414</v>
      </c>
      <c r="X371" s="2">
        <v>8.4440659340659341</v>
      </c>
      <c r="Y371" s="2">
        <v>0</v>
      </c>
      <c r="Z371" s="2">
        <f>SUM(NonNurse[[#This Row],[Physical Therapist (PT) Hours]:[PT Aide Hours]])/NonNurse[[#This Row],[MDS Census]]</f>
        <v>0.12714546234713581</v>
      </c>
      <c r="AA371" s="2">
        <v>0</v>
      </c>
      <c r="AB371" s="2">
        <v>0</v>
      </c>
      <c r="AC371" s="2">
        <v>0</v>
      </c>
      <c r="AD371" s="2">
        <v>0</v>
      </c>
      <c r="AE371" s="2">
        <v>0</v>
      </c>
      <c r="AF371" s="2">
        <v>0</v>
      </c>
      <c r="AG371" s="2">
        <v>0</v>
      </c>
      <c r="AH371" s="2" t="s">
        <v>305</v>
      </c>
      <c r="AI371" s="37">
        <v>5</v>
      </c>
    </row>
    <row r="372" spans="1:35" x14ac:dyDescent="0.25">
      <c r="A372" t="s">
        <v>35</v>
      </c>
      <c r="B372" t="s">
        <v>1639</v>
      </c>
      <c r="C372" t="s">
        <v>2199</v>
      </c>
      <c r="D372" t="s">
        <v>2317</v>
      </c>
      <c r="E372" s="2">
        <v>59.670329670329672</v>
      </c>
      <c r="F372" s="2">
        <v>5.4505494505494507</v>
      </c>
      <c r="G372" s="2">
        <v>4.3956043956043959E-2</v>
      </c>
      <c r="H372" s="2">
        <v>0.35340659340659331</v>
      </c>
      <c r="I372" s="2">
        <v>0.84615384615384615</v>
      </c>
      <c r="J372" s="2">
        <v>8.7912087912087919E-2</v>
      </c>
      <c r="K372" s="2">
        <v>0</v>
      </c>
      <c r="L372" s="2">
        <v>2.7546153846153847</v>
      </c>
      <c r="M372" s="2">
        <v>0</v>
      </c>
      <c r="N372" s="2">
        <v>5.4395604395604398</v>
      </c>
      <c r="O372" s="2">
        <f>SUM(NonNurse[[#This Row],[Qualified Social Work Staff Hours]:[Other Social Work Staff Hours]])/NonNurse[[#This Row],[MDS Census]]</f>
        <v>9.1160220994475141E-2</v>
      </c>
      <c r="P372" s="2">
        <v>0</v>
      </c>
      <c r="Q372" s="2">
        <v>5.5082417582417582</v>
      </c>
      <c r="R372" s="2">
        <f>SUM(NonNurse[[#This Row],[Qualified Activities Professional Hours]:[Other Activities Professional Hours]])/NonNurse[[#This Row],[MDS Census]]</f>
        <v>9.2311233885819521E-2</v>
      </c>
      <c r="S372" s="2">
        <v>0.785054945054945</v>
      </c>
      <c r="T372" s="2">
        <v>4.6003296703296712</v>
      </c>
      <c r="U372" s="2">
        <v>0</v>
      </c>
      <c r="V372" s="2">
        <f>SUM(NonNurse[[#This Row],[Occupational Therapist Hours]:[OT Aide Hours]])/NonNurse[[#This Row],[MDS Census]]</f>
        <v>9.0252302025782702E-2</v>
      </c>
      <c r="W372" s="2">
        <v>0.16615384615384615</v>
      </c>
      <c r="X372" s="2">
        <v>9.6837362637362645</v>
      </c>
      <c r="Y372" s="2">
        <v>0</v>
      </c>
      <c r="Z372" s="2">
        <f>SUM(NonNurse[[#This Row],[Physical Therapist (PT) Hours]:[PT Aide Hours]])/NonNurse[[#This Row],[MDS Census]]</f>
        <v>0.1650718232044199</v>
      </c>
      <c r="AA372" s="2">
        <v>0</v>
      </c>
      <c r="AB372" s="2">
        <v>0</v>
      </c>
      <c r="AC372" s="2">
        <v>0</v>
      </c>
      <c r="AD372" s="2">
        <v>0</v>
      </c>
      <c r="AE372" s="2">
        <v>0</v>
      </c>
      <c r="AF372" s="2">
        <v>0</v>
      </c>
      <c r="AG372" s="2">
        <v>0</v>
      </c>
      <c r="AH372" s="2" t="s">
        <v>702</v>
      </c>
      <c r="AI372" s="37">
        <v>5</v>
      </c>
    </row>
    <row r="373" spans="1:35" x14ac:dyDescent="0.25">
      <c r="A373" t="s">
        <v>35</v>
      </c>
      <c r="B373" t="s">
        <v>1792</v>
      </c>
      <c r="C373" t="s">
        <v>1918</v>
      </c>
      <c r="D373" t="s">
        <v>2289</v>
      </c>
      <c r="E373" s="2">
        <v>45.81318681318681</v>
      </c>
      <c r="F373" s="2">
        <v>2.4917582417582418</v>
      </c>
      <c r="G373" s="2">
        <v>0.10989010989010989</v>
      </c>
      <c r="H373" s="2">
        <v>0.32417582417582419</v>
      </c>
      <c r="I373" s="2">
        <v>0</v>
      </c>
      <c r="J373" s="2">
        <v>0</v>
      </c>
      <c r="K373" s="2">
        <v>0.10989010989010989</v>
      </c>
      <c r="L373" s="2">
        <v>0.37912087912087911</v>
      </c>
      <c r="M373" s="2">
        <v>0</v>
      </c>
      <c r="N373" s="2">
        <v>4.5906593406593403</v>
      </c>
      <c r="O373" s="2">
        <f>SUM(NonNurse[[#This Row],[Qualified Social Work Staff Hours]:[Other Social Work Staff Hours]])/NonNurse[[#This Row],[MDS Census]]</f>
        <v>0.10020388582393859</v>
      </c>
      <c r="P373" s="2">
        <v>4.8928571428571432</v>
      </c>
      <c r="Q373" s="2">
        <v>8.7912087912087919E-2</v>
      </c>
      <c r="R373" s="2">
        <f>SUM(NonNurse[[#This Row],[Qualified Activities Professional Hours]:[Other Activities Professional Hours]])/NonNurse[[#This Row],[MDS Census]]</f>
        <v>0.10871911729431519</v>
      </c>
      <c r="S373" s="2">
        <v>0.48076923076923078</v>
      </c>
      <c r="T373" s="2">
        <v>3.6321978021978021</v>
      </c>
      <c r="U373" s="2">
        <v>0</v>
      </c>
      <c r="V373" s="2">
        <f>SUM(NonNurse[[#This Row],[Occupational Therapist Hours]:[OT Aide Hours]])/NonNurse[[#This Row],[MDS Census]]</f>
        <v>8.9776924922043658E-2</v>
      </c>
      <c r="W373" s="2">
        <v>0.93406593406593408</v>
      </c>
      <c r="X373" s="2">
        <v>2</v>
      </c>
      <c r="Y373" s="2">
        <v>0</v>
      </c>
      <c r="Z373" s="2">
        <f>SUM(NonNurse[[#This Row],[Physical Therapist (PT) Hours]:[PT Aide Hours]])/NonNurse[[#This Row],[MDS Census]]</f>
        <v>6.4044135284240827E-2</v>
      </c>
      <c r="AA373" s="2">
        <v>0</v>
      </c>
      <c r="AB373" s="2">
        <v>0</v>
      </c>
      <c r="AC373" s="2">
        <v>0</v>
      </c>
      <c r="AD373" s="2">
        <v>26.362637362637361</v>
      </c>
      <c r="AE373" s="2">
        <v>0</v>
      </c>
      <c r="AF373" s="2">
        <v>0</v>
      </c>
      <c r="AG373" s="2">
        <v>0.10989010989010989</v>
      </c>
      <c r="AH373" s="2" t="s">
        <v>859</v>
      </c>
      <c r="AI373" s="37">
        <v>5</v>
      </c>
    </row>
    <row r="374" spans="1:35" x14ac:dyDescent="0.25">
      <c r="A374" t="s">
        <v>35</v>
      </c>
      <c r="B374" t="s">
        <v>1545</v>
      </c>
      <c r="C374" t="s">
        <v>1966</v>
      </c>
      <c r="D374" t="s">
        <v>2286</v>
      </c>
      <c r="E374" s="2">
        <v>68.109890109890117</v>
      </c>
      <c r="F374" s="2">
        <v>5.0989010989010985</v>
      </c>
      <c r="G374" s="2">
        <v>0</v>
      </c>
      <c r="H374" s="2">
        <v>0</v>
      </c>
      <c r="I374" s="2">
        <v>0</v>
      </c>
      <c r="J374" s="2">
        <v>0</v>
      </c>
      <c r="K374" s="2">
        <v>0</v>
      </c>
      <c r="L374" s="2">
        <v>4.7323076923076934</v>
      </c>
      <c r="M374" s="2">
        <v>0</v>
      </c>
      <c r="N374" s="2">
        <v>5.0109890109890109</v>
      </c>
      <c r="O374" s="2">
        <f>SUM(NonNurse[[#This Row],[Qualified Social Work Staff Hours]:[Other Social Work Staff Hours]])/NonNurse[[#This Row],[MDS Census]]</f>
        <v>7.3572120038722155E-2</v>
      </c>
      <c r="P374" s="2">
        <v>7.1587912087912082</v>
      </c>
      <c r="Q374" s="2">
        <v>5.2085714285714273</v>
      </c>
      <c r="R374" s="2">
        <f>SUM(NonNurse[[#This Row],[Qualified Activities Professional Hours]:[Other Activities Professional Hours]])/NonNurse[[#This Row],[MDS Census]]</f>
        <v>0.18157954178767341</v>
      </c>
      <c r="S374" s="2">
        <v>5.7729670329670322</v>
      </c>
      <c r="T374" s="2">
        <v>4.6271428571428581</v>
      </c>
      <c r="U374" s="2">
        <v>0</v>
      </c>
      <c r="V374" s="2">
        <f>SUM(NonNurse[[#This Row],[Occupational Therapist Hours]:[OT Aide Hours]])/NonNurse[[#This Row],[MDS Census]]</f>
        <v>0.15269603097773474</v>
      </c>
      <c r="W374" s="2">
        <v>2.4930769230769214</v>
      </c>
      <c r="X374" s="2">
        <v>11.196373626373626</v>
      </c>
      <c r="Y374" s="2">
        <v>0</v>
      </c>
      <c r="Z374" s="2">
        <f>SUM(NonNurse[[#This Row],[Physical Therapist (PT) Hours]:[PT Aide Hours]])/NonNurse[[#This Row],[MDS Census]]</f>
        <v>0.2009906421426266</v>
      </c>
      <c r="AA374" s="2">
        <v>0</v>
      </c>
      <c r="AB374" s="2">
        <v>0</v>
      </c>
      <c r="AC374" s="2">
        <v>0</v>
      </c>
      <c r="AD374" s="2">
        <v>0</v>
      </c>
      <c r="AE374" s="2">
        <v>0</v>
      </c>
      <c r="AF374" s="2">
        <v>0</v>
      </c>
      <c r="AG374" s="2">
        <v>0</v>
      </c>
      <c r="AH374" s="2" t="s">
        <v>607</v>
      </c>
      <c r="AI374" s="37">
        <v>5</v>
      </c>
    </row>
    <row r="375" spans="1:35" x14ac:dyDescent="0.25">
      <c r="A375" t="s">
        <v>35</v>
      </c>
      <c r="B375" t="s">
        <v>1276</v>
      </c>
      <c r="C375" t="s">
        <v>2070</v>
      </c>
      <c r="D375" t="s">
        <v>2296</v>
      </c>
      <c r="E375" s="2">
        <v>49.703296703296701</v>
      </c>
      <c r="F375" s="2">
        <v>2.5934065934065935</v>
      </c>
      <c r="G375" s="2">
        <v>0</v>
      </c>
      <c r="H375" s="2">
        <v>0</v>
      </c>
      <c r="I375" s="2">
        <v>0</v>
      </c>
      <c r="J375" s="2">
        <v>0</v>
      </c>
      <c r="K375" s="2">
        <v>0</v>
      </c>
      <c r="L375" s="2">
        <v>3.6227472527472511</v>
      </c>
      <c r="M375" s="2">
        <v>0</v>
      </c>
      <c r="N375" s="2">
        <v>0.97637362637362635</v>
      </c>
      <c r="O375" s="2">
        <f>SUM(NonNurse[[#This Row],[Qualified Social Work Staff Hours]:[Other Social Work Staff Hours]])/NonNurse[[#This Row],[MDS Census]]</f>
        <v>1.9644041565332743E-2</v>
      </c>
      <c r="P375" s="2">
        <v>0</v>
      </c>
      <c r="Q375" s="2">
        <v>9.5709890109890132</v>
      </c>
      <c r="R375" s="2">
        <f>SUM(NonNurse[[#This Row],[Qualified Activities Professional Hours]:[Other Activities Professional Hours]])/NonNurse[[#This Row],[MDS Census]]</f>
        <v>0.19256245854521342</v>
      </c>
      <c r="S375" s="2">
        <v>1.8838461538461539</v>
      </c>
      <c r="T375" s="2">
        <v>4.6603296703296717</v>
      </c>
      <c r="U375" s="2">
        <v>0</v>
      </c>
      <c r="V375" s="2">
        <f>SUM(NonNurse[[#This Row],[Occupational Therapist Hours]:[OT Aide Hours]])/NonNurse[[#This Row],[MDS Census]]</f>
        <v>0.13166482423170464</v>
      </c>
      <c r="W375" s="2">
        <v>0.66912087912087914</v>
      </c>
      <c r="X375" s="2">
        <v>7.9808791208791199</v>
      </c>
      <c r="Y375" s="2">
        <v>0</v>
      </c>
      <c r="Z375" s="2">
        <f>SUM(NonNurse[[#This Row],[Physical Therapist (PT) Hours]:[PT Aide Hours]])/NonNurse[[#This Row],[MDS Census]]</f>
        <v>0.17403272164492592</v>
      </c>
      <c r="AA375" s="2">
        <v>0</v>
      </c>
      <c r="AB375" s="2">
        <v>0</v>
      </c>
      <c r="AC375" s="2">
        <v>0</v>
      </c>
      <c r="AD375" s="2">
        <v>0</v>
      </c>
      <c r="AE375" s="2">
        <v>0</v>
      </c>
      <c r="AF375" s="2">
        <v>0</v>
      </c>
      <c r="AG375" s="2">
        <v>0</v>
      </c>
      <c r="AH375" s="2" t="s">
        <v>332</v>
      </c>
      <c r="AI375" s="37">
        <v>5</v>
      </c>
    </row>
    <row r="376" spans="1:35" x14ac:dyDescent="0.25">
      <c r="A376" t="s">
        <v>35</v>
      </c>
      <c r="B376" t="s">
        <v>1697</v>
      </c>
      <c r="C376" t="s">
        <v>2068</v>
      </c>
      <c r="D376" t="s">
        <v>2307</v>
      </c>
      <c r="E376" s="2">
        <v>85.219780219780219</v>
      </c>
      <c r="F376" s="2">
        <v>5.5384615384615383</v>
      </c>
      <c r="G376" s="2">
        <v>9.8901098901098897E-2</v>
      </c>
      <c r="H376" s="2">
        <v>0.37637362637362637</v>
      </c>
      <c r="I376" s="2">
        <v>3.2307692307692308</v>
      </c>
      <c r="J376" s="2">
        <v>0</v>
      </c>
      <c r="K376" s="2">
        <v>0</v>
      </c>
      <c r="L376" s="2">
        <v>5.5549450549450547</v>
      </c>
      <c r="M376" s="2">
        <v>5.395604395604396</v>
      </c>
      <c r="N376" s="2">
        <v>0</v>
      </c>
      <c r="O376" s="2">
        <f>SUM(NonNurse[[#This Row],[Qualified Social Work Staff Hours]:[Other Social Work Staff Hours]])/NonNurse[[#This Row],[MDS Census]]</f>
        <v>6.3313990973565451E-2</v>
      </c>
      <c r="P376" s="2">
        <v>2.7252747252747254</v>
      </c>
      <c r="Q376" s="2">
        <v>0</v>
      </c>
      <c r="R376" s="2">
        <f>SUM(NonNurse[[#This Row],[Qualified Activities Professional Hours]:[Other Activities Professional Hours]])/NonNurse[[#This Row],[MDS Census]]</f>
        <v>3.1979368149580918E-2</v>
      </c>
      <c r="S376" s="2">
        <v>2.1318681318681318</v>
      </c>
      <c r="T376" s="2">
        <v>0</v>
      </c>
      <c r="U376" s="2">
        <v>6.9120879120879124</v>
      </c>
      <c r="V376" s="2">
        <f>SUM(NonNurse[[#This Row],[Occupational Therapist Hours]:[OT Aide Hours]])/NonNurse[[#This Row],[MDS Census]]</f>
        <v>0.10612508059316569</v>
      </c>
      <c r="W376" s="2">
        <v>4.3489010989010985</v>
      </c>
      <c r="X376" s="2">
        <v>0</v>
      </c>
      <c r="Y376" s="2">
        <v>11.010989010989011</v>
      </c>
      <c r="Z376" s="2">
        <f>SUM(NonNurse[[#This Row],[Physical Therapist (PT) Hours]:[PT Aide Hours]])/NonNurse[[#This Row],[MDS Census]]</f>
        <v>0.18023855577047065</v>
      </c>
      <c r="AA376" s="2">
        <v>0</v>
      </c>
      <c r="AB376" s="2">
        <v>0</v>
      </c>
      <c r="AC376" s="2">
        <v>0</v>
      </c>
      <c r="AD376" s="2">
        <v>0</v>
      </c>
      <c r="AE376" s="2">
        <v>0</v>
      </c>
      <c r="AF376" s="2">
        <v>0</v>
      </c>
      <c r="AG376" s="2">
        <v>0</v>
      </c>
      <c r="AH376" s="2" t="s">
        <v>762</v>
      </c>
      <c r="AI376" s="37">
        <v>5</v>
      </c>
    </row>
    <row r="377" spans="1:35" x14ac:dyDescent="0.25">
      <c r="A377" t="s">
        <v>35</v>
      </c>
      <c r="B377" t="s">
        <v>1013</v>
      </c>
      <c r="C377" t="s">
        <v>2068</v>
      </c>
      <c r="D377" t="s">
        <v>2307</v>
      </c>
      <c r="E377" s="2">
        <v>72.703296703296701</v>
      </c>
      <c r="F377" s="2">
        <v>5.7142857142857144</v>
      </c>
      <c r="G377" s="2">
        <v>1.4285714285714286</v>
      </c>
      <c r="H377" s="2">
        <v>0.46153846153846156</v>
      </c>
      <c r="I377" s="2">
        <v>1.2307692307692308</v>
      </c>
      <c r="J377" s="2">
        <v>0</v>
      </c>
      <c r="K377" s="2">
        <v>0</v>
      </c>
      <c r="L377" s="2">
        <v>4.6632967032967025</v>
      </c>
      <c r="M377" s="2">
        <v>5.3626373626373622</v>
      </c>
      <c r="N377" s="2">
        <v>3.5714285714285712E-2</v>
      </c>
      <c r="O377" s="2">
        <f>SUM(NonNurse[[#This Row],[Qualified Social Work Staff Hours]:[Other Social Work Staff Hours]])/NonNurse[[#This Row],[MDS Census]]</f>
        <v>7.4251813784764198E-2</v>
      </c>
      <c r="P377" s="2">
        <v>4.0137362637362637</v>
      </c>
      <c r="Q377" s="2">
        <v>8.7829670329670328</v>
      </c>
      <c r="R377" s="2">
        <f>SUM(NonNurse[[#This Row],[Qualified Activities Professional Hours]:[Other Activities Professional Hours]])/NonNurse[[#This Row],[MDS Census]]</f>
        <v>0.17601269649334944</v>
      </c>
      <c r="S377" s="2">
        <v>2.1972527472527474</v>
      </c>
      <c r="T377" s="2">
        <v>6.9268131868131899</v>
      </c>
      <c r="U377" s="2">
        <v>0</v>
      </c>
      <c r="V377" s="2">
        <f>SUM(NonNurse[[#This Row],[Occupational Therapist Hours]:[OT Aide Hours]])/NonNurse[[#This Row],[MDS Census]]</f>
        <v>0.12549727932285373</v>
      </c>
      <c r="W377" s="2">
        <v>2.0801098901098904</v>
      </c>
      <c r="X377" s="2">
        <v>6.3807692307692276</v>
      </c>
      <c r="Y377" s="2">
        <v>0</v>
      </c>
      <c r="Z377" s="2">
        <f>SUM(NonNurse[[#This Row],[Physical Therapist (PT) Hours]:[PT Aide Hours]])/NonNurse[[#This Row],[MDS Census]]</f>
        <v>0.11637545344619102</v>
      </c>
      <c r="AA377" s="2">
        <v>0</v>
      </c>
      <c r="AB377" s="2">
        <v>0</v>
      </c>
      <c r="AC377" s="2">
        <v>0</v>
      </c>
      <c r="AD377" s="2">
        <v>0</v>
      </c>
      <c r="AE377" s="2">
        <v>0</v>
      </c>
      <c r="AF377" s="2">
        <v>0</v>
      </c>
      <c r="AG377" s="2">
        <v>0</v>
      </c>
      <c r="AH377" s="2" t="s">
        <v>66</v>
      </c>
      <c r="AI377" s="37">
        <v>5</v>
      </c>
    </row>
    <row r="378" spans="1:35" x14ac:dyDescent="0.25">
      <c r="A378" t="s">
        <v>35</v>
      </c>
      <c r="B378" t="s">
        <v>1428</v>
      </c>
      <c r="C378" t="s">
        <v>1951</v>
      </c>
      <c r="D378" t="s">
        <v>2291</v>
      </c>
      <c r="E378" s="2">
        <v>57.912087912087912</v>
      </c>
      <c r="F378" s="2">
        <v>5.6730769230769234</v>
      </c>
      <c r="G378" s="2">
        <v>0.21978021978021978</v>
      </c>
      <c r="H378" s="2">
        <v>0.2857142857142857</v>
      </c>
      <c r="I378" s="2">
        <v>0.97802197802197799</v>
      </c>
      <c r="J378" s="2">
        <v>0</v>
      </c>
      <c r="K378" s="2">
        <v>0</v>
      </c>
      <c r="L378" s="2">
        <v>1.4612087912087912</v>
      </c>
      <c r="M378" s="2">
        <v>0</v>
      </c>
      <c r="N378" s="2">
        <v>6.1538461538461542</v>
      </c>
      <c r="O378" s="2">
        <f>SUM(NonNurse[[#This Row],[Qualified Social Work Staff Hours]:[Other Social Work Staff Hours]])/NonNurse[[#This Row],[MDS Census]]</f>
        <v>0.10626185958254269</v>
      </c>
      <c r="P378" s="2">
        <v>5.1923076923076925</v>
      </c>
      <c r="Q378" s="2">
        <v>8.0934065934065931</v>
      </c>
      <c r="R378" s="2">
        <f>SUM(NonNurse[[#This Row],[Qualified Activities Professional Hours]:[Other Activities Professional Hours]])/NonNurse[[#This Row],[MDS Census]]</f>
        <v>0.22941176470588234</v>
      </c>
      <c r="S378" s="2">
        <v>1.4871428571428569</v>
      </c>
      <c r="T378" s="2">
        <v>3.6436263736263736</v>
      </c>
      <c r="U378" s="2">
        <v>0</v>
      </c>
      <c r="V378" s="2">
        <f>SUM(NonNurse[[#This Row],[Occupational Therapist Hours]:[OT Aide Hours]])/NonNurse[[#This Row],[MDS Census]]</f>
        <v>8.8595825426944969E-2</v>
      </c>
      <c r="W378" s="2">
        <v>2.7731868131868134</v>
      </c>
      <c r="X378" s="2">
        <v>4.8241758241758239</v>
      </c>
      <c r="Y378" s="2">
        <v>0</v>
      </c>
      <c r="Z378" s="2">
        <f>SUM(NonNurse[[#This Row],[Physical Therapist (PT) Hours]:[PT Aide Hours]])/NonNurse[[#This Row],[MDS Census]]</f>
        <v>0.1311878557874763</v>
      </c>
      <c r="AA378" s="2">
        <v>0</v>
      </c>
      <c r="AB378" s="2">
        <v>0</v>
      </c>
      <c r="AC378" s="2">
        <v>0</v>
      </c>
      <c r="AD378" s="2">
        <v>0</v>
      </c>
      <c r="AE378" s="2">
        <v>0</v>
      </c>
      <c r="AF378" s="2">
        <v>0</v>
      </c>
      <c r="AG378" s="2">
        <v>0.14285714285714285</v>
      </c>
      <c r="AH378" s="2" t="s">
        <v>487</v>
      </c>
      <c r="AI378" s="37">
        <v>5</v>
      </c>
    </row>
    <row r="379" spans="1:35" x14ac:dyDescent="0.25">
      <c r="A379" t="s">
        <v>35</v>
      </c>
      <c r="B379" t="s">
        <v>1390</v>
      </c>
      <c r="C379" t="s">
        <v>2190</v>
      </c>
      <c r="D379" t="s">
        <v>2331</v>
      </c>
      <c r="E379" s="2">
        <v>85.15384615384616</v>
      </c>
      <c r="F379" s="2">
        <v>5.6263736263736268</v>
      </c>
      <c r="G379" s="2">
        <v>0.2857142857142857</v>
      </c>
      <c r="H379" s="2">
        <v>0</v>
      </c>
      <c r="I379" s="2">
        <v>3.1318681318681318</v>
      </c>
      <c r="J379" s="2">
        <v>0</v>
      </c>
      <c r="K379" s="2">
        <v>0</v>
      </c>
      <c r="L379" s="2">
        <v>2.2471428571428578</v>
      </c>
      <c r="M379" s="2">
        <v>5.6703296703296706</v>
      </c>
      <c r="N379" s="2">
        <v>0</v>
      </c>
      <c r="O379" s="2">
        <f>SUM(NonNurse[[#This Row],[Qualified Social Work Staff Hours]:[Other Social Work Staff Hours]])/NonNurse[[#This Row],[MDS Census]]</f>
        <v>6.6589237320944641E-2</v>
      </c>
      <c r="P379" s="2">
        <v>0</v>
      </c>
      <c r="Q379" s="2">
        <v>24.719780219780219</v>
      </c>
      <c r="R379" s="2">
        <f>SUM(NonNurse[[#This Row],[Qualified Activities Professional Hours]:[Other Activities Professional Hours]])/NonNurse[[#This Row],[MDS Census]]</f>
        <v>0.29029552200283903</v>
      </c>
      <c r="S379" s="2">
        <v>3.9767032967032958</v>
      </c>
      <c r="T379" s="2">
        <v>5.2849450549450543</v>
      </c>
      <c r="U379" s="2">
        <v>0</v>
      </c>
      <c r="V379" s="2">
        <f>SUM(NonNurse[[#This Row],[Occupational Therapist Hours]:[OT Aide Hours]])/NonNurse[[#This Row],[MDS Census]]</f>
        <v>0.10876371144663825</v>
      </c>
      <c r="W379" s="2">
        <v>6.1401098901098905</v>
      </c>
      <c r="X379" s="2">
        <v>7.74</v>
      </c>
      <c r="Y379" s="2">
        <v>0</v>
      </c>
      <c r="Z379" s="2">
        <f>SUM(NonNurse[[#This Row],[Physical Therapist (PT) Hours]:[PT Aide Hours]])/NonNurse[[#This Row],[MDS Census]]</f>
        <v>0.1630003871467286</v>
      </c>
      <c r="AA379" s="2">
        <v>0</v>
      </c>
      <c r="AB379" s="2">
        <v>0</v>
      </c>
      <c r="AC379" s="2">
        <v>0</v>
      </c>
      <c r="AD379" s="2">
        <v>0</v>
      </c>
      <c r="AE379" s="2">
        <v>0</v>
      </c>
      <c r="AF379" s="2">
        <v>0</v>
      </c>
      <c r="AG379" s="2">
        <v>0</v>
      </c>
      <c r="AH379" s="2" t="s">
        <v>448</v>
      </c>
      <c r="AI379" s="37">
        <v>5</v>
      </c>
    </row>
    <row r="380" spans="1:35" x14ac:dyDescent="0.25">
      <c r="A380" t="s">
        <v>35</v>
      </c>
      <c r="B380" t="s">
        <v>1403</v>
      </c>
      <c r="C380" t="s">
        <v>1965</v>
      </c>
      <c r="D380" t="s">
        <v>2282</v>
      </c>
      <c r="E380" s="2">
        <v>5.7912087912087911</v>
      </c>
      <c r="F380" s="2">
        <v>9.7582417582417591</v>
      </c>
      <c r="G380" s="2">
        <v>0</v>
      </c>
      <c r="H380" s="2">
        <v>0</v>
      </c>
      <c r="I380" s="2">
        <v>2.197802197802198E-2</v>
      </c>
      <c r="J380" s="2">
        <v>0</v>
      </c>
      <c r="K380" s="2">
        <v>0</v>
      </c>
      <c r="L380" s="2">
        <v>1.0294505494505495</v>
      </c>
      <c r="M380" s="2">
        <v>3.1648351648351647</v>
      </c>
      <c r="N380" s="2">
        <v>0</v>
      </c>
      <c r="O380" s="2">
        <f>SUM(NonNurse[[#This Row],[Qualified Social Work Staff Hours]:[Other Social Work Staff Hours]])/NonNurse[[#This Row],[MDS Census]]</f>
        <v>0.54648956356736245</v>
      </c>
      <c r="P380" s="2">
        <v>0</v>
      </c>
      <c r="Q380" s="2">
        <v>4.2750549450549444</v>
      </c>
      <c r="R380" s="2">
        <f>SUM(NonNurse[[#This Row],[Qualified Activities Professional Hours]:[Other Activities Professional Hours]])/NonNurse[[#This Row],[MDS Census]]</f>
        <v>0.7381973434535104</v>
      </c>
      <c r="S380" s="2">
        <v>1.3064835164835162</v>
      </c>
      <c r="T380" s="2">
        <v>0.96923076923076923</v>
      </c>
      <c r="U380" s="2">
        <v>0</v>
      </c>
      <c r="V380" s="2">
        <f>SUM(NonNurse[[#This Row],[Occupational Therapist Hours]:[OT Aide Hours]])/NonNurse[[#This Row],[MDS Census]]</f>
        <v>0.39296015180265648</v>
      </c>
      <c r="W380" s="2">
        <v>5.4659340659340661</v>
      </c>
      <c r="X380" s="2">
        <v>0.2145054945054945</v>
      </c>
      <c r="Y380" s="2">
        <v>0</v>
      </c>
      <c r="Z380" s="2">
        <f>SUM(NonNurse[[#This Row],[Physical Therapist (PT) Hours]:[PT Aide Hours]])/NonNurse[[#This Row],[MDS Census]]</f>
        <v>0.98087286527514228</v>
      </c>
      <c r="AA380" s="2">
        <v>0</v>
      </c>
      <c r="AB380" s="2">
        <v>0</v>
      </c>
      <c r="AC380" s="2">
        <v>0</v>
      </c>
      <c r="AD380" s="2">
        <v>0</v>
      </c>
      <c r="AE380" s="2">
        <v>0</v>
      </c>
      <c r="AF380" s="2">
        <v>0</v>
      </c>
      <c r="AG380" s="2">
        <v>0</v>
      </c>
      <c r="AH380" s="2" t="s">
        <v>461</v>
      </c>
      <c r="AI380" s="37">
        <v>5</v>
      </c>
    </row>
    <row r="381" spans="1:35" x14ac:dyDescent="0.25">
      <c r="A381" t="s">
        <v>35</v>
      </c>
      <c r="B381" t="s">
        <v>1571</v>
      </c>
      <c r="C381" t="s">
        <v>1999</v>
      </c>
      <c r="D381" t="s">
        <v>2341</v>
      </c>
      <c r="E381" s="2">
        <v>41.604395604395606</v>
      </c>
      <c r="F381" s="2">
        <v>5.7142857142857144</v>
      </c>
      <c r="G381" s="2">
        <v>0</v>
      </c>
      <c r="H381" s="2">
        <v>0.20791208791208793</v>
      </c>
      <c r="I381" s="2">
        <v>0.69230769230769229</v>
      </c>
      <c r="J381" s="2">
        <v>0</v>
      </c>
      <c r="K381" s="2">
        <v>0.13186813186813187</v>
      </c>
      <c r="L381" s="2">
        <v>0.78846153846153844</v>
      </c>
      <c r="M381" s="2">
        <v>0</v>
      </c>
      <c r="N381" s="2">
        <v>0</v>
      </c>
      <c r="O381" s="2">
        <f>SUM(NonNurse[[#This Row],[Qualified Social Work Staff Hours]:[Other Social Work Staff Hours]])/NonNurse[[#This Row],[MDS Census]]</f>
        <v>0</v>
      </c>
      <c r="P381" s="2">
        <v>5.7142857142857144</v>
      </c>
      <c r="Q381" s="2">
        <v>7.0851648351648349</v>
      </c>
      <c r="R381" s="2">
        <f>SUM(NonNurse[[#This Row],[Qualified Activities Professional Hours]:[Other Activities Professional Hours]])/NonNurse[[#This Row],[MDS Census]]</f>
        <v>0.30764659270998412</v>
      </c>
      <c r="S381" s="2">
        <v>0.42032967032967034</v>
      </c>
      <c r="T381" s="2">
        <v>5.1483516483516487</v>
      </c>
      <c r="U381" s="2">
        <v>0</v>
      </c>
      <c r="V381" s="2">
        <f>SUM(NonNurse[[#This Row],[Occupational Therapist Hours]:[OT Aide Hours]])/NonNurse[[#This Row],[MDS Census]]</f>
        <v>0.13384838880084524</v>
      </c>
      <c r="W381" s="2">
        <v>1.0576923076923077</v>
      </c>
      <c r="X381" s="2">
        <v>7.9505494505494507</v>
      </c>
      <c r="Y381" s="2">
        <v>0</v>
      </c>
      <c r="Z381" s="2">
        <f>SUM(NonNurse[[#This Row],[Physical Therapist (PT) Hours]:[PT Aide Hours]])/NonNurse[[#This Row],[MDS Census]]</f>
        <v>0.21652139461172742</v>
      </c>
      <c r="AA381" s="2">
        <v>0</v>
      </c>
      <c r="AB381" s="2">
        <v>0</v>
      </c>
      <c r="AC381" s="2">
        <v>0</v>
      </c>
      <c r="AD381" s="2">
        <v>0</v>
      </c>
      <c r="AE381" s="2">
        <v>0</v>
      </c>
      <c r="AF381" s="2">
        <v>0</v>
      </c>
      <c r="AG381" s="2">
        <v>0.61538461538461542</v>
      </c>
      <c r="AH381" s="2" t="s">
        <v>633</v>
      </c>
      <c r="AI381" s="37">
        <v>5</v>
      </c>
    </row>
    <row r="382" spans="1:35" x14ac:dyDescent="0.25">
      <c r="A382" t="s">
        <v>35</v>
      </c>
      <c r="B382" t="s">
        <v>1421</v>
      </c>
      <c r="C382" t="s">
        <v>2178</v>
      </c>
      <c r="D382" t="s">
        <v>2362</v>
      </c>
      <c r="E382" s="2">
        <v>133.36263736263737</v>
      </c>
      <c r="F382" s="2">
        <v>5.5384615384615383</v>
      </c>
      <c r="G382" s="2">
        <v>0</v>
      </c>
      <c r="H382" s="2">
        <v>0.46153846153846156</v>
      </c>
      <c r="I382" s="2">
        <v>6.0549450549450547</v>
      </c>
      <c r="J382" s="2">
        <v>0</v>
      </c>
      <c r="K382" s="2">
        <v>0</v>
      </c>
      <c r="L382" s="2">
        <v>6.5839560439560447</v>
      </c>
      <c r="M382" s="2">
        <v>0</v>
      </c>
      <c r="N382" s="2">
        <v>11.538461538461538</v>
      </c>
      <c r="O382" s="2">
        <f>SUM(NonNurse[[#This Row],[Qualified Social Work Staff Hours]:[Other Social Work Staff Hours]])/NonNurse[[#This Row],[MDS Census]]</f>
        <v>8.6519446275543824E-2</v>
      </c>
      <c r="P382" s="2">
        <v>5.186813186813187</v>
      </c>
      <c r="Q382" s="2">
        <v>3.912087912087912</v>
      </c>
      <c r="R382" s="2">
        <f>SUM(NonNurse[[#This Row],[Qualified Activities Professional Hours]:[Other Activities Professional Hours]])/NonNurse[[#This Row],[MDS Census]]</f>
        <v>6.8226763348714567E-2</v>
      </c>
      <c r="S382" s="2">
        <v>2.4864835164835166</v>
      </c>
      <c r="T382" s="2">
        <v>6.7610989010989009</v>
      </c>
      <c r="U382" s="2">
        <v>0</v>
      </c>
      <c r="V382" s="2">
        <f>SUM(NonNurse[[#This Row],[Occupational Therapist Hours]:[OT Aide Hours]])/NonNurse[[#This Row],[MDS Census]]</f>
        <v>6.9341628213579434E-2</v>
      </c>
      <c r="W382" s="2">
        <v>3.9540659340659334</v>
      </c>
      <c r="X382" s="2">
        <v>9.5146153846153894</v>
      </c>
      <c r="Y382" s="2">
        <v>0</v>
      </c>
      <c r="Z382" s="2">
        <f>SUM(NonNurse[[#This Row],[Physical Therapist (PT) Hours]:[PT Aide Hours]])/NonNurse[[#This Row],[MDS Census]]</f>
        <v>0.10099291364535269</v>
      </c>
      <c r="AA382" s="2">
        <v>0.16483516483516483</v>
      </c>
      <c r="AB382" s="2">
        <v>0</v>
      </c>
      <c r="AC382" s="2">
        <v>0</v>
      </c>
      <c r="AD382" s="2">
        <v>0</v>
      </c>
      <c r="AE382" s="2">
        <v>27.439560439560438</v>
      </c>
      <c r="AF382" s="2">
        <v>0</v>
      </c>
      <c r="AG382" s="2">
        <v>0.36263736263736263</v>
      </c>
      <c r="AH382" s="2" t="s">
        <v>480</v>
      </c>
      <c r="AI382" s="37">
        <v>5</v>
      </c>
    </row>
    <row r="383" spans="1:35" x14ac:dyDescent="0.25">
      <c r="A383" t="s">
        <v>35</v>
      </c>
      <c r="B383" t="s">
        <v>1374</v>
      </c>
      <c r="C383" t="s">
        <v>2161</v>
      </c>
      <c r="D383" t="s">
        <v>2333</v>
      </c>
      <c r="E383" s="2">
        <v>95.989010989010993</v>
      </c>
      <c r="F383" s="2">
        <v>4.6593406593406597</v>
      </c>
      <c r="G383" s="2">
        <v>1.3296703296703296</v>
      </c>
      <c r="H383" s="2">
        <v>0.21978021978021978</v>
      </c>
      <c r="I383" s="2">
        <v>0</v>
      </c>
      <c r="J383" s="2">
        <v>0</v>
      </c>
      <c r="K383" s="2">
        <v>7.2087912087912089</v>
      </c>
      <c r="L383" s="2">
        <v>0</v>
      </c>
      <c r="M383" s="2">
        <v>0</v>
      </c>
      <c r="N383" s="2">
        <v>0.44956043956043951</v>
      </c>
      <c r="O383" s="2">
        <f>SUM(NonNurse[[#This Row],[Qualified Social Work Staff Hours]:[Other Social Work Staff Hours]])/NonNurse[[#This Row],[MDS Census]]</f>
        <v>4.6834573554665132E-3</v>
      </c>
      <c r="P383" s="2">
        <v>0</v>
      </c>
      <c r="Q383" s="2">
        <v>10.859999999999998</v>
      </c>
      <c r="R383" s="2">
        <f>SUM(NonNurse[[#This Row],[Qualified Activities Professional Hours]:[Other Activities Professional Hours]])/NonNurse[[#This Row],[MDS Census]]</f>
        <v>0.11313795077275327</v>
      </c>
      <c r="S383" s="2">
        <v>5.2967032967032965</v>
      </c>
      <c r="T383" s="2">
        <v>8.583516483516485</v>
      </c>
      <c r="U383" s="2">
        <v>0</v>
      </c>
      <c r="V383" s="2">
        <f>SUM(NonNurse[[#This Row],[Occupational Therapist Hours]:[OT Aide Hours]])/NonNurse[[#This Row],[MDS Census]]</f>
        <v>0.14460217515741272</v>
      </c>
      <c r="W383" s="2">
        <v>6.8710989010989012</v>
      </c>
      <c r="X383" s="2">
        <v>11.381758241758241</v>
      </c>
      <c r="Y383" s="2">
        <v>0</v>
      </c>
      <c r="Z383" s="2">
        <f>SUM(NonNurse[[#This Row],[Physical Therapist (PT) Hours]:[PT Aide Hours]])/NonNurse[[#This Row],[MDS Census]]</f>
        <v>0.19015569547796221</v>
      </c>
      <c r="AA383" s="2">
        <v>0</v>
      </c>
      <c r="AB383" s="2">
        <v>0</v>
      </c>
      <c r="AC383" s="2">
        <v>0</v>
      </c>
      <c r="AD383" s="2">
        <v>0</v>
      </c>
      <c r="AE383" s="2">
        <v>0</v>
      </c>
      <c r="AF383" s="2">
        <v>0</v>
      </c>
      <c r="AG383" s="2">
        <v>0</v>
      </c>
      <c r="AH383" s="2" t="s">
        <v>431</v>
      </c>
      <c r="AI383" s="37">
        <v>5</v>
      </c>
    </row>
    <row r="384" spans="1:35" x14ac:dyDescent="0.25">
      <c r="A384" t="s">
        <v>35</v>
      </c>
      <c r="B384" t="s">
        <v>1372</v>
      </c>
      <c r="C384" t="s">
        <v>2016</v>
      </c>
      <c r="D384" t="s">
        <v>2325</v>
      </c>
      <c r="E384" s="2">
        <v>57.824175824175825</v>
      </c>
      <c r="F384" s="2">
        <v>2.8131868131868134</v>
      </c>
      <c r="G384" s="2">
        <v>0.2857142857142857</v>
      </c>
      <c r="H384" s="2">
        <v>0</v>
      </c>
      <c r="I384" s="2">
        <v>1.4175824175824177</v>
      </c>
      <c r="J384" s="2">
        <v>0</v>
      </c>
      <c r="K384" s="2">
        <v>0</v>
      </c>
      <c r="L384" s="2">
        <v>2.1376923076923084</v>
      </c>
      <c r="M384" s="2">
        <v>4.3516483516483513</v>
      </c>
      <c r="N384" s="2">
        <v>0</v>
      </c>
      <c r="O384" s="2">
        <f>SUM(NonNurse[[#This Row],[Qualified Social Work Staff Hours]:[Other Social Work Staff Hours]])/NonNurse[[#This Row],[MDS Census]]</f>
        <v>7.5256556442417327E-2</v>
      </c>
      <c r="P384" s="2">
        <v>5.3379120879120876</v>
      </c>
      <c r="Q384" s="2">
        <v>4.7335164835164836</v>
      </c>
      <c r="R384" s="2">
        <f>SUM(NonNurse[[#This Row],[Qualified Activities Professional Hours]:[Other Activities Professional Hours]])/NonNurse[[#This Row],[MDS Census]]</f>
        <v>0.1741733181299886</v>
      </c>
      <c r="S384" s="2">
        <v>4.4618681318681324</v>
      </c>
      <c r="T384" s="2">
        <v>5.0285714285714285</v>
      </c>
      <c r="U384" s="2">
        <v>0</v>
      </c>
      <c r="V384" s="2">
        <f>SUM(NonNurse[[#This Row],[Occupational Therapist Hours]:[OT Aide Hours]])/NonNurse[[#This Row],[MDS Census]]</f>
        <v>0.16412580767768911</v>
      </c>
      <c r="W384" s="2">
        <v>5.117912087912087</v>
      </c>
      <c r="X384" s="2">
        <v>4.1672527472527472</v>
      </c>
      <c r="Y384" s="2">
        <v>0</v>
      </c>
      <c r="Z384" s="2">
        <f>SUM(NonNurse[[#This Row],[Physical Therapist (PT) Hours]:[PT Aide Hours]])/NonNurse[[#This Row],[MDS Census]]</f>
        <v>0.16057582668187001</v>
      </c>
      <c r="AA384" s="2">
        <v>0</v>
      </c>
      <c r="AB384" s="2">
        <v>0</v>
      </c>
      <c r="AC384" s="2">
        <v>0</v>
      </c>
      <c r="AD384" s="2">
        <v>0</v>
      </c>
      <c r="AE384" s="2">
        <v>0</v>
      </c>
      <c r="AF384" s="2">
        <v>0</v>
      </c>
      <c r="AG384" s="2">
        <v>0</v>
      </c>
      <c r="AH384" s="2" t="s">
        <v>429</v>
      </c>
      <c r="AI384" s="37">
        <v>5</v>
      </c>
    </row>
    <row r="385" spans="1:35" x14ac:dyDescent="0.25">
      <c r="A385" t="s">
        <v>35</v>
      </c>
      <c r="B385" t="s">
        <v>1317</v>
      </c>
      <c r="C385" t="s">
        <v>2168</v>
      </c>
      <c r="D385" t="s">
        <v>2331</v>
      </c>
      <c r="E385" s="2">
        <v>101.62637362637362</v>
      </c>
      <c r="F385" s="2">
        <v>5.6263736263736268</v>
      </c>
      <c r="G385" s="2">
        <v>0.32967032967032966</v>
      </c>
      <c r="H385" s="2">
        <v>0.32417582417582419</v>
      </c>
      <c r="I385" s="2">
        <v>5.4395604395604398</v>
      </c>
      <c r="J385" s="2">
        <v>0</v>
      </c>
      <c r="K385" s="2">
        <v>0</v>
      </c>
      <c r="L385" s="2">
        <v>8.3591208791208835</v>
      </c>
      <c r="M385" s="2">
        <v>5.4505494505494507</v>
      </c>
      <c r="N385" s="2">
        <v>0</v>
      </c>
      <c r="O385" s="2">
        <f>SUM(NonNurse[[#This Row],[Qualified Social Work Staff Hours]:[Other Social Work Staff Hours]])/NonNurse[[#This Row],[MDS Census]]</f>
        <v>5.3633217993079588E-2</v>
      </c>
      <c r="P385" s="2">
        <v>5.3241758241758239</v>
      </c>
      <c r="Q385" s="2">
        <v>9.3017582417582432</v>
      </c>
      <c r="R385" s="2">
        <f>SUM(NonNurse[[#This Row],[Qualified Activities Professional Hours]:[Other Activities Professional Hours]])/NonNurse[[#This Row],[MDS Census]]</f>
        <v>0.14391868512110728</v>
      </c>
      <c r="S385" s="2">
        <v>2.9394505494505503</v>
      </c>
      <c r="T385" s="2">
        <v>8.9519780219780216</v>
      </c>
      <c r="U385" s="2">
        <v>0</v>
      </c>
      <c r="V385" s="2">
        <f>SUM(NonNurse[[#This Row],[Occupational Therapist Hours]:[OT Aide Hours]])/NonNurse[[#This Row],[MDS Census]]</f>
        <v>0.11701124567474049</v>
      </c>
      <c r="W385" s="2">
        <v>7.0559340659340624</v>
      </c>
      <c r="X385" s="2">
        <v>17.25747252747253</v>
      </c>
      <c r="Y385" s="2">
        <v>0</v>
      </c>
      <c r="Z385" s="2">
        <f>SUM(NonNurse[[#This Row],[Physical Therapist (PT) Hours]:[PT Aide Hours]])/NonNurse[[#This Row],[MDS Census]]</f>
        <v>0.23924307958477506</v>
      </c>
      <c r="AA385" s="2">
        <v>0</v>
      </c>
      <c r="AB385" s="2">
        <v>0</v>
      </c>
      <c r="AC385" s="2">
        <v>0</v>
      </c>
      <c r="AD385" s="2">
        <v>0</v>
      </c>
      <c r="AE385" s="2">
        <v>0</v>
      </c>
      <c r="AF385" s="2">
        <v>0</v>
      </c>
      <c r="AG385" s="2">
        <v>0</v>
      </c>
      <c r="AH385" s="2" t="s">
        <v>374</v>
      </c>
      <c r="AI385" s="37">
        <v>5</v>
      </c>
    </row>
    <row r="386" spans="1:35" x14ac:dyDescent="0.25">
      <c r="A386" t="s">
        <v>35</v>
      </c>
      <c r="B386" t="s">
        <v>1686</v>
      </c>
      <c r="C386" t="s">
        <v>2057</v>
      </c>
      <c r="D386" t="s">
        <v>2339</v>
      </c>
      <c r="E386" s="2">
        <v>91.054945054945051</v>
      </c>
      <c r="F386" s="2">
        <v>5.2656043956043961</v>
      </c>
      <c r="G386" s="2">
        <v>0.2857142857142857</v>
      </c>
      <c r="H386" s="2">
        <v>0</v>
      </c>
      <c r="I386" s="2">
        <v>4.1208791208791204</v>
      </c>
      <c r="J386" s="2">
        <v>0</v>
      </c>
      <c r="K386" s="2">
        <v>0</v>
      </c>
      <c r="L386" s="2">
        <v>2.3131868131868134</v>
      </c>
      <c r="M386" s="2">
        <v>4.8564835164835163</v>
      </c>
      <c r="N386" s="2">
        <v>6.6427472527472515</v>
      </c>
      <c r="O386" s="2">
        <f>SUM(NonNurse[[#This Row],[Qualified Social Work Staff Hours]:[Other Social Work Staff Hours]])/NonNurse[[#This Row],[MDS Census]]</f>
        <v>0.12628892107168715</v>
      </c>
      <c r="P386" s="2">
        <v>14.82461538461539</v>
      </c>
      <c r="Q386" s="2">
        <v>0</v>
      </c>
      <c r="R386" s="2">
        <f>SUM(NonNurse[[#This Row],[Qualified Activities Professional Hours]:[Other Activities Professional Hours]])/NonNurse[[#This Row],[MDS Census]]</f>
        <v>0.16280955829109348</v>
      </c>
      <c r="S386" s="2">
        <v>4.3218681318681318</v>
      </c>
      <c r="T386" s="2">
        <v>10.491758241758241</v>
      </c>
      <c r="U386" s="2">
        <v>0</v>
      </c>
      <c r="V386" s="2">
        <f>SUM(NonNurse[[#This Row],[Occupational Therapist Hours]:[OT Aide Hours]])/NonNurse[[#This Row],[MDS Census]]</f>
        <v>0.16268887279748975</v>
      </c>
      <c r="W386" s="2">
        <v>4.4118681318681316</v>
      </c>
      <c r="X386" s="2">
        <v>8.7271428571428569</v>
      </c>
      <c r="Y386" s="2">
        <v>0</v>
      </c>
      <c r="Z386" s="2">
        <f>SUM(NonNurse[[#This Row],[Physical Therapist (PT) Hours]:[PT Aide Hours]])/NonNurse[[#This Row],[MDS Census]]</f>
        <v>0.14429761042722664</v>
      </c>
      <c r="AA386" s="2">
        <v>0</v>
      </c>
      <c r="AB386" s="2">
        <v>0</v>
      </c>
      <c r="AC386" s="2">
        <v>0</v>
      </c>
      <c r="AD386" s="2">
        <v>0</v>
      </c>
      <c r="AE386" s="2">
        <v>0</v>
      </c>
      <c r="AF386" s="2">
        <v>0</v>
      </c>
      <c r="AG386" s="2">
        <v>9.8901098901098897E-2</v>
      </c>
      <c r="AH386" s="2" t="s">
        <v>750</v>
      </c>
      <c r="AI386" s="37">
        <v>5</v>
      </c>
    </row>
    <row r="387" spans="1:35" x14ac:dyDescent="0.25">
      <c r="A387" t="s">
        <v>35</v>
      </c>
      <c r="B387" t="s">
        <v>1448</v>
      </c>
      <c r="C387" t="s">
        <v>1957</v>
      </c>
      <c r="D387" t="s">
        <v>2339</v>
      </c>
      <c r="E387" s="2">
        <v>82.681318681318686</v>
      </c>
      <c r="F387" s="2">
        <v>5.6263736263736268</v>
      </c>
      <c r="G387" s="2">
        <v>0.2857142857142857</v>
      </c>
      <c r="H387" s="2">
        <v>0.60439560439560436</v>
      </c>
      <c r="I387" s="2">
        <v>1.956043956043956</v>
      </c>
      <c r="J387" s="2">
        <v>0</v>
      </c>
      <c r="K387" s="2">
        <v>0</v>
      </c>
      <c r="L387" s="2">
        <v>0.43846153846153846</v>
      </c>
      <c r="M387" s="2">
        <v>6.6107692307692316</v>
      </c>
      <c r="N387" s="2">
        <v>6.4686813186813197</v>
      </c>
      <c r="O387" s="2">
        <f>SUM(NonNurse[[#This Row],[Qualified Social Work Staff Hours]:[Other Social Work Staff Hours]])/NonNurse[[#This Row],[MDS Census]]</f>
        <v>0.15819112174375335</v>
      </c>
      <c r="P387" s="2">
        <v>8.5038461538461547</v>
      </c>
      <c r="Q387" s="2">
        <v>2.9231868131868133</v>
      </c>
      <c r="R387" s="2">
        <f>SUM(NonNurse[[#This Row],[Qualified Activities Professional Hours]:[Other Activities Professional Hours]])/NonNurse[[#This Row],[MDS Census]]</f>
        <v>0.13820574162679425</v>
      </c>
      <c r="S387" s="2">
        <v>3.5714285714285716</v>
      </c>
      <c r="T387" s="2">
        <v>13.630659340659342</v>
      </c>
      <c r="U387" s="2">
        <v>0</v>
      </c>
      <c r="V387" s="2">
        <f>SUM(NonNurse[[#This Row],[Occupational Therapist Hours]:[OT Aide Hours]])/NonNurse[[#This Row],[MDS Census]]</f>
        <v>0.20805289739500268</v>
      </c>
      <c r="W387" s="2">
        <v>4.7884615384615392</v>
      </c>
      <c r="X387" s="2">
        <v>19.834065934065944</v>
      </c>
      <c r="Y387" s="2">
        <v>0</v>
      </c>
      <c r="Z387" s="2">
        <f>SUM(NonNurse[[#This Row],[Physical Therapist (PT) Hours]:[PT Aide Hours]])/NonNurse[[#This Row],[MDS Census]]</f>
        <v>0.29780037214247751</v>
      </c>
      <c r="AA387" s="2">
        <v>0.13186813186813187</v>
      </c>
      <c r="AB387" s="2">
        <v>4.9230769230769234</v>
      </c>
      <c r="AC387" s="2">
        <v>0</v>
      </c>
      <c r="AD387" s="2">
        <v>5.0769230769230766</v>
      </c>
      <c r="AE387" s="2">
        <v>0</v>
      </c>
      <c r="AF387" s="2">
        <v>0</v>
      </c>
      <c r="AG387" s="2">
        <v>0</v>
      </c>
      <c r="AH387" s="2" t="s">
        <v>507</v>
      </c>
      <c r="AI387" s="37">
        <v>5</v>
      </c>
    </row>
    <row r="388" spans="1:35" x14ac:dyDescent="0.25">
      <c r="A388" t="s">
        <v>35</v>
      </c>
      <c r="B388" t="s">
        <v>1250</v>
      </c>
      <c r="C388" t="s">
        <v>2146</v>
      </c>
      <c r="D388" t="s">
        <v>2342</v>
      </c>
      <c r="E388" s="2">
        <v>35.857142857142854</v>
      </c>
      <c r="F388" s="2">
        <v>2.8281318681318681</v>
      </c>
      <c r="G388" s="2">
        <v>3.2967032967032968E-2</v>
      </c>
      <c r="H388" s="2">
        <v>0</v>
      </c>
      <c r="I388" s="2">
        <v>0</v>
      </c>
      <c r="J388" s="2">
        <v>0</v>
      </c>
      <c r="K388" s="2">
        <v>4.3956043956043959E-2</v>
      </c>
      <c r="L388" s="2">
        <v>1.8315384615384607</v>
      </c>
      <c r="M388" s="2">
        <v>0</v>
      </c>
      <c r="N388" s="2">
        <v>5.4670329670329663</v>
      </c>
      <c r="O388" s="2">
        <f>SUM(NonNurse[[#This Row],[Qualified Social Work Staff Hours]:[Other Social Work Staff Hours]])/NonNurse[[#This Row],[MDS Census]]</f>
        <v>0.1524670548574931</v>
      </c>
      <c r="P388" s="2">
        <v>0</v>
      </c>
      <c r="Q388" s="2">
        <v>9.6525274725274706</v>
      </c>
      <c r="R388" s="2">
        <f>SUM(NonNurse[[#This Row],[Qualified Activities Professional Hours]:[Other Activities Professional Hours]])/NonNurse[[#This Row],[MDS Census]]</f>
        <v>0.26919399325773824</v>
      </c>
      <c r="S388" s="2">
        <v>0.70615384615384591</v>
      </c>
      <c r="T388" s="2">
        <v>4.5146153846153858</v>
      </c>
      <c r="U388" s="2">
        <v>0</v>
      </c>
      <c r="V388" s="2">
        <f>SUM(NonNurse[[#This Row],[Occupational Therapist Hours]:[OT Aide Hours]])/NonNurse[[#This Row],[MDS Census]]</f>
        <v>0.14559914189396267</v>
      </c>
      <c r="W388" s="2">
        <v>0.81197802197802171</v>
      </c>
      <c r="X388" s="2">
        <v>8.5635164835164836</v>
      </c>
      <c r="Y388" s="2">
        <v>0</v>
      </c>
      <c r="Z388" s="2">
        <f>SUM(NonNurse[[#This Row],[Physical Therapist (PT) Hours]:[PT Aide Hours]])/NonNurse[[#This Row],[MDS Census]]</f>
        <v>0.26146797425681889</v>
      </c>
      <c r="AA388" s="2">
        <v>0</v>
      </c>
      <c r="AB388" s="2">
        <v>0</v>
      </c>
      <c r="AC388" s="2">
        <v>0</v>
      </c>
      <c r="AD388" s="2">
        <v>0</v>
      </c>
      <c r="AE388" s="2">
        <v>0</v>
      </c>
      <c r="AF388" s="2">
        <v>0</v>
      </c>
      <c r="AG388" s="2">
        <v>0</v>
      </c>
      <c r="AH388" s="2" t="s">
        <v>306</v>
      </c>
      <c r="AI388" s="37">
        <v>5</v>
      </c>
    </row>
    <row r="389" spans="1:35" x14ac:dyDescent="0.25">
      <c r="A389" t="s">
        <v>35</v>
      </c>
      <c r="B389" t="s">
        <v>1025</v>
      </c>
      <c r="C389" t="s">
        <v>2077</v>
      </c>
      <c r="D389" t="s">
        <v>2338</v>
      </c>
      <c r="E389" s="2">
        <v>60.637362637362635</v>
      </c>
      <c r="F389" s="2">
        <v>8.1758241758241752</v>
      </c>
      <c r="G389" s="2">
        <v>8.7912087912087919E-2</v>
      </c>
      <c r="H389" s="2">
        <v>0</v>
      </c>
      <c r="I389" s="2">
        <v>0</v>
      </c>
      <c r="J389" s="2">
        <v>0</v>
      </c>
      <c r="K389" s="2">
        <v>0</v>
      </c>
      <c r="L389" s="2">
        <v>2.2389010989010991</v>
      </c>
      <c r="M389" s="2">
        <v>5.4505494505494507</v>
      </c>
      <c r="N389" s="2">
        <v>0</v>
      </c>
      <c r="O389" s="2">
        <f>SUM(NonNurse[[#This Row],[Qualified Social Work Staff Hours]:[Other Social Work Staff Hours]])/NonNurse[[#This Row],[MDS Census]]</f>
        <v>8.9887640449438214E-2</v>
      </c>
      <c r="P389" s="2">
        <v>5.7142857142857144</v>
      </c>
      <c r="Q389" s="2">
        <v>6.6730769230769234</v>
      </c>
      <c r="R389" s="2">
        <f>SUM(NonNurse[[#This Row],[Qualified Activities Professional Hours]:[Other Activities Professional Hours]])/NonNurse[[#This Row],[MDS Census]]</f>
        <v>0.20428597317868796</v>
      </c>
      <c r="S389" s="2">
        <v>1.8019780219780221</v>
      </c>
      <c r="T389" s="2">
        <v>4.3160439560439565</v>
      </c>
      <c r="U389" s="2">
        <v>0</v>
      </c>
      <c r="V389" s="2">
        <f>SUM(NonNurse[[#This Row],[Occupational Therapist Hours]:[OT Aide Hours]])/NonNurse[[#This Row],[MDS Census]]</f>
        <v>0.10089525190286337</v>
      </c>
      <c r="W389" s="2">
        <v>1.2109890109890111</v>
      </c>
      <c r="X389" s="2">
        <v>7.2254945054945043</v>
      </c>
      <c r="Y389" s="2">
        <v>0</v>
      </c>
      <c r="Z389" s="2">
        <f>SUM(NonNurse[[#This Row],[Physical Therapist (PT) Hours]:[PT Aide Hours]])/NonNurse[[#This Row],[MDS Census]]</f>
        <v>0.13913011960855381</v>
      </c>
      <c r="AA389" s="2">
        <v>0</v>
      </c>
      <c r="AB389" s="2">
        <v>0</v>
      </c>
      <c r="AC389" s="2">
        <v>0</v>
      </c>
      <c r="AD389" s="2">
        <v>0</v>
      </c>
      <c r="AE389" s="2">
        <v>0</v>
      </c>
      <c r="AF389" s="2">
        <v>0</v>
      </c>
      <c r="AG389" s="2">
        <v>9.8901098901098897E-2</v>
      </c>
      <c r="AH389" s="2" t="s">
        <v>78</v>
      </c>
      <c r="AI389" s="37">
        <v>5</v>
      </c>
    </row>
    <row r="390" spans="1:35" x14ac:dyDescent="0.25">
      <c r="A390" t="s">
        <v>35</v>
      </c>
      <c r="B390" t="s">
        <v>1847</v>
      </c>
      <c r="C390" t="s">
        <v>1961</v>
      </c>
      <c r="D390" t="s">
        <v>2333</v>
      </c>
      <c r="E390" s="2">
        <v>73.659340659340657</v>
      </c>
      <c r="F390" s="2">
        <v>5.0109890109890109</v>
      </c>
      <c r="G390" s="2">
        <v>0</v>
      </c>
      <c r="H390" s="2">
        <v>0.27197802197802196</v>
      </c>
      <c r="I390" s="2">
        <v>2.0659340659340661</v>
      </c>
      <c r="J390" s="2">
        <v>0</v>
      </c>
      <c r="K390" s="2">
        <v>0.26373626373626374</v>
      </c>
      <c r="L390" s="2">
        <v>4.2309890109890125</v>
      </c>
      <c r="M390" s="2">
        <v>0</v>
      </c>
      <c r="N390" s="2">
        <v>5.6263736263736268</v>
      </c>
      <c r="O390" s="2">
        <f>SUM(NonNurse[[#This Row],[Qualified Social Work Staff Hours]:[Other Social Work Staff Hours]])/NonNurse[[#This Row],[MDS Census]]</f>
        <v>7.638370878711026E-2</v>
      </c>
      <c r="P390" s="2">
        <v>5.6648351648351651</v>
      </c>
      <c r="Q390" s="2">
        <v>7.9642857142857144</v>
      </c>
      <c r="R390" s="2">
        <f>SUM(NonNurse[[#This Row],[Qualified Activities Professional Hours]:[Other Activities Professional Hours]])/NonNurse[[#This Row],[MDS Census]]</f>
        <v>0.18502909145158886</v>
      </c>
      <c r="S390" s="2">
        <v>2.5174725274725276</v>
      </c>
      <c r="T390" s="2">
        <v>5.6987912087912083</v>
      </c>
      <c r="U390" s="2">
        <v>0</v>
      </c>
      <c r="V390" s="2">
        <f>SUM(NonNurse[[#This Row],[Occupational Therapist Hours]:[OT Aide Hours]])/NonNurse[[#This Row],[MDS Census]]</f>
        <v>0.11154408473817694</v>
      </c>
      <c r="W390" s="2">
        <v>4.6642857142857155</v>
      </c>
      <c r="X390" s="2">
        <v>8.0502197802197806</v>
      </c>
      <c r="Y390" s="2">
        <v>0</v>
      </c>
      <c r="Z390" s="2">
        <f>SUM(NonNurse[[#This Row],[Physical Therapist (PT) Hours]:[PT Aide Hours]])/NonNurse[[#This Row],[MDS Census]]</f>
        <v>0.17261226316574668</v>
      </c>
      <c r="AA390" s="2">
        <v>0.26373626373626374</v>
      </c>
      <c r="AB390" s="2">
        <v>0</v>
      </c>
      <c r="AC390" s="2">
        <v>0</v>
      </c>
      <c r="AD390" s="2">
        <v>0</v>
      </c>
      <c r="AE390" s="2">
        <v>0</v>
      </c>
      <c r="AF390" s="2">
        <v>0</v>
      </c>
      <c r="AG390" s="2">
        <v>0</v>
      </c>
      <c r="AH390" s="2" t="s">
        <v>914</v>
      </c>
      <c r="AI390" s="37">
        <v>5</v>
      </c>
    </row>
    <row r="391" spans="1:35" x14ac:dyDescent="0.25">
      <c r="A391" t="s">
        <v>35</v>
      </c>
      <c r="B391" t="s">
        <v>1235</v>
      </c>
      <c r="C391" t="s">
        <v>2103</v>
      </c>
      <c r="D391" t="s">
        <v>2310</v>
      </c>
      <c r="E391" s="2">
        <v>71.703296703296701</v>
      </c>
      <c r="F391" s="2">
        <v>33.132527472527485</v>
      </c>
      <c r="G391" s="2">
        <v>8.7912087912087919E-2</v>
      </c>
      <c r="H391" s="2">
        <v>0</v>
      </c>
      <c r="I391" s="2">
        <v>0</v>
      </c>
      <c r="J391" s="2">
        <v>0</v>
      </c>
      <c r="K391" s="2">
        <v>0</v>
      </c>
      <c r="L391" s="2">
        <v>2.3128571428571432</v>
      </c>
      <c r="M391" s="2">
        <v>4.2109890109890111</v>
      </c>
      <c r="N391" s="2">
        <v>0</v>
      </c>
      <c r="O391" s="2">
        <f>SUM(NonNurse[[#This Row],[Qualified Social Work Staff Hours]:[Other Social Work Staff Hours]])/NonNurse[[#This Row],[MDS Census]]</f>
        <v>5.8727969348659009E-2</v>
      </c>
      <c r="P391" s="2">
        <v>5.3369230769230764</v>
      </c>
      <c r="Q391" s="2">
        <v>26.735054945054955</v>
      </c>
      <c r="R391" s="2">
        <f>SUM(NonNurse[[#This Row],[Qualified Activities Professional Hours]:[Other Activities Professional Hours]])/NonNurse[[#This Row],[MDS Census]]</f>
        <v>0.44728735632183925</v>
      </c>
      <c r="S391" s="2">
        <v>3.621318681318682</v>
      </c>
      <c r="T391" s="2">
        <v>7.9203296703296724</v>
      </c>
      <c r="U391" s="2">
        <v>0</v>
      </c>
      <c r="V391" s="2">
        <f>SUM(NonNurse[[#This Row],[Occupational Therapist Hours]:[OT Aide Hours]])/NonNurse[[#This Row],[MDS Census]]</f>
        <v>0.16096398467432957</v>
      </c>
      <c r="W391" s="2">
        <v>3.7509890109890107</v>
      </c>
      <c r="X391" s="2">
        <v>8.8417582417582388</v>
      </c>
      <c r="Y391" s="2">
        <v>4.3956043956043959E-2</v>
      </c>
      <c r="Z391" s="2">
        <f>SUM(NonNurse[[#This Row],[Physical Therapist (PT) Hours]:[PT Aide Hours]])/NonNurse[[#This Row],[MDS Census]]</f>
        <v>0.17623601532567046</v>
      </c>
      <c r="AA391" s="2">
        <v>0</v>
      </c>
      <c r="AB391" s="2">
        <v>0</v>
      </c>
      <c r="AC391" s="2">
        <v>0</v>
      </c>
      <c r="AD391" s="2">
        <v>78.07692307692308</v>
      </c>
      <c r="AE391" s="2">
        <v>0</v>
      </c>
      <c r="AF391" s="2">
        <v>0</v>
      </c>
      <c r="AG391" s="2">
        <v>0</v>
      </c>
      <c r="AH391" s="2" t="s">
        <v>291</v>
      </c>
      <c r="AI391" s="37">
        <v>5</v>
      </c>
    </row>
    <row r="392" spans="1:35" x14ac:dyDescent="0.25">
      <c r="A392" t="s">
        <v>35</v>
      </c>
      <c r="B392" t="s">
        <v>1764</v>
      </c>
      <c r="C392" t="s">
        <v>2226</v>
      </c>
      <c r="D392" t="s">
        <v>2291</v>
      </c>
      <c r="E392" s="2">
        <v>107.39560439560439</v>
      </c>
      <c r="F392" s="2">
        <v>2.8571428571428572</v>
      </c>
      <c r="G392" s="2">
        <v>0.26373626373626374</v>
      </c>
      <c r="H392" s="2">
        <v>0.43956043956043955</v>
      </c>
      <c r="I392" s="2">
        <v>5.7142857142857144</v>
      </c>
      <c r="J392" s="2">
        <v>0</v>
      </c>
      <c r="K392" s="2">
        <v>0</v>
      </c>
      <c r="L392" s="2">
        <v>5.701318681318682</v>
      </c>
      <c r="M392" s="2">
        <v>5.186813186813187</v>
      </c>
      <c r="N392" s="2">
        <v>4.259780219780219</v>
      </c>
      <c r="O392" s="2">
        <f>SUM(NonNurse[[#This Row],[Qualified Social Work Staff Hours]:[Other Social Work Staff Hours]])/NonNurse[[#This Row],[MDS Census]]</f>
        <v>8.7960708073263075E-2</v>
      </c>
      <c r="P392" s="2">
        <v>5.6263736263736268</v>
      </c>
      <c r="Q392" s="2">
        <v>3.2982417582417582</v>
      </c>
      <c r="R392" s="2">
        <f>SUM(NonNurse[[#This Row],[Qualified Activities Professional Hours]:[Other Activities Professional Hours]])/NonNurse[[#This Row],[MDS Census]]</f>
        <v>8.3100378594085755E-2</v>
      </c>
      <c r="S392" s="2">
        <v>13.398241758241758</v>
      </c>
      <c r="T392" s="2">
        <v>8.4101098901098901</v>
      </c>
      <c r="U392" s="2">
        <v>0</v>
      </c>
      <c r="V392" s="2">
        <f>SUM(NonNurse[[#This Row],[Occupational Therapist Hours]:[OT Aide Hours]])/NonNurse[[#This Row],[MDS Census]]</f>
        <v>0.2030655888672874</v>
      </c>
      <c r="W392" s="2">
        <v>10.136593406593409</v>
      </c>
      <c r="X392" s="2">
        <v>11.712417582417585</v>
      </c>
      <c r="Y392" s="2">
        <v>0</v>
      </c>
      <c r="Z392" s="2">
        <f>SUM(NonNurse[[#This Row],[Physical Therapist (PT) Hours]:[PT Aide Hours]])/NonNurse[[#This Row],[MDS Census]]</f>
        <v>0.2034441829530339</v>
      </c>
      <c r="AA392" s="2">
        <v>0</v>
      </c>
      <c r="AB392" s="2">
        <v>0</v>
      </c>
      <c r="AC392" s="2">
        <v>0</v>
      </c>
      <c r="AD392" s="2">
        <v>0</v>
      </c>
      <c r="AE392" s="2">
        <v>6.5934065934065936E-2</v>
      </c>
      <c r="AF392" s="2">
        <v>0</v>
      </c>
      <c r="AG392" s="2">
        <v>3.2967032967032968E-2</v>
      </c>
      <c r="AH392" s="2" t="s">
        <v>830</v>
      </c>
      <c r="AI392" s="37">
        <v>5</v>
      </c>
    </row>
    <row r="393" spans="1:35" x14ac:dyDescent="0.25">
      <c r="A393" t="s">
        <v>35</v>
      </c>
      <c r="B393" t="s">
        <v>1268</v>
      </c>
      <c r="C393" t="s">
        <v>2153</v>
      </c>
      <c r="D393" t="s">
        <v>2361</v>
      </c>
      <c r="E393" s="2">
        <v>81.087912087912088</v>
      </c>
      <c r="F393" s="2">
        <v>9.0989010989010985</v>
      </c>
      <c r="G393" s="2">
        <v>0.13186813186813187</v>
      </c>
      <c r="H393" s="2">
        <v>0.43956043956043955</v>
      </c>
      <c r="I393" s="2">
        <v>5.197802197802198</v>
      </c>
      <c r="J393" s="2">
        <v>0</v>
      </c>
      <c r="K393" s="2">
        <v>0</v>
      </c>
      <c r="L393" s="2">
        <v>3.6878021978021982</v>
      </c>
      <c r="M393" s="2">
        <v>3.6043956043956045</v>
      </c>
      <c r="N393" s="2">
        <v>3.2527472527472527</v>
      </c>
      <c r="O393" s="2">
        <f>SUM(NonNurse[[#This Row],[Qualified Social Work Staff Hours]:[Other Social Work Staff Hours]])/NonNurse[[#This Row],[MDS Census]]</f>
        <v>8.4564304106247462E-2</v>
      </c>
      <c r="P393" s="2">
        <v>4.8791208791208796</v>
      </c>
      <c r="Q393" s="2">
        <v>12.609890109890109</v>
      </c>
      <c r="R393" s="2">
        <f>SUM(NonNurse[[#This Row],[Qualified Activities Professional Hours]:[Other Activities Professional Hours]])/NonNurse[[#This Row],[MDS Census]]</f>
        <v>0.21567963138636673</v>
      </c>
      <c r="S393" s="2">
        <v>2.3697802197802202</v>
      </c>
      <c r="T393" s="2">
        <v>5.0476923076923077</v>
      </c>
      <c r="U393" s="2">
        <v>0</v>
      </c>
      <c r="V393" s="2">
        <f>SUM(NonNurse[[#This Row],[Occupational Therapist Hours]:[OT Aide Hours]])/NonNurse[[#This Row],[MDS Census]]</f>
        <v>9.1474454533134575E-2</v>
      </c>
      <c r="W393" s="2">
        <v>2.7061538461538466</v>
      </c>
      <c r="X393" s="2">
        <v>3.2416483516483519</v>
      </c>
      <c r="Y393" s="2">
        <v>0</v>
      </c>
      <c r="Z393" s="2">
        <f>SUM(NonNurse[[#This Row],[Physical Therapist (PT) Hours]:[PT Aide Hours]])/NonNurse[[#This Row],[MDS Census]]</f>
        <v>7.335004743190135E-2</v>
      </c>
      <c r="AA393" s="2">
        <v>0</v>
      </c>
      <c r="AB393" s="2">
        <v>0</v>
      </c>
      <c r="AC393" s="2">
        <v>0</v>
      </c>
      <c r="AD393" s="2">
        <v>0</v>
      </c>
      <c r="AE393" s="2">
        <v>1.6703296703296704</v>
      </c>
      <c r="AF393" s="2">
        <v>0</v>
      </c>
      <c r="AG393" s="2">
        <v>0</v>
      </c>
      <c r="AH393" s="2" t="s">
        <v>324</v>
      </c>
      <c r="AI393" s="37">
        <v>5</v>
      </c>
    </row>
    <row r="394" spans="1:35" x14ac:dyDescent="0.25">
      <c r="A394" t="s">
        <v>35</v>
      </c>
      <c r="B394" t="s">
        <v>1029</v>
      </c>
      <c r="C394" t="s">
        <v>1947</v>
      </c>
      <c r="D394" t="s">
        <v>2333</v>
      </c>
      <c r="E394" s="2">
        <v>131.90109890109889</v>
      </c>
      <c r="F394" s="2">
        <v>5.3186813186813184</v>
      </c>
      <c r="G394" s="2">
        <v>0</v>
      </c>
      <c r="H394" s="2">
        <v>0.47252747252747251</v>
      </c>
      <c r="I394" s="2">
        <v>5.4505494505494507</v>
      </c>
      <c r="J394" s="2">
        <v>0</v>
      </c>
      <c r="K394" s="2">
        <v>2.2417582417582418</v>
      </c>
      <c r="L394" s="2">
        <v>4.4974725274725271</v>
      </c>
      <c r="M394" s="2">
        <v>5.2747252747252746</v>
      </c>
      <c r="N394" s="2">
        <v>5.3153846153846169</v>
      </c>
      <c r="O394" s="2">
        <f>SUM(NonNurse[[#This Row],[Qualified Social Work Staff Hours]:[Other Social Work Staff Hours]])/NonNurse[[#This Row],[MDS Census]]</f>
        <v>8.0288261268016345E-2</v>
      </c>
      <c r="P394" s="2">
        <v>5.3626373626373622</v>
      </c>
      <c r="Q394" s="2">
        <v>22.386813186813193</v>
      </c>
      <c r="R394" s="2">
        <f>SUM(NonNurse[[#This Row],[Qualified Activities Professional Hours]:[Other Activities Professional Hours]])/NonNurse[[#This Row],[MDS Census]]</f>
        <v>0.21038073814879618</v>
      </c>
      <c r="S394" s="2">
        <v>1.1574725274725275</v>
      </c>
      <c r="T394" s="2">
        <v>5.5864835164835167</v>
      </c>
      <c r="U394" s="2">
        <v>0</v>
      </c>
      <c r="V394" s="2">
        <f>SUM(NonNurse[[#This Row],[Occupational Therapist Hours]:[OT Aide Hours]])/NonNurse[[#This Row],[MDS Census]]</f>
        <v>5.112888444555528E-2</v>
      </c>
      <c r="W394" s="2">
        <v>1.0043956043956046</v>
      </c>
      <c r="X394" s="2">
        <v>2.4384615384615387</v>
      </c>
      <c r="Y394" s="2">
        <v>0</v>
      </c>
      <c r="Z394" s="2">
        <f>SUM(NonNurse[[#This Row],[Physical Therapist (PT) Hours]:[PT Aide Hours]])/NonNurse[[#This Row],[MDS Census]]</f>
        <v>2.6101807881362998E-2</v>
      </c>
      <c r="AA394" s="2">
        <v>0</v>
      </c>
      <c r="AB394" s="2">
        <v>0</v>
      </c>
      <c r="AC394" s="2">
        <v>0</v>
      </c>
      <c r="AD394" s="2">
        <v>0</v>
      </c>
      <c r="AE394" s="2">
        <v>0</v>
      </c>
      <c r="AF394" s="2">
        <v>0</v>
      </c>
      <c r="AG394" s="2">
        <v>1.4065934065934067</v>
      </c>
      <c r="AH394" s="2" t="s">
        <v>82</v>
      </c>
      <c r="AI394" s="37">
        <v>5</v>
      </c>
    </row>
    <row r="395" spans="1:35" x14ac:dyDescent="0.25">
      <c r="A395" t="s">
        <v>35</v>
      </c>
      <c r="B395" t="s">
        <v>1766</v>
      </c>
      <c r="C395" t="s">
        <v>1965</v>
      </c>
      <c r="D395" t="s">
        <v>2282</v>
      </c>
      <c r="E395" s="2">
        <v>50.153846153846153</v>
      </c>
      <c r="F395" s="2">
        <v>5.6263736263736268</v>
      </c>
      <c r="G395" s="2">
        <v>0.19780219780219779</v>
      </c>
      <c r="H395" s="2">
        <v>0.22527472527472528</v>
      </c>
      <c r="I395" s="2">
        <v>1.8021978021978022</v>
      </c>
      <c r="J395" s="2">
        <v>0</v>
      </c>
      <c r="K395" s="2">
        <v>0</v>
      </c>
      <c r="L395" s="2">
        <v>1.5409890109890112</v>
      </c>
      <c r="M395" s="2">
        <v>0</v>
      </c>
      <c r="N395" s="2">
        <v>0</v>
      </c>
      <c r="O395" s="2">
        <f>SUM(NonNurse[[#This Row],[Qualified Social Work Staff Hours]:[Other Social Work Staff Hours]])/NonNurse[[#This Row],[MDS Census]]</f>
        <v>0</v>
      </c>
      <c r="P395" s="2">
        <v>5.6401098901098905</v>
      </c>
      <c r="Q395" s="2">
        <v>0.52747252747252749</v>
      </c>
      <c r="R395" s="2">
        <f>SUM(NonNurse[[#This Row],[Qualified Activities Professional Hours]:[Other Activities Professional Hours]])/NonNurse[[#This Row],[MDS Census]]</f>
        <v>0.12297326906222612</v>
      </c>
      <c r="S395" s="2">
        <v>0.65065934065934072</v>
      </c>
      <c r="T395" s="2">
        <v>1.2949450549450547</v>
      </c>
      <c r="U395" s="2">
        <v>0</v>
      </c>
      <c r="V395" s="2">
        <f>SUM(NonNurse[[#This Row],[Occupational Therapist Hours]:[OT Aide Hours]])/NonNurse[[#This Row],[MDS Census]]</f>
        <v>3.8792725679228743E-2</v>
      </c>
      <c r="W395" s="2">
        <v>0.66802197802197794</v>
      </c>
      <c r="X395" s="2">
        <v>3.7502197802197781</v>
      </c>
      <c r="Y395" s="2">
        <v>0</v>
      </c>
      <c r="Z395" s="2">
        <f>SUM(NonNurse[[#This Row],[Physical Therapist (PT) Hours]:[PT Aide Hours]])/NonNurse[[#This Row],[MDS Census]]</f>
        <v>8.809377738825587E-2</v>
      </c>
      <c r="AA395" s="2">
        <v>0</v>
      </c>
      <c r="AB395" s="2">
        <v>0</v>
      </c>
      <c r="AC395" s="2">
        <v>0</v>
      </c>
      <c r="AD395" s="2">
        <v>0</v>
      </c>
      <c r="AE395" s="2">
        <v>0</v>
      </c>
      <c r="AF395" s="2">
        <v>0</v>
      </c>
      <c r="AG395" s="2">
        <v>0</v>
      </c>
      <c r="AH395" s="2" t="s">
        <v>832</v>
      </c>
      <c r="AI395" s="37">
        <v>5</v>
      </c>
    </row>
    <row r="396" spans="1:35" x14ac:dyDescent="0.25">
      <c r="A396" t="s">
        <v>35</v>
      </c>
      <c r="B396" t="s">
        <v>1030</v>
      </c>
      <c r="C396" t="s">
        <v>2078</v>
      </c>
      <c r="D396" t="s">
        <v>2283</v>
      </c>
      <c r="E396" s="2">
        <v>63.450549450549453</v>
      </c>
      <c r="F396" s="2">
        <v>25.127252747252747</v>
      </c>
      <c r="G396" s="2">
        <v>0.26373626373626374</v>
      </c>
      <c r="H396" s="2">
        <v>4.3956043956043959E-2</v>
      </c>
      <c r="I396" s="2">
        <v>0</v>
      </c>
      <c r="J396" s="2">
        <v>0</v>
      </c>
      <c r="K396" s="2">
        <v>0</v>
      </c>
      <c r="L396" s="2">
        <v>0.17516483516483516</v>
      </c>
      <c r="M396" s="2">
        <v>0</v>
      </c>
      <c r="N396" s="2">
        <v>0</v>
      </c>
      <c r="O396" s="2">
        <f>SUM(NonNurse[[#This Row],[Qualified Social Work Staff Hours]:[Other Social Work Staff Hours]])/NonNurse[[#This Row],[MDS Census]]</f>
        <v>0</v>
      </c>
      <c r="P396" s="2">
        <v>5.6996703296703295</v>
      </c>
      <c r="Q396" s="2">
        <v>12.617362637362637</v>
      </c>
      <c r="R396" s="2">
        <f>SUM(NonNurse[[#This Row],[Qualified Activities Professional Hours]:[Other Activities Professional Hours]])/NonNurse[[#This Row],[MDS Census]]</f>
        <v>0.28868202286110145</v>
      </c>
      <c r="S396" s="2">
        <v>3.9625274725274724</v>
      </c>
      <c r="T396" s="2">
        <v>3.4054945054945063</v>
      </c>
      <c r="U396" s="2">
        <v>0</v>
      </c>
      <c r="V396" s="2">
        <f>SUM(NonNurse[[#This Row],[Occupational Therapist Hours]:[OT Aide Hours]])/NonNurse[[#This Row],[MDS Census]]</f>
        <v>0.11612227225493593</v>
      </c>
      <c r="W396" s="2">
        <v>0</v>
      </c>
      <c r="X396" s="2">
        <v>9.2682417582417589</v>
      </c>
      <c r="Y396" s="2">
        <v>0</v>
      </c>
      <c r="Z396" s="2">
        <f>SUM(NonNurse[[#This Row],[Physical Therapist (PT) Hours]:[PT Aide Hours]])/NonNurse[[#This Row],[MDS Census]]</f>
        <v>0.14607031520609631</v>
      </c>
      <c r="AA396" s="2">
        <v>0</v>
      </c>
      <c r="AB396" s="2">
        <v>0</v>
      </c>
      <c r="AC396" s="2">
        <v>0</v>
      </c>
      <c r="AD396" s="2">
        <v>46.285714285714285</v>
      </c>
      <c r="AE396" s="2">
        <v>0</v>
      </c>
      <c r="AF396" s="2">
        <v>0</v>
      </c>
      <c r="AG396" s="2">
        <v>0</v>
      </c>
      <c r="AH396" s="2" t="s">
        <v>83</v>
      </c>
      <c r="AI396" s="37">
        <v>5</v>
      </c>
    </row>
    <row r="397" spans="1:35" x14ac:dyDescent="0.25">
      <c r="A397" t="s">
        <v>35</v>
      </c>
      <c r="B397" t="s">
        <v>1881</v>
      </c>
      <c r="C397" t="s">
        <v>2272</v>
      </c>
      <c r="D397" t="s">
        <v>2331</v>
      </c>
      <c r="E397" s="2">
        <v>64.263736263736263</v>
      </c>
      <c r="F397" s="2">
        <v>5.9780219780219781</v>
      </c>
      <c r="G397" s="2">
        <v>0.31868131868131866</v>
      </c>
      <c r="H397" s="2">
        <v>0.19780219780219779</v>
      </c>
      <c r="I397" s="2">
        <v>4.5164835164835164</v>
      </c>
      <c r="J397" s="2">
        <v>0</v>
      </c>
      <c r="K397" s="2">
        <v>0</v>
      </c>
      <c r="L397" s="2">
        <v>5.6373626373626378</v>
      </c>
      <c r="M397" s="2">
        <v>5.8434065934065931</v>
      </c>
      <c r="N397" s="2">
        <v>0</v>
      </c>
      <c r="O397" s="2">
        <f>SUM(NonNurse[[#This Row],[Qualified Social Work Staff Hours]:[Other Social Work Staff Hours]])/NonNurse[[#This Row],[MDS Census]]</f>
        <v>9.0928522571819423E-2</v>
      </c>
      <c r="P397" s="2">
        <v>4.9395604395604398</v>
      </c>
      <c r="Q397" s="2">
        <v>5.8241758241758239</v>
      </c>
      <c r="R397" s="2">
        <f>SUM(NonNurse[[#This Row],[Qualified Activities Professional Hours]:[Other Activities Professional Hours]])/NonNurse[[#This Row],[MDS Census]]</f>
        <v>0.16749316005471954</v>
      </c>
      <c r="S397" s="2">
        <v>7.5082417582417582</v>
      </c>
      <c r="T397" s="2">
        <v>4.9120879120879124</v>
      </c>
      <c r="U397" s="2">
        <v>0</v>
      </c>
      <c r="V397" s="2">
        <f>SUM(NonNurse[[#This Row],[Occupational Therapist Hours]:[OT Aide Hours]])/NonNurse[[#This Row],[MDS Census]]</f>
        <v>0.19327120383036939</v>
      </c>
      <c r="W397" s="2">
        <v>3.7912087912087911</v>
      </c>
      <c r="X397" s="2">
        <v>6.7994505494505493</v>
      </c>
      <c r="Y397" s="2">
        <v>0</v>
      </c>
      <c r="Z397" s="2">
        <f>SUM(NonNurse[[#This Row],[Physical Therapist (PT) Hours]:[PT Aide Hours]])/NonNurse[[#This Row],[MDS Census]]</f>
        <v>0.16479993160054718</v>
      </c>
      <c r="AA397" s="2">
        <v>0</v>
      </c>
      <c r="AB397" s="2">
        <v>0</v>
      </c>
      <c r="AC397" s="2">
        <v>0</v>
      </c>
      <c r="AD397" s="2">
        <v>0</v>
      </c>
      <c r="AE397" s="2">
        <v>0</v>
      </c>
      <c r="AF397" s="2">
        <v>0</v>
      </c>
      <c r="AG397" s="2">
        <v>0</v>
      </c>
      <c r="AH397" s="2" t="s">
        <v>948</v>
      </c>
      <c r="AI397" s="37">
        <v>5</v>
      </c>
    </row>
    <row r="398" spans="1:35" x14ac:dyDescent="0.25">
      <c r="A398" t="s">
        <v>35</v>
      </c>
      <c r="B398" t="s">
        <v>1091</v>
      </c>
      <c r="C398" t="s">
        <v>1947</v>
      </c>
      <c r="D398" t="s">
        <v>2333</v>
      </c>
      <c r="E398" s="2">
        <v>71.736263736263737</v>
      </c>
      <c r="F398" s="2">
        <v>5.6263736263736268</v>
      </c>
      <c r="G398" s="2">
        <v>0.7142857142857143</v>
      </c>
      <c r="H398" s="2">
        <v>0</v>
      </c>
      <c r="I398" s="2">
        <v>1.5714285714285714</v>
      </c>
      <c r="J398" s="2">
        <v>0</v>
      </c>
      <c r="K398" s="2">
        <v>0</v>
      </c>
      <c r="L398" s="2">
        <v>3.9839560439560442</v>
      </c>
      <c r="M398" s="2">
        <v>0.70329670329670335</v>
      </c>
      <c r="N398" s="2">
        <v>0</v>
      </c>
      <c r="O398" s="2">
        <f>SUM(NonNurse[[#This Row],[Qualified Social Work Staff Hours]:[Other Social Work Staff Hours]])/NonNurse[[#This Row],[MDS Census]]</f>
        <v>9.8039215686274508E-3</v>
      </c>
      <c r="P398" s="2">
        <v>10.802527472527471</v>
      </c>
      <c r="Q398" s="2">
        <v>0</v>
      </c>
      <c r="R398" s="2">
        <f>SUM(NonNurse[[#This Row],[Qualified Activities Professional Hours]:[Other Activities Professional Hours]])/NonNurse[[#This Row],[MDS Census]]</f>
        <v>0.15058670343137254</v>
      </c>
      <c r="S398" s="2">
        <v>4.7147252747252741</v>
      </c>
      <c r="T398" s="2">
        <v>4.3451648351648364</v>
      </c>
      <c r="U398" s="2">
        <v>0</v>
      </c>
      <c r="V398" s="2">
        <f>SUM(NonNurse[[#This Row],[Occupational Therapist Hours]:[OT Aide Hours]])/NonNurse[[#This Row],[MDS Census]]</f>
        <v>0.12629442401960786</v>
      </c>
      <c r="W398" s="2">
        <v>7.3201098901098867</v>
      </c>
      <c r="X398" s="2">
        <v>0.20406593406593407</v>
      </c>
      <c r="Y398" s="2">
        <v>0</v>
      </c>
      <c r="Z398" s="2">
        <f>SUM(NonNurse[[#This Row],[Physical Therapist (PT) Hours]:[PT Aide Hours]])/NonNurse[[#This Row],[MDS Census]]</f>
        <v>0.10488664215686269</v>
      </c>
      <c r="AA398" s="2">
        <v>0</v>
      </c>
      <c r="AB398" s="2">
        <v>0</v>
      </c>
      <c r="AC398" s="2">
        <v>0</v>
      </c>
      <c r="AD398" s="2">
        <v>0</v>
      </c>
      <c r="AE398" s="2">
        <v>0</v>
      </c>
      <c r="AF398" s="2">
        <v>0</v>
      </c>
      <c r="AG398" s="2">
        <v>0</v>
      </c>
      <c r="AH398" s="2" t="s">
        <v>145</v>
      </c>
      <c r="AI398" s="37">
        <v>5</v>
      </c>
    </row>
    <row r="399" spans="1:35" x14ac:dyDescent="0.25">
      <c r="A399" t="s">
        <v>35</v>
      </c>
      <c r="B399" t="s">
        <v>1205</v>
      </c>
      <c r="C399" t="s">
        <v>2038</v>
      </c>
      <c r="D399" t="s">
        <v>2307</v>
      </c>
      <c r="E399" s="2">
        <v>48.263736263736263</v>
      </c>
      <c r="F399" s="2">
        <v>10.714285714285714</v>
      </c>
      <c r="G399" s="2">
        <v>0</v>
      </c>
      <c r="H399" s="2">
        <v>0</v>
      </c>
      <c r="I399" s="2">
        <v>0</v>
      </c>
      <c r="J399" s="2">
        <v>0</v>
      </c>
      <c r="K399" s="2">
        <v>0</v>
      </c>
      <c r="L399" s="2">
        <v>2.4702197802197809</v>
      </c>
      <c r="M399" s="2">
        <v>0</v>
      </c>
      <c r="N399" s="2">
        <v>5.3571428571428568</v>
      </c>
      <c r="O399" s="2">
        <f>SUM(NonNurse[[#This Row],[Qualified Social Work Staff Hours]:[Other Social Work Staff Hours]])/NonNurse[[#This Row],[MDS Census]]</f>
        <v>0.11099726775956284</v>
      </c>
      <c r="P399" s="2">
        <v>5.739120879120879</v>
      </c>
      <c r="Q399" s="2">
        <v>1.3295604395604397</v>
      </c>
      <c r="R399" s="2">
        <f>SUM(NonNurse[[#This Row],[Qualified Activities Professional Hours]:[Other Activities Professional Hours]])/NonNurse[[#This Row],[MDS Census]]</f>
        <v>0.14645947176684881</v>
      </c>
      <c r="S399" s="2">
        <v>1.1121978021978023</v>
      </c>
      <c r="T399" s="2">
        <v>2.5562637362637366</v>
      </c>
      <c r="U399" s="2">
        <v>0</v>
      </c>
      <c r="V399" s="2">
        <f>SUM(NonNurse[[#This Row],[Occupational Therapist Hours]:[OT Aide Hours]])/NonNurse[[#This Row],[MDS Census]]</f>
        <v>7.6008652094717688E-2</v>
      </c>
      <c r="W399" s="2">
        <v>1.5636263736263742</v>
      </c>
      <c r="X399" s="2">
        <v>0.69879120879120871</v>
      </c>
      <c r="Y399" s="2">
        <v>0</v>
      </c>
      <c r="Z399" s="2">
        <f>SUM(NonNurse[[#This Row],[Physical Therapist (PT) Hours]:[PT Aide Hours]])/NonNurse[[#This Row],[MDS Census]]</f>
        <v>4.6876138433515492E-2</v>
      </c>
      <c r="AA399" s="2">
        <v>0</v>
      </c>
      <c r="AB399" s="2">
        <v>0</v>
      </c>
      <c r="AC399" s="2">
        <v>0</v>
      </c>
      <c r="AD399" s="2">
        <v>0</v>
      </c>
      <c r="AE399" s="2">
        <v>0</v>
      </c>
      <c r="AF399" s="2">
        <v>0</v>
      </c>
      <c r="AG399" s="2">
        <v>0</v>
      </c>
      <c r="AH399" s="2" t="s">
        <v>260</v>
      </c>
      <c r="AI399" s="37">
        <v>5</v>
      </c>
    </row>
    <row r="400" spans="1:35" x14ac:dyDescent="0.25">
      <c r="A400" t="s">
        <v>35</v>
      </c>
      <c r="B400" t="s">
        <v>1174</v>
      </c>
      <c r="C400" t="s">
        <v>2062</v>
      </c>
      <c r="D400" t="s">
        <v>2347</v>
      </c>
      <c r="E400" s="2">
        <v>51.043956043956044</v>
      </c>
      <c r="F400" s="2">
        <v>1.8021978021978022</v>
      </c>
      <c r="G400" s="2">
        <v>0.21978021978021978</v>
      </c>
      <c r="H400" s="2">
        <v>0</v>
      </c>
      <c r="I400" s="2">
        <v>1.7032967032967032</v>
      </c>
      <c r="J400" s="2">
        <v>0</v>
      </c>
      <c r="K400" s="2">
        <v>0</v>
      </c>
      <c r="L400" s="2">
        <v>1.827032967032967</v>
      </c>
      <c r="M400" s="2">
        <v>0.32142857142857145</v>
      </c>
      <c r="N400" s="2">
        <v>5.6263736263736268</v>
      </c>
      <c r="O400" s="2">
        <f>SUM(NonNurse[[#This Row],[Qualified Social Work Staff Hours]:[Other Social Work Staff Hours]])/NonNurse[[#This Row],[MDS Census]]</f>
        <v>0.11652314316469323</v>
      </c>
      <c r="P400" s="2">
        <v>5.9340659340659343</v>
      </c>
      <c r="Q400" s="2">
        <v>10.576923076923077</v>
      </c>
      <c r="R400" s="2">
        <f>SUM(NonNurse[[#This Row],[Qualified Activities Professional Hours]:[Other Activities Professional Hours]])/NonNurse[[#This Row],[MDS Census]]</f>
        <v>0.32346609257265879</v>
      </c>
      <c r="S400" s="2">
        <v>4.2134065934065932</v>
      </c>
      <c r="T400" s="2">
        <v>4.216043956043956</v>
      </c>
      <c r="U400" s="2">
        <v>0</v>
      </c>
      <c r="V400" s="2">
        <f>SUM(NonNurse[[#This Row],[Occupational Therapist Hours]:[OT Aide Hours]])/NonNurse[[#This Row],[MDS Census]]</f>
        <v>0.16514101184068891</v>
      </c>
      <c r="W400" s="2">
        <v>5.4663736263736267</v>
      </c>
      <c r="X400" s="2">
        <v>10.650659340659342</v>
      </c>
      <c r="Y400" s="2">
        <v>0</v>
      </c>
      <c r="Z400" s="2">
        <f>SUM(NonNurse[[#This Row],[Physical Therapist (PT) Hours]:[PT Aide Hours]])/NonNurse[[#This Row],[MDS Census]]</f>
        <v>0.31574811625403665</v>
      </c>
      <c r="AA400" s="2">
        <v>0</v>
      </c>
      <c r="AB400" s="2">
        <v>0</v>
      </c>
      <c r="AC400" s="2">
        <v>0</v>
      </c>
      <c r="AD400" s="2">
        <v>0</v>
      </c>
      <c r="AE400" s="2">
        <v>0</v>
      </c>
      <c r="AF400" s="2">
        <v>0</v>
      </c>
      <c r="AG400" s="2">
        <v>0</v>
      </c>
      <c r="AH400" s="2" t="s">
        <v>229</v>
      </c>
      <c r="AI400" s="37">
        <v>5</v>
      </c>
    </row>
    <row r="401" spans="1:35" x14ac:dyDescent="0.25">
      <c r="A401" t="s">
        <v>35</v>
      </c>
      <c r="B401" t="s">
        <v>1573</v>
      </c>
      <c r="C401" t="s">
        <v>1922</v>
      </c>
      <c r="D401" t="s">
        <v>2291</v>
      </c>
      <c r="E401" s="2">
        <v>59.197802197802197</v>
      </c>
      <c r="F401" s="2">
        <v>5.7142857142857144</v>
      </c>
      <c r="G401" s="2">
        <v>0</v>
      </c>
      <c r="H401" s="2">
        <v>0.2857142857142857</v>
      </c>
      <c r="I401" s="2">
        <v>5.7142857142857144</v>
      </c>
      <c r="J401" s="2">
        <v>0</v>
      </c>
      <c r="K401" s="2">
        <v>0</v>
      </c>
      <c r="L401" s="2">
        <v>4.2609890109890109</v>
      </c>
      <c r="M401" s="2">
        <v>5.7142857142857144</v>
      </c>
      <c r="N401" s="2">
        <v>0</v>
      </c>
      <c r="O401" s="2">
        <f>SUM(NonNurse[[#This Row],[Qualified Social Work Staff Hours]:[Other Social Work Staff Hours]])/NonNurse[[#This Row],[MDS Census]]</f>
        <v>9.6528680155930954E-2</v>
      </c>
      <c r="P401" s="2">
        <v>5.7142857142857144</v>
      </c>
      <c r="Q401" s="2">
        <v>7.5109890109890109</v>
      </c>
      <c r="R401" s="2">
        <f>SUM(NonNurse[[#This Row],[Qualified Activities Professional Hours]:[Other Activities Professional Hours]])/NonNurse[[#This Row],[MDS Census]]</f>
        <v>0.22340820493781327</v>
      </c>
      <c r="S401" s="2">
        <v>2.1373626373626373</v>
      </c>
      <c r="T401" s="2">
        <v>9.280219780219781</v>
      </c>
      <c r="U401" s="2">
        <v>4.6813186813186816</v>
      </c>
      <c r="V401" s="2">
        <f>SUM(NonNurse[[#This Row],[Occupational Therapist Hours]:[OT Aide Hours]])/NonNurse[[#This Row],[MDS Census]]</f>
        <v>0.27195099313161314</v>
      </c>
      <c r="W401" s="2">
        <v>8.7060439560439562</v>
      </c>
      <c r="X401" s="2">
        <v>11.390109890109891</v>
      </c>
      <c r="Y401" s="2">
        <v>0</v>
      </c>
      <c r="Z401" s="2">
        <f>SUM(NonNurse[[#This Row],[Physical Therapist (PT) Hours]:[PT Aide Hours]])/NonNurse[[#This Row],[MDS Census]]</f>
        <v>0.33947466122145908</v>
      </c>
      <c r="AA401" s="2">
        <v>0</v>
      </c>
      <c r="AB401" s="2">
        <v>0</v>
      </c>
      <c r="AC401" s="2">
        <v>0</v>
      </c>
      <c r="AD401" s="2">
        <v>23.945054945054945</v>
      </c>
      <c r="AE401" s="2">
        <v>0</v>
      </c>
      <c r="AF401" s="2">
        <v>0</v>
      </c>
      <c r="AG401" s="2">
        <v>0</v>
      </c>
      <c r="AH401" s="2" t="s">
        <v>635</v>
      </c>
      <c r="AI401" s="37">
        <v>5</v>
      </c>
    </row>
    <row r="402" spans="1:35" x14ac:dyDescent="0.25">
      <c r="A402" t="s">
        <v>35</v>
      </c>
      <c r="B402" t="s">
        <v>1008</v>
      </c>
      <c r="C402" t="s">
        <v>2068</v>
      </c>
      <c r="D402" t="s">
        <v>2307</v>
      </c>
      <c r="E402" s="2">
        <v>74.945054945054949</v>
      </c>
      <c r="F402" s="2">
        <v>21.714285714285715</v>
      </c>
      <c r="G402" s="2">
        <v>0.75824175824175821</v>
      </c>
      <c r="H402" s="2">
        <v>0.22714285714285717</v>
      </c>
      <c r="I402" s="2">
        <v>0</v>
      </c>
      <c r="J402" s="2">
        <v>0</v>
      </c>
      <c r="K402" s="2">
        <v>0</v>
      </c>
      <c r="L402" s="2">
        <v>3.4569230769230765</v>
      </c>
      <c r="M402" s="2">
        <v>0</v>
      </c>
      <c r="N402" s="2">
        <v>0</v>
      </c>
      <c r="O402" s="2">
        <f>SUM(NonNurse[[#This Row],[Qualified Social Work Staff Hours]:[Other Social Work Staff Hours]])/NonNurse[[#This Row],[MDS Census]]</f>
        <v>0</v>
      </c>
      <c r="P402" s="2">
        <v>9.1428571428571423</v>
      </c>
      <c r="Q402" s="2">
        <v>16.056483516483514</v>
      </c>
      <c r="R402" s="2">
        <f>SUM(NonNurse[[#This Row],[Qualified Activities Professional Hours]:[Other Activities Professional Hours]])/NonNurse[[#This Row],[MDS Census]]</f>
        <v>0.33623753665689143</v>
      </c>
      <c r="S402" s="2">
        <v>3.7598901098901072</v>
      </c>
      <c r="T402" s="2">
        <v>5.866483516483517</v>
      </c>
      <c r="U402" s="2">
        <v>0</v>
      </c>
      <c r="V402" s="2">
        <f>SUM(NonNurse[[#This Row],[Occupational Therapist Hours]:[OT Aide Hours]])/NonNurse[[#This Row],[MDS Census]]</f>
        <v>0.12844574780058648</v>
      </c>
      <c r="W402" s="2">
        <v>6.2104395604395606</v>
      </c>
      <c r="X402" s="2">
        <v>5.6195604395604377</v>
      </c>
      <c r="Y402" s="2">
        <v>0</v>
      </c>
      <c r="Z402" s="2">
        <f>SUM(NonNurse[[#This Row],[Physical Therapist (PT) Hours]:[PT Aide Hours]])/NonNurse[[#This Row],[MDS Census]]</f>
        <v>0.15784897360703809</v>
      </c>
      <c r="AA402" s="2">
        <v>0</v>
      </c>
      <c r="AB402" s="2">
        <v>0</v>
      </c>
      <c r="AC402" s="2">
        <v>0</v>
      </c>
      <c r="AD402" s="2">
        <v>0</v>
      </c>
      <c r="AE402" s="2">
        <v>0</v>
      </c>
      <c r="AF402" s="2">
        <v>0</v>
      </c>
      <c r="AG402" s="2">
        <v>0</v>
      </c>
      <c r="AH402" s="2" t="s">
        <v>61</v>
      </c>
      <c r="AI402" s="37">
        <v>5</v>
      </c>
    </row>
    <row r="403" spans="1:35" x14ac:dyDescent="0.25">
      <c r="A403" t="s">
        <v>35</v>
      </c>
      <c r="B403" t="s">
        <v>1000</v>
      </c>
      <c r="C403" t="s">
        <v>1978</v>
      </c>
      <c r="D403" t="s">
        <v>2331</v>
      </c>
      <c r="E403" s="2">
        <v>38.307692307692307</v>
      </c>
      <c r="F403" s="2">
        <v>22.863736263736243</v>
      </c>
      <c r="G403" s="2">
        <v>0</v>
      </c>
      <c r="H403" s="2">
        <v>0</v>
      </c>
      <c r="I403" s="2">
        <v>0.24175824175824176</v>
      </c>
      <c r="J403" s="2">
        <v>0</v>
      </c>
      <c r="K403" s="2">
        <v>0</v>
      </c>
      <c r="L403" s="2">
        <v>0.63736263736263732</v>
      </c>
      <c r="M403" s="2">
        <v>0</v>
      </c>
      <c r="N403" s="2">
        <v>0</v>
      </c>
      <c r="O403" s="2">
        <f>SUM(NonNurse[[#This Row],[Qualified Social Work Staff Hours]:[Other Social Work Staff Hours]])/NonNurse[[#This Row],[MDS Census]]</f>
        <v>0</v>
      </c>
      <c r="P403" s="2">
        <v>2.901098901098901</v>
      </c>
      <c r="Q403" s="2">
        <v>0.8571428571428571</v>
      </c>
      <c r="R403" s="2">
        <f>SUM(NonNurse[[#This Row],[Qualified Activities Professional Hours]:[Other Activities Professional Hours]])/NonNurse[[#This Row],[MDS Census]]</f>
        <v>9.8106712564543896E-2</v>
      </c>
      <c r="S403" s="2">
        <v>0.99186813186813194</v>
      </c>
      <c r="T403" s="2">
        <v>3.6245054945054944</v>
      </c>
      <c r="U403" s="2">
        <v>0</v>
      </c>
      <c r="V403" s="2">
        <f>SUM(NonNurse[[#This Row],[Occupational Therapist Hours]:[OT Aide Hours]])/NonNurse[[#This Row],[MDS Census]]</f>
        <v>0.1205077452667814</v>
      </c>
      <c r="W403" s="2">
        <v>1.2224175824175825</v>
      </c>
      <c r="X403" s="2">
        <v>4.1421978021978019</v>
      </c>
      <c r="Y403" s="2">
        <v>0</v>
      </c>
      <c r="Z403" s="2">
        <f>SUM(NonNurse[[#This Row],[Physical Therapist (PT) Hours]:[PT Aide Hours]])/NonNurse[[#This Row],[MDS Census]]</f>
        <v>0.14004016064257027</v>
      </c>
      <c r="AA403" s="2">
        <v>0</v>
      </c>
      <c r="AB403" s="2">
        <v>0</v>
      </c>
      <c r="AC403" s="2">
        <v>0</v>
      </c>
      <c r="AD403" s="2">
        <v>0</v>
      </c>
      <c r="AE403" s="2">
        <v>4.3956043956043959E-2</v>
      </c>
      <c r="AF403" s="2">
        <v>0</v>
      </c>
      <c r="AG403" s="2">
        <v>0</v>
      </c>
      <c r="AH403" s="2" t="s">
        <v>53</v>
      </c>
      <c r="AI403" s="37">
        <v>5</v>
      </c>
    </row>
    <row r="404" spans="1:35" x14ac:dyDescent="0.25">
      <c r="A404" t="s">
        <v>35</v>
      </c>
      <c r="B404" t="s">
        <v>1672</v>
      </c>
      <c r="C404" t="s">
        <v>2239</v>
      </c>
      <c r="D404" t="s">
        <v>2309</v>
      </c>
      <c r="E404" s="2">
        <v>97.879120879120876</v>
      </c>
      <c r="F404" s="2">
        <v>5.7142857142857144</v>
      </c>
      <c r="G404" s="2">
        <v>0.15384615384615385</v>
      </c>
      <c r="H404" s="2">
        <v>0.42307692307692307</v>
      </c>
      <c r="I404" s="2">
        <v>4.7472527472527473</v>
      </c>
      <c r="J404" s="2">
        <v>0</v>
      </c>
      <c r="K404" s="2">
        <v>0</v>
      </c>
      <c r="L404" s="2">
        <v>5.15879120879121</v>
      </c>
      <c r="M404" s="2">
        <v>3.8681318681318682</v>
      </c>
      <c r="N404" s="2">
        <v>4.7919780219780215</v>
      </c>
      <c r="O404" s="2">
        <f>SUM(NonNurse[[#This Row],[Qualified Social Work Staff Hours]:[Other Social Work Staff Hours]])/NonNurse[[#This Row],[MDS Census]]</f>
        <v>8.8477601886156956E-2</v>
      </c>
      <c r="P404" s="2">
        <v>2.2857142857142856</v>
      </c>
      <c r="Q404" s="2">
        <v>7.2954945054945028</v>
      </c>
      <c r="R404" s="2">
        <f>SUM(NonNurse[[#This Row],[Qualified Activities Professional Hours]:[Other Activities Professional Hours]])/NonNurse[[#This Row],[MDS Census]]</f>
        <v>9.7888177837655743E-2</v>
      </c>
      <c r="S404" s="2">
        <v>10.780439560439561</v>
      </c>
      <c r="T404" s="2">
        <v>11.363846153846156</v>
      </c>
      <c r="U404" s="2">
        <v>0</v>
      </c>
      <c r="V404" s="2">
        <f>SUM(NonNurse[[#This Row],[Occupational Therapist Hours]:[OT Aide Hours]])/NonNurse[[#This Row],[MDS Census]]</f>
        <v>0.22624115863927249</v>
      </c>
      <c r="W404" s="2">
        <v>10.71</v>
      </c>
      <c r="X404" s="2">
        <v>10.489120879120881</v>
      </c>
      <c r="Y404" s="2">
        <v>0</v>
      </c>
      <c r="Z404" s="2">
        <f>SUM(NonNurse[[#This Row],[Physical Therapist (PT) Hours]:[PT Aide Hours]])/NonNurse[[#This Row],[MDS Census]]</f>
        <v>0.21658470865611321</v>
      </c>
      <c r="AA404" s="2">
        <v>0</v>
      </c>
      <c r="AB404" s="2">
        <v>0</v>
      </c>
      <c r="AC404" s="2">
        <v>0</v>
      </c>
      <c r="AD404" s="2">
        <v>0</v>
      </c>
      <c r="AE404" s="2">
        <v>7.6923076923076927E-2</v>
      </c>
      <c r="AF404" s="2">
        <v>0</v>
      </c>
      <c r="AG404" s="2">
        <v>0.16483516483516483</v>
      </c>
      <c r="AH404" s="2" t="s">
        <v>736</v>
      </c>
      <c r="AI404" s="37">
        <v>5</v>
      </c>
    </row>
    <row r="405" spans="1:35" x14ac:dyDescent="0.25">
      <c r="A405" t="s">
        <v>35</v>
      </c>
      <c r="B405" t="s">
        <v>1566</v>
      </c>
      <c r="C405" t="s">
        <v>2220</v>
      </c>
      <c r="D405" t="s">
        <v>2306</v>
      </c>
      <c r="E405" s="2">
        <v>32.516483516483518</v>
      </c>
      <c r="F405" s="2">
        <v>0</v>
      </c>
      <c r="G405" s="2">
        <v>0.42857142857142855</v>
      </c>
      <c r="H405" s="2">
        <v>9.8901098901098897E-2</v>
      </c>
      <c r="I405" s="2">
        <v>1.098901098901099</v>
      </c>
      <c r="J405" s="2">
        <v>0</v>
      </c>
      <c r="K405" s="2">
        <v>0</v>
      </c>
      <c r="L405" s="2">
        <v>1.0116483516483514</v>
      </c>
      <c r="M405" s="2">
        <v>2.1261538461538456</v>
      </c>
      <c r="N405" s="2">
        <v>1.363736263736264</v>
      </c>
      <c r="O405" s="2">
        <f>SUM(NonNurse[[#This Row],[Qualified Social Work Staff Hours]:[Other Social Work Staff Hours]])/NonNurse[[#This Row],[MDS Census]]</f>
        <v>0.10732679959445757</v>
      </c>
      <c r="P405" s="2">
        <v>5.6171428571428565</v>
      </c>
      <c r="Q405" s="2">
        <v>9.5070329670329645</v>
      </c>
      <c r="R405" s="2">
        <f>SUM(NonNurse[[#This Row],[Qualified Activities Professional Hours]:[Other Activities Professional Hours]])/NonNurse[[#This Row],[MDS Census]]</f>
        <v>0.46512335248394721</v>
      </c>
      <c r="S405" s="2">
        <v>1.6085714285714292</v>
      </c>
      <c r="T405" s="2">
        <v>3.8727472527472542</v>
      </c>
      <c r="U405" s="2">
        <v>0</v>
      </c>
      <c r="V405" s="2">
        <f>SUM(NonNurse[[#This Row],[Occupational Therapist Hours]:[OT Aide Hours]])/NonNurse[[#This Row],[MDS Census]]</f>
        <v>0.16857046299425488</v>
      </c>
      <c r="W405" s="2">
        <v>1.7836263736263727</v>
      </c>
      <c r="X405" s="2">
        <v>5.6231868131868143</v>
      </c>
      <c r="Y405" s="2">
        <v>0</v>
      </c>
      <c r="Z405" s="2">
        <f>SUM(NonNurse[[#This Row],[Physical Therapist (PT) Hours]:[PT Aide Hours]])/NonNurse[[#This Row],[MDS Census]]</f>
        <v>0.22778641432916524</v>
      </c>
      <c r="AA405" s="2">
        <v>0</v>
      </c>
      <c r="AB405" s="2">
        <v>0</v>
      </c>
      <c r="AC405" s="2">
        <v>0</v>
      </c>
      <c r="AD405" s="2">
        <v>0</v>
      </c>
      <c r="AE405" s="2">
        <v>0</v>
      </c>
      <c r="AF405" s="2">
        <v>0</v>
      </c>
      <c r="AG405" s="2">
        <v>0</v>
      </c>
      <c r="AH405" s="2" t="s">
        <v>628</v>
      </c>
      <c r="AI405" s="37">
        <v>5</v>
      </c>
    </row>
    <row r="406" spans="1:35" x14ac:dyDescent="0.25">
      <c r="A406" t="s">
        <v>35</v>
      </c>
      <c r="B406" t="s">
        <v>1455</v>
      </c>
      <c r="C406" t="s">
        <v>2016</v>
      </c>
      <c r="D406" t="s">
        <v>2325</v>
      </c>
      <c r="E406" s="2">
        <v>47.35164835164835</v>
      </c>
      <c r="F406" s="2">
        <v>5.1208791208791204</v>
      </c>
      <c r="G406" s="2">
        <v>0</v>
      </c>
      <c r="H406" s="2">
        <v>0</v>
      </c>
      <c r="I406" s="2">
        <v>0.86813186813186816</v>
      </c>
      <c r="J406" s="2">
        <v>0</v>
      </c>
      <c r="K406" s="2">
        <v>0</v>
      </c>
      <c r="L406" s="2">
        <v>0.60659340659340655</v>
      </c>
      <c r="M406" s="2">
        <v>8.7032967032967026</v>
      </c>
      <c r="N406" s="2">
        <v>0</v>
      </c>
      <c r="O406" s="2">
        <f>SUM(NonNurse[[#This Row],[Qualified Social Work Staff Hours]:[Other Social Work Staff Hours]])/NonNurse[[#This Row],[MDS Census]]</f>
        <v>0.18380134601995821</v>
      </c>
      <c r="P406" s="2">
        <v>0</v>
      </c>
      <c r="Q406" s="2">
        <v>2.7151648351648352</v>
      </c>
      <c r="R406" s="2">
        <f>SUM(NonNurse[[#This Row],[Qualified Activities Professional Hours]:[Other Activities Professional Hours]])/NonNurse[[#This Row],[MDS Census]]</f>
        <v>5.734045022046879E-2</v>
      </c>
      <c r="S406" s="2">
        <v>1.0329670329670328</v>
      </c>
      <c r="T406" s="2">
        <v>3.6510989010989006</v>
      </c>
      <c r="U406" s="2">
        <v>0</v>
      </c>
      <c r="V406" s="2">
        <f>SUM(NonNurse[[#This Row],[Occupational Therapist Hours]:[OT Aide Hours]])/NonNurse[[#This Row],[MDS Census]]</f>
        <v>9.8920863309352514E-2</v>
      </c>
      <c r="W406" s="2">
        <v>2.0651648351648353</v>
      </c>
      <c r="X406" s="2">
        <v>1.7286813186813188</v>
      </c>
      <c r="Y406" s="2">
        <v>0</v>
      </c>
      <c r="Z406" s="2">
        <f>SUM(NonNurse[[#This Row],[Physical Therapist (PT) Hours]:[PT Aide Hours]])/NonNurse[[#This Row],[MDS Census]]</f>
        <v>8.0120677651427247E-2</v>
      </c>
      <c r="AA406" s="2">
        <v>0</v>
      </c>
      <c r="AB406" s="2">
        <v>0</v>
      </c>
      <c r="AC406" s="2">
        <v>0</v>
      </c>
      <c r="AD406" s="2">
        <v>0</v>
      </c>
      <c r="AE406" s="2">
        <v>0</v>
      </c>
      <c r="AF406" s="2">
        <v>0</v>
      </c>
      <c r="AG406" s="2">
        <v>0</v>
      </c>
      <c r="AH406" s="2" t="s">
        <v>514</v>
      </c>
      <c r="AI406" s="37">
        <v>5</v>
      </c>
    </row>
    <row r="407" spans="1:35" x14ac:dyDescent="0.25">
      <c r="A407" t="s">
        <v>35</v>
      </c>
      <c r="B407" t="s">
        <v>1543</v>
      </c>
      <c r="C407" t="s">
        <v>2151</v>
      </c>
      <c r="D407" t="s">
        <v>2349</v>
      </c>
      <c r="E407" s="2">
        <v>46.791208791208788</v>
      </c>
      <c r="F407" s="2">
        <v>3.9560439560439562</v>
      </c>
      <c r="G407" s="2">
        <v>0</v>
      </c>
      <c r="H407" s="2">
        <v>0</v>
      </c>
      <c r="I407" s="2">
        <v>0</v>
      </c>
      <c r="J407" s="2">
        <v>0</v>
      </c>
      <c r="K407" s="2">
        <v>0</v>
      </c>
      <c r="L407" s="2">
        <v>0.13846153846153847</v>
      </c>
      <c r="M407" s="2">
        <v>0</v>
      </c>
      <c r="N407" s="2">
        <v>0</v>
      </c>
      <c r="O407" s="2">
        <f>SUM(NonNurse[[#This Row],[Qualified Social Work Staff Hours]:[Other Social Work Staff Hours]])/NonNurse[[#This Row],[MDS Census]]</f>
        <v>0</v>
      </c>
      <c r="P407" s="2">
        <v>5.0576923076923075</v>
      </c>
      <c r="Q407" s="2">
        <v>1.0881318681318681</v>
      </c>
      <c r="R407" s="2">
        <f>SUM(NonNurse[[#This Row],[Qualified Activities Professional Hours]:[Other Activities Professional Hours]])/NonNurse[[#This Row],[MDS Census]]</f>
        <v>0.13134570220760922</v>
      </c>
      <c r="S407" s="2">
        <v>5.0271428571428576</v>
      </c>
      <c r="T407" s="2">
        <v>4.671098901098901</v>
      </c>
      <c r="U407" s="2">
        <v>0</v>
      </c>
      <c r="V407" s="2">
        <f>SUM(NonNurse[[#This Row],[Occupational Therapist Hours]:[OT Aide Hours]])/NonNurse[[#This Row],[MDS Census]]</f>
        <v>0.20726632221700331</v>
      </c>
      <c r="W407" s="2">
        <v>4.5996703296703298</v>
      </c>
      <c r="X407" s="2">
        <v>5.6307692307692321</v>
      </c>
      <c r="Y407" s="2">
        <v>0</v>
      </c>
      <c r="Z407" s="2">
        <f>SUM(NonNurse[[#This Row],[Physical Therapist (PT) Hours]:[PT Aide Hours]])/NonNurse[[#This Row],[MDS Census]]</f>
        <v>0.21864020666979808</v>
      </c>
      <c r="AA407" s="2">
        <v>0</v>
      </c>
      <c r="AB407" s="2">
        <v>0</v>
      </c>
      <c r="AC407" s="2">
        <v>0</v>
      </c>
      <c r="AD407" s="2">
        <v>0</v>
      </c>
      <c r="AE407" s="2">
        <v>0</v>
      </c>
      <c r="AF407" s="2">
        <v>0</v>
      </c>
      <c r="AG407" s="2">
        <v>0</v>
      </c>
      <c r="AH407" s="2" t="s">
        <v>605</v>
      </c>
      <c r="AI407" s="37">
        <v>5</v>
      </c>
    </row>
    <row r="408" spans="1:35" x14ac:dyDescent="0.25">
      <c r="A408" t="s">
        <v>35</v>
      </c>
      <c r="B408" t="s">
        <v>1724</v>
      </c>
      <c r="C408" t="s">
        <v>2068</v>
      </c>
      <c r="D408" t="s">
        <v>2307</v>
      </c>
      <c r="E408" s="2">
        <v>86.010989010989007</v>
      </c>
      <c r="F408" s="2">
        <v>3.7802197802197801</v>
      </c>
      <c r="G408" s="2">
        <v>0</v>
      </c>
      <c r="H408" s="2">
        <v>0.34065934065934067</v>
      </c>
      <c r="I408" s="2">
        <v>3.5824175824175826</v>
      </c>
      <c r="J408" s="2">
        <v>0</v>
      </c>
      <c r="K408" s="2">
        <v>0</v>
      </c>
      <c r="L408" s="2">
        <v>2.9262637362637358</v>
      </c>
      <c r="M408" s="2">
        <v>0</v>
      </c>
      <c r="N408" s="2">
        <v>4.2527472527472527</v>
      </c>
      <c r="O408" s="2">
        <f>SUM(NonNurse[[#This Row],[Qualified Social Work Staff Hours]:[Other Social Work Staff Hours]])/NonNurse[[#This Row],[MDS Census]]</f>
        <v>4.9444231506324265E-2</v>
      </c>
      <c r="P408" s="2">
        <v>4.447802197802198</v>
      </c>
      <c r="Q408" s="2">
        <v>6.4065934065934069</v>
      </c>
      <c r="R408" s="2">
        <f>SUM(NonNurse[[#This Row],[Qualified Activities Professional Hours]:[Other Activities Professional Hours]])/NonNurse[[#This Row],[MDS Census]]</f>
        <v>0.12619777692602532</v>
      </c>
      <c r="S408" s="2">
        <v>3.4897802197802203</v>
      </c>
      <c r="T408" s="2">
        <v>3.8480219780219782</v>
      </c>
      <c r="U408" s="2">
        <v>0</v>
      </c>
      <c r="V408" s="2">
        <f>SUM(NonNurse[[#This Row],[Occupational Therapist Hours]:[OT Aide Hours]])/NonNurse[[#This Row],[MDS Census]]</f>
        <v>8.5312380222307416E-2</v>
      </c>
      <c r="W408" s="2">
        <v>3.233076923076923</v>
      </c>
      <c r="X408" s="2">
        <v>6.1298901098901091</v>
      </c>
      <c r="Y408" s="2">
        <v>0</v>
      </c>
      <c r="Z408" s="2">
        <f>SUM(NonNurse[[#This Row],[Physical Therapist (PT) Hours]:[PT Aide Hours]])/NonNurse[[#This Row],[MDS Census]]</f>
        <v>0.10885779992334225</v>
      </c>
      <c r="AA408" s="2">
        <v>0</v>
      </c>
      <c r="AB408" s="2">
        <v>0</v>
      </c>
      <c r="AC408" s="2">
        <v>0</v>
      </c>
      <c r="AD408" s="2">
        <v>0</v>
      </c>
      <c r="AE408" s="2">
        <v>0</v>
      </c>
      <c r="AF408" s="2">
        <v>0</v>
      </c>
      <c r="AG408" s="2">
        <v>0.13186813186813187</v>
      </c>
      <c r="AH408" s="2" t="s">
        <v>790</v>
      </c>
      <c r="AI408" s="37">
        <v>5</v>
      </c>
    </row>
    <row r="409" spans="1:35" x14ac:dyDescent="0.25">
      <c r="A409" t="s">
        <v>35</v>
      </c>
      <c r="B409" t="s">
        <v>1787</v>
      </c>
      <c r="C409" t="s">
        <v>2068</v>
      </c>
      <c r="D409" t="s">
        <v>2307</v>
      </c>
      <c r="E409" s="2">
        <v>77.27472527472527</v>
      </c>
      <c r="F409" s="2">
        <v>5.6263736263736268</v>
      </c>
      <c r="G409" s="2">
        <v>0</v>
      </c>
      <c r="H409" s="2">
        <v>0.35714285714285715</v>
      </c>
      <c r="I409" s="2">
        <v>2.8351648351648353</v>
      </c>
      <c r="J409" s="2">
        <v>0</v>
      </c>
      <c r="K409" s="2">
        <v>0</v>
      </c>
      <c r="L409" s="2">
        <v>1.5524175824175825</v>
      </c>
      <c r="M409" s="2">
        <v>0</v>
      </c>
      <c r="N409" s="2">
        <v>5.6263736263736268</v>
      </c>
      <c r="O409" s="2">
        <f>SUM(NonNurse[[#This Row],[Qualified Social Work Staff Hours]:[Other Social Work Staff Hours]])/NonNurse[[#This Row],[MDS Census]]</f>
        <v>7.2810011376564288E-2</v>
      </c>
      <c r="P409" s="2">
        <v>5.5989010989010985</v>
      </c>
      <c r="Q409" s="2">
        <v>11.972527472527473</v>
      </c>
      <c r="R409" s="2">
        <f>SUM(NonNurse[[#This Row],[Qualified Activities Professional Hours]:[Other Activities Professional Hours]])/NonNurse[[#This Row],[MDS Census]]</f>
        <v>0.22738907849829351</v>
      </c>
      <c r="S409" s="2">
        <v>2.289560439560439</v>
      </c>
      <c r="T409" s="2">
        <v>4.5405494505494515</v>
      </c>
      <c r="U409" s="2">
        <v>0</v>
      </c>
      <c r="V409" s="2">
        <f>SUM(NonNurse[[#This Row],[Occupational Therapist Hours]:[OT Aide Hours]])/NonNurse[[#This Row],[MDS Census]]</f>
        <v>8.8387372013651877E-2</v>
      </c>
      <c r="W409" s="2">
        <v>1.4573626373626378</v>
      </c>
      <c r="X409" s="2">
        <v>3.3171428571428572</v>
      </c>
      <c r="Y409" s="2">
        <v>0</v>
      </c>
      <c r="Z409" s="2">
        <f>SUM(NonNurse[[#This Row],[Physical Therapist (PT) Hours]:[PT Aide Hours]])/NonNurse[[#This Row],[MDS Census]]</f>
        <v>6.1786120591581346E-2</v>
      </c>
      <c r="AA409" s="2">
        <v>0</v>
      </c>
      <c r="AB409" s="2">
        <v>0</v>
      </c>
      <c r="AC409" s="2">
        <v>0</v>
      </c>
      <c r="AD409" s="2">
        <v>0</v>
      </c>
      <c r="AE409" s="2">
        <v>0</v>
      </c>
      <c r="AF409" s="2">
        <v>0</v>
      </c>
      <c r="AG409" s="2">
        <v>0</v>
      </c>
      <c r="AH409" s="2" t="s">
        <v>853</v>
      </c>
      <c r="AI409" s="37">
        <v>5</v>
      </c>
    </row>
    <row r="410" spans="1:35" x14ac:dyDescent="0.25">
      <c r="A410" t="s">
        <v>35</v>
      </c>
      <c r="B410" t="s">
        <v>1052</v>
      </c>
      <c r="C410" t="s">
        <v>2084</v>
      </c>
      <c r="D410" t="s">
        <v>2302</v>
      </c>
      <c r="E410" s="2">
        <v>33.791208791208788</v>
      </c>
      <c r="F410" s="2">
        <v>4.6593406593406597</v>
      </c>
      <c r="G410" s="2">
        <v>0</v>
      </c>
      <c r="H410" s="2">
        <v>0</v>
      </c>
      <c r="I410" s="2">
        <v>0.87912087912087911</v>
      </c>
      <c r="J410" s="2">
        <v>0</v>
      </c>
      <c r="K410" s="2">
        <v>0</v>
      </c>
      <c r="L410" s="2">
        <v>1.3076923076923077</v>
      </c>
      <c r="M410" s="2">
        <v>0</v>
      </c>
      <c r="N410" s="2">
        <v>2.1318681318681318</v>
      </c>
      <c r="O410" s="2">
        <f>SUM(NonNurse[[#This Row],[Qualified Social Work Staff Hours]:[Other Social Work Staff Hours]])/NonNurse[[#This Row],[MDS Census]]</f>
        <v>6.3089430894308948E-2</v>
      </c>
      <c r="P410" s="2">
        <v>2.2280219780219781</v>
      </c>
      <c r="Q410" s="2">
        <v>4.2087912087912089</v>
      </c>
      <c r="R410" s="2">
        <f>SUM(NonNurse[[#This Row],[Qualified Activities Professional Hours]:[Other Activities Professional Hours]])/NonNurse[[#This Row],[MDS Census]]</f>
        <v>0.19048780487804881</v>
      </c>
      <c r="S410" s="2">
        <v>4.4423076923076925</v>
      </c>
      <c r="T410" s="2">
        <v>2.1923076923076925</v>
      </c>
      <c r="U410" s="2">
        <v>0</v>
      </c>
      <c r="V410" s="2">
        <f>SUM(NonNurse[[#This Row],[Occupational Therapist Hours]:[OT Aide Hours]])/NonNurse[[#This Row],[MDS Census]]</f>
        <v>0.19634146341463418</v>
      </c>
      <c r="W410" s="2">
        <v>1.2032967032967032</v>
      </c>
      <c r="X410" s="2">
        <v>3.9780219780219781</v>
      </c>
      <c r="Y410" s="2">
        <v>0</v>
      </c>
      <c r="Z410" s="2">
        <f>SUM(NonNurse[[#This Row],[Physical Therapist (PT) Hours]:[PT Aide Hours]])/NonNurse[[#This Row],[MDS Census]]</f>
        <v>0.15333333333333335</v>
      </c>
      <c r="AA410" s="2">
        <v>0</v>
      </c>
      <c r="AB410" s="2">
        <v>0</v>
      </c>
      <c r="AC410" s="2">
        <v>0</v>
      </c>
      <c r="AD410" s="2">
        <v>0</v>
      </c>
      <c r="AE410" s="2">
        <v>0</v>
      </c>
      <c r="AF410" s="2">
        <v>0</v>
      </c>
      <c r="AG410" s="2">
        <v>0</v>
      </c>
      <c r="AH410" s="2" t="s">
        <v>105</v>
      </c>
      <c r="AI410" s="37">
        <v>5</v>
      </c>
    </row>
    <row r="411" spans="1:35" x14ac:dyDescent="0.25">
      <c r="A411" t="s">
        <v>35</v>
      </c>
      <c r="B411" t="s">
        <v>1003</v>
      </c>
      <c r="C411" t="s">
        <v>2070</v>
      </c>
      <c r="D411" t="s">
        <v>2296</v>
      </c>
      <c r="E411" s="2">
        <v>62.230769230769234</v>
      </c>
      <c r="F411" s="2">
        <v>2.2417582417582418</v>
      </c>
      <c r="G411" s="2">
        <v>5.4945054945054944E-2</v>
      </c>
      <c r="H411" s="2">
        <v>0</v>
      </c>
      <c r="I411" s="2">
        <v>0</v>
      </c>
      <c r="J411" s="2">
        <v>0</v>
      </c>
      <c r="K411" s="2">
        <v>0.27472527472527475</v>
      </c>
      <c r="L411" s="2">
        <v>0.52758241758241764</v>
      </c>
      <c r="M411" s="2">
        <v>0</v>
      </c>
      <c r="N411" s="2">
        <v>0</v>
      </c>
      <c r="O411" s="2">
        <f>SUM(NonNurse[[#This Row],[Qualified Social Work Staff Hours]:[Other Social Work Staff Hours]])/NonNurse[[#This Row],[MDS Census]]</f>
        <v>0</v>
      </c>
      <c r="P411" s="2">
        <v>0</v>
      </c>
      <c r="Q411" s="2">
        <v>0</v>
      </c>
      <c r="R411" s="2">
        <f>SUM(NonNurse[[#This Row],[Qualified Activities Professional Hours]:[Other Activities Professional Hours]])/NonNurse[[#This Row],[MDS Census]]</f>
        <v>0</v>
      </c>
      <c r="S411" s="2">
        <v>0.96461538461538421</v>
      </c>
      <c r="T411" s="2">
        <v>9.70857142857143</v>
      </c>
      <c r="U411" s="2">
        <v>0</v>
      </c>
      <c r="V411" s="2">
        <f>SUM(NonNurse[[#This Row],[Occupational Therapist Hours]:[OT Aide Hours]])/NonNurse[[#This Row],[MDS Census]]</f>
        <v>0.17150980045912059</v>
      </c>
      <c r="W411" s="2">
        <v>1.0162637362637366</v>
      </c>
      <c r="X411" s="2">
        <v>10.833076923076922</v>
      </c>
      <c r="Y411" s="2">
        <v>0</v>
      </c>
      <c r="Z411" s="2">
        <f>SUM(NonNurse[[#This Row],[Physical Therapist (PT) Hours]:[PT Aide Hours]])/NonNurse[[#This Row],[MDS Census]]</f>
        <v>0.19040967684972626</v>
      </c>
      <c r="AA411" s="2">
        <v>0</v>
      </c>
      <c r="AB411" s="2">
        <v>0</v>
      </c>
      <c r="AC411" s="2">
        <v>0</v>
      </c>
      <c r="AD411" s="2">
        <v>0</v>
      </c>
      <c r="AE411" s="2">
        <v>0</v>
      </c>
      <c r="AF411" s="2">
        <v>0</v>
      </c>
      <c r="AG411" s="2">
        <v>2.197802197802198E-2</v>
      </c>
      <c r="AH411" s="2" t="s">
        <v>56</v>
      </c>
      <c r="AI411" s="37">
        <v>5</v>
      </c>
    </row>
    <row r="412" spans="1:35" x14ac:dyDescent="0.25">
      <c r="A412" t="s">
        <v>35</v>
      </c>
      <c r="B412" t="s">
        <v>1467</v>
      </c>
      <c r="C412" t="s">
        <v>1961</v>
      </c>
      <c r="D412" t="s">
        <v>2333</v>
      </c>
      <c r="E412" s="2">
        <v>28.725274725274726</v>
      </c>
      <c r="F412" s="2">
        <v>5.8901098901098905</v>
      </c>
      <c r="G412" s="2">
        <v>0.39560439560439559</v>
      </c>
      <c r="H412" s="2">
        <v>0</v>
      </c>
      <c r="I412" s="2">
        <v>0.62637362637362637</v>
      </c>
      <c r="J412" s="2">
        <v>0</v>
      </c>
      <c r="K412" s="2">
        <v>0</v>
      </c>
      <c r="L412" s="2">
        <v>0</v>
      </c>
      <c r="M412" s="2">
        <v>5.5384615384615383</v>
      </c>
      <c r="N412" s="2">
        <v>0</v>
      </c>
      <c r="O412" s="2">
        <f>SUM(NonNurse[[#This Row],[Qualified Social Work Staff Hours]:[Other Social Work Staff Hours]])/NonNurse[[#This Row],[MDS Census]]</f>
        <v>0.19280795715378729</v>
      </c>
      <c r="P412" s="2">
        <v>5.5384615384615383</v>
      </c>
      <c r="Q412" s="2">
        <v>5.7845054945054946</v>
      </c>
      <c r="R412" s="2">
        <f>SUM(NonNurse[[#This Row],[Qualified Activities Professional Hours]:[Other Activities Professional Hours]])/NonNurse[[#This Row],[MDS Census]]</f>
        <v>0.39418133129303745</v>
      </c>
      <c r="S412" s="2">
        <v>0.60747252747252745</v>
      </c>
      <c r="T412" s="2">
        <v>2.3928571428571419</v>
      </c>
      <c r="U412" s="2">
        <v>0</v>
      </c>
      <c r="V412" s="2">
        <f>SUM(NonNurse[[#This Row],[Occupational Therapist Hours]:[OT Aide Hours]])/NonNurse[[#This Row],[MDS Census]]</f>
        <v>0.10444912012241771</v>
      </c>
      <c r="W412" s="2">
        <v>0.48923076923076902</v>
      </c>
      <c r="X412" s="2">
        <v>7.8627472527472531</v>
      </c>
      <c r="Y412" s="2">
        <v>0</v>
      </c>
      <c r="Z412" s="2">
        <f>SUM(NonNurse[[#This Row],[Physical Therapist (PT) Hours]:[PT Aide Hours]])/NonNurse[[#This Row],[MDS Census]]</f>
        <v>0.29075363427697015</v>
      </c>
      <c r="AA412" s="2">
        <v>0</v>
      </c>
      <c r="AB412" s="2">
        <v>0</v>
      </c>
      <c r="AC412" s="2">
        <v>0</v>
      </c>
      <c r="AD412" s="2">
        <v>0</v>
      </c>
      <c r="AE412" s="2">
        <v>0</v>
      </c>
      <c r="AF412" s="2">
        <v>0</v>
      </c>
      <c r="AG412" s="2">
        <v>0</v>
      </c>
      <c r="AH412" s="2" t="s">
        <v>526</v>
      </c>
      <c r="AI412" s="37">
        <v>5</v>
      </c>
    </row>
    <row r="413" spans="1:35" x14ac:dyDescent="0.25">
      <c r="A413" t="s">
        <v>35</v>
      </c>
      <c r="B413" t="s">
        <v>1673</v>
      </c>
      <c r="C413" t="s">
        <v>2167</v>
      </c>
      <c r="D413" t="s">
        <v>2338</v>
      </c>
      <c r="E413" s="2">
        <v>41.516483516483518</v>
      </c>
      <c r="F413" s="2">
        <v>0</v>
      </c>
      <c r="G413" s="2">
        <v>3.2967032967032968E-2</v>
      </c>
      <c r="H413" s="2">
        <v>0.18593406593406595</v>
      </c>
      <c r="I413" s="2">
        <v>0.73626373626373631</v>
      </c>
      <c r="J413" s="2">
        <v>0</v>
      </c>
      <c r="K413" s="2">
        <v>0</v>
      </c>
      <c r="L413" s="2">
        <v>1.7364835164835166</v>
      </c>
      <c r="M413" s="2">
        <v>4.7747252747252746</v>
      </c>
      <c r="N413" s="2">
        <v>0</v>
      </c>
      <c r="O413" s="2">
        <f>SUM(NonNurse[[#This Row],[Qualified Social Work Staff Hours]:[Other Social Work Staff Hours]])/NonNurse[[#This Row],[MDS Census]]</f>
        <v>0.11500794070937002</v>
      </c>
      <c r="P413" s="2">
        <v>6.1538461538461542</v>
      </c>
      <c r="Q413" s="2">
        <v>0</v>
      </c>
      <c r="R413" s="2">
        <f>SUM(NonNurse[[#This Row],[Qualified Activities Professional Hours]:[Other Activities Professional Hours]])/NonNurse[[#This Row],[MDS Census]]</f>
        <v>0.14822657490735838</v>
      </c>
      <c r="S413" s="2">
        <v>1.1915384615384614</v>
      </c>
      <c r="T413" s="2">
        <v>3.9596703296703302</v>
      </c>
      <c r="U413" s="2">
        <v>0</v>
      </c>
      <c r="V413" s="2">
        <f>SUM(NonNurse[[#This Row],[Occupational Therapist Hours]:[OT Aide Hours]])/NonNurse[[#This Row],[MDS Census]]</f>
        <v>0.12407623080995235</v>
      </c>
      <c r="W413" s="2">
        <v>1.5431868131868132</v>
      </c>
      <c r="X413" s="2">
        <v>8.6199999999999974</v>
      </c>
      <c r="Y413" s="2">
        <v>0</v>
      </c>
      <c r="Z413" s="2">
        <f>SUM(NonNurse[[#This Row],[Physical Therapist (PT) Hours]:[PT Aide Hours]])/NonNurse[[#This Row],[MDS Census]]</f>
        <v>0.24479883536262564</v>
      </c>
      <c r="AA413" s="2">
        <v>0</v>
      </c>
      <c r="AB413" s="2">
        <v>0</v>
      </c>
      <c r="AC413" s="2">
        <v>0</v>
      </c>
      <c r="AD413" s="2">
        <v>0</v>
      </c>
      <c r="AE413" s="2">
        <v>0</v>
      </c>
      <c r="AF413" s="2">
        <v>0</v>
      </c>
      <c r="AG413" s="2">
        <v>0</v>
      </c>
      <c r="AH413" s="2" t="s">
        <v>737</v>
      </c>
      <c r="AI413" s="37">
        <v>5</v>
      </c>
    </row>
    <row r="414" spans="1:35" x14ac:dyDescent="0.25">
      <c r="A414" t="s">
        <v>35</v>
      </c>
      <c r="B414" t="s">
        <v>1809</v>
      </c>
      <c r="C414" t="s">
        <v>2069</v>
      </c>
      <c r="D414" t="s">
        <v>2331</v>
      </c>
      <c r="E414" s="2">
        <v>63.307692307692307</v>
      </c>
      <c r="F414" s="2">
        <v>4.8791208791208796</v>
      </c>
      <c r="G414" s="2">
        <v>0</v>
      </c>
      <c r="H414" s="2">
        <v>0.30769230769230771</v>
      </c>
      <c r="I414" s="2">
        <v>1.8681318681318682</v>
      </c>
      <c r="J414" s="2">
        <v>0</v>
      </c>
      <c r="K414" s="2">
        <v>0</v>
      </c>
      <c r="L414" s="2">
        <v>5.7142857142857144</v>
      </c>
      <c r="M414" s="2">
        <v>5.5384615384615383</v>
      </c>
      <c r="N414" s="2">
        <v>0</v>
      </c>
      <c r="O414" s="2">
        <f>SUM(NonNurse[[#This Row],[Qualified Social Work Staff Hours]:[Other Social Work Staff Hours]])/NonNurse[[#This Row],[MDS Census]]</f>
        <v>8.748481166464156E-2</v>
      </c>
      <c r="P414" s="2">
        <v>5.3983516483516487</v>
      </c>
      <c r="Q414" s="2">
        <v>9.5796703296703303</v>
      </c>
      <c r="R414" s="2">
        <f>SUM(NonNurse[[#This Row],[Qualified Activities Professional Hours]:[Other Activities Professional Hours]])/NonNurse[[#This Row],[MDS Census]]</f>
        <v>0.23659086964068737</v>
      </c>
      <c r="S414" s="2">
        <v>2.0149450549450547</v>
      </c>
      <c r="T414" s="2">
        <v>4.7881318681318676</v>
      </c>
      <c r="U414" s="2">
        <v>0</v>
      </c>
      <c r="V414" s="2">
        <f>SUM(NonNurse[[#This Row],[Occupational Therapist Hours]:[OT Aide Hours]])/NonNurse[[#This Row],[MDS Census]]</f>
        <v>0.10746051032806804</v>
      </c>
      <c r="W414" s="2">
        <v>2.1187912087912086</v>
      </c>
      <c r="X414" s="2">
        <v>4.7240659340659334</v>
      </c>
      <c r="Y414" s="2">
        <v>0</v>
      </c>
      <c r="Z414" s="2">
        <f>SUM(NonNurse[[#This Row],[Physical Therapist (PT) Hours]:[PT Aide Hours]])/NonNurse[[#This Row],[MDS Census]]</f>
        <v>0.10808887345946883</v>
      </c>
      <c r="AA414" s="2">
        <v>0</v>
      </c>
      <c r="AB414" s="2">
        <v>0</v>
      </c>
      <c r="AC414" s="2">
        <v>0</v>
      </c>
      <c r="AD414" s="2">
        <v>0</v>
      </c>
      <c r="AE414" s="2">
        <v>0</v>
      </c>
      <c r="AF414" s="2">
        <v>0</v>
      </c>
      <c r="AG414" s="2">
        <v>0</v>
      </c>
      <c r="AH414" s="2" t="s">
        <v>876</v>
      </c>
      <c r="AI414" s="37">
        <v>5</v>
      </c>
    </row>
    <row r="415" spans="1:35" x14ac:dyDescent="0.25">
      <c r="A415" t="s">
        <v>35</v>
      </c>
      <c r="B415" t="s">
        <v>1007</v>
      </c>
      <c r="C415" t="s">
        <v>2068</v>
      </c>
      <c r="D415" t="s">
        <v>2307</v>
      </c>
      <c r="E415" s="2">
        <v>79.92307692307692</v>
      </c>
      <c r="F415" s="2">
        <v>5.7142857142857144</v>
      </c>
      <c r="G415" s="2">
        <v>0.74725274725274726</v>
      </c>
      <c r="H415" s="2">
        <v>0.42857142857142855</v>
      </c>
      <c r="I415" s="2">
        <v>5.7142857142857144</v>
      </c>
      <c r="J415" s="2">
        <v>0</v>
      </c>
      <c r="K415" s="2">
        <v>1.0109890109890109</v>
      </c>
      <c r="L415" s="2">
        <v>3.6778021978021984</v>
      </c>
      <c r="M415" s="2">
        <v>11.428571428571429</v>
      </c>
      <c r="N415" s="2">
        <v>0</v>
      </c>
      <c r="O415" s="2">
        <f>SUM(NonNurse[[#This Row],[Qualified Social Work Staff Hours]:[Other Social Work Staff Hours]])/NonNurse[[#This Row],[MDS Census]]</f>
        <v>0.14299463770108622</v>
      </c>
      <c r="P415" s="2">
        <v>21.771318681318679</v>
      </c>
      <c r="Q415" s="2">
        <v>0</v>
      </c>
      <c r="R415" s="2">
        <f>SUM(NonNurse[[#This Row],[Qualified Activities Professional Hours]:[Other Activities Professional Hours]])/NonNurse[[#This Row],[MDS Census]]</f>
        <v>0.2724034098721298</v>
      </c>
      <c r="S415" s="2">
        <v>2.7448351648351648</v>
      </c>
      <c r="T415" s="2">
        <v>6.0172527472527477</v>
      </c>
      <c r="U415" s="2">
        <v>0</v>
      </c>
      <c r="V415" s="2">
        <f>SUM(NonNurse[[#This Row],[Occupational Therapist Hours]:[OT Aide Hours]])/NonNurse[[#This Row],[MDS Census]]</f>
        <v>0.10963151381823182</v>
      </c>
      <c r="W415" s="2">
        <v>1.9413186813186813</v>
      </c>
      <c r="X415" s="2">
        <v>4.6917582417582402</v>
      </c>
      <c r="Y415" s="2">
        <v>0</v>
      </c>
      <c r="Z415" s="2">
        <f>SUM(NonNurse[[#This Row],[Physical Therapist (PT) Hours]:[PT Aide Hours]])/NonNurse[[#This Row],[MDS Census]]</f>
        <v>8.2993262752646763E-2</v>
      </c>
      <c r="AA415" s="2">
        <v>0</v>
      </c>
      <c r="AB415" s="2">
        <v>0</v>
      </c>
      <c r="AC415" s="2">
        <v>0</v>
      </c>
      <c r="AD415" s="2">
        <v>0</v>
      </c>
      <c r="AE415" s="2">
        <v>0</v>
      </c>
      <c r="AF415" s="2">
        <v>0</v>
      </c>
      <c r="AG415" s="2">
        <v>0</v>
      </c>
      <c r="AH415" s="2" t="s">
        <v>60</v>
      </c>
      <c r="AI415" s="37">
        <v>5</v>
      </c>
    </row>
    <row r="416" spans="1:35" x14ac:dyDescent="0.25">
      <c r="A416" t="s">
        <v>35</v>
      </c>
      <c r="B416" t="s">
        <v>1461</v>
      </c>
      <c r="C416" t="s">
        <v>2148</v>
      </c>
      <c r="D416" t="s">
        <v>2310</v>
      </c>
      <c r="E416" s="2">
        <v>38.384615384615387</v>
      </c>
      <c r="F416" s="2">
        <v>5.186813186813187</v>
      </c>
      <c r="G416" s="2">
        <v>0</v>
      </c>
      <c r="H416" s="2">
        <v>0</v>
      </c>
      <c r="I416" s="2">
        <v>0</v>
      </c>
      <c r="J416" s="2">
        <v>0</v>
      </c>
      <c r="K416" s="2">
        <v>0</v>
      </c>
      <c r="L416" s="2">
        <v>1.1395604395604395</v>
      </c>
      <c r="M416" s="2">
        <v>0</v>
      </c>
      <c r="N416" s="2">
        <v>0</v>
      </c>
      <c r="O416" s="2">
        <f>SUM(NonNurse[[#This Row],[Qualified Social Work Staff Hours]:[Other Social Work Staff Hours]])/NonNurse[[#This Row],[MDS Census]]</f>
        <v>0</v>
      </c>
      <c r="P416" s="2">
        <v>0</v>
      </c>
      <c r="Q416" s="2">
        <v>0</v>
      </c>
      <c r="R416" s="2">
        <f>SUM(NonNurse[[#This Row],[Qualified Activities Professional Hours]:[Other Activities Professional Hours]])/NonNurse[[#This Row],[MDS Census]]</f>
        <v>0</v>
      </c>
      <c r="S416" s="2">
        <v>1.2223076923076921</v>
      </c>
      <c r="T416" s="2">
        <v>3.5357142857142856</v>
      </c>
      <c r="U416" s="2">
        <v>0</v>
      </c>
      <c r="V416" s="2">
        <f>SUM(NonNurse[[#This Row],[Occupational Therapist Hours]:[OT Aide Hours]])/NonNurse[[#This Row],[MDS Census]]</f>
        <v>0.12395648439736615</v>
      </c>
      <c r="W416" s="2">
        <v>1.5495604395604399</v>
      </c>
      <c r="X416" s="2">
        <v>3.3912087912087907</v>
      </c>
      <c r="Y416" s="2">
        <v>0</v>
      </c>
      <c r="Z416" s="2">
        <f>SUM(NonNurse[[#This Row],[Physical Therapist (PT) Hours]:[PT Aide Hours]])/NonNurse[[#This Row],[MDS Census]]</f>
        <v>0.12871743486973947</v>
      </c>
      <c r="AA416" s="2">
        <v>0</v>
      </c>
      <c r="AB416" s="2">
        <v>0</v>
      </c>
      <c r="AC416" s="2">
        <v>0</v>
      </c>
      <c r="AD416" s="2">
        <v>0</v>
      </c>
      <c r="AE416" s="2">
        <v>0</v>
      </c>
      <c r="AF416" s="2">
        <v>0</v>
      </c>
      <c r="AG416" s="2">
        <v>0</v>
      </c>
      <c r="AH416" s="2" t="s">
        <v>520</v>
      </c>
      <c r="AI416" s="37">
        <v>5</v>
      </c>
    </row>
    <row r="417" spans="1:35" x14ac:dyDescent="0.25">
      <c r="A417" t="s">
        <v>35</v>
      </c>
      <c r="B417" t="s">
        <v>1320</v>
      </c>
      <c r="C417" t="s">
        <v>2044</v>
      </c>
      <c r="D417" t="s">
        <v>2301</v>
      </c>
      <c r="E417" s="2">
        <v>36.439560439560438</v>
      </c>
      <c r="F417" s="2">
        <v>5.4505494505494507</v>
      </c>
      <c r="G417" s="2">
        <v>3.2967032967032968E-2</v>
      </c>
      <c r="H417" s="2">
        <v>0.14747252747252748</v>
      </c>
      <c r="I417" s="2">
        <v>0.98901098901098905</v>
      </c>
      <c r="J417" s="2">
        <v>0</v>
      </c>
      <c r="K417" s="2">
        <v>0</v>
      </c>
      <c r="L417" s="2">
        <v>0.75967032967032944</v>
      </c>
      <c r="M417" s="2">
        <v>0</v>
      </c>
      <c r="N417" s="2">
        <v>5.1785714285714288</v>
      </c>
      <c r="O417" s="2">
        <f>SUM(NonNurse[[#This Row],[Qualified Social Work Staff Hours]:[Other Social Work Staff Hours]])/NonNurse[[#This Row],[MDS Census]]</f>
        <v>0.14211399276236431</v>
      </c>
      <c r="P417" s="2">
        <v>0</v>
      </c>
      <c r="Q417" s="2">
        <v>3.1181318681318682</v>
      </c>
      <c r="R417" s="2">
        <f>SUM(NonNurse[[#This Row],[Qualified Activities Professional Hours]:[Other Activities Professional Hours]])/NonNurse[[#This Row],[MDS Census]]</f>
        <v>8.556996381182147E-2</v>
      </c>
      <c r="S417" s="2">
        <v>1.3383516483516484</v>
      </c>
      <c r="T417" s="2">
        <v>5.5295604395604396</v>
      </c>
      <c r="U417" s="2">
        <v>0</v>
      </c>
      <c r="V417" s="2">
        <f>SUM(NonNurse[[#This Row],[Occupational Therapist Hours]:[OT Aide Hours]])/NonNurse[[#This Row],[MDS Census]]</f>
        <v>0.18847406513872136</v>
      </c>
      <c r="W417" s="2">
        <v>1.6695604395604393</v>
      </c>
      <c r="X417" s="2">
        <v>4.7052747252747258</v>
      </c>
      <c r="Y417" s="2">
        <v>0</v>
      </c>
      <c r="Z417" s="2">
        <f>SUM(NonNurse[[#This Row],[Physical Therapist (PT) Hours]:[PT Aide Hours]])/NonNurse[[#This Row],[MDS Census]]</f>
        <v>0.17494270205066345</v>
      </c>
      <c r="AA417" s="2">
        <v>0</v>
      </c>
      <c r="AB417" s="2">
        <v>0</v>
      </c>
      <c r="AC417" s="2">
        <v>0</v>
      </c>
      <c r="AD417" s="2">
        <v>0</v>
      </c>
      <c r="AE417" s="2">
        <v>0</v>
      </c>
      <c r="AF417" s="2">
        <v>0</v>
      </c>
      <c r="AG417" s="2">
        <v>0</v>
      </c>
      <c r="AH417" s="2" t="s">
        <v>377</v>
      </c>
      <c r="AI417" s="37">
        <v>5</v>
      </c>
    </row>
    <row r="418" spans="1:35" x14ac:dyDescent="0.25">
      <c r="A418" t="s">
        <v>35</v>
      </c>
      <c r="B418" t="s">
        <v>1826</v>
      </c>
      <c r="C418" t="s">
        <v>2068</v>
      </c>
      <c r="D418" t="s">
        <v>2307</v>
      </c>
      <c r="E418" s="2">
        <v>95.109890109890117</v>
      </c>
      <c r="F418" s="2">
        <v>10.725274725274724</v>
      </c>
      <c r="G418" s="2">
        <v>0.13186813186813187</v>
      </c>
      <c r="H418" s="2">
        <v>0.39560439560439559</v>
      </c>
      <c r="I418" s="2">
        <v>5.2747252747252746</v>
      </c>
      <c r="J418" s="2">
        <v>0</v>
      </c>
      <c r="K418" s="2">
        <v>0</v>
      </c>
      <c r="L418" s="2">
        <v>6.2412087912087921</v>
      </c>
      <c r="M418" s="2">
        <v>2.901098901098901</v>
      </c>
      <c r="N418" s="2">
        <v>5.5940659340659336</v>
      </c>
      <c r="O418" s="2">
        <f>SUM(NonNurse[[#This Row],[Qualified Social Work Staff Hours]:[Other Social Work Staff Hours]])/NonNurse[[#This Row],[MDS Census]]</f>
        <v>8.9319468515309058E-2</v>
      </c>
      <c r="P418" s="2">
        <v>3.8601098901098898</v>
      </c>
      <c r="Q418" s="2">
        <v>4.469780219780219</v>
      </c>
      <c r="R418" s="2">
        <f>SUM(NonNurse[[#This Row],[Qualified Activities Professional Hours]:[Other Activities Professional Hours]])/NonNurse[[#This Row],[MDS Census]]</f>
        <v>8.7581744656268029E-2</v>
      </c>
      <c r="S418" s="2">
        <v>9.4635164835164822</v>
      </c>
      <c r="T418" s="2">
        <v>5.0752747252747241</v>
      </c>
      <c r="U418" s="2">
        <v>0</v>
      </c>
      <c r="V418" s="2">
        <f>SUM(NonNurse[[#This Row],[Occupational Therapist Hours]:[OT Aide Hours]])/NonNurse[[#This Row],[MDS Census]]</f>
        <v>0.15286308492201037</v>
      </c>
      <c r="W418" s="2">
        <v>8.714835164835165</v>
      </c>
      <c r="X418" s="2">
        <v>4.9520879120879115</v>
      </c>
      <c r="Y418" s="2">
        <v>0</v>
      </c>
      <c r="Z418" s="2">
        <f>SUM(NonNurse[[#This Row],[Physical Therapist (PT) Hours]:[PT Aide Hours]])/NonNurse[[#This Row],[MDS Census]]</f>
        <v>0.1436961294049682</v>
      </c>
      <c r="AA418" s="2">
        <v>0</v>
      </c>
      <c r="AB418" s="2">
        <v>0</v>
      </c>
      <c r="AC418" s="2">
        <v>0</v>
      </c>
      <c r="AD418" s="2">
        <v>0</v>
      </c>
      <c r="AE418" s="2">
        <v>0.46153846153846156</v>
      </c>
      <c r="AF418" s="2">
        <v>0</v>
      </c>
      <c r="AG418" s="2">
        <v>2.197802197802198E-2</v>
      </c>
      <c r="AH418" s="2" t="s">
        <v>893</v>
      </c>
      <c r="AI418" s="37">
        <v>5</v>
      </c>
    </row>
    <row r="419" spans="1:35" x14ac:dyDescent="0.25">
      <c r="A419" t="s">
        <v>35</v>
      </c>
      <c r="B419" t="s">
        <v>1184</v>
      </c>
      <c r="C419" t="s">
        <v>2068</v>
      </c>
      <c r="D419" t="s">
        <v>2307</v>
      </c>
      <c r="E419" s="2">
        <v>45.109890109890109</v>
      </c>
      <c r="F419" s="2">
        <v>4.4835164835164836</v>
      </c>
      <c r="G419" s="2">
        <v>0</v>
      </c>
      <c r="H419" s="2">
        <v>0</v>
      </c>
      <c r="I419" s="2">
        <v>1.1428571428571428</v>
      </c>
      <c r="J419" s="2">
        <v>0</v>
      </c>
      <c r="K419" s="2">
        <v>0</v>
      </c>
      <c r="L419" s="2">
        <v>0.79989010989011</v>
      </c>
      <c r="M419" s="2">
        <v>0</v>
      </c>
      <c r="N419" s="2">
        <v>5.3661538461538472</v>
      </c>
      <c r="O419" s="2">
        <f>SUM(NonNurse[[#This Row],[Qualified Social Work Staff Hours]:[Other Social Work Staff Hours]])/NonNurse[[#This Row],[MDS Census]]</f>
        <v>0.11895736906211939</v>
      </c>
      <c r="P419" s="2">
        <v>0</v>
      </c>
      <c r="Q419" s="2">
        <v>11.375164835164833</v>
      </c>
      <c r="R419" s="2">
        <f>SUM(NonNurse[[#This Row],[Qualified Activities Professional Hours]:[Other Activities Professional Hours]])/NonNurse[[#This Row],[MDS Census]]</f>
        <v>0.25216565164433613</v>
      </c>
      <c r="S419" s="2">
        <v>0.58670329670329668</v>
      </c>
      <c r="T419" s="2">
        <v>2.3712087912087907</v>
      </c>
      <c r="U419" s="2">
        <v>0</v>
      </c>
      <c r="V419" s="2">
        <f>SUM(NonNurse[[#This Row],[Occupational Therapist Hours]:[OT Aide Hours]])/NonNurse[[#This Row],[MDS Census]]</f>
        <v>6.5571254567600476E-2</v>
      </c>
      <c r="W419" s="2">
        <v>2.2554945054945055</v>
      </c>
      <c r="X419" s="2">
        <v>0.84736263736263751</v>
      </c>
      <c r="Y419" s="2">
        <v>0</v>
      </c>
      <c r="Z419" s="2">
        <f>SUM(NonNurse[[#This Row],[Physical Therapist (PT) Hours]:[PT Aide Hours]])/NonNurse[[#This Row],[MDS Census]]</f>
        <v>6.8784409257003659E-2</v>
      </c>
      <c r="AA419" s="2">
        <v>0</v>
      </c>
      <c r="AB419" s="2">
        <v>0</v>
      </c>
      <c r="AC419" s="2">
        <v>0</v>
      </c>
      <c r="AD419" s="2">
        <v>0</v>
      </c>
      <c r="AE419" s="2">
        <v>0</v>
      </c>
      <c r="AF419" s="2">
        <v>0</v>
      </c>
      <c r="AG419" s="2">
        <v>0</v>
      </c>
      <c r="AH419" s="2" t="s">
        <v>239</v>
      </c>
      <c r="AI419" s="37">
        <v>5</v>
      </c>
    </row>
    <row r="420" spans="1:35" x14ac:dyDescent="0.25">
      <c r="A420" t="s">
        <v>35</v>
      </c>
      <c r="B420" t="s">
        <v>1351</v>
      </c>
      <c r="C420" t="s">
        <v>2177</v>
      </c>
      <c r="D420" t="s">
        <v>2338</v>
      </c>
      <c r="E420" s="2">
        <v>84.021978021978029</v>
      </c>
      <c r="F420" s="2">
        <v>5.1923076923076925</v>
      </c>
      <c r="G420" s="2">
        <v>0</v>
      </c>
      <c r="H420" s="2">
        <v>0.25824175824175827</v>
      </c>
      <c r="I420" s="2">
        <v>3.912087912087912</v>
      </c>
      <c r="J420" s="2">
        <v>0</v>
      </c>
      <c r="K420" s="2">
        <v>0</v>
      </c>
      <c r="L420" s="2">
        <v>12.059670329670332</v>
      </c>
      <c r="M420" s="2">
        <v>5.1923076923076925</v>
      </c>
      <c r="N420" s="2">
        <v>0</v>
      </c>
      <c r="O420" s="2">
        <f>SUM(NonNurse[[#This Row],[Qualified Social Work Staff Hours]:[Other Social Work Staff Hours]])/NonNurse[[#This Row],[MDS Census]]</f>
        <v>6.1797018048652889E-2</v>
      </c>
      <c r="P420" s="2">
        <v>4.9669230769230772</v>
      </c>
      <c r="Q420" s="2">
        <v>6.4415384615384621</v>
      </c>
      <c r="R420" s="2">
        <f>SUM(NonNurse[[#This Row],[Qualified Activities Professional Hours]:[Other Activities Professional Hours]])/NonNurse[[#This Row],[MDS Census]]</f>
        <v>0.13577949254512164</v>
      </c>
      <c r="S420" s="2">
        <v>2.8182417582417587</v>
      </c>
      <c r="T420" s="2">
        <v>10.242417582417582</v>
      </c>
      <c r="U420" s="2">
        <v>0</v>
      </c>
      <c r="V420" s="2">
        <f>SUM(NonNurse[[#This Row],[Occupational Therapist Hours]:[OT Aide Hours]])/NonNurse[[#This Row],[MDS Census]]</f>
        <v>0.15544336908187287</v>
      </c>
      <c r="W420" s="2">
        <v>4.0480219780219766</v>
      </c>
      <c r="X420" s="2">
        <v>4.3768131868131848</v>
      </c>
      <c r="Y420" s="2">
        <v>0</v>
      </c>
      <c r="Z420" s="2">
        <f>SUM(NonNurse[[#This Row],[Physical Therapist (PT) Hours]:[PT Aide Hours]])/NonNurse[[#This Row],[MDS Census]]</f>
        <v>0.10026942191995811</v>
      </c>
      <c r="AA420" s="2">
        <v>0</v>
      </c>
      <c r="AB420" s="2">
        <v>0</v>
      </c>
      <c r="AC420" s="2">
        <v>8.7912087912087919E-2</v>
      </c>
      <c r="AD420" s="2">
        <v>0</v>
      </c>
      <c r="AE420" s="2">
        <v>0</v>
      </c>
      <c r="AF420" s="2">
        <v>0</v>
      </c>
      <c r="AG420" s="2">
        <v>0</v>
      </c>
      <c r="AH420" s="2" t="s">
        <v>408</v>
      </c>
      <c r="AI420" s="37">
        <v>5</v>
      </c>
    </row>
    <row r="421" spans="1:35" x14ac:dyDescent="0.25">
      <c r="A421" t="s">
        <v>35</v>
      </c>
      <c r="B421" t="s">
        <v>1139</v>
      </c>
      <c r="C421" t="s">
        <v>1923</v>
      </c>
      <c r="D421" t="s">
        <v>2279</v>
      </c>
      <c r="E421" s="2">
        <v>64.329670329670336</v>
      </c>
      <c r="F421" s="2">
        <v>5.7142857142857144</v>
      </c>
      <c r="G421" s="2">
        <v>0.2087912087912088</v>
      </c>
      <c r="H421" s="2">
        <v>0.35439560439560441</v>
      </c>
      <c r="I421" s="2">
        <v>1.3406593406593406</v>
      </c>
      <c r="J421" s="2">
        <v>0</v>
      </c>
      <c r="K421" s="2">
        <v>0</v>
      </c>
      <c r="L421" s="2">
        <v>1.0293406593406593</v>
      </c>
      <c r="M421" s="2">
        <v>5.5384615384615383</v>
      </c>
      <c r="N421" s="2">
        <v>5.5384615384615383</v>
      </c>
      <c r="O421" s="2">
        <f>SUM(NonNurse[[#This Row],[Qualified Social Work Staff Hours]:[Other Social Work Staff Hours]])/NonNurse[[#This Row],[MDS Census]]</f>
        <v>0.17218995558592412</v>
      </c>
      <c r="P421" s="2">
        <v>8.8810989010989001</v>
      </c>
      <c r="Q421" s="2">
        <v>0</v>
      </c>
      <c r="R421" s="2">
        <f>SUM(NonNurse[[#This Row],[Qualified Activities Professional Hours]:[Other Activities Professional Hours]])/NonNurse[[#This Row],[MDS Census]]</f>
        <v>0.13805603006491285</v>
      </c>
      <c r="S421" s="2">
        <v>1.2840659340659342</v>
      </c>
      <c r="T421" s="2">
        <v>1.3938461538461542</v>
      </c>
      <c r="U421" s="2">
        <v>0</v>
      </c>
      <c r="V421" s="2">
        <f>SUM(NonNurse[[#This Row],[Occupational Therapist Hours]:[OT Aide Hours]])/NonNurse[[#This Row],[MDS Census]]</f>
        <v>4.1627946703108987E-2</v>
      </c>
      <c r="W421" s="2">
        <v>0.97329670329670326</v>
      </c>
      <c r="X421" s="2">
        <v>7.6419780219780202</v>
      </c>
      <c r="Y421" s="2">
        <v>0</v>
      </c>
      <c r="Z421" s="2">
        <f>SUM(NonNurse[[#This Row],[Physical Therapist (PT) Hours]:[PT Aide Hours]])/NonNurse[[#This Row],[MDS Census]]</f>
        <v>0.13392381277758794</v>
      </c>
      <c r="AA421" s="2">
        <v>0</v>
      </c>
      <c r="AB421" s="2">
        <v>0</v>
      </c>
      <c r="AC421" s="2">
        <v>0</v>
      </c>
      <c r="AD421" s="2">
        <v>0</v>
      </c>
      <c r="AE421" s="2">
        <v>0</v>
      </c>
      <c r="AF421" s="2">
        <v>0</v>
      </c>
      <c r="AG421" s="2">
        <v>0</v>
      </c>
      <c r="AH421" s="2" t="s">
        <v>194</v>
      </c>
      <c r="AI421" s="37">
        <v>5</v>
      </c>
    </row>
    <row r="422" spans="1:35" x14ac:dyDescent="0.25">
      <c r="A422" t="s">
        <v>35</v>
      </c>
      <c r="B422" t="s">
        <v>1740</v>
      </c>
      <c r="C422" t="s">
        <v>2132</v>
      </c>
      <c r="D422" t="s">
        <v>2316</v>
      </c>
      <c r="E422" s="2">
        <v>36.274725274725277</v>
      </c>
      <c r="F422" s="2">
        <v>6.8406593406593403</v>
      </c>
      <c r="G422" s="2">
        <v>0</v>
      </c>
      <c r="H422" s="2">
        <v>0</v>
      </c>
      <c r="I422" s="2">
        <v>0.94505494505494503</v>
      </c>
      <c r="J422" s="2">
        <v>0</v>
      </c>
      <c r="K422" s="2">
        <v>0</v>
      </c>
      <c r="L422" s="2">
        <v>3.4271428571428562</v>
      </c>
      <c r="M422" s="2">
        <v>0</v>
      </c>
      <c r="N422" s="2">
        <v>0.65934065934065933</v>
      </c>
      <c r="O422" s="2">
        <f>SUM(NonNurse[[#This Row],[Qualified Social Work Staff Hours]:[Other Social Work Staff Hours]])/NonNurse[[#This Row],[MDS Census]]</f>
        <v>1.8176310209027567E-2</v>
      </c>
      <c r="P422" s="2">
        <v>3.7967032967032965</v>
      </c>
      <c r="Q422" s="2">
        <v>0.63736263736263732</v>
      </c>
      <c r="R422" s="2">
        <f>SUM(NonNurse[[#This Row],[Qualified Activities Professional Hours]:[Other Activities Professional Hours]])/NonNurse[[#This Row],[MDS Census]]</f>
        <v>0.12223568615571039</v>
      </c>
      <c r="S422" s="2">
        <v>1.4223076923076927</v>
      </c>
      <c r="T422" s="2">
        <v>3.3690109890109881</v>
      </c>
      <c r="U422" s="2">
        <v>0</v>
      </c>
      <c r="V422" s="2">
        <f>SUM(NonNurse[[#This Row],[Occupational Therapist Hours]:[OT Aide Hours]])/NonNurse[[#This Row],[MDS Census]]</f>
        <v>0.13208421690396849</v>
      </c>
      <c r="W422" s="2">
        <v>1.2854945054945053</v>
      </c>
      <c r="X422" s="2">
        <v>4.9564835164835168</v>
      </c>
      <c r="Y422" s="2">
        <v>0</v>
      </c>
      <c r="Z422" s="2">
        <f>SUM(NonNurse[[#This Row],[Physical Therapist (PT) Hours]:[PT Aide Hours]])/NonNurse[[#This Row],[MDS Census]]</f>
        <v>0.17207512874886399</v>
      </c>
      <c r="AA422" s="2">
        <v>0</v>
      </c>
      <c r="AB422" s="2">
        <v>0</v>
      </c>
      <c r="AC422" s="2">
        <v>0</v>
      </c>
      <c r="AD422" s="2">
        <v>0</v>
      </c>
      <c r="AE422" s="2">
        <v>0</v>
      </c>
      <c r="AF422" s="2">
        <v>0</v>
      </c>
      <c r="AG422" s="2">
        <v>0</v>
      </c>
      <c r="AH422" s="2" t="s">
        <v>806</v>
      </c>
      <c r="AI422" s="37">
        <v>5</v>
      </c>
    </row>
    <row r="423" spans="1:35" x14ac:dyDescent="0.25">
      <c r="A423" t="s">
        <v>35</v>
      </c>
      <c r="B423" t="s">
        <v>1125</v>
      </c>
      <c r="C423" t="s">
        <v>2034</v>
      </c>
      <c r="D423" t="s">
        <v>2296</v>
      </c>
      <c r="E423" s="2">
        <v>33.483516483516482</v>
      </c>
      <c r="F423" s="2">
        <v>2.8571428571428572</v>
      </c>
      <c r="G423" s="2">
        <v>0.2857142857142857</v>
      </c>
      <c r="H423" s="2">
        <v>0.40659340659340659</v>
      </c>
      <c r="I423" s="2">
        <v>0.5714285714285714</v>
      </c>
      <c r="J423" s="2">
        <v>0</v>
      </c>
      <c r="K423" s="2">
        <v>0.5714285714285714</v>
      </c>
      <c r="L423" s="2">
        <v>0.32747252747252742</v>
      </c>
      <c r="M423" s="2">
        <v>0</v>
      </c>
      <c r="N423" s="2">
        <v>0</v>
      </c>
      <c r="O423" s="2">
        <f>SUM(NonNurse[[#This Row],[Qualified Social Work Staff Hours]:[Other Social Work Staff Hours]])/NonNurse[[#This Row],[MDS Census]]</f>
        <v>0</v>
      </c>
      <c r="P423" s="2">
        <v>0</v>
      </c>
      <c r="Q423" s="2">
        <v>0</v>
      </c>
      <c r="R423" s="2">
        <f>SUM(NonNurse[[#This Row],[Qualified Activities Professional Hours]:[Other Activities Professional Hours]])/NonNurse[[#This Row],[MDS Census]]</f>
        <v>0</v>
      </c>
      <c r="S423" s="2">
        <v>1.3476923076923077</v>
      </c>
      <c r="T423" s="2">
        <v>5.0957142857142834</v>
      </c>
      <c r="U423" s="2">
        <v>0</v>
      </c>
      <c r="V423" s="2">
        <f>SUM(NonNurse[[#This Row],[Occupational Therapist Hours]:[OT Aide Hours]])/NonNurse[[#This Row],[MDS Census]]</f>
        <v>0.19243518214637342</v>
      </c>
      <c r="W423" s="2">
        <v>0.78329670329670342</v>
      </c>
      <c r="X423" s="2">
        <v>7.1832967032967057</v>
      </c>
      <c r="Y423" s="2">
        <v>0</v>
      </c>
      <c r="Z423" s="2">
        <f>SUM(NonNurse[[#This Row],[Physical Therapist (PT) Hours]:[PT Aide Hours]])/NonNurse[[#This Row],[MDS Census]]</f>
        <v>0.23792582868395151</v>
      </c>
      <c r="AA423" s="2">
        <v>0</v>
      </c>
      <c r="AB423" s="2">
        <v>0</v>
      </c>
      <c r="AC423" s="2">
        <v>0</v>
      </c>
      <c r="AD423" s="2">
        <v>10.032967032967033</v>
      </c>
      <c r="AE423" s="2">
        <v>0</v>
      </c>
      <c r="AF423" s="2">
        <v>0</v>
      </c>
      <c r="AG423" s="2">
        <v>0.14285714285714285</v>
      </c>
      <c r="AH423" s="2" t="s">
        <v>179</v>
      </c>
      <c r="AI423" s="37">
        <v>5</v>
      </c>
    </row>
    <row r="424" spans="1:35" x14ac:dyDescent="0.25">
      <c r="A424" t="s">
        <v>35</v>
      </c>
      <c r="B424" t="s">
        <v>1891</v>
      </c>
      <c r="C424" t="s">
        <v>1922</v>
      </c>
      <c r="D424" t="s">
        <v>2291</v>
      </c>
      <c r="E424" s="2">
        <v>29.692307692307693</v>
      </c>
      <c r="F424" s="2">
        <v>5.0109890109890109</v>
      </c>
      <c r="G424" s="2">
        <v>0.78021978021978022</v>
      </c>
      <c r="H424" s="2">
        <v>0.21978021978021978</v>
      </c>
      <c r="I424" s="2">
        <v>4.3076923076923075</v>
      </c>
      <c r="J424" s="2">
        <v>1.0879120879120878</v>
      </c>
      <c r="K424" s="2">
        <v>0</v>
      </c>
      <c r="L424" s="2">
        <v>6.5496703296703291</v>
      </c>
      <c r="M424" s="2">
        <v>4.9479120879120888</v>
      </c>
      <c r="N424" s="2">
        <v>0</v>
      </c>
      <c r="O424" s="2">
        <f>SUM(NonNurse[[#This Row],[Qualified Social Work Staff Hours]:[Other Social Work Staff Hours]])/NonNurse[[#This Row],[MDS Census]]</f>
        <v>0.16663952627683201</v>
      </c>
      <c r="P424" s="2">
        <v>3.6717582417582428</v>
      </c>
      <c r="Q424" s="2">
        <v>0</v>
      </c>
      <c r="R424" s="2">
        <f>SUM(NonNurse[[#This Row],[Qualified Activities Professional Hours]:[Other Activities Professional Hours]])/NonNurse[[#This Row],[MDS Census]]</f>
        <v>0.12366025166543304</v>
      </c>
      <c r="S424" s="2">
        <v>4.436703296703298</v>
      </c>
      <c r="T424" s="2">
        <v>10.506703296703295</v>
      </c>
      <c r="U424" s="2">
        <v>0</v>
      </c>
      <c r="V424" s="2">
        <f>SUM(NonNurse[[#This Row],[Occupational Therapist Hours]:[OT Aide Hours]])/NonNurse[[#This Row],[MDS Census]]</f>
        <v>0.50327535159141368</v>
      </c>
      <c r="W424" s="2">
        <v>8.9435164835164827</v>
      </c>
      <c r="X424" s="2">
        <v>11.372087912087908</v>
      </c>
      <c r="Y424" s="2">
        <v>5.6263736263736268</v>
      </c>
      <c r="Z424" s="2">
        <f>SUM(NonNurse[[#This Row],[Physical Therapist (PT) Hours]:[PT Aide Hours]])/NonNurse[[#This Row],[MDS Census]]</f>
        <v>0.87369356032568446</v>
      </c>
      <c r="AA424" s="2">
        <v>0</v>
      </c>
      <c r="AB424" s="2">
        <v>0</v>
      </c>
      <c r="AC424" s="2">
        <v>0</v>
      </c>
      <c r="AD424" s="2">
        <v>0</v>
      </c>
      <c r="AE424" s="2">
        <v>0</v>
      </c>
      <c r="AF424" s="2">
        <v>0</v>
      </c>
      <c r="AG424" s="2">
        <v>0</v>
      </c>
      <c r="AH424" s="2" t="s">
        <v>958</v>
      </c>
      <c r="AI424" s="37">
        <v>5</v>
      </c>
    </row>
    <row r="425" spans="1:35" x14ac:dyDescent="0.25">
      <c r="A425" t="s">
        <v>35</v>
      </c>
      <c r="B425" t="s">
        <v>994</v>
      </c>
      <c r="C425" t="s">
        <v>2011</v>
      </c>
      <c r="D425" t="s">
        <v>2344</v>
      </c>
      <c r="E425" s="2">
        <v>70.857142857142861</v>
      </c>
      <c r="F425" s="2">
        <v>5.4065934065934069</v>
      </c>
      <c r="G425" s="2">
        <v>1.0769230769230769</v>
      </c>
      <c r="H425" s="2">
        <v>0.32967032967032966</v>
      </c>
      <c r="I425" s="2">
        <v>2.2197802197802199</v>
      </c>
      <c r="J425" s="2">
        <v>0</v>
      </c>
      <c r="K425" s="2">
        <v>0</v>
      </c>
      <c r="L425" s="2">
        <v>4.0906593406593403</v>
      </c>
      <c r="M425" s="2">
        <v>0</v>
      </c>
      <c r="N425" s="2">
        <v>5.6196703296703285</v>
      </c>
      <c r="O425" s="2">
        <f>SUM(NonNurse[[#This Row],[Qualified Social Work Staff Hours]:[Other Social Work Staff Hours]])/NonNurse[[#This Row],[MDS Census]]</f>
        <v>7.9309863523573179E-2</v>
      </c>
      <c r="P425" s="2">
        <v>5.2747252747252746</v>
      </c>
      <c r="Q425" s="2">
        <v>2.5967032967032972</v>
      </c>
      <c r="R425" s="2">
        <f>SUM(NonNurse[[#This Row],[Qualified Activities Professional Hours]:[Other Activities Professional Hours]])/NonNurse[[#This Row],[MDS Census]]</f>
        <v>0.11108870967741935</v>
      </c>
      <c r="S425" s="2">
        <v>1.3668131868131868</v>
      </c>
      <c r="T425" s="2">
        <v>5.5820879120879114</v>
      </c>
      <c r="U425" s="2">
        <v>0</v>
      </c>
      <c r="V425" s="2">
        <f>SUM(NonNurse[[#This Row],[Occupational Therapist Hours]:[OT Aide Hours]])/NonNurse[[#This Row],[MDS Census]]</f>
        <v>9.8069168734491299E-2</v>
      </c>
      <c r="W425" s="2">
        <v>1.8120879120879112</v>
      </c>
      <c r="X425" s="2">
        <v>10.501428571428573</v>
      </c>
      <c r="Y425" s="2">
        <v>0</v>
      </c>
      <c r="Z425" s="2">
        <f>SUM(NonNurse[[#This Row],[Physical Therapist (PT) Hours]:[PT Aide Hours]])/NonNurse[[#This Row],[MDS Census]]</f>
        <v>0.17377946650124068</v>
      </c>
      <c r="AA425" s="2">
        <v>0.13186813186813187</v>
      </c>
      <c r="AB425" s="2">
        <v>0</v>
      </c>
      <c r="AC425" s="2">
        <v>0</v>
      </c>
      <c r="AD425" s="2">
        <v>0</v>
      </c>
      <c r="AE425" s="2">
        <v>0</v>
      </c>
      <c r="AF425" s="2">
        <v>0</v>
      </c>
      <c r="AG425" s="2">
        <v>0</v>
      </c>
      <c r="AH425" s="2" t="s">
        <v>359</v>
      </c>
      <c r="AI425" s="37">
        <v>5</v>
      </c>
    </row>
    <row r="426" spans="1:35" x14ac:dyDescent="0.25">
      <c r="A426" t="s">
        <v>35</v>
      </c>
      <c r="B426" t="s">
        <v>1165</v>
      </c>
      <c r="C426" t="s">
        <v>2122</v>
      </c>
      <c r="D426" t="s">
        <v>2279</v>
      </c>
      <c r="E426" s="2">
        <v>45.494505494505496</v>
      </c>
      <c r="F426" s="2">
        <v>5.1318681318681323</v>
      </c>
      <c r="G426" s="2">
        <v>0</v>
      </c>
      <c r="H426" s="2">
        <v>0</v>
      </c>
      <c r="I426" s="2">
        <v>0</v>
      </c>
      <c r="J426" s="2">
        <v>0</v>
      </c>
      <c r="K426" s="2">
        <v>0</v>
      </c>
      <c r="L426" s="2">
        <v>2.0349450549450552</v>
      </c>
      <c r="M426" s="2">
        <v>0</v>
      </c>
      <c r="N426" s="2">
        <v>13.155164835164834</v>
      </c>
      <c r="O426" s="2">
        <f>SUM(NonNurse[[#This Row],[Qualified Social Work Staff Hours]:[Other Social Work Staff Hours]])/NonNurse[[#This Row],[MDS Census]]</f>
        <v>0.28915942028985503</v>
      </c>
      <c r="P426" s="2">
        <v>5.186813186813187</v>
      </c>
      <c r="Q426" s="2">
        <v>7.3706593406593406</v>
      </c>
      <c r="R426" s="2">
        <f>SUM(NonNurse[[#This Row],[Qualified Activities Professional Hours]:[Other Activities Professional Hours]])/NonNurse[[#This Row],[MDS Census]]</f>
        <v>0.27602173913043476</v>
      </c>
      <c r="S426" s="2">
        <v>4.3598901098901095</v>
      </c>
      <c r="T426" s="2">
        <v>3.3561538461538478</v>
      </c>
      <c r="U426" s="2">
        <v>0</v>
      </c>
      <c r="V426" s="2">
        <f>SUM(NonNurse[[#This Row],[Occupational Therapist Hours]:[OT Aide Hours]])/NonNurse[[#This Row],[MDS Census]]</f>
        <v>0.16960386473429956</v>
      </c>
      <c r="W426" s="2">
        <v>0.88626373626373645</v>
      </c>
      <c r="X426" s="2">
        <v>6.2386813186813175</v>
      </c>
      <c r="Y426" s="2">
        <v>0</v>
      </c>
      <c r="Z426" s="2">
        <f>SUM(NonNurse[[#This Row],[Physical Therapist (PT) Hours]:[PT Aide Hours]])/NonNurse[[#This Row],[MDS Census]]</f>
        <v>0.15661111111111109</v>
      </c>
      <c r="AA426" s="2">
        <v>0</v>
      </c>
      <c r="AB426" s="2">
        <v>0</v>
      </c>
      <c r="AC426" s="2">
        <v>0</v>
      </c>
      <c r="AD426" s="2">
        <v>0</v>
      </c>
      <c r="AE426" s="2">
        <v>0</v>
      </c>
      <c r="AF426" s="2">
        <v>0</v>
      </c>
      <c r="AG426" s="2">
        <v>0</v>
      </c>
      <c r="AH426" s="2" t="s">
        <v>220</v>
      </c>
      <c r="AI426" s="37">
        <v>5</v>
      </c>
    </row>
    <row r="427" spans="1:35" x14ac:dyDescent="0.25">
      <c r="A427" t="s">
        <v>35</v>
      </c>
      <c r="B427" t="s">
        <v>1578</v>
      </c>
      <c r="C427" t="s">
        <v>2223</v>
      </c>
      <c r="D427" t="s">
        <v>2331</v>
      </c>
      <c r="E427" s="2">
        <v>144.38461538461539</v>
      </c>
      <c r="F427" s="2">
        <v>10.197802197802197</v>
      </c>
      <c r="G427" s="2">
        <v>0.5714285714285714</v>
      </c>
      <c r="H427" s="2">
        <v>0.65934065934065933</v>
      </c>
      <c r="I427" s="2">
        <v>8.1428571428571423</v>
      </c>
      <c r="J427" s="2">
        <v>0</v>
      </c>
      <c r="K427" s="2">
        <v>3.2857142857142856</v>
      </c>
      <c r="L427" s="2">
        <v>8.9456043956043931</v>
      </c>
      <c r="M427" s="2">
        <v>14.945054945054945</v>
      </c>
      <c r="N427" s="2">
        <v>0</v>
      </c>
      <c r="O427" s="2">
        <f>SUM(NonNurse[[#This Row],[Qualified Social Work Staff Hours]:[Other Social Work Staff Hours]])/NonNurse[[#This Row],[MDS Census]]</f>
        <v>0.10350863840474922</v>
      </c>
      <c r="P427" s="2">
        <v>11.847802197802199</v>
      </c>
      <c r="Q427" s="2">
        <v>12.264285714285714</v>
      </c>
      <c r="R427" s="2">
        <f>SUM(NonNurse[[#This Row],[Qualified Activities Professional Hours]:[Other Activities Professional Hours]])/NonNurse[[#This Row],[MDS Census]]</f>
        <v>0.16699901057919173</v>
      </c>
      <c r="S427" s="2">
        <v>9.9371428571428577</v>
      </c>
      <c r="T427" s="2">
        <v>12.601978021978024</v>
      </c>
      <c r="U427" s="2">
        <v>0</v>
      </c>
      <c r="V427" s="2">
        <f>SUM(NonNurse[[#This Row],[Occupational Therapist Hours]:[OT Aide Hours]])/NonNurse[[#This Row],[MDS Census]]</f>
        <v>0.15610472638709186</v>
      </c>
      <c r="W427" s="2">
        <v>5.4242857142857135</v>
      </c>
      <c r="X427" s="2">
        <v>12.293626373626372</v>
      </c>
      <c r="Y427" s="2">
        <v>0</v>
      </c>
      <c r="Z427" s="2">
        <f>SUM(NonNurse[[#This Row],[Physical Therapist (PT) Hours]:[PT Aide Hours]])/NonNurse[[#This Row],[MDS Census]]</f>
        <v>0.12271329629347742</v>
      </c>
      <c r="AA427" s="2">
        <v>0</v>
      </c>
      <c r="AB427" s="2">
        <v>0</v>
      </c>
      <c r="AC427" s="2">
        <v>0</v>
      </c>
      <c r="AD427" s="2">
        <v>0</v>
      </c>
      <c r="AE427" s="2">
        <v>0</v>
      </c>
      <c r="AF427" s="2">
        <v>0</v>
      </c>
      <c r="AG427" s="2">
        <v>0</v>
      </c>
      <c r="AH427" s="2" t="s">
        <v>640</v>
      </c>
      <c r="AI427" s="37">
        <v>5</v>
      </c>
    </row>
    <row r="428" spans="1:35" x14ac:dyDescent="0.25">
      <c r="A428" t="s">
        <v>35</v>
      </c>
      <c r="B428" t="s">
        <v>1231</v>
      </c>
      <c r="C428" t="s">
        <v>2098</v>
      </c>
      <c r="D428" t="s">
        <v>2331</v>
      </c>
      <c r="E428" s="2">
        <v>32.340659340659343</v>
      </c>
      <c r="F428" s="2">
        <v>0.61538461538461542</v>
      </c>
      <c r="G428" s="2">
        <v>0</v>
      </c>
      <c r="H428" s="2">
        <v>0</v>
      </c>
      <c r="I428" s="2">
        <v>0</v>
      </c>
      <c r="J428" s="2">
        <v>0</v>
      </c>
      <c r="K428" s="2">
        <v>0</v>
      </c>
      <c r="L428" s="2">
        <v>1.2805494505494504</v>
      </c>
      <c r="M428" s="2">
        <v>5.7142857142857144</v>
      </c>
      <c r="N428" s="2">
        <v>0</v>
      </c>
      <c r="O428" s="2">
        <f>SUM(NonNurse[[#This Row],[Qualified Social Work Staff Hours]:[Other Social Work Staff Hours]])/NonNurse[[#This Row],[MDS Census]]</f>
        <v>0.1766904519198097</v>
      </c>
      <c r="P428" s="2">
        <v>4.8708791208791204</v>
      </c>
      <c r="Q428" s="2">
        <v>17.799450549450551</v>
      </c>
      <c r="R428" s="2">
        <f>SUM(NonNurse[[#This Row],[Qualified Activities Professional Hours]:[Other Activities Professional Hours]])/NonNurse[[#This Row],[MDS Census]]</f>
        <v>0.70098538905878349</v>
      </c>
      <c r="S428" s="2">
        <v>0.64109890109890111</v>
      </c>
      <c r="T428" s="2">
        <v>5.3804395604395605</v>
      </c>
      <c r="U428" s="2">
        <v>0</v>
      </c>
      <c r="V428" s="2">
        <f>SUM(NonNurse[[#This Row],[Occupational Therapist Hours]:[OT Aide Hours]])/NonNurse[[#This Row],[MDS Census]]</f>
        <v>0.18619096160380563</v>
      </c>
      <c r="W428" s="2">
        <v>0.76516483516483513</v>
      </c>
      <c r="X428" s="2">
        <v>3.8303296703296699</v>
      </c>
      <c r="Y428" s="2">
        <v>0</v>
      </c>
      <c r="Z428" s="2">
        <f>SUM(NonNurse[[#This Row],[Physical Therapist (PT) Hours]:[PT Aide Hours]])/NonNurse[[#This Row],[MDS Census]]</f>
        <v>0.14209650016989464</v>
      </c>
      <c r="AA428" s="2">
        <v>0</v>
      </c>
      <c r="AB428" s="2">
        <v>0</v>
      </c>
      <c r="AC428" s="2">
        <v>0</v>
      </c>
      <c r="AD428" s="2">
        <v>0</v>
      </c>
      <c r="AE428" s="2">
        <v>0</v>
      </c>
      <c r="AF428" s="2">
        <v>0</v>
      </c>
      <c r="AG428" s="2">
        <v>0</v>
      </c>
      <c r="AH428" s="2" t="s">
        <v>287</v>
      </c>
      <c r="AI428" s="37">
        <v>5</v>
      </c>
    </row>
    <row r="429" spans="1:35" x14ac:dyDescent="0.25">
      <c r="A429" t="s">
        <v>35</v>
      </c>
      <c r="B429" t="s">
        <v>1443</v>
      </c>
      <c r="C429" t="s">
        <v>2068</v>
      </c>
      <c r="D429" t="s">
        <v>2307</v>
      </c>
      <c r="E429" s="2">
        <v>66.373626373626379</v>
      </c>
      <c r="F429" s="2">
        <v>11.164835164835164</v>
      </c>
      <c r="G429" s="2">
        <v>0</v>
      </c>
      <c r="H429" s="2">
        <v>0</v>
      </c>
      <c r="I429" s="2">
        <v>0</v>
      </c>
      <c r="J429" s="2">
        <v>0</v>
      </c>
      <c r="K429" s="2">
        <v>0</v>
      </c>
      <c r="L429" s="2">
        <v>1.42021978021978</v>
      </c>
      <c r="M429" s="2">
        <v>0</v>
      </c>
      <c r="N429" s="2">
        <v>10.41241758241758</v>
      </c>
      <c r="O429" s="2">
        <f>SUM(NonNurse[[#This Row],[Qualified Social Work Staff Hours]:[Other Social Work Staff Hours]])/NonNurse[[#This Row],[MDS Census]]</f>
        <v>0.15687582781456949</v>
      </c>
      <c r="P429" s="2">
        <v>1.9962637362637363</v>
      </c>
      <c r="Q429" s="2">
        <v>0</v>
      </c>
      <c r="R429" s="2">
        <f>SUM(NonNurse[[#This Row],[Qualified Activities Professional Hours]:[Other Activities Professional Hours]])/NonNurse[[#This Row],[MDS Census]]</f>
        <v>3.0076158940397349E-2</v>
      </c>
      <c r="S429" s="2">
        <v>2.5398901098901101</v>
      </c>
      <c r="T429" s="2">
        <v>4.6502197802197793</v>
      </c>
      <c r="U429" s="2">
        <v>0</v>
      </c>
      <c r="V429" s="2">
        <f>SUM(NonNurse[[#This Row],[Occupational Therapist Hours]:[OT Aide Hours]])/NonNurse[[#This Row],[MDS Census]]</f>
        <v>0.1083278145695364</v>
      </c>
      <c r="W429" s="2">
        <v>2.7458241758241759</v>
      </c>
      <c r="X429" s="2">
        <v>0.90065934065934061</v>
      </c>
      <c r="Y429" s="2">
        <v>0</v>
      </c>
      <c r="Z429" s="2">
        <f>SUM(NonNurse[[#This Row],[Physical Therapist (PT) Hours]:[PT Aide Hours]])/NonNurse[[#This Row],[MDS Census]]</f>
        <v>5.4938741721854298E-2</v>
      </c>
      <c r="AA429" s="2">
        <v>0</v>
      </c>
      <c r="AB429" s="2">
        <v>0</v>
      </c>
      <c r="AC429" s="2">
        <v>0</v>
      </c>
      <c r="AD429" s="2">
        <v>67.318681318681314</v>
      </c>
      <c r="AE429" s="2">
        <v>0</v>
      </c>
      <c r="AF429" s="2">
        <v>0</v>
      </c>
      <c r="AG429" s="2">
        <v>0</v>
      </c>
      <c r="AH429" s="2" t="s">
        <v>502</v>
      </c>
      <c r="AI429" s="37">
        <v>5</v>
      </c>
    </row>
    <row r="430" spans="1:35" x14ac:dyDescent="0.25">
      <c r="A430" t="s">
        <v>35</v>
      </c>
      <c r="B430" t="s">
        <v>1466</v>
      </c>
      <c r="C430" t="s">
        <v>1978</v>
      </c>
      <c r="D430" t="s">
        <v>2331</v>
      </c>
      <c r="E430" s="2">
        <v>26.35164835164835</v>
      </c>
      <c r="F430" s="2">
        <v>2.8571428571428572</v>
      </c>
      <c r="G430" s="2">
        <v>0.18681318681318682</v>
      </c>
      <c r="H430" s="2">
        <v>0</v>
      </c>
      <c r="I430" s="2">
        <v>2.0439560439560438</v>
      </c>
      <c r="J430" s="2">
        <v>0</v>
      </c>
      <c r="K430" s="2">
        <v>0</v>
      </c>
      <c r="L430" s="2">
        <v>0</v>
      </c>
      <c r="M430" s="2">
        <v>10.901098901098901</v>
      </c>
      <c r="N430" s="2">
        <v>0</v>
      </c>
      <c r="O430" s="2">
        <f>SUM(NonNurse[[#This Row],[Qualified Social Work Staff Hours]:[Other Social Work Staff Hours]])/NonNurse[[#This Row],[MDS Census]]</f>
        <v>0.4136780650542119</v>
      </c>
      <c r="P430" s="2">
        <v>33.90175824175823</v>
      </c>
      <c r="Q430" s="2">
        <v>0</v>
      </c>
      <c r="R430" s="2">
        <f>SUM(NonNurse[[#This Row],[Qualified Activities Professional Hours]:[Other Activities Professional Hours]])/NonNurse[[#This Row],[MDS Census]]</f>
        <v>1.2865137614678894</v>
      </c>
      <c r="S430" s="2">
        <v>0</v>
      </c>
      <c r="T430" s="2">
        <v>0</v>
      </c>
      <c r="U430" s="2">
        <v>0</v>
      </c>
      <c r="V430" s="2">
        <f>SUM(NonNurse[[#This Row],[Occupational Therapist Hours]:[OT Aide Hours]])/NonNurse[[#This Row],[MDS Census]]</f>
        <v>0</v>
      </c>
      <c r="W430" s="2">
        <v>0</v>
      </c>
      <c r="X430" s="2">
        <v>0</v>
      </c>
      <c r="Y430" s="2">
        <v>0</v>
      </c>
      <c r="Z430" s="2">
        <f>SUM(NonNurse[[#This Row],[Physical Therapist (PT) Hours]:[PT Aide Hours]])/NonNurse[[#This Row],[MDS Census]]</f>
        <v>0</v>
      </c>
      <c r="AA430" s="2">
        <v>0</v>
      </c>
      <c r="AB430" s="2">
        <v>0</v>
      </c>
      <c r="AC430" s="2">
        <v>0</v>
      </c>
      <c r="AD430" s="2">
        <v>0</v>
      </c>
      <c r="AE430" s="2">
        <v>0</v>
      </c>
      <c r="AF430" s="2">
        <v>0</v>
      </c>
      <c r="AG430" s="2">
        <v>0</v>
      </c>
      <c r="AH430" s="2" t="s">
        <v>525</v>
      </c>
      <c r="AI430" s="37">
        <v>5</v>
      </c>
    </row>
    <row r="431" spans="1:35" x14ac:dyDescent="0.25">
      <c r="A431" t="s">
        <v>35</v>
      </c>
      <c r="B431" t="s">
        <v>1775</v>
      </c>
      <c r="C431" t="s">
        <v>2066</v>
      </c>
      <c r="D431" t="s">
        <v>2353</v>
      </c>
      <c r="E431" s="2">
        <v>16.659340659340661</v>
      </c>
      <c r="F431" s="2">
        <v>5.0989010989010985</v>
      </c>
      <c r="G431" s="2">
        <v>3.2967032967032968E-2</v>
      </c>
      <c r="H431" s="2">
        <v>0.10164835164835165</v>
      </c>
      <c r="I431" s="2">
        <v>0.51648351648351654</v>
      </c>
      <c r="J431" s="2">
        <v>0</v>
      </c>
      <c r="K431" s="2">
        <v>0</v>
      </c>
      <c r="L431" s="2">
        <v>0.97318681318681322</v>
      </c>
      <c r="M431" s="2">
        <v>3.5164835164835164</v>
      </c>
      <c r="N431" s="2">
        <v>0</v>
      </c>
      <c r="O431" s="2">
        <f>SUM(NonNurse[[#This Row],[Qualified Social Work Staff Hours]:[Other Social Work Staff Hours]])/NonNurse[[#This Row],[MDS Census]]</f>
        <v>0.21108179419525064</v>
      </c>
      <c r="P431" s="2">
        <v>0</v>
      </c>
      <c r="Q431" s="2">
        <v>8.6049450549450555</v>
      </c>
      <c r="R431" s="2">
        <f>SUM(NonNurse[[#This Row],[Qualified Activities Professional Hours]:[Other Activities Professional Hours]])/NonNurse[[#This Row],[MDS Census]]</f>
        <v>0.51652374670184698</v>
      </c>
      <c r="S431" s="2">
        <v>3.6135164835164835</v>
      </c>
      <c r="T431" s="2">
        <v>2.6116483516483515</v>
      </c>
      <c r="U431" s="2">
        <v>0</v>
      </c>
      <c r="V431" s="2">
        <f>SUM(NonNurse[[#This Row],[Occupational Therapist Hours]:[OT Aide Hours]])/NonNurse[[#This Row],[MDS Census]]</f>
        <v>0.37367414248021102</v>
      </c>
      <c r="W431" s="2">
        <v>2.0774725274725272</v>
      </c>
      <c r="X431" s="2">
        <v>4.0891208791208769</v>
      </c>
      <c r="Y431" s="2">
        <v>0</v>
      </c>
      <c r="Z431" s="2">
        <f>SUM(NonNurse[[#This Row],[Physical Therapist (PT) Hours]:[PT Aide Hours]])/NonNurse[[#This Row],[MDS Census]]</f>
        <v>0.37015831134564625</v>
      </c>
      <c r="AA431" s="2">
        <v>0</v>
      </c>
      <c r="AB431" s="2">
        <v>0</v>
      </c>
      <c r="AC431" s="2">
        <v>0</v>
      </c>
      <c r="AD431" s="2">
        <v>0</v>
      </c>
      <c r="AE431" s="2">
        <v>0</v>
      </c>
      <c r="AF431" s="2">
        <v>0</v>
      </c>
      <c r="AG431" s="2">
        <v>0</v>
      </c>
      <c r="AH431" s="2" t="s">
        <v>841</v>
      </c>
      <c r="AI431" s="37">
        <v>5</v>
      </c>
    </row>
    <row r="432" spans="1:35" x14ac:dyDescent="0.25">
      <c r="A432" t="s">
        <v>35</v>
      </c>
      <c r="B432" t="s">
        <v>1516</v>
      </c>
      <c r="C432" t="s">
        <v>2023</v>
      </c>
      <c r="D432" t="s">
        <v>2340</v>
      </c>
      <c r="E432" s="2">
        <v>3.6813186813186811</v>
      </c>
      <c r="F432" s="2">
        <v>5.6263736263736268</v>
      </c>
      <c r="G432" s="2">
        <v>0.30769230769230771</v>
      </c>
      <c r="H432" s="2">
        <v>5.4945054945054949E-3</v>
      </c>
      <c r="I432" s="2">
        <v>0.13186813186813187</v>
      </c>
      <c r="J432" s="2">
        <v>0</v>
      </c>
      <c r="K432" s="2">
        <v>0</v>
      </c>
      <c r="L432" s="2">
        <v>1.3296703296703296E-2</v>
      </c>
      <c r="M432" s="2">
        <v>0</v>
      </c>
      <c r="N432" s="2">
        <v>0.71978021978021978</v>
      </c>
      <c r="O432" s="2">
        <f>SUM(NonNurse[[#This Row],[Qualified Social Work Staff Hours]:[Other Social Work Staff Hours]])/NonNurse[[#This Row],[MDS Census]]</f>
        <v>0.19552238805970151</v>
      </c>
      <c r="P432" s="2">
        <v>0</v>
      </c>
      <c r="Q432" s="2">
        <v>2.901098901098901</v>
      </c>
      <c r="R432" s="2">
        <f>SUM(NonNurse[[#This Row],[Qualified Activities Professional Hours]:[Other Activities Professional Hours]])/NonNurse[[#This Row],[MDS Census]]</f>
        <v>0.78805970149253735</v>
      </c>
      <c r="S432" s="2">
        <v>0.23043956043956051</v>
      </c>
      <c r="T432" s="2">
        <v>2.017692307692307</v>
      </c>
      <c r="U432" s="2">
        <v>0</v>
      </c>
      <c r="V432" s="2">
        <f>SUM(NonNurse[[#This Row],[Occupational Therapist Hours]:[OT Aide Hours]])/NonNurse[[#This Row],[MDS Census]]</f>
        <v>0.61068656716417902</v>
      </c>
      <c r="W432" s="2">
        <v>0.83241758241758246</v>
      </c>
      <c r="X432" s="2">
        <v>2.5756043956043952</v>
      </c>
      <c r="Y432" s="2">
        <v>0</v>
      </c>
      <c r="Z432" s="2">
        <f>SUM(NonNurse[[#This Row],[Physical Therapist (PT) Hours]:[PT Aide Hours]])/NonNurse[[#This Row],[MDS Census]]</f>
        <v>0.92576119402985069</v>
      </c>
      <c r="AA432" s="2">
        <v>0</v>
      </c>
      <c r="AB432" s="2">
        <v>0</v>
      </c>
      <c r="AC432" s="2">
        <v>0</v>
      </c>
      <c r="AD432" s="2">
        <v>0</v>
      </c>
      <c r="AE432" s="2">
        <v>0</v>
      </c>
      <c r="AF432" s="2">
        <v>0</v>
      </c>
      <c r="AG432" s="2">
        <v>0</v>
      </c>
      <c r="AH432" s="2" t="s">
        <v>578</v>
      </c>
      <c r="AI432" s="37">
        <v>5</v>
      </c>
    </row>
    <row r="433" spans="1:35" x14ac:dyDescent="0.25">
      <c r="A433" t="s">
        <v>35</v>
      </c>
      <c r="B433" t="s">
        <v>1548</v>
      </c>
      <c r="C433" t="s">
        <v>1943</v>
      </c>
      <c r="D433" t="s">
        <v>2334</v>
      </c>
      <c r="E433" s="2">
        <v>86.362637362637358</v>
      </c>
      <c r="F433" s="2">
        <v>5.7142857142857144</v>
      </c>
      <c r="G433" s="2">
        <v>0</v>
      </c>
      <c r="H433" s="2">
        <v>0.28296703296703296</v>
      </c>
      <c r="I433" s="2">
        <v>3.0219780219780219</v>
      </c>
      <c r="J433" s="2">
        <v>0</v>
      </c>
      <c r="K433" s="2">
        <v>0</v>
      </c>
      <c r="L433" s="2">
        <v>4.9395604395604398</v>
      </c>
      <c r="M433" s="2">
        <v>0.26373626373626374</v>
      </c>
      <c r="N433" s="2">
        <v>5.1923076923076925</v>
      </c>
      <c r="O433" s="2">
        <f>SUM(NonNurse[[#This Row],[Qualified Social Work Staff Hours]:[Other Social Work Staff Hours]])/NonNurse[[#This Row],[MDS Census]]</f>
        <v>6.3175976587352092E-2</v>
      </c>
      <c r="P433" s="2">
        <v>4.8626373626373622</v>
      </c>
      <c r="Q433" s="2">
        <v>9.5274725274725274</v>
      </c>
      <c r="R433" s="2">
        <f>SUM(NonNurse[[#This Row],[Qualified Activities Professional Hours]:[Other Activities Professional Hours]])/NonNurse[[#This Row],[MDS Census]]</f>
        <v>0.16662425244942106</v>
      </c>
      <c r="S433" s="2">
        <v>3.9835164835164836</v>
      </c>
      <c r="T433" s="2">
        <v>4.680769230769231</v>
      </c>
      <c r="U433" s="2">
        <v>0</v>
      </c>
      <c r="V433" s="2">
        <f>SUM(NonNurse[[#This Row],[Occupational Therapist Hours]:[OT Aide Hours]])/NonNurse[[#This Row],[MDS Census]]</f>
        <v>0.10032446876192901</v>
      </c>
      <c r="W433" s="2">
        <v>3.8351648351648353</v>
      </c>
      <c r="X433" s="2">
        <v>9.9780219780219781</v>
      </c>
      <c r="Y433" s="2">
        <v>0</v>
      </c>
      <c r="Z433" s="2">
        <f>SUM(NonNurse[[#This Row],[Physical Therapist (PT) Hours]:[PT Aide Hours]])/NonNurse[[#This Row],[MDS Census]]</f>
        <v>0.15994401323323579</v>
      </c>
      <c r="AA433" s="2">
        <v>0</v>
      </c>
      <c r="AB433" s="2">
        <v>0</v>
      </c>
      <c r="AC433" s="2">
        <v>0</v>
      </c>
      <c r="AD433" s="2">
        <v>0</v>
      </c>
      <c r="AE433" s="2">
        <v>0</v>
      </c>
      <c r="AF433" s="2">
        <v>0</v>
      </c>
      <c r="AG433" s="2">
        <v>0</v>
      </c>
      <c r="AH433" s="2" t="s">
        <v>610</v>
      </c>
      <c r="AI433" s="37">
        <v>5</v>
      </c>
    </row>
    <row r="434" spans="1:35" x14ac:dyDescent="0.25">
      <c r="A434" t="s">
        <v>35</v>
      </c>
      <c r="B434" t="s">
        <v>1444</v>
      </c>
      <c r="C434" t="s">
        <v>2096</v>
      </c>
      <c r="D434" t="s">
        <v>2334</v>
      </c>
      <c r="E434" s="2">
        <v>54.604395604395606</v>
      </c>
      <c r="F434" s="2">
        <v>6.6813186813186816</v>
      </c>
      <c r="G434" s="2">
        <v>0.5714285714285714</v>
      </c>
      <c r="H434" s="2">
        <v>0</v>
      </c>
      <c r="I434" s="2">
        <v>2.1318681318681318</v>
      </c>
      <c r="J434" s="2">
        <v>0</v>
      </c>
      <c r="K434" s="2">
        <v>1.9340659340659341</v>
      </c>
      <c r="L434" s="2">
        <v>5.7142857142857144</v>
      </c>
      <c r="M434" s="2">
        <v>3.7637362637362637</v>
      </c>
      <c r="N434" s="2">
        <v>0.26373626373626374</v>
      </c>
      <c r="O434" s="2">
        <f>SUM(NonNurse[[#This Row],[Qualified Social Work Staff Hours]:[Other Social Work Staff Hours]])/NonNurse[[#This Row],[MDS Census]]</f>
        <v>7.3757295230428649E-2</v>
      </c>
      <c r="P434" s="2">
        <v>5.2747252747252746</v>
      </c>
      <c r="Q434" s="2">
        <v>1.804945054945055</v>
      </c>
      <c r="R434" s="2">
        <f>SUM(NonNurse[[#This Row],[Qualified Activities Professional Hours]:[Other Activities Professional Hours]])/NonNurse[[#This Row],[MDS Census]]</f>
        <v>0.12965385389414369</v>
      </c>
      <c r="S434" s="2">
        <v>3.4890109890109891</v>
      </c>
      <c r="T434" s="2">
        <v>0</v>
      </c>
      <c r="U434" s="2">
        <v>2.9890109890109891</v>
      </c>
      <c r="V434" s="2">
        <f>SUM(NonNurse[[#This Row],[Occupational Therapist Hours]:[OT Aide Hours]])/NonNurse[[#This Row],[MDS Census]]</f>
        <v>0.11863554035017106</v>
      </c>
      <c r="W434" s="2">
        <v>1.8873626373626373</v>
      </c>
      <c r="X434" s="2">
        <v>4.7060439560439562</v>
      </c>
      <c r="Y434" s="2">
        <v>0</v>
      </c>
      <c r="Z434" s="2">
        <f>SUM(NonNurse[[#This Row],[Physical Therapist (PT) Hours]:[PT Aide Hours]])/NonNurse[[#This Row],[MDS Census]]</f>
        <v>0.12074864157778224</v>
      </c>
      <c r="AA434" s="2">
        <v>0</v>
      </c>
      <c r="AB434" s="2">
        <v>0</v>
      </c>
      <c r="AC434" s="2">
        <v>0</v>
      </c>
      <c r="AD434" s="2">
        <v>0</v>
      </c>
      <c r="AE434" s="2">
        <v>0</v>
      </c>
      <c r="AF434" s="2">
        <v>0</v>
      </c>
      <c r="AG434" s="2">
        <v>7.6923076923076927E-2</v>
      </c>
      <c r="AH434" s="2" t="s">
        <v>503</v>
      </c>
      <c r="AI434" s="37">
        <v>5</v>
      </c>
    </row>
    <row r="435" spans="1:35" x14ac:dyDescent="0.25">
      <c r="A435" t="s">
        <v>35</v>
      </c>
      <c r="B435" t="s">
        <v>1451</v>
      </c>
      <c r="C435" t="s">
        <v>2199</v>
      </c>
      <c r="D435" t="s">
        <v>2317</v>
      </c>
      <c r="E435" s="2">
        <v>73.131868131868131</v>
      </c>
      <c r="F435" s="2">
        <v>4.3076923076923075</v>
      </c>
      <c r="G435" s="2">
        <v>0.13186813186813187</v>
      </c>
      <c r="H435" s="2">
        <v>0</v>
      </c>
      <c r="I435" s="2">
        <v>1.6923076923076923</v>
      </c>
      <c r="J435" s="2">
        <v>0</v>
      </c>
      <c r="K435" s="2">
        <v>0</v>
      </c>
      <c r="L435" s="2">
        <v>5.3728571428571437</v>
      </c>
      <c r="M435" s="2">
        <v>0</v>
      </c>
      <c r="N435" s="2">
        <v>5.7554945054945055</v>
      </c>
      <c r="O435" s="2">
        <f>SUM(NonNurse[[#This Row],[Qualified Social Work Staff Hours]:[Other Social Work Staff Hours]])/NonNurse[[#This Row],[MDS Census]]</f>
        <v>7.8700225394440271E-2</v>
      </c>
      <c r="P435" s="2">
        <v>5.6401098901098905</v>
      </c>
      <c r="Q435" s="2">
        <v>13.889890109890111</v>
      </c>
      <c r="R435" s="2">
        <f>SUM(NonNurse[[#This Row],[Qualified Activities Professional Hours]:[Other Activities Professional Hours]])/NonNurse[[#This Row],[MDS Census]]</f>
        <v>0.2670518407212622</v>
      </c>
      <c r="S435" s="2">
        <v>2.7994505494505493</v>
      </c>
      <c r="T435" s="2">
        <v>7.6243956043956063</v>
      </c>
      <c r="U435" s="2">
        <v>0</v>
      </c>
      <c r="V435" s="2">
        <f>SUM(NonNurse[[#This Row],[Occupational Therapist Hours]:[OT Aide Hours]])/NonNurse[[#This Row],[MDS Census]]</f>
        <v>0.14253493613824195</v>
      </c>
      <c r="W435" s="2">
        <v>4.7065934065934067</v>
      </c>
      <c r="X435" s="2">
        <v>11.313956043956049</v>
      </c>
      <c r="Y435" s="2">
        <v>0</v>
      </c>
      <c r="Z435" s="2">
        <f>SUM(NonNurse[[#This Row],[Physical Therapist (PT) Hours]:[PT Aide Hours]])/NonNurse[[#This Row],[MDS Census]]</f>
        <v>0.21906386175807671</v>
      </c>
      <c r="AA435" s="2">
        <v>0</v>
      </c>
      <c r="AB435" s="2">
        <v>0</v>
      </c>
      <c r="AC435" s="2">
        <v>0</v>
      </c>
      <c r="AD435" s="2">
        <v>0</v>
      </c>
      <c r="AE435" s="2">
        <v>0</v>
      </c>
      <c r="AF435" s="2">
        <v>0</v>
      </c>
      <c r="AG435" s="2">
        <v>0</v>
      </c>
      <c r="AH435" s="2" t="s">
        <v>510</v>
      </c>
      <c r="AI435" s="37">
        <v>5</v>
      </c>
    </row>
    <row r="436" spans="1:35" x14ac:dyDescent="0.25">
      <c r="A436" t="s">
        <v>35</v>
      </c>
      <c r="B436" t="s">
        <v>1036</v>
      </c>
      <c r="C436" t="s">
        <v>2068</v>
      </c>
      <c r="D436" t="s">
        <v>2307</v>
      </c>
      <c r="E436" s="2">
        <v>59.285714285714285</v>
      </c>
      <c r="F436" s="2">
        <v>0</v>
      </c>
      <c r="G436" s="2">
        <v>0</v>
      </c>
      <c r="H436" s="2">
        <v>0</v>
      </c>
      <c r="I436" s="2">
        <v>0</v>
      </c>
      <c r="J436" s="2">
        <v>0</v>
      </c>
      <c r="K436" s="2">
        <v>0</v>
      </c>
      <c r="L436" s="2">
        <v>4.0386813186813182</v>
      </c>
      <c r="M436" s="2">
        <v>0</v>
      </c>
      <c r="N436" s="2">
        <v>0</v>
      </c>
      <c r="O436" s="2">
        <f>SUM(NonNurse[[#This Row],[Qualified Social Work Staff Hours]:[Other Social Work Staff Hours]])/NonNurse[[#This Row],[MDS Census]]</f>
        <v>0</v>
      </c>
      <c r="P436" s="2">
        <v>0</v>
      </c>
      <c r="Q436" s="2">
        <v>6.3390109890109878</v>
      </c>
      <c r="R436" s="2">
        <f>SUM(NonNurse[[#This Row],[Qualified Activities Professional Hours]:[Other Activities Professional Hours]])/NonNurse[[#This Row],[MDS Census]]</f>
        <v>0.1069230769230769</v>
      </c>
      <c r="S436" s="2">
        <v>4.0991208791208784</v>
      </c>
      <c r="T436" s="2">
        <v>5.7393406593406615</v>
      </c>
      <c r="U436" s="2">
        <v>0</v>
      </c>
      <c r="V436" s="2">
        <f>SUM(NonNurse[[#This Row],[Occupational Therapist Hours]:[OT Aide Hours]])/NonNurse[[#This Row],[MDS Census]]</f>
        <v>0.16594995366079707</v>
      </c>
      <c r="W436" s="2">
        <v>3.4052747252747233</v>
      </c>
      <c r="X436" s="2">
        <v>8.1171428571428557</v>
      </c>
      <c r="Y436" s="2">
        <v>0</v>
      </c>
      <c r="Z436" s="2">
        <f>SUM(NonNurse[[#This Row],[Physical Therapist (PT) Hours]:[PT Aide Hours]])/NonNurse[[#This Row],[MDS Census]]</f>
        <v>0.19435403151065794</v>
      </c>
      <c r="AA436" s="2">
        <v>0</v>
      </c>
      <c r="AB436" s="2">
        <v>0</v>
      </c>
      <c r="AC436" s="2">
        <v>0</v>
      </c>
      <c r="AD436" s="2">
        <v>0</v>
      </c>
      <c r="AE436" s="2">
        <v>0</v>
      </c>
      <c r="AF436" s="2">
        <v>0</v>
      </c>
      <c r="AG436" s="2">
        <v>0</v>
      </c>
      <c r="AH436" s="2" t="s">
        <v>89</v>
      </c>
      <c r="AI436" s="37">
        <v>5</v>
      </c>
    </row>
    <row r="437" spans="1:35" x14ac:dyDescent="0.25">
      <c r="A437" t="s">
        <v>35</v>
      </c>
      <c r="B437" t="s">
        <v>1818</v>
      </c>
      <c r="C437" t="s">
        <v>1967</v>
      </c>
      <c r="D437" t="s">
        <v>2340</v>
      </c>
      <c r="E437" s="2">
        <v>99.901098901098905</v>
      </c>
      <c r="F437" s="2">
        <v>5.0989010989010985</v>
      </c>
      <c r="G437" s="2">
        <v>0.19780219780219779</v>
      </c>
      <c r="H437" s="2">
        <v>0.43956043956043955</v>
      </c>
      <c r="I437" s="2">
        <v>3.9560439560439562</v>
      </c>
      <c r="J437" s="2">
        <v>0</v>
      </c>
      <c r="K437" s="2">
        <v>0</v>
      </c>
      <c r="L437" s="2">
        <v>11.298681318681316</v>
      </c>
      <c r="M437" s="2">
        <v>4.3461538461538458</v>
      </c>
      <c r="N437" s="2">
        <v>3.598901098901099</v>
      </c>
      <c r="O437" s="2">
        <f>SUM(NonNurse[[#This Row],[Qualified Social Work Staff Hours]:[Other Social Work Staff Hours]])/NonNurse[[#This Row],[MDS Census]]</f>
        <v>7.9529204707952925E-2</v>
      </c>
      <c r="P437" s="2">
        <v>2.4945054945054945</v>
      </c>
      <c r="Q437" s="2">
        <v>8.0521978021978029</v>
      </c>
      <c r="R437" s="2">
        <f>SUM(NonNurse[[#This Row],[Qualified Activities Professional Hours]:[Other Activities Professional Hours]])/NonNurse[[#This Row],[MDS Census]]</f>
        <v>0.10557144428555715</v>
      </c>
      <c r="S437" s="2">
        <v>3.2356043956043954</v>
      </c>
      <c r="T437" s="2">
        <v>10.357142857142863</v>
      </c>
      <c r="U437" s="2">
        <v>0</v>
      </c>
      <c r="V437" s="2">
        <f>SUM(NonNurse[[#This Row],[Occupational Therapist Hours]:[OT Aide Hours]])/NonNurse[[#This Row],[MDS Census]]</f>
        <v>0.13606203937960626</v>
      </c>
      <c r="W437" s="2">
        <v>5.9771428571428595</v>
      </c>
      <c r="X437" s="2">
        <v>7.4447252747252755</v>
      </c>
      <c r="Y437" s="2">
        <v>0</v>
      </c>
      <c r="Z437" s="2">
        <f>SUM(NonNurse[[#This Row],[Physical Therapist (PT) Hours]:[PT Aide Hours]])/NonNurse[[#This Row],[MDS Census]]</f>
        <v>0.13435155648443517</v>
      </c>
      <c r="AA437" s="2">
        <v>0</v>
      </c>
      <c r="AB437" s="2">
        <v>0</v>
      </c>
      <c r="AC437" s="2">
        <v>0</v>
      </c>
      <c r="AD437" s="2">
        <v>0</v>
      </c>
      <c r="AE437" s="2">
        <v>0</v>
      </c>
      <c r="AF437" s="2">
        <v>0</v>
      </c>
      <c r="AG437" s="2">
        <v>0</v>
      </c>
      <c r="AH437" s="2" t="s">
        <v>885</v>
      </c>
      <c r="AI437" s="37">
        <v>5</v>
      </c>
    </row>
    <row r="438" spans="1:35" x14ac:dyDescent="0.25">
      <c r="A438" t="s">
        <v>35</v>
      </c>
      <c r="B438" t="s">
        <v>1723</v>
      </c>
      <c r="C438" t="s">
        <v>1917</v>
      </c>
      <c r="D438" t="s">
        <v>2361</v>
      </c>
      <c r="E438" s="2">
        <v>52.824175824175825</v>
      </c>
      <c r="F438" s="2">
        <v>8.6895604395604416</v>
      </c>
      <c r="G438" s="2">
        <v>0.7142857142857143</v>
      </c>
      <c r="H438" s="2">
        <v>0.24725274725274726</v>
      </c>
      <c r="I438" s="2">
        <v>0.79120879120879117</v>
      </c>
      <c r="J438" s="2">
        <v>0</v>
      </c>
      <c r="K438" s="2">
        <v>0</v>
      </c>
      <c r="L438" s="2">
        <v>3.8210989010989009</v>
      </c>
      <c r="M438" s="2">
        <v>0</v>
      </c>
      <c r="N438" s="2">
        <v>4.8335164835164859</v>
      </c>
      <c r="O438" s="2">
        <f>SUM(NonNurse[[#This Row],[Qualified Social Work Staff Hours]:[Other Social Work Staff Hours]])/NonNurse[[#This Row],[MDS Census]]</f>
        <v>9.1501976284585021E-2</v>
      </c>
      <c r="P438" s="2">
        <v>4.7280219780219772</v>
      </c>
      <c r="Q438" s="2">
        <v>7.8091208791208828</v>
      </c>
      <c r="R438" s="2">
        <f>SUM(NonNurse[[#This Row],[Qualified Activities Professional Hours]:[Other Activities Professional Hours]])/NonNurse[[#This Row],[MDS Census]]</f>
        <v>0.23733721655918461</v>
      </c>
      <c r="S438" s="2">
        <v>1.3543956043956045</v>
      </c>
      <c r="T438" s="2">
        <v>4.3725274725274721</v>
      </c>
      <c r="U438" s="2">
        <v>0</v>
      </c>
      <c r="V438" s="2">
        <f>SUM(NonNurse[[#This Row],[Occupational Therapist Hours]:[OT Aide Hours]])/NonNurse[[#This Row],[MDS Census]]</f>
        <v>0.10841481173288954</v>
      </c>
      <c r="W438" s="2">
        <v>0.70351648351648344</v>
      </c>
      <c r="X438" s="2">
        <v>7.0762637362637335</v>
      </c>
      <c r="Y438" s="2">
        <v>0</v>
      </c>
      <c r="Z438" s="2">
        <f>SUM(NonNurse[[#This Row],[Physical Therapist (PT) Hours]:[PT Aide Hours]])/NonNurse[[#This Row],[MDS Census]]</f>
        <v>0.1472768878718535</v>
      </c>
      <c r="AA438" s="2">
        <v>0</v>
      </c>
      <c r="AB438" s="2">
        <v>0</v>
      </c>
      <c r="AC438" s="2">
        <v>0</v>
      </c>
      <c r="AD438" s="2">
        <v>0</v>
      </c>
      <c r="AE438" s="2">
        <v>0</v>
      </c>
      <c r="AF438" s="2">
        <v>0</v>
      </c>
      <c r="AG438" s="2">
        <v>0</v>
      </c>
      <c r="AH438" s="2" t="s">
        <v>789</v>
      </c>
      <c r="AI438" s="37">
        <v>5</v>
      </c>
    </row>
    <row r="439" spans="1:35" x14ac:dyDescent="0.25">
      <c r="A439" t="s">
        <v>35</v>
      </c>
      <c r="B439" t="s">
        <v>1768</v>
      </c>
      <c r="C439" t="s">
        <v>1977</v>
      </c>
      <c r="D439" t="s">
        <v>2325</v>
      </c>
      <c r="E439" s="2">
        <v>113.15384615384616</v>
      </c>
      <c r="F439" s="2">
        <v>5.3626373626373622</v>
      </c>
      <c r="G439" s="2">
        <v>0</v>
      </c>
      <c r="H439" s="2">
        <v>0</v>
      </c>
      <c r="I439" s="2">
        <v>0</v>
      </c>
      <c r="J439" s="2">
        <v>0</v>
      </c>
      <c r="K439" s="2">
        <v>0</v>
      </c>
      <c r="L439" s="2">
        <v>21.634615384615383</v>
      </c>
      <c r="M439" s="2">
        <v>21.14835164835165</v>
      </c>
      <c r="N439" s="2">
        <v>0</v>
      </c>
      <c r="O439" s="2">
        <f>SUM(NonNurse[[#This Row],[Qualified Social Work Staff Hours]:[Other Social Work Staff Hours]])/NonNurse[[#This Row],[MDS Census]]</f>
        <v>0.18689909682431777</v>
      </c>
      <c r="P439" s="2">
        <v>5.3626373626373622</v>
      </c>
      <c r="Q439" s="2">
        <v>15.070659340659338</v>
      </c>
      <c r="R439" s="2">
        <f>SUM(NonNurse[[#This Row],[Qualified Activities Professional Hours]:[Other Activities Professional Hours]])/NonNurse[[#This Row],[MDS Census]]</f>
        <v>0.18057978051859763</v>
      </c>
      <c r="S439" s="2">
        <v>17.741758241758241</v>
      </c>
      <c r="T439" s="2">
        <v>17.590659340659339</v>
      </c>
      <c r="U439" s="2">
        <v>0</v>
      </c>
      <c r="V439" s="2">
        <f>SUM(NonNurse[[#This Row],[Occupational Therapist Hours]:[OT Aide Hours]])/NonNurse[[#This Row],[MDS Census]]</f>
        <v>0.31225114110906083</v>
      </c>
      <c r="W439" s="2">
        <v>28.39835164835165</v>
      </c>
      <c r="X439" s="2">
        <v>29.638241758241758</v>
      </c>
      <c r="Y439" s="2">
        <v>7.1428571428571432</v>
      </c>
      <c r="Z439" s="2">
        <f>SUM(NonNurse[[#This Row],[Physical Therapist (PT) Hours]:[PT Aide Hours]])/NonNurse[[#This Row],[MDS Census]]</f>
        <v>0.57602505584150721</v>
      </c>
      <c r="AA439" s="2">
        <v>0</v>
      </c>
      <c r="AB439" s="2">
        <v>0</v>
      </c>
      <c r="AC439" s="2">
        <v>0</v>
      </c>
      <c r="AD439" s="2">
        <v>0</v>
      </c>
      <c r="AE439" s="2">
        <v>8.8021978021978029</v>
      </c>
      <c r="AF439" s="2">
        <v>0</v>
      </c>
      <c r="AG439" s="2">
        <v>0</v>
      </c>
      <c r="AH439" s="2" t="s">
        <v>834</v>
      </c>
      <c r="AI439" s="37">
        <v>5</v>
      </c>
    </row>
    <row r="440" spans="1:35" x14ac:dyDescent="0.25">
      <c r="A440" t="s">
        <v>35</v>
      </c>
      <c r="B440" t="s">
        <v>1309</v>
      </c>
      <c r="C440" t="s">
        <v>1919</v>
      </c>
      <c r="D440" t="s">
        <v>2336</v>
      </c>
      <c r="E440" s="2">
        <v>85.27472527472527</v>
      </c>
      <c r="F440" s="2">
        <v>5.802197802197802</v>
      </c>
      <c r="G440" s="2">
        <v>0</v>
      </c>
      <c r="H440" s="2">
        <v>0</v>
      </c>
      <c r="I440" s="2">
        <v>4.3076923076923075</v>
      </c>
      <c r="J440" s="2">
        <v>0</v>
      </c>
      <c r="K440" s="2">
        <v>0</v>
      </c>
      <c r="L440" s="2">
        <v>10.541208791208792</v>
      </c>
      <c r="M440" s="2">
        <v>8.4780219780219781</v>
      </c>
      <c r="N440" s="2">
        <v>0.17857142857142858</v>
      </c>
      <c r="O440" s="2">
        <f>SUM(NonNurse[[#This Row],[Qualified Social Work Staff Hours]:[Other Social Work Staff Hours]])/NonNurse[[#This Row],[MDS Census]]</f>
        <v>0.10151417525773197</v>
      </c>
      <c r="P440" s="2">
        <v>4.8351648351648349</v>
      </c>
      <c r="Q440" s="2">
        <v>26.937912087912085</v>
      </c>
      <c r="R440" s="2">
        <f>SUM(NonNurse[[#This Row],[Qualified Activities Professional Hours]:[Other Activities Professional Hours]])/NonNurse[[#This Row],[MDS Census]]</f>
        <v>0.37259664948453608</v>
      </c>
      <c r="S440" s="2">
        <v>11.082417582417582</v>
      </c>
      <c r="T440" s="2">
        <v>14.659340659340659</v>
      </c>
      <c r="U440" s="2">
        <v>0</v>
      </c>
      <c r="V440" s="2">
        <f>SUM(NonNurse[[#This Row],[Occupational Therapist Hours]:[OT Aide Hours]])/NonNurse[[#This Row],[MDS Census]]</f>
        <v>0.30186855670103091</v>
      </c>
      <c r="W440" s="2">
        <v>19.931318681318682</v>
      </c>
      <c r="X440" s="2">
        <v>16.145604395604394</v>
      </c>
      <c r="Y440" s="2">
        <v>5.197802197802198</v>
      </c>
      <c r="Z440" s="2">
        <f>SUM(NonNurse[[#This Row],[Physical Therapist (PT) Hours]:[PT Aide Hours]])/NonNurse[[#This Row],[MDS Census]]</f>
        <v>0.48402061855670109</v>
      </c>
      <c r="AA440" s="2">
        <v>0</v>
      </c>
      <c r="AB440" s="2">
        <v>0</v>
      </c>
      <c r="AC440" s="2">
        <v>0</v>
      </c>
      <c r="AD440" s="2">
        <v>0</v>
      </c>
      <c r="AE440" s="2">
        <v>2.8901098901098901</v>
      </c>
      <c r="AF440" s="2">
        <v>5.3626373626373622</v>
      </c>
      <c r="AG440" s="2">
        <v>0</v>
      </c>
      <c r="AH440" s="2" t="s">
        <v>366</v>
      </c>
      <c r="AI440" s="37">
        <v>5</v>
      </c>
    </row>
    <row r="441" spans="1:35" x14ac:dyDescent="0.25">
      <c r="A441" t="s">
        <v>35</v>
      </c>
      <c r="B441" t="s">
        <v>1533</v>
      </c>
      <c r="C441" t="s">
        <v>2164</v>
      </c>
      <c r="D441" t="s">
        <v>2281</v>
      </c>
      <c r="E441" s="2">
        <v>90.802197802197796</v>
      </c>
      <c r="F441" s="2">
        <v>5.2747252747252746</v>
      </c>
      <c r="G441" s="2">
        <v>0</v>
      </c>
      <c r="H441" s="2">
        <v>0</v>
      </c>
      <c r="I441" s="2">
        <v>0.23076923076923078</v>
      </c>
      <c r="J441" s="2">
        <v>0</v>
      </c>
      <c r="K441" s="2">
        <v>0</v>
      </c>
      <c r="L441" s="2">
        <v>10.862637362637363</v>
      </c>
      <c r="M441" s="2">
        <v>10.225274725274724</v>
      </c>
      <c r="N441" s="2">
        <v>0</v>
      </c>
      <c r="O441" s="2">
        <f>SUM(NonNurse[[#This Row],[Qualified Social Work Staff Hours]:[Other Social Work Staff Hours]])/NonNurse[[#This Row],[MDS Census]]</f>
        <v>0.11261043204647223</v>
      </c>
      <c r="P441" s="2">
        <v>5.186813186813187</v>
      </c>
      <c r="Q441" s="2">
        <v>18.868461538461538</v>
      </c>
      <c r="R441" s="2">
        <f>SUM(NonNurse[[#This Row],[Qualified Activities Professional Hours]:[Other Activities Professional Hours]])/NonNurse[[#This Row],[MDS Census]]</f>
        <v>0.26491952075517367</v>
      </c>
      <c r="S441" s="2">
        <v>11.554945054945055</v>
      </c>
      <c r="T441" s="2">
        <v>15.395604395604396</v>
      </c>
      <c r="U441" s="2">
        <v>0</v>
      </c>
      <c r="V441" s="2">
        <f>SUM(NonNurse[[#This Row],[Occupational Therapist Hours]:[OT Aide Hours]])/NonNurse[[#This Row],[MDS Census]]</f>
        <v>0.29680503449110496</v>
      </c>
      <c r="W441" s="2">
        <v>15.782967032967033</v>
      </c>
      <c r="X441" s="2">
        <v>15.774725274725276</v>
      </c>
      <c r="Y441" s="2">
        <v>5.186813186813187</v>
      </c>
      <c r="Z441" s="2">
        <f>SUM(NonNurse[[#This Row],[Physical Therapist (PT) Hours]:[PT Aide Hours]])/NonNurse[[#This Row],[MDS Census]]</f>
        <v>0.40466537577151163</v>
      </c>
      <c r="AA441" s="2">
        <v>0</v>
      </c>
      <c r="AB441" s="2">
        <v>0</v>
      </c>
      <c r="AC441" s="2">
        <v>0</v>
      </c>
      <c r="AD441" s="2">
        <v>0</v>
      </c>
      <c r="AE441" s="2">
        <v>11.648351648351648</v>
      </c>
      <c r="AF441" s="2">
        <v>2.7252747252747254</v>
      </c>
      <c r="AG441" s="2">
        <v>0</v>
      </c>
      <c r="AH441" s="2" t="s">
        <v>595</v>
      </c>
      <c r="AI441" s="37">
        <v>5</v>
      </c>
    </row>
    <row r="442" spans="1:35" x14ac:dyDescent="0.25">
      <c r="A442" t="s">
        <v>35</v>
      </c>
      <c r="B442" t="s">
        <v>1303</v>
      </c>
      <c r="C442" t="s">
        <v>2163</v>
      </c>
      <c r="D442" t="s">
        <v>2340</v>
      </c>
      <c r="E442" s="2">
        <v>83.384615384615387</v>
      </c>
      <c r="F442" s="2">
        <v>5.186813186813187</v>
      </c>
      <c r="G442" s="2">
        <v>0</v>
      </c>
      <c r="H442" s="2">
        <v>0</v>
      </c>
      <c r="I442" s="2">
        <v>3.7912087912087911</v>
      </c>
      <c r="J442" s="2">
        <v>0</v>
      </c>
      <c r="K442" s="2">
        <v>0</v>
      </c>
      <c r="L442" s="2">
        <v>11.931318681318681</v>
      </c>
      <c r="M442" s="2">
        <v>9.104395604395604</v>
      </c>
      <c r="N442" s="2">
        <v>0</v>
      </c>
      <c r="O442" s="2">
        <f>SUM(NonNurse[[#This Row],[Qualified Social Work Staff Hours]:[Other Social Work Staff Hours]])/NonNurse[[#This Row],[MDS Census]]</f>
        <v>0.10918555614127569</v>
      </c>
      <c r="P442" s="2">
        <v>5.4230769230769234</v>
      </c>
      <c r="Q442" s="2">
        <v>20.68692307692308</v>
      </c>
      <c r="R442" s="2">
        <f>SUM(NonNurse[[#This Row],[Qualified Activities Professional Hours]:[Other Activities Professional Hours]])/NonNurse[[#This Row],[MDS Census]]</f>
        <v>0.31312730627306273</v>
      </c>
      <c r="S442" s="2">
        <v>7.9849450549450545</v>
      </c>
      <c r="T442" s="2">
        <v>7.3269230769230766</v>
      </c>
      <c r="U442" s="2">
        <v>0</v>
      </c>
      <c r="V442" s="2">
        <f>SUM(NonNurse[[#This Row],[Occupational Therapist Hours]:[OT Aide Hours]])/NonNurse[[#This Row],[MDS Census]]</f>
        <v>0.18362941486557721</v>
      </c>
      <c r="W442" s="2">
        <v>9.3818681318681314</v>
      </c>
      <c r="X442" s="2">
        <v>11.587912087912088</v>
      </c>
      <c r="Y442" s="2">
        <v>5.2527472527472527</v>
      </c>
      <c r="Z442" s="2">
        <f>SUM(NonNurse[[#This Row],[Physical Therapist (PT) Hours]:[PT Aide Hours]])/NonNurse[[#This Row],[MDS Census]]</f>
        <v>0.31447680548234053</v>
      </c>
      <c r="AA442" s="2">
        <v>0</v>
      </c>
      <c r="AB442" s="2">
        <v>0</v>
      </c>
      <c r="AC442" s="2">
        <v>0</v>
      </c>
      <c r="AD442" s="2">
        <v>0</v>
      </c>
      <c r="AE442" s="2">
        <v>4.6813186813186816</v>
      </c>
      <c r="AF442" s="2">
        <v>0</v>
      </c>
      <c r="AG442" s="2">
        <v>0</v>
      </c>
      <c r="AH442" s="2" t="s">
        <v>360</v>
      </c>
      <c r="AI442" s="37">
        <v>5</v>
      </c>
    </row>
    <row r="443" spans="1:35" x14ac:dyDescent="0.25">
      <c r="A443" t="s">
        <v>35</v>
      </c>
      <c r="B443" t="s">
        <v>1852</v>
      </c>
      <c r="C443" t="s">
        <v>2138</v>
      </c>
      <c r="D443" t="s">
        <v>2348</v>
      </c>
      <c r="E443" s="2">
        <v>51.802197802197803</v>
      </c>
      <c r="F443" s="2">
        <v>5.5384615384615383</v>
      </c>
      <c r="G443" s="2">
        <v>0</v>
      </c>
      <c r="H443" s="2">
        <v>0</v>
      </c>
      <c r="I443" s="2">
        <v>1.4285714285714286</v>
      </c>
      <c r="J443" s="2">
        <v>0</v>
      </c>
      <c r="K443" s="2">
        <v>0</v>
      </c>
      <c r="L443" s="2">
        <v>15.744505494505495</v>
      </c>
      <c r="M443" s="2">
        <v>10.401098901098901</v>
      </c>
      <c r="N443" s="2">
        <v>0</v>
      </c>
      <c r="O443" s="2">
        <f>SUM(NonNurse[[#This Row],[Qualified Social Work Staff Hours]:[Other Social Work Staff Hours]])/NonNurse[[#This Row],[MDS Census]]</f>
        <v>0.20078489605430633</v>
      </c>
      <c r="P443" s="2">
        <v>2.8131868131868134</v>
      </c>
      <c r="Q443" s="2">
        <v>9.5054945054945055</v>
      </c>
      <c r="R443" s="2">
        <f>SUM(NonNurse[[#This Row],[Qualified Activities Professional Hours]:[Other Activities Professional Hours]])/NonNurse[[#This Row],[MDS Census]]</f>
        <v>0.23780229104794232</v>
      </c>
      <c r="S443" s="2">
        <v>16.818681318681318</v>
      </c>
      <c r="T443" s="2">
        <v>11.895604395604396</v>
      </c>
      <c r="U443" s="2">
        <v>0</v>
      </c>
      <c r="V443" s="2">
        <f>SUM(NonNurse[[#This Row],[Occupational Therapist Hours]:[OT Aide Hours]])/NonNurse[[#This Row],[MDS Census]]</f>
        <v>0.55430632159524817</v>
      </c>
      <c r="W443" s="2">
        <v>26.760989010989011</v>
      </c>
      <c r="X443" s="2">
        <v>21.717032967032967</v>
      </c>
      <c r="Y443" s="2">
        <v>5.2967032967032965</v>
      </c>
      <c r="Z443" s="2">
        <f>SUM(NonNurse[[#This Row],[Physical Therapist (PT) Hours]:[PT Aide Hours]])/NonNurse[[#This Row],[MDS Census]]</f>
        <v>1.0380780653372932</v>
      </c>
      <c r="AA443" s="2">
        <v>0</v>
      </c>
      <c r="AB443" s="2">
        <v>0</v>
      </c>
      <c r="AC443" s="2">
        <v>0</v>
      </c>
      <c r="AD443" s="2">
        <v>0</v>
      </c>
      <c r="AE443" s="2">
        <v>7.0879120879120876</v>
      </c>
      <c r="AF443" s="2">
        <v>0</v>
      </c>
      <c r="AG443" s="2">
        <v>0</v>
      </c>
      <c r="AH443" s="2" t="s">
        <v>919</v>
      </c>
      <c r="AI443" s="37">
        <v>5</v>
      </c>
    </row>
    <row r="444" spans="1:35" x14ac:dyDescent="0.25">
      <c r="A444" t="s">
        <v>35</v>
      </c>
      <c r="B444" t="s">
        <v>1076</v>
      </c>
      <c r="C444" t="s">
        <v>2094</v>
      </c>
      <c r="D444" t="s">
        <v>2302</v>
      </c>
      <c r="E444" s="2">
        <v>93.098901098901095</v>
      </c>
      <c r="F444" s="2">
        <v>5.5384615384615383</v>
      </c>
      <c r="G444" s="2">
        <v>0.26373626373626374</v>
      </c>
      <c r="H444" s="2">
        <v>0.2087912087912088</v>
      </c>
      <c r="I444" s="2">
        <v>2.7142857142857144</v>
      </c>
      <c r="J444" s="2">
        <v>0</v>
      </c>
      <c r="K444" s="2">
        <v>0</v>
      </c>
      <c r="L444" s="2">
        <v>16.667362637362636</v>
      </c>
      <c r="M444" s="2">
        <v>5.2747252747252746</v>
      </c>
      <c r="N444" s="2">
        <v>0</v>
      </c>
      <c r="O444" s="2">
        <f>SUM(NonNurse[[#This Row],[Qualified Social Work Staff Hours]:[Other Social Work Staff Hours]])/NonNurse[[#This Row],[MDS Census]]</f>
        <v>5.6657223796033995E-2</v>
      </c>
      <c r="P444" s="2">
        <v>5.6703296703296706</v>
      </c>
      <c r="Q444" s="2">
        <v>0</v>
      </c>
      <c r="R444" s="2">
        <f>SUM(NonNurse[[#This Row],[Qualified Activities Professional Hours]:[Other Activities Professional Hours]])/NonNurse[[#This Row],[MDS Census]]</f>
        <v>6.090651558073655E-2</v>
      </c>
      <c r="S444" s="2">
        <v>7.6083516483516487</v>
      </c>
      <c r="T444" s="2">
        <v>13.27472527472527</v>
      </c>
      <c r="U444" s="2">
        <v>0</v>
      </c>
      <c r="V444" s="2">
        <f>SUM(NonNurse[[#This Row],[Occupational Therapist Hours]:[OT Aide Hours]])/NonNurse[[#This Row],[MDS Census]]</f>
        <v>0.22431067044381489</v>
      </c>
      <c r="W444" s="2">
        <v>5.9257142857142862</v>
      </c>
      <c r="X444" s="2">
        <v>13.946703296703298</v>
      </c>
      <c r="Y444" s="2">
        <v>0</v>
      </c>
      <c r="Z444" s="2">
        <f>SUM(NonNurse[[#This Row],[Physical Therapist (PT) Hours]:[PT Aide Hours]])/NonNurse[[#This Row],[MDS Census]]</f>
        <v>0.21345491029272901</v>
      </c>
      <c r="AA444" s="2">
        <v>0</v>
      </c>
      <c r="AB444" s="2">
        <v>0</v>
      </c>
      <c r="AC444" s="2">
        <v>0</v>
      </c>
      <c r="AD444" s="2">
        <v>0</v>
      </c>
      <c r="AE444" s="2">
        <v>0</v>
      </c>
      <c r="AF444" s="2">
        <v>0</v>
      </c>
      <c r="AG444" s="2">
        <v>0</v>
      </c>
      <c r="AH444" s="2" t="s">
        <v>129</v>
      </c>
      <c r="AI444" s="37">
        <v>5</v>
      </c>
    </row>
    <row r="445" spans="1:35" x14ac:dyDescent="0.25">
      <c r="A445" t="s">
        <v>35</v>
      </c>
      <c r="B445" t="s">
        <v>1749</v>
      </c>
      <c r="C445" t="s">
        <v>1920</v>
      </c>
      <c r="D445" t="s">
        <v>2291</v>
      </c>
      <c r="E445" s="2">
        <v>49.549450549450547</v>
      </c>
      <c r="F445" s="2">
        <v>0</v>
      </c>
      <c r="G445" s="2">
        <v>0</v>
      </c>
      <c r="H445" s="2">
        <v>0</v>
      </c>
      <c r="I445" s="2">
        <v>0</v>
      </c>
      <c r="J445" s="2">
        <v>0</v>
      </c>
      <c r="K445" s="2">
        <v>0</v>
      </c>
      <c r="L445" s="2">
        <v>0</v>
      </c>
      <c r="M445" s="2">
        <v>4.9835164835164836</v>
      </c>
      <c r="N445" s="2">
        <v>0</v>
      </c>
      <c r="O445" s="2">
        <f>SUM(NonNurse[[#This Row],[Qualified Social Work Staff Hours]:[Other Social Work Staff Hours]])/NonNurse[[#This Row],[MDS Census]]</f>
        <v>0.10057662452872035</v>
      </c>
      <c r="P445" s="2">
        <v>5.1923076923076925</v>
      </c>
      <c r="Q445" s="2">
        <v>18.086263736263739</v>
      </c>
      <c r="R445" s="2">
        <f>SUM(NonNurse[[#This Row],[Qualified Activities Professional Hours]:[Other Activities Professional Hours]])/NonNurse[[#This Row],[MDS Census]]</f>
        <v>0.46980483477489476</v>
      </c>
      <c r="S445" s="2">
        <v>3.3185714285714281</v>
      </c>
      <c r="T445" s="2">
        <v>5.4243956043956061</v>
      </c>
      <c r="U445" s="2">
        <v>0</v>
      </c>
      <c r="V445" s="2">
        <f>SUM(NonNurse[[#This Row],[Occupational Therapist Hours]:[OT Aide Hours]])/NonNurse[[#This Row],[MDS Census]]</f>
        <v>0.17644932357507209</v>
      </c>
      <c r="W445" s="2">
        <v>2.5550549450549447</v>
      </c>
      <c r="X445" s="2">
        <v>5.1361538461538476</v>
      </c>
      <c r="Y445" s="2">
        <v>0</v>
      </c>
      <c r="Z445" s="2">
        <f>SUM(NonNurse[[#This Row],[Physical Therapist (PT) Hours]:[PT Aide Hours]])/NonNurse[[#This Row],[MDS Census]]</f>
        <v>0.15522288755821692</v>
      </c>
      <c r="AA445" s="2">
        <v>0</v>
      </c>
      <c r="AB445" s="2">
        <v>0</v>
      </c>
      <c r="AC445" s="2">
        <v>0</v>
      </c>
      <c r="AD445" s="2">
        <v>0</v>
      </c>
      <c r="AE445" s="2">
        <v>0</v>
      </c>
      <c r="AF445" s="2">
        <v>0</v>
      </c>
      <c r="AG445" s="2">
        <v>0</v>
      </c>
      <c r="AH445" s="2" t="s">
        <v>815</v>
      </c>
      <c r="AI445" s="37">
        <v>5</v>
      </c>
    </row>
    <row r="446" spans="1:35" x14ac:dyDescent="0.25">
      <c r="A446" t="s">
        <v>35</v>
      </c>
      <c r="B446" t="s">
        <v>1371</v>
      </c>
      <c r="C446" t="s">
        <v>1925</v>
      </c>
      <c r="D446" t="s">
        <v>2321</v>
      </c>
      <c r="E446" s="2">
        <v>95.109890109890117</v>
      </c>
      <c r="F446" s="2">
        <v>4.2802197802197801</v>
      </c>
      <c r="G446" s="2">
        <v>1.4285714285714286</v>
      </c>
      <c r="H446" s="2">
        <v>0.30769230769230771</v>
      </c>
      <c r="I446" s="2">
        <v>5.0989010989010985</v>
      </c>
      <c r="J446" s="2">
        <v>0</v>
      </c>
      <c r="K446" s="2">
        <v>1.098901098901099</v>
      </c>
      <c r="L446" s="2">
        <v>5.8739560439560448</v>
      </c>
      <c r="M446" s="2">
        <v>1.9302197802197802</v>
      </c>
      <c r="N446" s="2">
        <v>6.2420879120879107</v>
      </c>
      <c r="O446" s="2">
        <f>SUM(NonNurse[[#This Row],[Qualified Social Work Staff Hours]:[Other Social Work Staff Hours]])/NonNurse[[#This Row],[MDS Census]]</f>
        <v>8.5924898902368541E-2</v>
      </c>
      <c r="P446" s="2">
        <v>5.3919780219780193</v>
      </c>
      <c r="Q446" s="2">
        <v>16.780659340659344</v>
      </c>
      <c r="R446" s="2">
        <f>SUM(NonNurse[[#This Row],[Qualified Activities Professional Hours]:[Other Activities Professional Hours]])/NonNurse[[#This Row],[MDS Census]]</f>
        <v>0.23312651646447138</v>
      </c>
      <c r="S446" s="2">
        <v>4.6651648351648358</v>
      </c>
      <c r="T446" s="2">
        <v>8.9953846153846158</v>
      </c>
      <c r="U446" s="2">
        <v>0</v>
      </c>
      <c r="V446" s="2">
        <f>SUM(NonNurse[[#This Row],[Occupational Therapist Hours]:[OT Aide Hours]])/NonNurse[[#This Row],[MDS Census]]</f>
        <v>0.14362911611785095</v>
      </c>
      <c r="W446" s="2">
        <v>5.1871428571428577</v>
      </c>
      <c r="X446" s="2">
        <v>13.609230769230768</v>
      </c>
      <c r="Y446" s="2">
        <v>0</v>
      </c>
      <c r="Z446" s="2">
        <f>SUM(NonNurse[[#This Row],[Physical Therapist (PT) Hours]:[PT Aide Hours]])/NonNurse[[#This Row],[MDS Census]]</f>
        <v>0.19762796071634892</v>
      </c>
      <c r="AA446" s="2">
        <v>0</v>
      </c>
      <c r="AB446" s="2">
        <v>0</v>
      </c>
      <c r="AC446" s="2">
        <v>0</v>
      </c>
      <c r="AD446" s="2">
        <v>0</v>
      </c>
      <c r="AE446" s="2">
        <v>3.4065934065934065</v>
      </c>
      <c r="AF446" s="2">
        <v>0</v>
      </c>
      <c r="AG446" s="2">
        <v>0</v>
      </c>
      <c r="AH446" s="2" t="s">
        <v>428</v>
      </c>
      <c r="AI446" s="37">
        <v>5</v>
      </c>
    </row>
    <row r="447" spans="1:35" x14ac:dyDescent="0.25">
      <c r="A447" t="s">
        <v>35</v>
      </c>
      <c r="B447" t="s">
        <v>1481</v>
      </c>
      <c r="C447" t="s">
        <v>2000</v>
      </c>
      <c r="D447" t="s">
        <v>2366</v>
      </c>
      <c r="E447" s="2">
        <v>52.054945054945058</v>
      </c>
      <c r="F447" s="2">
        <v>5.6263736263736268</v>
      </c>
      <c r="G447" s="2">
        <v>0.13186813186813187</v>
      </c>
      <c r="H447" s="2">
        <v>0.25274725274725274</v>
      </c>
      <c r="I447" s="2">
        <v>1.3516483516483517</v>
      </c>
      <c r="J447" s="2">
        <v>0</v>
      </c>
      <c r="K447" s="2">
        <v>0</v>
      </c>
      <c r="L447" s="2">
        <v>2.9886813186813184</v>
      </c>
      <c r="M447" s="2">
        <v>0</v>
      </c>
      <c r="N447" s="2">
        <v>0</v>
      </c>
      <c r="O447" s="2">
        <f>SUM(NonNurse[[#This Row],[Qualified Social Work Staff Hours]:[Other Social Work Staff Hours]])/NonNurse[[#This Row],[MDS Census]]</f>
        <v>0</v>
      </c>
      <c r="P447" s="2">
        <v>1.5219780219780219</v>
      </c>
      <c r="Q447" s="2">
        <v>6.0302197802197801</v>
      </c>
      <c r="R447" s="2">
        <f>SUM(NonNurse[[#This Row],[Qualified Activities Professional Hours]:[Other Activities Professional Hours]])/NonNurse[[#This Row],[MDS Census]]</f>
        <v>0.14508127506860882</v>
      </c>
      <c r="S447" s="2">
        <v>1.0868131868131869</v>
      </c>
      <c r="T447" s="2">
        <v>4.1198901098901093</v>
      </c>
      <c r="U447" s="2">
        <v>0</v>
      </c>
      <c r="V447" s="2">
        <f>SUM(NonNurse[[#This Row],[Occupational Therapist Hours]:[OT Aide Hours]])/NonNurse[[#This Row],[MDS Census]]</f>
        <v>0.10002322144817392</v>
      </c>
      <c r="W447" s="2">
        <v>2.1985714285714284</v>
      </c>
      <c r="X447" s="2">
        <v>5.1531868131868128</v>
      </c>
      <c r="Y447" s="2">
        <v>0</v>
      </c>
      <c r="Z447" s="2">
        <f>SUM(NonNurse[[#This Row],[Physical Therapist (PT) Hours]:[PT Aide Hours]])/NonNurse[[#This Row],[MDS Census]]</f>
        <v>0.14123073675321932</v>
      </c>
      <c r="AA447" s="2">
        <v>0</v>
      </c>
      <c r="AB447" s="2">
        <v>0</v>
      </c>
      <c r="AC447" s="2">
        <v>0</v>
      </c>
      <c r="AD447" s="2">
        <v>0</v>
      </c>
      <c r="AE447" s="2">
        <v>0</v>
      </c>
      <c r="AF447" s="2">
        <v>0</v>
      </c>
      <c r="AG447" s="2">
        <v>0</v>
      </c>
      <c r="AH447" s="2" t="s">
        <v>541</v>
      </c>
      <c r="AI447" s="37">
        <v>5</v>
      </c>
    </row>
    <row r="448" spans="1:35" x14ac:dyDescent="0.25">
      <c r="A448" t="s">
        <v>35</v>
      </c>
      <c r="B448" t="s">
        <v>1292</v>
      </c>
      <c r="C448" t="s">
        <v>2140</v>
      </c>
      <c r="D448" t="s">
        <v>2340</v>
      </c>
      <c r="E448" s="2">
        <v>76.362637362637358</v>
      </c>
      <c r="F448" s="2">
        <v>16.35164835164835</v>
      </c>
      <c r="G448" s="2">
        <v>6.5934065934065936E-2</v>
      </c>
      <c r="H448" s="2">
        <v>0.52747252747252749</v>
      </c>
      <c r="I448" s="2">
        <v>4.2197802197802199</v>
      </c>
      <c r="J448" s="2">
        <v>0</v>
      </c>
      <c r="K448" s="2">
        <v>0</v>
      </c>
      <c r="L448" s="2">
        <v>5.2920879120879141</v>
      </c>
      <c r="M448" s="2">
        <v>5.6263736263736268</v>
      </c>
      <c r="N448" s="2">
        <v>0</v>
      </c>
      <c r="O448" s="2">
        <f>SUM(NonNurse[[#This Row],[Qualified Social Work Staff Hours]:[Other Social Work Staff Hours]])/NonNurse[[#This Row],[MDS Census]]</f>
        <v>7.367966613901282E-2</v>
      </c>
      <c r="P448" s="2">
        <v>2.197802197802198</v>
      </c>
      <c r="Q448" s="2">
        <v>12.260989010989011</v>
      </c>
      <c r="R448" s="2">
        <f>SUM(NonNurse[[#This Row],[Qualified Activities Professional Hours]:[Other Activities Professional Hours]])/NonNurse[[#This Row],[MDS Census]]</f>
        <v>0.18934379047344943</v>
      </c>
      <c r="S448" s="2">
        <v>5.4182417582417584</v>
      </c>
      <c r="T448" s="2">
        <v>6.4964835164835195</v>
      </c>
      <c r="U448" s="2">
        <v>0</v>
      </c>
      <c r="V448" s="2">
        <f>SUM(NonNurse[[#This Row],[Occupational Therapist Hours]:[OT Aide Hours]])/NonNurse[[#This Row],[MDS Census]]</f>
        <v>0.1560282054971939</v>
      </c>
      <c r="W448" s="2">
        <v>4.7971428571428572</v>
      </c>
      <c r="X448" s="2">
        <v>13.328901098901099</v>
      </c>
      <c r="Y448" s="2">
        <v>0</v>
      </c>
      <c r="Z448" s="2">
        <f>SUM(NonNurse[[#This Row],[Physical Therapist (PT) Hours]:[PT Aide Hours]])/NonNurse[[#This Row],[MDS Census]]</f>
        <v>0.23736796661390133</v>
      </c>
      <c r="AA448" s="2">
        <v>0</v>
      </c>
      <c r="AB448" s="2">
        <v>0</v>
      </c>
      <c r="AC448" s="2">
        <v>0</v>
      </c>
      <c r="AD448" s="2">
        <v>0</v>
      </c>
      <c r="AE448" s="2">
        <v>2.197802197802198E-2</v>
      </c>
      <c r="AF448" s="2">
        <v>0</v>
      </c>
      <c r="AG448" s="2">
        <v>0</v>
      </c>
      <c r="AH448" s="2" t="s">
        <v>348</v>
      </c>
      <c r="AI448" s="37">
        <v>5</v>
      </c>
    </row>
    <row r="449" spans="1:35" x14ac:dyDescent="0.25">
      <c r="A449" t="s">
        <v>35</v>
      </c>
      <c r="B449" t="s">
        <v>1172</v>
      </c>
      <c r="C449" t="s">
        <v>2124</v>
      </c>
      <c r="D449" t="s">
        <v>2344</v>
      </c>
      <c r="E449" s="2">
        <v>33.120879120879124</v>
      </c>
      <c r="F449" s="2">
        <v>5.5384615384615383</v>
      </c>
      <c r="G449" s="2">
        <v>0</v>
      </c>
      <c r="H449" s="2">
        <v>0</v>
      </c>
      <c r="I449" s="2">
        <v>0</v>
      </c>
      <c r="J449" s="2">
        <v>0</v>
      </c>
      <c r="K449" s="2">
        <v>0</v>
      </c>
      <c r="L449" s="2">
        <v>0</v>
      </c>
      <c r="M449" s="2">
        <v>0</v>
      </c>
      <c r="N449" s="2">
        <v>0.70329670329670335</v>
      </c>
      <c r="O449" s="2">
        <f>SUM(NonNurse[[#This Row],[Qualified Social Work Staff Hours]:[Other Social Work Staff Hours]])/NonNurse[[#This Row],[MDS Census]]</f>
        <v>2.1234240212342402E-2</v>
      </c>
      <c r="P449" s="2">
        <v>5.5384615384615383</v>
      </c>
      <c r="Q449" s="2">
        <v>1.0082417582417582</v>
      </c>
      <c r="R449" s="2">
        <f>SUM(NonNurse[[#This Row],[Qualified Activities Professional Hours]:[Other Activities Professional Hours]])/NonNurse[[#This Row],[MDS Census]]</f>
        <v>0.19766091572660913</v>
      </c>
      <c r="S449" s="2">
        <v>0</v>
      </c>
      <c r="T449" s="2">
        <v>0</v>
      </c>
      <c r="U449" s="2">
        <v>0</v>
      </c>
      <c r="V449" s="2">
        <f>SUM(NonNurse[[#This Row],[Occupational Therapist Hours]:[OT Aide Hours]])/NonNurse[[#This Row],[MDS Census]]</f>
        <v>0</v>
      </c>
      <c r="W449" s="2">
        <v>0</v>
      </c>
      <c r="X449" s="2">
        <v>0</v>
      </c>
      <c r="Y449" s="2">
        <v>0</v>
      </c>
      <c r="Z449" s="2">
        <f>SUM(NonNurse[[#This Row],[Physical Therapist (PT) Hours]:[PT Aide Hours]])/NonNurse[[#This Row],[MDS Census]]</f>
        <v>0</v>
      </c>
      <c r="AA449" s="2">
        <v>0</v>
      </c>
      <c r="AB449" s="2">
        <v>0</v>
      </c>
      <c r="AC449" s="2">
        <v>0</v>
      </c>
      <c r="AD449" s="2">
        <v>0</v>
      </c>
      <c r="AE449" s="2">
        <v>0</v>
      </c>
      <c r="AF449" s="2">
        <v>0</v>
      </c>
      <c r="AG449" s="2">
        <v>0</v>
      </c>
      <c r="AH449" s="2" t="s">
        <v>227</v>
      </c>
      <c r="AI449" s="37">
        <v>5</v>
      </c>
    </row>
    <row r="450" spans="1:35" x14ac:dyDescent="0.25">
      <c r="A450" t="s">
        <v>35</v>
      </c>
      <c r="B450" t="s">
        <v>1354</v>
      </c>
      <c r="C450" t="s">
        <v>2084</v>
      </c>
      <c r="D450" t="s">
        <v>2302</v>
      </c>
      <c r="E450" s="2">
        <v>58.208791208791212</v>
      </c>
      <c r="F450" s="2">
        <v>5.0274725274725274</v>
      </c>
      <c r="G450" s="2">
        <v>0</v>
      </c>
      <c r="H450" s="2">
        <v>0</v>
      </c>
      <c r="I450" s="2">
        <v>0</v>
      </c>
      <c r="J450" s="2">
        <v>0</v>
      </c>
      <c r="K450" s="2">
        <v>0</v>
      </c>
      <c r="L450" s="2">
        <v>3.7791208791208781</v>
      </c>
      <c r="M450" s="2">
        <v>5.1428571428571432</v>
      </c>
      <c r="N450" s="2">
        <v>0</v>
      </c>
      <c r="O450" s="2">
        <f>SUM(NonNurse[[#This Row],[Qualified Social Work Staff Hours]:[Other Social Work Staff Hours]])/NonNurse[[#This Row],[MDS Census]]</f>
        <v>8.8351897300358695E-2</v>
      </c>
      <c r="P450" s="2">
        <v>5.6730769230769234</v>
      </c>
      <c r="Q450" s="2">
        <v>3.9065934065934065</v>
      </c>
      <c r="R450" s="2">
        <f>SUM(NonNurse[[#This Row],[Qualified Activities Professional Hours]:[Other Activities Professional Hours]])/NonNurse[[#This Row],[MDS Census]]</f>
        <v>0.16457428733245233</v>
      </c>
      <c r="S450" s="2">
        <v>1.2503296703296702</v>
      </c>
      <c r="T450" s="2">
        <v>3.5258241758241753</v>
      </c>
      <c r="U450" s="2">
        <v>0</v>
      </c>
      <c r="V450" s="2">
        <f>SUM(NonNurse[[#This Row],[Occupational Therapist Hours]:[OT Aide Hours]])/NonNurse[[#This Row],[MDS Census]]</f>
        <v>8.2052104965074563E-2</v>
      </c>
      <c r="W450" s="2">
        <v>1.3456043956043955</v>
      </c>
      <c r="X450" s="2">
        <v>8.7772527472527457</v>
      </c>
      <c r="Y450" s="2">
        <v>0</v>
      </c>
      <c r="Z450" s="2">
        <f>SUM(NonNurse[[#This Row],[Physical Therapist (PT) Hours]:[PT Aide Hours]])/NonNurse[[#This Row],[MDS Census]]</f>
        <v>0.17390598451953931</v>
      </c>
      <c r="AA450" s="2">
        <v>0</v>
      </c>
      <c r="AB450" s="2">
        <v>0</v>
      </c>
      <c r="AC450" s="2">
        <v>0</v>
      </c>
      <c r="AD450" s="2">
        <v>0</v>
      </c>
      <c r="AE450" s="2">
        <v>0</v>
      </c>
      <c r="AF450" s="2">
        <v>0</v>
      </c>
      <c r="AG450" s="2">
        <v>0</v>
      </c>
      <c r="AH450" s="2" t="s">
        <v>411</v>
      </c>
      <c r="AI450" s="37">
        <v>5</v>
      </c>
    </row>
    <row r="451" spans="1:35" x14ac:dyDescent="0.25">
      <c r="A451" t="s">
        <v>35</v>
      </c>
      <c r="B451" t="s">
        <v>1645</v>
      </c>
      <c r="C451" t="s">
        <v>2068</v>
      </c>
      <c r="D451" t="s">
        <v>2307</v>
      </c>
      <c r="E451" s="2">
        <v>89.813186813186817</v>
      </c>
      <c r="F451" s="2">
        <v>3.7802197802197801</v>
      </c>
      <c r="G451" s="2">
        <v>0.26373626373626374</v>
      </c>
      <c r="H451" s="2">
        <v>0.26373626373626374</v>
      </c>
      <c r="I451" s="2">
        <v>0.26373626373626374</v>
      </c>
      <c r="J451" s="2">
        <v>0</v>
      </c>
      <c r="K451" s="2">
        <v>0</v>
      </c>
      <c r="L451" s="2">
        <v>2.5678021978021977</v>
      </c>
      <c r="M451" s="2">
        <v>0</v>
      </c>
      <c r="N451" s="2">
        <v>5.4505494505494507</v>
      </c>
      <c r="O451" s="2">
        <f>SUM(NonNurse[[#This Row],[Qualified Social Work Staff Hours]:[Other Social Work Staff Hours]])/NonNurse[[#This Row],[MDS Census]]</f>
        <v>6.0687630001223541E-2</v>
      </c>
      <c r="P451" s="2">
        <v>5.7142857142857144</v>
      </c>
      <c r="Q451" s="2">
        <v>15.82967032967033</v>
      </c>
      <c r="R451" s="2">
        <f>SUM(NonNurse[[#This Row],[Qualified Activities Professional Hours]:[Other Activities Professional Hours]])/NonNurse[[#This Row],[MDS Census]]</f>
        <v>0.2398751988254007</v>
      </c>
      <c r="S451" s="2">
        <v>1.4593406593406597</v>
      </c>
      <c r="T451" s="2">
        <v>3.8952747252747262</v>
      </c>
      <c r="U451" s="2">
        <v>0</v>
      </c>
      <c r="V451" s="2">
        <f>SUM(NonNurse[[#This Row],[Occupational Therapist Hours]:[OT Aide Hours]])/NonNurse[[#This Row],[MDS Census]]</f>
        <v>5.961947877156492E-2</v>
      </c>
      <c r="W451" s="2">
        <v>2.573516483516483</v>
      </c>
      <c r="X451" s="2">
        <v>5.1980219780219787</v>
      </c>
      <c r="Y451" s="2">
        <v>0</v>
      </c>
      <c r="Z451" s="2">
        <f>SUM(NonNurse[[#This Row],[Physical Therapist (PT) Hours]:[PT Aide Hours]])/NonNurse[[#This Row],[MDS Census]]</f>
        <v>8.6530037929768752E-2</v>
      </c>
      <c r="AA451" s="2">
        <v>0</v>
      </c>
      <c r="AB451" s="2">
        <v>0</v>
      </c>
      <c r="AC451" s="2">
        <v>0</v>
      </c>
      <c r="AD451" s="2">
        <v>0</v>
      </c>
      <c r="AE451" s="2">
        <v>0</v>
      </c>
      <c r="AF451" s="2">
        <v>0</v>
      </c>
      <c r="AG451" s="2">
        <v>0</v>
      </c>
      <c r="AH451" s="2" t="s">
        <v>708</v>
      </c>
      <c r="AI451" s="37">
        <v>5</v>
      </c>
    </row>
    <row r="452" spans="1:35" x14ac:dyDescent="0.25">
      <c r="A452" t="s">
        <v>35</v>
      </c>
      <c r="B452" t="s">
        <v>1849</v>
      </c>
      <c r="C452" t="s">
        <v>2211</v>
      </c>
      <c r="D452" t="s">
        <v>2325</v>
      </c>
      <c r="E452" s="2">
        <v>45.868131868131869</v>
      </c>
      <c r="F452" s="2">
        <v>26.709780219780221</v>
      </c>
      <c r="G452" s="2">
        <v>0.35164835164835168</v>
      </c>
      <c r="H452" s="2">
        <v>0</v>
      </c>
      <c r="I452" s="2">
        <v>0</v>
      </c>
      <c r="J452" s="2">
        <v>0</v>
      </c>
      <c r="K452" s="2">
        <v>0</v>
      </c>
      <c r="L452" s="2">
        <v>4.6049450549450555</v>
      </c>
      <c r="M452" s="2">
        <v>6.2349450549450527</v>
      </c>
      <c r="N452" s="2">
        <v>0</v>
      </c>
      <c r="O452" s="2">
        <f>SUM(NonNurse[[#This Row],[Qualified Social Work Staff Hours]:[Other Social Work Staff Hours]])/NonNurse[[#This Row],[MDS Census]]</f>
        <v>0.13593195975083847</v>
      </c>
      <c r="P452" s="2">
        <v>5.8125274725274743</v>
      </c>
      <c r="Q452" s="2">
        <v>15.835824175824177</v>
      </c>
      <c r="R452" s="2">
        <f>SUM(NonNurse[[#This Row],[Qualified Activities Professional Hours]:[Other Activities Professional Hours]])/NonNurse[[#This Row],[MDS Census]]</f>
        <v>0.47196933397220892</v>
      </c>
      <c r="S452" s="2">
        <v>2.2774725274725283</v>
      </c>
      <c r="T452" s="2">
        <v>4.457692307692307</v>
      </c>
      <c r="U452" s="2">
        <v>0</v>
      </c>
      <c r="V452" s="2">
        <f>SUM(NonNurse[[#This Row],[Occupational Therapist Hours]:[OT Aide Hours]])/NonNurse[[#This Row],[MDS Census]]</f>
        <v>0.14683756588404409</v>
      </c>
      <c r="W452" s="2">
        <v>2.4749450549450551</v>
      </c>
      <c r="X452" s="2">
        <v>4.7040659340659339</v>
      </c>
      <c r="Y452" s="2">
        <v>0</v>
      </c>
      <c r="Z452" s="2">
        <f>SUM(NonNurse[[#This Row],[Physical Therapist (PT) Hours]:[PT Aide Hours]])/NonNurse[[#This Row],[MDS Census]]</f>
        <v>0.15651413512218496</v>
      </c>
      <c r="AA452" s="2">
        <v>0</v>
      </c>
      <c r="AB452" s="2">
        <v>0</v>
      </c>
      <c r="AC452" s="2">
        <v>0</v>
      </c>
      <c r="AD452" s="2">
        <v>51.065934065934066</v>
      </c>
      <c r="AE452" s="2">
        <v>0</v>
      </c>
      <c r="AF452" s="2">
        <v>0</v>
      </c>
      <c r="AG452" s="2">
        <v>0</v>
      </c>
      <c r="AH452" s="2" t="s">
        <v>916</v>
      </c>
      <c r="AI452" s="37">
        <v>5</v>
      </c>
    </row>
    <row r="453" spans="1:35" x14ac:dyDescent="0.25">
      <c r="A453" t="s">
        <v>35</v>
      </c>
      <c r="B453" t="s">
        <v>1892</v>
      </c>
      <c r="C453" t="s">
        <v>1977</v>
      </c>
      <c r="D453" t="s">
        <v>2325</v>
      </c>
      <c r="E453" s="2">
        <v>54.615384615384613</v>
      </c>
      <c r="F453" s="2">
        <v>30.169780219780229</v>
      </c>
      <c r="G453" s="2">
        <v>0.30769230769230771</v>
      </c>
      <c r="H453" s="2">
        <v>0</v>
      </c>
      <c r="I453" s="2">
        <v>0</v>
      </c>
      <c r="J453" s="2">
        <v>0</v>
      </c>
      <c r="K453" s="2">
        <v>0</v>
      </c>
      <c r="L453" s="2">
        <v>0.11538461538461539</v>
      </c>
      <c r="M453" s="2">
        <v>0.72164835164835162</v>
      </c>
      <c r="N453" s="2">
        <v>0</v>
      </c>
      <c r="O453" s="2">
        <f>SUM(NonNurse[[#This Row],[Qualified Social Work Staff Hours]:[Other Social Work Staff Hours]])/NonNurse[[#This Row],[MDS Census]]</f>
        <v>1.321327967806841E-2</v>
      </c>
      <c r="P453" s="2">
        <v>5.6699999999999982</v>
      </c>
      <c r="Q453" s="2">
        <v>19.15274725274725</v>
      </c>
      <c r="R453" s="2">
        <f>SUM(NonNurse[[#This Row],[Qualified Activities Professional Hours]:[Other Activities Professional Hours]])/NonNurse[[#This Row],[MDS Census]]</f>
        <v>0.45450100603621724</v>
      </c>
      <c r="S453" s="2">
        <v>4.6998901098901102</v>
      </c>
      <c r="T453" s="2">
        <v>9.3334065934065951</v>
      </c>
      <c r="U453" s="2">
        <v>0</v>
      </c>
      <c r="V453" s="2">
        <f>SUM(NonNurse[[#This Row],[Occupational Therapist Hours]:[OT Aide Hours]])/NonNurse[[#This Row],[MDS Census]]</f>
        <v>0.25694768611670027</v>
      </c>
      <c r="W453" s="2">
        <v>2.2905494505494501</v>
      </c>
      <c r="X453" s="2">
        <v>14.009120879120875</v>
      </c>
      <c r="Y453" s="2">
        <v>0</v>
      </c>
      <c r="Z453" s="2">
        <f>SUM(NonNurse[[#This Row],[Physical Therapist (PT) Hours]:[PT Aide Hours]])/NonNurse[[#This Row],[MDS Census]]</f>
        <v>0.2984446680080482</v>
      </c>
      <c r="AA453" s="2">
        <v>0</v>
      </c>
      <c r="AB453" s="2">
        <v>0</v>
      </c>
      <c r="AC453" s="2">
        <v>0</v>
      </c>
      <c r="AD453" s="2">
        <v>47.318681318681321</v>
      </c>
      <c r="AE453" s="2">
        <v>0</v>
      </c>
      <c r="AF453" s="2">
        <v>0</v>
      </c>
      <c r="AG453" s="2">
        <v>0</v>
      </c>
      <c r="AH453" s="2" t="s">
        <v>959</v>
      </c>
      <c r="AI453" s="37">
        <v>5</v>
      </c>
    </row>
    <row r="454" spans="1:35" x14ac:dyDescent="0.25">
      <c r="A454" t="s">
        <v>35</v>
      </c>
      <c r="B454" t="s">
        <v>1229</v>
      </c>
      <c r="C454" t="s">
        <v>2090</v>
      </c>
      <c r="D454" t="s">
        <v>2280</v>
      </c>
      <c r="E454" s="2">
        <v>34.252747252747255</v>
      </c>
      <c r="F454" s="2">
        <v>2.4890109890109891</v>
      </c>
      <c r="G454" s="2">
        <v>0</v>
      </c>
      <c r="H454" s="2">
        <v>0</v>
      </c>
      <c r="I454" s="2">
        <v>1.4835164835164836</v>
      </c>
      <c r="J454" s="2">
        <v>0</v>
      </c>
      <c r="K454" s="2">
        <v>0</v>
      </c>
      <c r="L454" s="2">
        <v>1.5053846153846151</v>
      </c>
      <c r="M454" s="2">
        <v>0</v>
      </c>
      <c r="N454" s="2">
        <v>0</v>
      </c>
      <c r="O454" s="2">
        <f>SUM(NonNurse[[#This Row],[Qualified Social Work Staff Hours]:[Other Social Work Staff Hours]])/NonNurse[[#This Row],[MDS Census]]</f>
        <v>0</v>
      </c>
      <c r="P454" s="2">
        <v>6.6510989010989015</v>
      </c>
      <c r="Q454" s="2">
        <v>0</v>
      </c>
      <c r="R454" s="2">
        <f>SUM(NonNurse[[#This Row],[Qualified Activities Professional Hours]:[Other Activities Professional Hours]])/NonNurse[[#This Row],[MDS Census]]</f>
        <v>0.19417709335899902</v>
      </c>
      <c r="S454" s="2">
        <v>0.86538461538461542</v>
      </c>
      <c r="T454" s="2">
        <v>3.2391208791208794</v>
      </c>
      <c r="U454" s="2">
        <v>0</v>
      </c>
      <c r="V454" s="2">
        <f>SUM(NonNurse[[#This Row],[Occupational Therapist Hours]:[OT Aide Hours]])/NonNurse[[#This Row],[MDS Census]]</f>
        <v>0.11982996470965672</v>
      </c>
      <c r="W454" s="2">
        <v>0.89758241758241764</v>
      </c>
      <c r="X454" s="2">
        <v>2.2392307692307694</v>
      </c>
      <c r="Y454" s="2">
        <v>0</v>
      </c>
      <c r="Z454" s="2">
        <f>SUM(NonNurse[[#This Row],[Physical Therapist (PT) Hours]:[PT Aide Hours]])/NonNurse[[#This Row],[MDS Census]]</f>
        <v>9.1578440808469691E-2</v>
      </c>
      <c r="AA454" s="2">
        <v>0</v>
      </c>
      <c r="AB454" s="2">
        <v>0</v>
      </c>
      <c r="AC454" s="2">
        <v>0</v>
      </c>
      <c r="AD454" s="2">
        <v>0</v>
      </c>
      <c r="AE454" s="2">
        <v>0</v>
      </c>
      <c r="AF454" s="2">
        <v>0</v>
      </c>
      <c r="AG454" s="2">
        <v>0</v>
      </c>
      <c r="AH454" s="2" t="s">
        <v>285</v>
      </c>
      <c r="AI454" s="37">
        <v>5</v>
      </c>
    </row>
    <row r="455" spans="1:35" x14ac:dyDescent="0.25">
      <c r="A455" t="s">
        <v>35</v>
      </c>
      <c r="B455" t="s">
        <v>1898</v>
      </c>
      <c r="C455" t="s">
        <v>2108</v>
      </c>
      <c r="D455" t="s">
        <v>2331</v>
      </c>
      <c r="E455" s="2">
        <v>45.81318681318681</v>
      </c>
      <c r="F455" s="2">
        <v>5.6263736263736268</v>
      </c>
      <c r="G455" s="2">
        <v>1.1428571428571428</v>
      </c>
      <c r="H455" s="2">
        <v>0</v>
      </c>
      <c r="I455" s="2">
        <v>8.4065934065934069</v>
      </c>
      <c r="J455" s="2">
        <v>0</v>
      </c>
      <c r="K455" s="2">
        <v>2.2857142857142856</v>
      </c>
      <c r="L455" s="2">
        <v>3.7838461538461536</v>
      </c>
      <c r="M455" s="2">
        <v>5.5384615384615383</v>
      </c>
      <c r="N455" s="2">
        <v>0</v>
      </c>
      <c r="O455" s="2">
        <f>SUM(NonNurse[[#This Row],[Qualified Social Work Staff Hours]:[Other Social Work Staff Hours]])/NonNurse[[#This Row],[MDS Census]]</f>
        <v>0.12089230031182538</v>
      </c>
      <c r="P455" s="2">
        <v>5.5384615384615383</v>
      </c>
      <c r="Q455" s="2">
        <v>6.043956043956044E-2</v>
      </c>
      <c r="R455" s="2">
        <f>SUM(NonNurse[[#This Row],[Qualified Activities Professional Hours]:[Other Activities Professional Hours]])/NonNurse[[#This Row],[MDS Census]]</f>
        <v>0.1222115615255457</v>
      </c>
      <c r="S455" s="2">
        <v>10.347912087912087</v>
      </c>
      <c r="T455" s="2">
        <v>0</v>
      </c>
      <c r="U455" s="2">
        <v>0</v>
      </c>
      <c r="V455" s="2">
        <f>SUM(NonNurse[[#This Row],[Occupational Therapist Hours]:[OT Aide Hours]])/NonNurse[[#This Row],[MDS Census]]</f>
        <v>0.22587191172943152</v>
      </c>
      <c r="W455" s="2">
        <v>20.149670329670332</v>
      </c>
      <c r="X455" s="2">
        <v>0</v>
      </c>
      <c r="Y455" s="2">
        <v>0</v>
      </c>
      <c r="Z455" s="2">
        <f>SUM(NonNurse[[#This Row],[Physical Therapist (PT) Hours]:[PT Aide Hours]])/NonNurse[[#This Row],[MDS Census]]</f>
        <v>0.43982249940033591</v>
      </c>
      <c r="AA455" s="2">
        <v>0</v>
      </c>
      <c r="AB455" s="2">
        <v>0</v>
      </c>
      <c r="AC455" s="2">
        <v>0</v>
      </c>
      <c r="AD455" s="2">
        <v>0</v>
      </c>
      <c r="AE455" s="2">
        <v>0</v>
      </c>
      <c r="AF455" s="2">
        <v>0</v>
      </c>
      <c r="AG455" s="2">
        <v>0</v>
      </c>
      <c r="AH455" s="2" t="s">
        <v>965</v>
      </c>
      <c r="AI455" s="37">
        <v>5</v>
      </c>
    </row>
    <row r="456" spans="1:35" x14ac:dyDescent="0.25">
      <c r="A456" t="s">
        <v>35</v>
      </c>
      <c r="B456" t="s">
        <v>1694</v>
      </c>
      <c r="C456" t="s">
        <v>1939</v>
      </c>
      <c r="D456" t="s">
        <v>2304</v>
      </c>
      <c r="E456" s="2">
        <v>80.703296703296701</v>
      </c>
      <c r="F456" s="2">
        <v>5.4505494505494507</v>
      </c>
      <c r="G456" s="2">
        <v>0.26373626373626374</v>
      </c>
      <c r="H456" s="2">
        <v>0.24065934065934064</v>
      </c>
      <c r="I456" s="2">
        <v>2.3956043956043955</v>
      </c>
      <c r="J456" s="2">
        <v>0</v>
      </c>
      <c r="K456" s="2">
        <v>0</v>
      </c>
      <c r="L456" s="2">
        <v>2.1117582417582419</v>
      </c>
      <c r="M456" s="2">
        <v>0</v>
      </c>
      <c r="N456" s="2">
        <v>10.030219780219781</v>
      </c>
      <c r="O456" s="2">
        <f>SUM(NonNurse[[#This Row],[Qualified Social Work Staff Hours]:[Other Social Work Staff Hours]])/NonNurse[[#This Row],[MDS Census]]</f>
        <v>0.12428513071895426</v>
      </c>
      <c r="P456" s="2">
        <v>8.895604395604396</v>
      </c>
      <c r="Q456" s="2">
        <v>3.8598901098901099</v>
      </c>
      <c r="R456" s="2">
        <f>SUM(NonNurse[[#This Row],[Qualified Activities Professional Hours]:[Other Activities Professional Hours]])/NonNurse[[#This Row],[MDS Census]]</f>
        <v>0.15805419389978215</v>
      </c>
      <c r="S456" s="2">
        <v>5.2517582417582425</v>
      </c>
      <c r="T456" s="2">
        <v>13.207032967032966</v>
      </c>
      <c r="U456" s="2">
        <v>0</v>
      </c>
      <c r="V456" s="2">
        <f>SUM(NonNurse[[#This Row],[Occupational Therapist Hours]:[OT Aide Hours]])/NonNurse[[#This Row],[MDS Census]]</f>
        <v>0.22872412854030502</v>
      </c>
      <c r="W456" s="2">
        <v>8.5485714285714298</v>
      </c>
      <c r="X456" s="2">
        <v>18.103516483516486</v>
      </c>
      <c r="Y456" s="2">
        <v>0</v>
      </c>
      <c r="Z456" s="2">
        <f>SUM(NonNurse[[#This Row],[Physical Therapist (PT) Hours]:[PT Aide Hours]])/NonNurse[[#This Row],[MDS Census]]</f>
        <v>0.33024782135076258</v>
      </c>
      <c r="AA456" s="2">
        <v>0</v>
      </c>
      <c r="AB456" s="2">
        <v>0</v>
      </c>
      <c r="AC456" s="2">
        <v>0</v>
      </c>
      <c r="AD456" s="2">
        <v>0</v>
      </c>
      <c r="AE456" s="2">
        <v>0</v>
      </c>
      <c r="AF456" s="2">
        <v>0</v>
      </c>
      <c r="AG456" s="2">
        <v>0</v>
      </c>
      <c r="AH456" s="2" t="s">
        <v>758</v>
      </c>
      <c r="AI456" s="37">
        <v>5</v>
      </c>
    </row>
    <row r="457" spans="1:35" x14ac:dyDescent="0.25">
      <c r="A457" t="s">
        <v>35</v>
      </c>
      <c r="B457" t="s">
        <v>1841</v>
      </c>
      <c r="C457" t="s">
        <v>1917</v>
      </c>
      <c r="D457" t="s">
        <v>2361</v>
      </c>
      <c r="E457" s="2">
        <v>105.89010989010988</v>
      </c>
      <c r="F457" s="2">
        <v>5.6263736263736268</v>
      </c>
      <c r="G457" s="2">
        <v>2.5714285714285716</v>
      </c>
      <c r="H457" s="2">
        <v>0.53197802197802191</v>
      </c>
      <c r="I457" s="2">
        <v>4.0219780219780219</v>
      </c>
      <c r="J457" s="2">
        <v>0</v>
      </c>
      <c r="K457" s="2">
        <v>0</v>
      </c>
      <c r="L457" s="2">
        <v>10.01978021978022</v>
      </c>
      <c r="M457" s="2">
        <v>6.2935164835164841</v>
      </c>
      <c r="N457" s="2">
        <v>11.260879120879119</v>
      </c>
      <c r="O457" s="2">
        <f>SUM(NonNurse[[#This Row],[Qualified Social Work Staff Hours]:[Other Social Work Staff Hours]])/NonNurse[[#This Row],[MDS Census]]</f>
        <v>0.16577936903279367</v>
      </c>
      <c r="P457" s="2">
        <v>0</v>
      </c>
      <c r="Q457" s="2">
        <v>16.674175824175823</v>
      </c>
      <c r="R457" s="2">
        <f>SUM(NonNurse[[#This Row],[Qualified Activities Professional Hours]:[Other Activities Professional Hours]])/NonNurse[[#This Row],[MDS Census]]</f>
        <v>0.15746679119966792</v>
      </c>
      <c r="S457" s="2">
        <v>5.4349450549450564</v>
      </c>
      <c r="T457" s="2">
        <v>20.289999999999996</v>
      </c>
      <c r="U457" s="2">
        <v>0</v>
      </c>
      <c r="V457" s="2">
        <f>SUM(NonNurse[[#This Row],[Occupational Therapist Hours]:[OT Aide Hours]])/NonNurse[[#This Row],[MDS Census]]</f>
        <v>0.24294001660440015</v>
      </c>
      <c r="W457" s="2">
        <v>9.8239560439560467</v>
      </c>
      <c r="X457" s="2">
        <v>15.958241758241764</v>
      </c>
      <c r="Y457" s="2">
        <v>0</v>
      </c>
      <c r="Z457" s="2">
        <f>SUM(NonNurse[[#This Row],[Physical Therapist (PT) Hours]:[PT Aide Hours]])/NonNurse[[#This Row],[MDS Census]]</f>
        <v>0.24348069738480707</v>
      </c>
      <c r="AA457" s="2">
        <v>0</v>
      </c>
      <c r="AB457" s="2">
        <v>0</v>
      </c>
      <c r="AC457" s="2">
        <v>0</v>
      </c>
      <c r="AD457" s="2">
        <v>0</v>
      </c>
      <c r="AE457" s="2">
        <v>0</v>
      </c>
      <c r="AF457" s="2">
        <v>0</v>
      </c>
      <c r="AG457" s="2">
        <v>0</v>
      </c>
      <c r="AH457" s="2" t="s">
        <v>908</v>
      </c>
      <c r="AI457" s="37">
        <v>5</v>
      </c>
    </row>
    <row r="458" spans="1:35" x14ac:dyDescent="0.25">
      <c r="A458" t="s">
        <v>35</v>
      </c>
      <c r="B458" t="s">
        <v>1239</v>
      </c>
      <c r="C458" t="s">
        <v>2141</v>
      </c>
      <c r="D458" t="s">
        <v>2315</v>
      </c>
      <c r="E458" s="2">
        <v>45.483516483516482</v>
      </c>
      <c r="F458" s="2">
        <v>5.6263736263736268</v>
      </c>
      <c r="G458" s="2">
        <v>0.27472527472527475</v>
      </c>
      <c r="H458" s="2">
        <v>0</v>
      </c>
      <c r="I458" s="2">
        <v>1.098901098901099</v>
      </c>
      <c r="J458" s="2">
        <v>0</v>
      </c>
      <c r="K458" s="2">
        <v>0</v>
      </c>
      <c r="L458" s="2">
        <v>3.0681318681318688</v>
      </c>
      <c r="M458" s="2">
        <v>0</v>
      </c>
      <c r="N458" s="2">
        <v>4.8728571428571428</v>
      </c>
      <c r="O458" s="2">
        <f>SUM(NonNurse[[#This Row],[Qualified Social Work Staff Hours]:[Other Social Work Staff Hours]])/NonNurse[[#This Row],[MDS Census]]</f>
        <v>0.1071345735684948</v>
      </c>
      <c r="P458" s="2">
        <v>5.635054945054943</v>
      </c>
      <c r="Q458" s="2">
        <v>2.6618681318681321</v>
      </c>
      <c r="R458" s="2">
        <f>SUM(NonNurse[[#This Row],[Qualified Activities Professional Hours]:[Other Activities Professional Hours]])/NonNurse[[#This Row],[MDS Census]]</f>
        <v>0.18241604252234836</v>
      </c>
      <c r="S458" s="2">
        <v>3.559560439560439</v>
      </c>
      <c r="T458" s="2">
        <v>10.776153846153841</v>
      </c>
      <c r="U458" s="2">
        <v>0</v>
      </c>
      <c r="V458" s="2">
        <f>SUM(NonNurse[[#This Row],[Occupational Therapist Hours]:[OT Aide Hours]])/NonNurse[[#This Row],[MDS Census]]</f>
        <v>0.31518482725295954</v>
      </c>
      <c r="W458" s="2">
        <v>3.5023076923076917</v>
      </c>
      <c r="X458" s="2">
        <v>5.5671428571428558</v>
      </c>
      <c r="Y458" s="2">
        <v>0</v>
      </c>
      <c r="Z458" s="2">
        <f>SUM(NonNurse[[#This Row],[Physical Therapist (PT) Hours]:[PT Aide Hours]])/NonNurse[[#This Row],[MDS Census]]</f>
        <v>0.19940082145445756</v>
      </c>
      <c r="AA458" s="2">
        <v>0</v>
      </c>
      <c r="AB458" s="2">
        <v>0</v>
      </c>
      <c r="AC458" s="2">
        <v>0</v>
      </c>
      <c r="AD458" s="2">
        <v>0</v>
      </c>
      <c r="AE458" s="2">
        <v>0</v>
      </c>
      <c r="AF458" s="2">
        <v>0</v>
      </c>
      <c r="AG458" s="2">
        <v>0</v>
      </c>
      <c r="AH458" s="2" t="s">
        <v>295</v>
      </c>
      <c r="AI458" s="37">
        <v>5</v>
      </c>
    </row>
    <row r="459" spans="1:35" x14ac:dyDescent="0.25">
      <c r="A459" t="s">
        <v>35</v>
      </c>
      <c r="B459" t="s">
        <v>1136</v>
      </c>
      <c r="C459" t="s">
        <v>2113</v>
      </c>
      <c r="D459" t="s">
        <v>2350</v>
      </c>
      <c r="E459" s="2">
        <v>78.736263736263737</v>
      </c>
      <c r="F459" s="2">
        <v>5.6263736263736268</v>
      </c>
      <c r="G459" s="2">
        <v>0.26373626373626374</v>
      </c>
      <c r="H459" s="2">
        <v>0</v>
      </c>
      <c r="I459" s="2">
        <v>3.197802197802198</v>
      </c>
      <c r="J459" s="2">
        <v>0</v>
      </c>
      <c r="K459" s="2">
        <v>0</v>
      </c>
      <c r="L459" s="2">
        <v>4.9587912087912098</v>
      </c>
      <c r="M459" s="2">
        <v>5.6092307692307681</v>
      </c>
      <c r="N459" s="2">
        <v>4.1951648351648334</v>
      </c>
      <c r="O459" s="2">
        <f>SUM(NonNurse[[#This Row],[Qualified Social Work Staff Hours]:[Other Social Work Staff Hours]])/NonNurse[[#This Row],[MDS Census]]</f>
        <v>0.12452198185624561</v>
      </c>
      <c r="P459" s="2">
        <v>5.3368131868131856</v>
      </c>
      <c r="Q459" s="2">
        <v>4.8370329670329664</v>
      </c>
      <c r="R459" s="2">
        <f>SUM(NonNurse[[#This Row],[Qualified Activities Professional Hours]:[Other Activities Professional Hours]])/NonNurse[[#This Row],[MDS Census]]</f>
        <v>0.12921423586880668</v>
      </c>
      <c r="S459" s="2">
        <v>5.5384615384615383</v>
      </c>
      <c r="T459" s="2">
        <v>16.028571428571432</v>
      </c>
      <c r="U459" s="2">
        <v>0</v>
      </c>
      <c r="V459" s="2">
        <f>SUM(NonNurse[[#This Row],[Occupational Therapist Hours]:[OT Aide Hours]])/NonNurse[[#This Row],[MDS Census]]</f>
        <v>0.27391486392184233</v>
      </c>
      <c r="W459" s="2">
        <v>4.884615384615385</v>
      </c>
      <c r="X459" s="2">
        <v>25.848131868131876</v>
      </c>
      <c r="Y459" s="2">
        <v>0</v>
      </c>
      <c r="Z459" s="2">
        <f>SUM(NonNurse[[#This Row],[Physical Therapist (PT) Hours]:[PT Aide Hours]])/NonNurse[[#This Row],[MDS Census]]</f>
        <v>0.39032519190509429</v>
      </c>
      <c r="AA459" s="2">
        <v>0</v>
      </c>
      <c r="AB459" s="2">
        <v>0</v>
      </c>
      <c r="AC459" s="2">
        <v>0</v>
      </c>
      <c r="AD459" s="2">
        <v>0</v>
      </c>
      <c r="AE459" s="2">
        <v>0</v>
      </c>
      <c r="AF459" s="2">
        <v>0</v>
      </c>
      <c r="AG459" s="2">
        <v>0</v>
      </c>
      <c r="AH459" s="2" t="s">
        <v>191</v>
      </c>
      <c r="AI459" s="37">
        <v>5</v>
      </c>
    </row>
    <row r="460" spans="1:35" x14ac:dyDescent="0.25">
      <c r="A460" t="s">
        <v>35</v>
      </c>
      <c r="B460" t="s">
        <v>1539</v>
      </c>
      <c r="C460" t="s">
        <v>1992</v>
      </c>
      <c r="D460" t="s">
        <v>2341</v>
      </c>
      <c r="E460" s="2">
        <v>78.857142857142861</v>
      </c>
      <c r="F460" s="2">
        <v>5.5384615384615383</v>
      </c>
      <c r="G460" s="2">
        <v>2.0769230769230771</v>
      </c>
      <c r="H460" s="2">
        <v>0.37219780219780224</v>
      </c>
      <c r="I460" s="2">
        <v>2.3076923076923075</v>
      </c>
      <c r="J460" s="2">
        <v>0</v>
      </c>
      <c r="K460" s="2">
        <v>1.8351648351648351</v>
      </c>
      <c r="L460" s="2">
        <v>1.2509890109890114</v>
      </c>
      <c r="M460" s="2">
        <v>0</v>
      </c>
      <c r="N460" s="2">
        <v>5.3345054945054953</v>
      </c>
      <c r="O460" s="2">
        <f>SUM(NonNurse[[#This Row],[Qualified Social Work Staff Hours]:[Other Social Work Staff Hours]])/NonNurse[[#This Row],[MDS Census]]</f>
        <v>6.7647714604236353E-2</v>
      </c>
      <c r="P460" s="2">
        <v>5.3580219780219789</v>
      </c>
      <c r="Q460" s="2">
        <v>4.1524175824175815</v>
      </c>
      <c r="R460" s="2">
        <f>SUM(NonNurse[[#This Row],[Qualified Activities Professional Hours]:[Other Activities Professional Hours]])/NonNurse[[#This Row],[MDS Census]]</f>
        <v>0.12060340022296545</v>
      </c>
      <c r="S460" s="2">
        <v>3.3121978021978027</v>
      </c>
      <c r="T460" s="2">
        <v>15.636373626373627</v>
      </c>
      <c r="U460" s="2">
        <v>0</v>
      </c>
      <c r="V460" s="2">
        <f>SUM(NonNurse[[#This Row],[Occupational Therapist Hours]:[OT Aide Hours]])/NonNurse[[#This Row],[MDS Census]]</f>
        <v>0.24028985507246378</v>
      </c>
      <c r="W460" s="2">
        <v>5.552197802197802</v>
      </c>
      <c r="X460" s="2">
        <v>18.968351648351646</v>
      </c>
      <c r="Y460" s="2">
        <v>3.4615384615384617</v>
      </c>
      <c r="Z460" s="2">
        <f>SUM(NonNurse[[#This Row],[Physical Therapist (PT) Hours]:[PT Aide Hours]])/NonNurse[[#This Row],[MDS Census]]</f>
        <v>0.35484531772575251</v>
      </c>
      <c r="AA460" s="2">
        <v>0</v>
      </c>
      <c r="AB460" s="2">
        <v>0</v>
      </c>
      <c r="AC460" s="2">
        <v>0</v>
      </c>
      <c r="AD460" s="2">
        <v>0</v>
      </c>
      <c r="AE460" s="2">
        <v>0</v>
      </c>
      <c r="AF460" s="2">
        <v>0</v>
      </c>
      <c r="AG460" s="2">
        <v>0</v>
      </c>
      <c r="AH460" s="2" t="s">
        <v>601</v>
      </c>
      <c r="AI460" s="37">
        <v>5</v>
      </c>
    </row>
    <row r="461" spans="1:35" x14ac:dyDescent="0.25">
      <c r="A461" t="s">
        <v>35</v>
      </c>
      <c r="B461" t="s">
        <v>1296</v>
      </c>
      <c r="C461" t="s">
        <v>2158</v>
      </c>
      <c r="D461" t="s">
        <v>2281</v>
      </c>
      <c r="E461" s="2">
        <v>86.527472527472526</v>
      </c>
      <c r="F461" s="2">
        <v>5.0109890109890109</v>
      </c>
      <c r="G461" s="2">
        <v>1.4065934065934067</v>
      </c>
      <c r="H461" s="2">
        <v>0</v>
      </c>
      <c r="I461" s="2">
        <v>3.0439560439560438</v>
      </c>
      <c r="J461" s="2">
        <v>0</v>
      </c>
      <c r="K461" s="2">
        <v>0</v>
      </c>
      <c r="L461" s="2">
        <v>4.6616483516483491</v>
      </c>
      <c r="M461" s="2">
        <v>5.5270329670329685</v>
      </c>
      <c r="N461" s="2">
        <v>1.11978021978022</v>
      </c>
      <c r="O461" s="2">
        <f>SUM(NonNurse[[#This Row],[Qualified Social Work Staff Hours]:[Other Social Work Staff Hours]])/NonNurse[[#This Row],[MDS Census]]</f>
        <v>7.6817373634747291E-2</v>
      </c>
      <c r="P461" s="2">
        <v>4.5885714285714281</v>
      </c>
      <c r="Q461" s="2">
        <v>5.7434065934065934</v>
      </c>
      <c r="R461" s="2">
        <f>SUM(NonNurse[[#This Row],[Qualified Activities Professional Hours]:[Other Activities Professional Hours]])/NonNurse[[#This Row],[MDS Census]]</f>
        <v>0.11940690881381762</v>
      </c>
      <c r="S461" s="2">
        <v>5.3560439560439574</v>
      </c>
      <c r="T461" s="2">
        <v>22.977802197802202</v>
      </c>
      <c r="U461" s="2">
        <v>0</v>
      </c>
      <c r="V461" s="2">
        <f>SUM(NonNurse[[#This Row],[Occupational Therapist Hours]:[OT Aide Hours]])/NonNurse[[#This Row],[MDS Census]]</f>
        <v>0.32745491490982992</v>
      </c>
      <c r="W461" s="2">
        <v>6.1978021978021944</v>
      </c>
      <c r="X461" s="2">
        <v>17.9689010989011</v>
      </c>
      <c r="Y461" s="2">
        <v>0</v>
      </c>
      <c r="Z461" s="2">
        <f>SUM(NonNurse[[#This Row],[Physical Therapist (PT) Hours]:[PT Aide Hours]])/NonNurse[[#This Row],[MDS Census]]</f>
        <v>0.27929514859029714</v>
      </c>
      <c r="AA461" s="2">
        <v>0</v>
      </c>
      <c r="AB461" s="2">
        <v>0</v>
      </c>
      <c r="AC461" s="2">
        <v>0</v>
      </c>
      <c r="AD461" s="2">
        <v>0</v>
      </c>
      <c r="AE461" s="2">
        <v>0</v>
      </c>
      <c r="AF461" s="2">
        <v>0</v>
      </c>
      <c r="AG461" s="2">
        <v>0</v>
      </c>
      <c r="AH461" s="2" t="s">
        <v>352</v>
      </c>
      <c r="AI461" s="37">
        <v>5</v>
      </c>
    </row>
    <row r="462" spans="1:35" x14ac:dyDescent="0.25">
      <c r="A462" t="s">
        <v>35</v>
      </c>
      <c r="B462" t="s">
        <v>1597</v>
      </c>
      <c r="C462" t="s">
        <v>2093</v>
      </c>
      <c r="D462" t="s">
        <v>2316</v>
      </c>
      <c r="E462" s="2">
        <v>94.439560439560438</v>
      </c>
      <c r="F462" s="2">
        <v>10.637362637362637</v>
      </c>
      <c r="G462" s="2">
        <v>1.098901098901099</v>
      </c>
      <c r="H462" s="2">
        <v>0.30780219780219781</v>
      </c>
      <c r="I462" s="2">
        <v>4.1648351648351651</v>
      </c>
      <c r="J462" s="2">
        <v>0</v>
      </c>
      <c r="K462" s="2">
        <v>1</v>
      </c>
      <c r="L462" s="2">
        <v>4.5643956043956031</v>
      </c>
      <c r="M462" s="2">
        <v>1.3251648351648351</v>
      </c>
      <c r="N462" s="2">
        <v>5.3585714285714277</v>
      </c>
      <c r="O462" s="2">
        <f>SUM(NonNurse[[#This Row],[Qualified Social Work Staff Hours]:[Other Social Work Staff Hours]])/NonNurse[[#This Row],[MDS Census]]</f>
        <v>7.0772632068885261E-2</v>
      </c>
      <c r="P462" s="2">
        <v>6.1347252747252767</v>
      </c>
      <c r="Q462" s="2">
        <v>5.6606593406593397</v>
      </c>
      <c r="R462" s="2">
        <f>SUM(NonNurse[[#This Row],[Qualified Activities Professional Hours]:[Other Activities Professional Hours]])/NonNurse[[#This Row],[MDS Census]]</f>
        <v>0.12489876658133583</v>
      </c>
      <c r="S462" s="2">
        <v>5.2550549450549449</v>
      </c>
      <c r="T462" s="2">
        <v>30.434395604395601</v>
      </c>
      <c r="U462" s="2">
        <v>0</v>
      </c>
      <c r="V462" s="2">
        <f>SUM(NonNurse[[#This Row],[Occupational Therapist Hours]:[OT Aide Hours]])/NonNurse[[#This Row],[MDS Census]]</f>
        <v>0.37790784268094019</v>
      </c>
      <c r="W462" s="2">
        <v>9.424835164835164</v>
      </c>
      <c r="X462" s="2">
        <v>25.931978021978033</v>
      </c>
      <c r="Y462" s="2">
        <v>4.6373626373626378</v>
      </c>
      <c r="Z462" s="2">
        <f>SUM(NonNurse[[#This Row],[Physical Therapist (PT) Hours]:[PT Aide Hours]])/NonNurse[[#This Row],[MDS Census]]</f>
        <v>0.423489643937631</v>
      </c>
      <c r="AA462" s="2">
        <v>0.23076923076923078</v>
      </c>
      <c r="AB462" s="2">
        <v>0</v>
      </c>
      <c r="AC462" s="2">
        <v>0</v>
      </c>
      <c r="AD462" s="2">
        <v>0</v>
      </c>
      <c r="AE462" s="2">
        <v>0</v>
      </c>
      <c r="AF462" s="2">
        <v>0</v>
      </c>
      <c r="AG462" s="2">
        <v>0.25274725274725274</v>
      </c>
      <c r="AH462" s="2" t="s">
        <v>659</v>
      </c>
      <c r="AI462" s="37">
        <v>5</v>
      </c>
    </row>
    <row r="463" spans="1:35" x14ac:dyDescent="0.25">
      <c r="A463" t="s">
        <v>35</v>
      </c>
      <c r="B463" t="s">
        <v>1145</v>
      </c>
      <c r="C463" t="s">
        <v>1994</v>
      </c>
      <c r="D463" t="s">
        <v>2312</v>
      </c>
      <c r="E463" s="2">
        <v>84.582417582417577</v>
      </c>
      <c r="F463" s="2">
        <v>4.8351648351648349</v>
      </c>
      <c r="G463" s="2">
        <v>0.17582417582417584</v>
      </c>
      <c r="H463" s="2">
        <v>0</v>
      </c>
      <c r="I463" s="2">
        <v>1.7472527472527473</v>
      </c>
      <c r="J463" s="2">
        <v>0</v>
      </c>
      <c r="K463" s="2">
        <v>0</v>
      </c>
      <c r="L463" s="2">
        <v>5.0109890109890109</v>
      </c>
      <c r="M463" s="2">
        <v>0</v>
      </c>
      <c r="N463" s="2">
        <v>0</v>
      </c>
      <c r="O463" s="2">
        <f>SUM(NonNurse[[#This Row],[Qualified Social Work Staff Hours]:[Other Social Work Staff Hours]])/NonNurse[[#This Row],[MDS Census]]</f>
        <v>0</v>
      </c>
      <c r="P463" s="2">
        <v>5.5074725274725278</v>
      </c>
      <c r="Q463" s="2">
        <v>3.4634065934065936</v>
      </c>
      <c r="R463" s="2">
        <f>SUM(NonNurse[[#This Row],[Qualified Activities Professional Hours]:[Other Activities Professional Hours]])/NonNurse[[#This Row],[MDS Census]]</f>
        <v>0.10606080291022478</v>
      </c>
      <c r="S463" s="2">
        <v>5.2010989010989013</v>
      </c>
      <c r="T463" s="2">
        <v>9.7740659340659342</v>
      </c>
      <c r="U463" s="2">
        <v>0</v>
      </c>
      <c r="V463" s="2">
        <f>SUM(NonNurse[[#This Row],[Occupational Therapist Hours]:[OT Aide Hours]])/NonNurse[[#This Row],[MDS Census]]</f>
        <v>0.17704820059763546</v>
      </c>
      <c r="W463" s="2">
        <v>5.1697802197802192</v>
      </c>
      <c r="X463" s="2">
        <v>11.287912087912089</v>
      </c>
      <c r="Y463" s="2">
        <v>0</v>
      </c>
      <c r="Z463" s="2">
        <f>SUM(NonNurse[[#This Row],[Physical Therapist (PT) Hours]:[PT Aide Hours]])/NonNurse[[#This Row],[MDS Census]]</f>
        <v>0.19457580875665847</v>
      </c>
      <c r="AA463" s="2">
        <v>0</v>
      </c>
      <c r="AB463" s="2">
        <v>0</v>
      </c>
      <c r="AC463" s="2">
        <v>0</v>
      </c>
      <c r="AD463" s="2">
        <v>0</v>
      </c>
      <c r="AE463" s="2">
        <v>0</v>
      </c>
      <c r="AF463" s="2">
        <v>0</v>
      </c>
      <c r="AG463" s="2">
        <v>0</v>
      </c>
      <c r="AH463" s="2" t="s">
        <v>200</v>
      </c>
      <c r="AI463" s="37">
        <v>5</v>
      </c>
    </row>
    <row r="464" spans="1:35" x14ac:dyDescent="0.25">
      <c r="A464" t="s">
        <v>35</v>
      </c>
      <c r="B464" t="s">
        <v>1315</v>
      </c>
      <c r="C464" t="s">
        <v>1954</v>
      </c>
      <c r="D464" t="s">
        <v>2327</v>
      </c>
      <c r="E464" s="2">
        <v>38.285714285714285</v>
      </c>
      <c r="F464" s="2">
        <v>5.6263736263736268</v>
      </c>
      <c r="G464" s="2">
        <v>0.13186813186813187</v>
      </c>
      <c r="H464" s="2">
        <v>0.26065934065934065</v>
      </c>
      <c r="I464" s="2">
        <v>0.97802197802197799</v>
      </c>
      <c r="J464" s="2">
        <v>0</v>
      </c>
      <c r="K464" s="2">
        <v>0</v>
      </c>
      <c r="L464" s="2">
        <v>5.0549450549450547</v>
      </c>
      <c r="M464" s="2">
        <v>0</v>
      </c>
      <c r="N464" s="2">
        <v>4.9063736263736253</v>
      </c>
      <c r="O464" s="2">
        <f>SUM(NonNurse[[#This Row],[Qualified Social Work Staff Hours]:[Other Social Work Staff Hours]])/NonNurse[[#This Row],[MDS Census]]</f>
        <v>0.1281515499425947</v>
      </c>
      <c r="P464" s="2">
        <v>5.4009890109890106</v>
      </c>
      <c r="Q464" s="2">
        <v>1.031868131868132</v>
      </c>
      <c r="R464" s="2">
        <f>SUM(NonNurse[[#This Row],[Qualified Activities Professional Hours]:[Other Activities Professional Hours]])/NonNurse[[#This Row],[MDS Census]]</f>
        <v>0.16802238805970149</v>
      </c>
      <c r="S464" s="2">
        <v>4.0750549450549451</v>
      </c>
      <c r="T464" s="2">
        <v>4.3080219780219773</v>
      </c>
      <c r="U464" s="2">
        <v>0</v>
      </c>
      <c r="V464" s="2">
        <f>SUM(NonNurse[[#This Row],[Occupational Therapist Hours]:[OT Aide Hours]])/NonNurse[[#This Row],[MDS Census]]</f>
        <v>0.21896096440872559</v>
      </c>
      <c r="W464" s="2">
        <v>1.2178021978021976</v>
      </c>
      <c r="X464" s="2">
        <v>7.6715384615384625</v>
      </c>
      <c r="Y464" s="2">
        <v>0</v>
      </c>
      <c r="Z464" s="2">
        <f>SUM(NonNurse[[#This Row],[Physical Therapist (PT) Hours]:[PT Aide Hours]])/NonNurse[[#This Row],[MDS Census]]</f>
        <v>0.23218427095292771</v>
      </c>
      <c r="AA464" s="2">
        <v>0</v>
      </c>
      <c r="AB464" s="2">
        <v>0</v>
      </c>
      <c r="AC464" s="2">
        <v>0</v>
      </c>
      <c r="AD464" s="2">
        <v>0</v>
      </c>
      <c r="AE464" s="2">
        <v>0</v>
      </c>
      <c r="AF464" s="2">
        <v>0</v>
      </c>
      <c r="AG464" s="2">
        <v>0</v>
      </c>
      <c r="AH464" s="2" t="s">
        <v>372</v>
      </c>
      <c r="AI464" s="37">
        <v>5</v>
      </c>
    </row>
    <row r="465" spans="1:35" x14ac:dyDescent="0.25">
      <c r="A465" t="s">
        <v>35</v>
      </c>
      <c r="B465" t="s">
        <v>1049</v>
      </c>
      <c r="C465" t="s">
        <v>2048</v>
      </c>
      <c r="D465" t="s">
        <v>2282</v>
      </c>
      <c r="E465" s="2">
        <v>100.09890109890109</v>
      </c>
      <c r="F465" s="2">
        <v>5.3626373626373622</v>
      </c>
      <c r="G465" s="2">
        <v>0.91208791208791207</v>
      </c>
      <c r="H465" s="2">
        <v>0.59307692307692295</v>
      </c>
      <c r="I465" s="2">
        <v>3.1098901098901099</v>
      </c>
      <c r="J465" s="2">
        <v>0</v>
      </c>
      <c r="K465" s="2">
        <v>0</v>
      </c>
      <c r="L465" s="2">
        <v>4.7838461538461523</v>
      </c>
      <c r="M465" s="2">
        <v>14.002637362637365</v>
      </c>
      <c r="N465" s="2">
        <v>5.8740659340659347</v>
      </c>
      <c r="O465" s="2">
        <f>SUM(NonNurse[[#This Row],[Qualified Social Work Staff Hours]:[Other Social Work Staff Hours]])/NonNurse[[#This Row],[MDS Census]]</f>
        <v>0.19857064441760902</v>
      </c>
      <c r="P465" s="2">
        <v>5.8628571428571403</v>
      </c>
      <c r="Q465" s="2">
        <v>4.4658241758241761</v>
      </c>
      <c r="R465" s="2">
        <f>SUM(NonNurse[[#This Row],[Qualified Activities Professional Hours]:[Other Activities Professional Hours]])/NonNurse[[#This Row],[MDS Census]]</f>
        <v>0.10318476232297724</v>
      </c>
      <c r="S465" s="2">
        <v>4.3016483516483506</v>
      </c>
      <c r="T465" s="2">
        <v>14.928901098901099</v>
      </c>
      <c r="U465" s="2">
        <v>4.9780219780219781</v>
      </c>
      <c r="V465" s="2">
        <f>SUM(NonNurse[[#This Row],[Occupational Therapist Hours]:[OT Aide Hours]])/NonNurse[[#This Row],[MDS Census]]</f>
        <v>0.24184652541442531</v>
      </c>
      <c r="W465" s="2">
        <v>10.898241758241758</v>
      </c>
      <c r="X465" s="2">
        <v>16.538571428571419</v>
      </c>
      <c r="Y465" s="2">
        <v>3.2967032967032968E-2</v>
      </c>
      <c r="Z465" s="2">
        <f>SUM(NonNurse[[#This Row],[Physical Therapist (PT) Hours]:[PT Aide Hours]])/NonNurse[[#This Row],[MDS Census]]</f>
        <v>0.27442639148095282</v>
      </c>
      <c r="AA465" s="2">
        <v>0</v>
      </c>
      <c r="AB465" s="2">
        <v>0</v>
      </c>
      <c r="AC465" s="2">
        <v>0</v>
      </c>
      <c r="AD465" s="2">
        <v>0</v>
      </c>
      <c r="AE465" s="2">
        <v>0</v>
      </c>
      <c r="AF465" s="2">
        <v>0</v>
      </c>
      <c r="AG465" s="2">
        <v>0</v>
      </c>
      <c r="AH465" s="2" t="s">
        <v>102</v>
      </c>
      <c r="AI465" s="37">
        <v>5</v>
      </c>
    </row>
    <row r="466" spans="1:35" x14ac:dyDescent="0.25">
      <c r="A466" t="s">
        <v>35</v>
      </c>
      <c r="B466" t="s">
        <v>1810</v>
      </c>
      <c r="C466" t="s">
        <v>2090</v>
      </c>
      <c r="D466" t="s">
        <v>2280</v>
      </c>
      <c r="E466" s="2">
        <v>69.934065934065927</v>
      </c>
      <c r="F466" s="2">
        <v>5.6263736263736268</v>
      </c>
      <c r="G466" s="2">
        <v>0.96703296703296704</v>
      </c>
      <c r="H466" s="2">
        <v>0.2445054945054945</v>
      </c>
      <c r="I466" s="2">
        <v>1.6923076923076923</v>
      </c>
      <c r="J466" s="2">
        <v>0</v>
      </c>
      <c r="K466" s="2">
        <v>0.19780219780219779</v>
      </c>
      <c r="L466" s="2">
        <v>4.2253846153846162</v>
      </c>
      <c r="M466" s="2">
        <v>4.9568131868131875</v>
      </c>
      <c r="N466" s="2">
        <v>0</v>
      </c>
      <c r="O466" s="2">
        <f>SUM(NonNurse[[#This Row],[Qualified Social Work Staff Hours]:[Other Social Work Staff Hours]])/NonNurse[[#This Row],[MDS Census]]</f>
        <v>7.087837837837839E-2</v>
      </c>
      <c r="P466" s="2">
        <v>4.826373626373627</v>
      </c>
      <c r="Q466" s="2">
        <v>10.252417582417582</v>
      </c>
      <c r="R466" s="2">
        <f>SUM(NonNurse[[#This Row],[Qualified Activities Professional Hours]:[Other Activities Professional Hours]])/NonNurse[[#This Row],[MDS Census]]</f>
        <v>0.21561439346323069</v>
      </c>
      <c r="S466" s="2">
        <v>4.8570329670329677</v>
      </c>
      <c r="T466" s="2">
        <v>12.310659340659344</v>
      </c>
      <c r="U466" s="2">
        <v>0</v>
      </c>
      <c r="V466" s="2">
        <f>SUM(NonNurse[[#This Row],[Occupational Therapist Hours]:[OT Aide Hours]])/NonNurse[[#This Row],[MDS Census]]</f>
        <v>0.24548397234443756</v>
      </c>
      <c r="W466" s="2">
        <v>10.637142857142862</v>
      </c>
      <c r="X466" s="2">
        <v>9.7873626373626372</v>
      </c>
      <c r="Y466" s="2">
        <v>0</v>
      </c>
      <c r="Z466" s="2">
        <f>SUM(NonNurse[[#This Row],[Physical Therapist (PT) Hours]:[PT Aide Hours]])/NonNurse[[#This Row],[MDS Census]]</f>
        <v>0.29205373978629801</v>
      </c>
      <c r="AA466" s="2">
        <v>0</v>
      </c>
      <c r="AB466" s="2">
        <v>0</v>
      </c>
      <c r="AC466" s="2">
        <v>0</v>
      </c>
      <c r="AD466" s="2">
        <v>0</v>
      </c>
      <c r="AE466" s="2">
        <v>0</v>
      </c>
      <c r="AF466" s="2">
        <v>0</v>
      </c>
      <c r="AG466" s="2">
        <v>0</v>
      </c>
      <c r="AH466" s="2" t="s">
        <v>877</v>
      </c>
      <c r="AI466" s="37">
        <v>5</v>
      </c>
    </row>
    <row r="467" spans="1:35" x14ac:dyDescent="0.25">
      <c r="A467" t="s">
        <v>35</v>
      </c>
      <c r="B467" t="s">
        <v>1274</v>
      </c>
      <c r="C467" t="s">
        <v>2154</v>
      </c>
      <c r="D467" t="s">
        <v>2281</v>
      </c>
      <c r="E467" s="2">
        <v>79.384615384615387</v>
      </c>
      <c r="F467" s="2">
        <v>5.1758241758241761</v>
      </c>
      <c r="G467" s="2">
        <v>1.2087912087912087</v>
      </c>
      <c r="H467" s="2">
        <v>0</v>
      </c>
      <c r="I467" s="2">
        <v>1.2857142857142858</v>
      </c>
      <c r="J467" s="2">
        <v>0</v>
      </c>
      <c r="K467" s="2">
        <v>0</v>
      </c>
      <c r="L467" s="2">
        <v>2.990219780219781</v>
      </c>
      <c r="M467" s="2">
        <v>0</v>
      </c>
      <c r="N467" s="2">
        <v>5.5939560439560418</v>
      </c>
      <c r="O467" s="2">
        <f>SUM(NonNurse[[#This Row],[Qualified Social Work Staff Hours]:[Other Social Work Staff Hours]])/NonNurse[[#This Row],[MDS Census]]</f>
        <v>7.0466500553709829E-2</v>
      </c>
      <c r="P467" s="2">
        <v>5.2439560439560449</v>
      </c>
      <c r="Q467" s="2">
        <v>6.6473626373626349</v>
      </c>
      <c r="R467" s="2">
        <f>SUM(NonNurse[[#This Row],[Qualified Activities Professional Hours]:[Other Activities Professional Hours]])/NonNurse[[#This Row],[MDS Census]]</f>
        <v>0.14979374307862678</v>
      </c>
      <c r="S467" s="2">
        <v>6.8795604395604366</v>
      </c>
      <c r="T467" s="2">
        <v>10.384615384615383</v>
      </c>
      <c r="U467" s="2">
        <v>0</v>
      </c>
      <c r="V467" s="2">
        <f>SUM(NonNurse[[#This Row],[Occupational Therapist Hours]:[OT Aide Hours]])/NonNurse[[#This Row],[MDS Census]]</f>
        <v>0.21747508305647834</v>
      </c>
      <c r="W467" s="2">
        <v>5.0167032967032981</v>
      </c>
      <c r="X467" s="2">
        <v>10.473956043956044</v>
      </c>
      <c r="Y467" s="2">
        <v>0</v>
      </c>
      <c r="Z467" s="2">
        <f>SUM(NonNurse[[#This Row],[Physical Therapist (PT) Hours]:[PT Aide Hours]])/NonNurse[[#This Row],[MDS Census]]</f>
        <v>0.19513427464008859</v>
      </c>
      <c r="AA467" s="2">
        <v>0</v>
      </c>
      <c r="AB467" s="2">
        <v>0</v>
      </c>
      <c r="AC467" s="2">
        <v>0</v>
      </c>
      <c r="AD467" s="2">
        <v>0</v>
      </c>
      <c r="AE467" s="2">
        <v>0</v>
      </c>
      <c r="AF467" s="2">
        <v>0</v>
      </c>
      <c r="AG467" s="2">
        <v>0.48351648351648352</v>
      </c>
      <c r="AH467" s="2" t="s">
        <v>330</v>
      </c>
      <c r="AI467" s="37">
        <v>5</v>
      </c>
    </row>
    <row r="468" spans="1:35" x14ac:dyDescent="0.25">
      <c r="A468" t="s">
        <v>35</v>
      </c>
      <c r="B468" t="s">
        <v>1916</v>
      </c>
      <c r="C468" t="s">
        <v>1965</v>
      </c>
      <c r="D468" t="s">
        <v>2282</v>
      </c>
      <c r="E468" s="2">
        <v>80.494505494505489</v>
      </c>
      <c r="F468" s="2">
        <v>5.6263736263736268</v>
      </c>
      <c r="G468" s="2">
        <v>0.21978021978021978</v>
      </c>
      <c r="H468" s="2">
        <v>0</v>
      </c>
      <c r="I468" s="2">
        <v>4.4395604395604398</v>
      </c>
      <c r="J468" s="2">
        <v>0</v>
      </c>
      <c r="K468" s="2">
        <v>0</v>
      </c>
      <c r="L468" s="2">
        <v>11.415604395604396</v>
      </c>
      <c r="M468" s="2">
        <v>6.0903296703296679</v>
      </c>
      <c r="N468" s="2">
        <v>0</v>
      </c>
      <c r="O468" s="2">
        <f>SUM(NonNurse[[#This Row],[Qualified Social Work Staff Hours]:[Other Social Work Staff Hours]])/NonNurse[[#This Row],[MDS Census]]</f>
        <v>7.5661433447098955E-2</v>
      </c>
      <c r="P468" s="2">
        <v>5.7186813186813188</v>
      </c>
      <c r="Q468" s="2">
        <v>0</v>
      </c>
      <c r="R468" s="2">
        <f>SUM(NonNurse[[#This Row],[Qualified Activities Professional Hours]:[Other Activities Professional Hours]])/NonNurse[[#This Row],[MDS Census]]</f>
        <v>7.1044368600682598E-2</v>
      </c>
      <c r="S468" s="2">
        <v>5.3294505494505513</v>
      </c>
      <c r="T468" s="2">
        <v>12.987802197802196</v>
      </c>
      <c r="U468" s="2">
        <v>0</v>
      </c>
      <c r="V468" s="2">
        <f>SUM(NonNurse[[#This Row],[Occupational Therapist Hours]:[OT Aide Hours]])/NonNurse[[#This Row],[MDS Census]]</f>
        <v>0.22755904436860072</v>
      </c>
      <c r="W468" s="2">
        <v>5.9276923076923058</v>
      </c>
      <c r="X468" s="2">
        <v>18.524615384615384</v>
      </c>
      <c r="Y468" s="2">
        <v>0</v>
      </c>
      <c r="Z468" s="2">
        <f>SUM(NonNurse[[#This Row],[Physical Therapist (PT) Hours]:[PT Aide Hours]])/NonNurse[[#This Row],[MDS Census]]</f>
        <v>0.30377610921501708</v>
      </c>
      <c r="AA468" s="2">
        <v>0</v>
      </c>
      <c r="AB468" s="2">
        <v>0</v>
      </c>
      <c r="AC468" s="2">
        <v>0</v>
      </c>
      <c r="AD468" s="2">
        <v>0</v>
      </c>
      <c r="AE468" s="2">
        <v>0</v>
      </c>
      <c r="AF468" s="2">
        <v>0</v>
      </c>
      <c r="AG468" s="2">
        <v>0</v>
      </c>
      <c r="AH468" s="2" t="s">
        <v>983</v>
      </c>
      <c r="AI468" s="37">
        <v>5</v>
      </c>
    </row>
    <row r="469" spans="1:35" x14ac:dyDescent="0.25">
      <c r="A469" t="s">
        <v>35</v>
      </c>
      <c r="B469" t="s">
        <v>1058</v>
      </c>
      <c r="C469" t="s">
        <v>2048</v>
      </c>
      <c r="D469" t="s">
        <v>2282</v>
      </c>
      <c r="E469" s="2">
        <v>80.296703296703299</v>
      </c>
      <c r="F469" s="2">
        <v>5.6263736263736268</v>
      </c>
      <c r="G469" s="2">
        <v>0</v>
      </c>
      <c r="H469" s="2">
        <v>0</v>
      </c>
      <c r="I469" s="2">
        <v>4.2527472527472527</v>
      </c>
      <c r="J469" s="2">
        <v>0</v>
      </c>
      <c r="K469" s="2">
        <v>0</v>
      </c>
      <c r="L469" s="2">
        <v>4.4129670329670336</v>
      </c>
      <c r="M469" s="2">
        <v>0</v>
      </c>
      <c r="N469" s="2">
        <v>0</v>
      </c>
      <c r="O469" s="2">
        <f>SUM(NonNurse[[#This Row],[Qualified Social Work Staff Hours]:[Other Social Work Staff Hours]])/NonNurse[[#This Row],[MDS Census]]</f>
        <v>0</v>
      </c>
      <c r="P469" s="2">
        <v>3.8224175824175832</v>
      </c>
      <c r="Q469" s="2">
        <v>2.8123076923076926</v>
      </c>
      <c r="R469" s="2">
        <f>SUM(NonNurse[[#This Row],[Qualified Activities Professional Hours]:[Other Activities Professional Hours]])/NonNurse[[#This Row],[MDS Census]]</f>
        <v>8.2627617353222951E-2</v>
      </c>
      <c r="S469" s="2">
        <v>4.9146153846153871</v>
      </c>
      <c r="T469" s="2">
        <v>9.506263736263735</v>
      </c>
      <c r="U469" s="2">
        <v>0</v>
      </c>
      <c r="V469" s="2">
        <f>SUM(NonNurse[[#This Row],[Occupational Therapist Hours]:[OT Aide Hours]])/NonNurse[[#This Row],[MDS Census]]</f>
        <v>0.17959490899137812</v>
      </c>
      <c r="W469" s="2">
        <v>11.083296703296703</v>
      </c>
      <c r="X469" s="2">
        <v>10.188351648351649</v>
      </c>
      <c r="Y469" s="2">
        <v>0</v>
      </c>
      <c r="Z469" s="2">
        <f>SUM(NonNurse[[#This Row],[Physical Therapist (PT) Hours]:[PT Aide Hours]])/NonNurse[[#This Row],[MDS Census]]</f>
        <v>0.26491309703024496</v>
      </c>
      <c r="AA469" s="2">
        <v>0</v>
      </c>
      <c r="AB469" s="2">
        <v>0</v>
      </c>
      <c r="AC469" s="2">
        <v>0</v>
      </c>
      <c r="AD469" s="2">
        <v>0</v>
      </c>
      <c r="AE469" s="2">
        <v>0</v>
      </c>
      <c r="AF469" s="2">
        <v>0</v>
      </c>
      <c r="AG469" s="2">
        <v>0</v>
      </c>
      <c r="AH469" s="2" t="s">
        <v>111</v>
      </c>
      <c r="AI469" s="37">
        <v>5</v>
      </c>
    </row>
    <row r="470" spans="1:35" x14ac:dyDescent="0.25">
      <c r="A470" t="s">
        <v>35</v>
      </c>
      <c r="B470" t="s">
        <v>1458</v>
      </c>
      <c r="C470" t="s">
        <v>2200</v>
      </c>
      <c r="D470" t="s">
        <v>2346</v>
      </c>
      <c r="E470" s="2">
        <v>49.450549450549453</v>
      </c>
      <c r="F470" s="2">
        <v>5.1923076923076925</v>
      </c>
      <c r="G470" s="2">
        <v>1.054945054945055</v>
      </c>
      <c r="H470" s="2">
        <v>0.17582417582417584</v>
      </c>
      <c r="I470" s="2">
        <v>1.901098901098901</v>
      </c>
      <c r="J470" s="2">
        <v>0</v>
      </c>
      <c r="K470" s="2">
        <v>0</v>
      </c>
      <c r="L470" s="2">
        <v>0.61175824175824189</v>
      </c>
      <c r="M470" s="2">
        <v>4.7989010989010996</v>
      </c>
      <c r="N470" s="2">
        <v>0</v>
      </c>
      <c r="O470" s="2">
        <f>SUM(NonNurse[[#This Row],[Qualified Social Work Staff Hours]:[Other Social Work Staff Hours]])/NonNurse[[#This Row],[MDS Census]]</f>
        <v>9.7044444444444461E-2</v>
      </c>
      <c r="P470" s="2">
        <v>5.5302197802197801</v>
      </c>
      <c r="Q470" s="2">
        <v>8.5989010989010985</v>
      </c>
      <c r="R470" s="2">
        <f>SUM(NonNurse[[#This Row],[Qualified Activities Professional Hours]:[Other Activities Professional Hours]])/NonNurse[[#This Row],[MDS Census]]</f>
        <v>0.28572222222222221</v>
      </c>
      <c r="S470" s="2">
        <v>4.9846153846153856</v>
      </c>
      <c r="T470" s="2">
        <v>3.034835164835163</v>
      </c>
      <c r="U470" s="2">
        <v>0</v>
      </c>
      <c r="V470" s="2">
        <f>SUM(NonNurse[[#This Row],[Occupational Therapist Hours]:[OT Aide Hours]])/NonNurse[[#This Row],[MDS Census]]</f>
        <v>0.16217111111111107</v>
      </c>
      <c r="W470" s="2">
        <v>3.1205494505494507</v>
      </c>
      <c r="X470" s="2">
        <v>6.3384615384615364</v>
      </c>
      <c r="Y470" s="2">
        <v>0</v>
      </c>
      <c r="Z470" s="2">
        <f>SUM(NonNurse[[#This Row],[Physical Therapist (PT) Hours]:[PT Aide Hours]])/NonNurse[[#This Row],[MDS Census]]</f>
        <v>0.19128222222222219</v>
      </c>
      <c r="AA470" s="2">
        <v>0</v>
      </c>
      <c r="AB470" s="2">
        <v>0</v>
      </c>
      <c r="AC470" s="2">
        <v>0</v>
      </c>
      <c r="AD470" s="2">
        <v>0</v>
      </c>
      <c r="AE470" s="2">
        <v>0</v>
      </c>
      <c r="AF470" s="2">
        <v>0</v>
      </c>
      <c r="AG470" s="2">
        <v>0</v>
      </c>
      <c r="AH470" s="2" t="s">
        <v>517</v>
      </c>
      <c r="AI470" s="37">
        <v>5</v>
      </c>
    </row>
    <row r="471" spans="1:35" x14ac:dyDescent="0.25">
      <c r="A471" t="s">
        <v>35</v>
      </c>
      <c r="B471" t="s">
        <v>1601</v>
      </c>
      <c r="C471" t="s">
        <v>2093</v>
      </c>
      <c r="D471" t="s">
        <v>2316</v>
      </c>
      <c r="E471" s="2">
        <v>49.868131868131869</v>
      </c>
      <c r="F471" s="2">
        <v>4.8626373626373622</v>
      </c>
      <c r="G471" s="2">
        <v>0.4175824175824176</v>
      </c>
      <c r="H471" s="2">
        <v>0.48351648351648352</v>
      </c>
      <c r="I471" s="2">
        <v>0.93406593406593408</v>
      </c>
      <c r="J471" s="2">
        <v>0</v>
      </c>
      <c r="K471" s="2">
        <v>0.84615384615384615</v>
      </c>
      <c r="L471" s="2">
        <v>4.5018681318681324</v>
      </c>
      <c r="M471" s="2">
        <v>4.7609890109890109</v>
      </c>
      <c r="N471" s="2">
        <v>0</v>
      </c>
      <c r="O471" s="2">
        <f>SUM(NonNurse[[#This Row],[Qualified Social Work Staff Hours]:[Other Social Work Staff Hours]])/NonNurse[[#This Row],[MDS Census]]</f>
        <v>9.5471573380343761E-2</v>
      </c>
      <c r="P471" s="2">
        <v>5.2142857142857144</v>
      </c>
      <c r="Q471" s="2">
        <v>2.6401098901098901</v>
      </c>
      <c r="R471" s="2">
        <f>SUM(NonNurse[[#This Row],[Qualified Activities Professional Hours]:[Other Activities Professional Hours]])/NonNurse[[#This Row],[MDS Census]]</f>
        <v>0.15750330542089025</v>
      </c>
      <c r="S471" s="2">
        <v>2.2390109890109891</v>
      </c>
      <c r="T471" s="2">
        <v>8.6585714285714275</v>
      </c>
      <c r="U471" s="2">
        <v>0</v>
      </c>
      <c r="V471" s="2">
        <f>SUM(NonNurse[[#This Row],[Occupational Therapist Hours]:[OT Aide Hours]])/NonNurse[[#This Row],[MDS Census]]</f>
        <v>0.21852798589687084</v>
      </c>
      <c r="W471" s="2">
        <v>1.8646153846153843</v>
      </c>
      <c r="X471" s="2">
        <v>14.692527472527477</v>
      </c>
      <c r="Y471" s="2">
        <v>0</v>
      </c>
      <c r="Z471" s="2">
        <f>SUM(NonNurse[[#This Row],[Physical Therapist (PT) Hours]:[PT Aide Hours]])/NonNurse[[#This Row],[MDS Census]]</f>
        <v>0.33201851035698554</v>
      </c>
      <c r="AA471" s="2">
        <v>0</v>
      </c>
      <c r="AB471" s="2">
        <v>0</v>
      </c>
      <c r="AC471" s="2">
        <v>0</v>
      </c>
      <c r="AD471" s="2">
        <v>0</v>
      </c>
      <c r="AE471" s="2">
        <v>0</v>
      </c>
      <c r="AF471" s="2">
        <v>0</v>
      </c>
      <c r="AG471" s="2">
        <v>0</v>
      </c>
      <c r="AH471" s="2" t="s">
        <v>664</v>
      </c>
      <c r="AI471" s="37">
        <v>5</v>
      </c>
    </row>
    <row r="472" spans="1:35" x14ac:dyDescent="0.25">
      <c r="A472" t="s">
        <v>35</v>
      </c>
      <c r="B472" t="s">
        <v>1553</v>
      </c>
      <c r="C472" t="s">
        <v>2030</v>
      </c>
      <c r="D472" t="s">
        <v>2313</v>
      </c>
      <c r="E472" s="2">
        <v>59.142857142857146</v>
      </c>
      <c r="F472" s="2">
        <v>3.6043956043956045</v>
      </c>
      <c r="G472" s="2">
        <v>0.42857142857142855</v>
      </c>
      <c r="H472" s="2">
        <v>0</v>
      </c>
      <c r="I472" s="2">
        <v>7.2197802197802199</v>
      </c>
      <c r="J472" s="2">
        <v>0</v>
      </c>
      <c r="K472" s="2">
        <v>0.2857142857142857</v>
      </c>
      <c r="L472" s="2">
        <v>4.604285714285715</v>
      </c>
      <c r="M472" s="2">
        <v>5.2747252747252746</v>
      </c>
      <c r="N472" s="2">
        <v>0</v>
      </c>
      <c r="O472" s="2">
        <f>SUM(NonNurse[[#This Row],[Qualified Social Work Staff Hours]:[Other Social Work Staff Hours]])/NonNurse[[#This Row],[MDS Census]]</f>
        <v>8.9186176142697873E-2</v>
      </c>
      <c r="P472" s="2">
        <v>5.3571428571428594</v>
      </c>
      <c r="Q472" s="2">
        <v>5.4345054945054976</v>
      </c>
      <c r="R472" s="2">
        <f>SUM(NonNurse[[#This Row],[Qualified Activities Professional Hours]:[Other Activities Professional Hours]])/NonNurse[[#This Row],[MDS Census]]</f>
        <v>0.18246748420661471</v>
      </c>
      <c r="S472" s="2">
        <v>14.149450549450549</v>
      </c>
      <c r="T472" s="2">
        <v>0</v>
      </c>
      <c r="U472" s="2">
        <v>0</v>
      </c>
      <c r="V472" s="2">
        <f>SUM(NonNurse[[#This Row],[Occupational Therapist Hours]:[OT Aide Hours]])/NonNurse[[#This Row],[MDS Census]]</f>
        <v>0.23924191750278706</v>
      </c>
      <c r="W472" s="2">
        <v>17.866153846153853</v>
      </c>
      <c r="X472" s="2">
        <v>0</v>
      </c>
      <c r="Y472" s="2">
        <v>0</v>
      </c>
      <c r="Z472" s="2">
        <f>SUM(NonNurse[[#This Row],[Physical Therapist (PT) Hours]:[PT Aide Hours]])/NonNurse[[#This Row],[MDS Census]]</f>
        <v>0.30208472686733567</v>
      </c>
      <c r="AA472" s="2">
        <v>0</v>
      </c>
      <c r="AB472" s="2">
        <v>0</v>
      </c>
      <c r="AC472" s="2">
        <v>0</v>
      </c>
      <c r="AD472" s="2">
        <v>0</v>
      </c>
      <c r="AE472" s="2">
        <v>0</v>
      </c>
      <c r="AF472" s="2">
        <v>0</v>
      </c>
      <c r="AG472" s="2">
        <v>0</v>
      </c>
      <c r="AH472" s="2" t="s">
        <v>615</v>
      </c>
      <c r="AI472" s="37">
        <v>5</v>
      </c>
    </row>
    <row r="473" spans="1:35" x14ac:dyDescent="0.25">
      <c r="A473" t="s">
        <v>35</v>
      </c>
      <c r="B473" t="s">
        <v>1625</v>
      </c>
      <c r="C473" t="s">
        <v>2077</v>
      </c>
      <c r="D473" t="s">
        <v>2346</v>
      </c>
      <c r="E473" s="2">
        <v>75.472527472527474</v>
      </c>
      <c r="F473" s="2">
        <v>5.5384615384615383</v>
      </c>
      <c r="G473" s="2">
        <v>0.48351648351648352</v>
      </c>
      <c r="H473" s="2">
        <v>0</v>
      </c>
      <c r="I473" s="2">
        <v>4.8571428571428568</v>
      </c>
      <c r="J473" s="2">
        <v>0</v>
      </c>
      <c r="K473" s="2">
        <v>0</v>
      </c>
      <c r="L473" s="2">
        <v>5.2115384615384617</v>
      </c>
      <c r="M473" s="2">
        <v>11.865384615384615</v>
      </c>
      <c r="N473" s="2">
        <v>0</v>
      </c>
      <c r="O473" s="2">
        <f>SUM(NonNurse[[#This Row],[Qualified Social Work Staff Hours]:[Other Social Work Staff Hours]])/NonNurse[[#This Row],[MDS Census]]</f>
        <v>0.15721461852067559</v>
      </c>
      <c r="P473" s="2">
        <v>4.8461538461538458</v>
      </c>
      <c r="Q473" s="2">
        <v>6.4587912087912089</v>
      </c>
      <c r="R473" s="2">
        <f>SUM(NonNurse[[#This Row],[Qualified Activities Professional Hours]:[Other Activities Professional Hours]])/NonNurse[[#This Row],[MDS Census]]</f>
        <v>0.14978887594641815</v>
      </c>
      <c r="S473" s="2">
        <v>4.9589010989010998</v>
      </c>
      <c r="T473" s="2">
        <v>13.002747252747254</v>
      </c>
      <c r="U473" s="2">
        <v>0</v>
      </c>
      <c r="V473" s="2">
        <f>SUM(NonNurse[[#This Row],[Occupational Therapist Hours]:[OT Aide Hours]])/NonNurse[[#This Row],[MDS Census]]</f>
        <v>0.23798922539312756</v>
      </c>
      <c r="W473" s="2">
        <v>5.043846153846153</v>
      </c>
      <c r="X473" s="2">
        <v>14.196923076923078</v>
      </c>
      <c r="Y473" s="2">
        <v>0</v>
      </c>
      <c r="Z473" s="2">
        <f>SUM(NonNurse[[#This Row],[Physical Therapist (PT) Hours]:[PT Aide Hours]])/NonNurse[[#This Row],[MDS Census]]</f>
        <v>0.25493739079790334</v>
      </c>
      <c r="AA473" s="2">
        <v>0</v>
      </c>
      <c r="AB473" s="2">
        <v>0</v>
      </c>
      <c r="AC473" s="2">
        <v>0</v>
      </c>
      <c r="AD473" s="2">
        <v>0</v>
      </c>
      <c r="AE473" s="2">
        <v>0</v>
      </c>
      <c r="AF473" s="2">
        <v>0</v>
      </c>
      <c r="AG473" s="2">
        <v>0</v>
      </c>
      <c r="AH473" s="2" t="s">
        <v>688</v>
      </c>
      <c r="AI473" s="37">
        <v>5</v>
      </c>
    </row>
    <row r="474" spans="1:35" x14ac:dyDescent="0.25">
      <c r="A474" t="s">
        <v>35</v>
      </c>
      <c r="B474" t="s">
        <v>1868</v>
      </c>
      <c r="C474" t="s">
        <v>2068</v>
      </c>
      <c r="D474" t="s">
        <v>2307</v>
      </c>
      <c r="E474" s="2">
        <v>65.527472527472526</v>
      </c>
      <c r="F474" s="2">
        <v>4.2527472527472527</v>
      </c>
      <c r="G474" s="2">
        <v>0.65934065934065933</v>
      </c>
      <c r="H474" s="2">
        <v>0.30219780219780218</v>
      </c>
      <c r="I474" s="2">
        <v>1.0219780219780219</v>
      </c>
      <c r="J474" s="2">
        <v>0</v>
      </c>
      <c r="K474" s="2">
        <v>3.2967032967032968E-2</v>
      </c>
      <c r="L474" s="2">
        <v>4.8759340659340662</v>
      </c>
      <c r="M474" s="2">
        <v>5.0329670329670328</v>
      </c>
      <c r="N474" s="2">
        <v>4.6593406593406597</v>
      </c>
      <c r="O474" s="2">
        <f>SUM(NonNurse[[#This Row],[Qualified Social Work Staff Hours]:[Other Social Work Staff Hours]])/NonNurse[[#This Row],[MDS Census]]</f>
        <v>0.1479121247694114</v>
      </c>
      <c r="P474" s="2">
        <v>5.6263736263736268</v>
      </c>
      <c r="Q474" s="2">
        <v>9.668021978021974</v>
      </c>
      <c r="R474" s="2">
        <f>SUM(NonNurse[[#This Row],[Qualified Activities Professional Hours]:[Other Activities Professional Hours]])/NonNurse[[#This Row],[MDS Census]]</f>
        <v>0.23340432668120067</v>
      </c>
      <c r="S474" s="2">
        <v>4.8732967032967034</v>
      </c>
      <c r="T474" s="2">
        <v>11.446923076923076</v>
      </c>
      <c r="U474" s="2">
        <v>0</v>
      </c>
      <c r="V474" s="2">
        <f>SUM(NonNurse[[#This Row],[Occupational Therapist Hours]:[OT Aide Hours]])/NonNurse[[#This Row],[MDS Census]]</f>
        <v>0.24905919839007212</v>
      </c>
      <c r="W474" s="2">
        <v>5.519450549450549</v>
      </c>
      <c r="X474" s="2">
        <v>6.5794505494505486</v>
      </c>
      <c r="Y474" s="2">
        <v>0</v>
      </c>
      <c r="Z474" s="2">
        <f>SUM(NonNurse[[#This Row],[Physical Therapist (PT) Hours]:[PT Aide Hours]])/NonNurse[[#This Row],[MDS Census]]</f>
        <v>0.18463860472916319</v>
      </c>
      <c r="AA474" s="2">
        <v>6.5934065934065936E-2</v>
      </c>
      <c r="AB474" s="2">
        <v>0</v>
      </c>
      <c r="AC474" s="2">
        <v>0</v>
      </c>
      <c r="AD474" s="2">
        <v>0</v>
      </c>
      <c r="AE474" s="2">
        <v>0</v>
      </c>
      <c r="AF474" s="2">
        <v>0</v>
      </c>
      <c r="AG474" s="2">
        <v>0</v>
      </c>
      <c r="AH474" s="2" t="s">
        <v>935</v>
      </c>
      <c r="AI474" s="37">
        <v>5</v>
      </c>
    </row>
    <row r="475" spans="1:35" x14ac:dyDescent="0.25">
      <c r="A475" t="s">
        <v>35</v>
      </c>
      <c r="B475" t="s">
        <v>1195</v>
      </c>
      <c r="C475" t="s">
        <v>1955</v>
      </c>
      <c r="D475" t="s">
        <v>2313</v>
      </c>
      <c r="E475" s="2">
        <v>53.560439560439562</v>
      </c>
      <c r="F475" s="2">
        <v>8.6758241758241752</v>
      </c>
      <c r="G475" s="2">
        <v>0.58241758241758246</v>
      </c>
      <c r="H475" s="2">
        <v>0.2857142857142857</v>
      </c>
      <c r="I475" s="2">
        <v>0.92307692307692313</v>
      </c>
      <c r="J475" s="2">
        <v>0</v>
      </c>
      <c r="K475" s="2">
        <v>0.46153846153846156</v>
      </c>
      <c r="L475" s="2">
        <v>4.3641758241758239</v>
      </c>
      <c r="M475" s="2">
        <v>5.186813186813187</v>
      </c>
      <c r="N475" s="2">
        <v>0</v>
      </c>
      <c r="O475" s="2">
        <f>SUM(NonNurse[[#This Row],[Qualified Social Work Staff Hours]:[Other Social Work Staff Hours]])/NonNurse[[#This Row],[MDS Census]]</f>
        <v>9.6840377513336073E-2</v>
      </c>
      <c r="P475" s="2">
        <v>0</v>
      </c>
      <c r="Q475" s="2">
        <v>7.1297802197802218</v>
      </c>
      <c r="R475" s="2">
        <f>SUM(NonNurse[[#This Row],[Qualified Activities Professional Hours]:[Other Activities Professional Hours]])/NonNurse[[#This Row],[MDS Census]]</f>
        <v>0.13311653672548218</v>
      </c>
      <c r="S475" s="2">
        <v>2.5559340659340655</v>
      </c>
      <c r="T475" s="2">
        <v>11.987692307692308</v>
      </c>
      <c r="U475" s="2">
        <v>0</v>
      </c>
      <c r="V475" s="2">
        <f>SUM(NonNurse[[#This Row],[Occupational Therapist Hours]:[OT Aide Hours]])/NonNurse[[#This Row],[MDS Census]]</f>
        <v>0.27153672548215019</v>
      </c>
      <c r="W475" s="2">
        <v>1.6787912087912082</v>
      </c>
      <c r="X475" s="2">
        <v>16.510109890109891</v>
      </c>
      <c r="Y475" s="2">
        <v>0</v>
      </c>
      <c r="Z475" s="2">
        <f>SUM(NonNurse[[#This Row],[Physical Therapist (PT) Hours]:[PT Aide Hours]])/NonNurse[[#This Row],[MDS Census]]</f>
        <v>0.33959581452605658</v>
      </c>
      <c r="AA475" s="2">
        <v>7.6923076923076927E-2</v>
      </c>
      <c r="AB475" s="2">
        <v>0</v>
      </c>
      <c r="AC475" s="2">
        <v>0</v>
      </c>
      <c r="AD475" s="2">
        <v>0</v>
      </c>
      <c r="AE475" s="2">
        <v>0</v>
      </c>
      <c r="AF475" s="2">
        <v>0</v>
      </c>
      <c r="AG475" s="2">
        <v>0</v>
      </c>
      <c r="AH475" s="2" t="s">
        <v>250</v>
      </c>
      <c r="AI475" s="37">
        <v>5</v>
      </c>
    </row>
    <row r="476" spans="1:35" x14ac:dyDescent="0.25">
      <c r="A476" t="s">
        <v>35</v>
      </c>
      <c r="B476" t="s">
        <v>1504</v>
      </c>
      <c r="C476" t="s">
        <v>2082</v>
      </c>
      <c r="D476" t="s">
        <v>2322</v>
      </c>
      <c r="E476" s="2">
        <v>44.879120879120876</v>
      </c>
      <c r="F476" s="2">
        <v>3.802197802197802</v>
      </c>
      <c r="G476" s="2">
        <v>1.5824175824175823</v>
      </c>
      <c r="H476" s="2">
        <v>0.2087912087912088</v>
      </c>
      <c r="I476" s="2">
        <v>0.97802197802197799</v>
      </c>
      <c r="J476" s="2">
        <v>0</v>
      </c>
      <c r="K476" s="2">
        <v>1.7802197802197801</v>
      </c>
      <c r="L476" s="2">
        <v>2.8403296703296714</v>
      </c>
      <c r="M476" s="2">
        <v>3.8516483516483517</v>
      </c>
      <c r="N476" s="2">
        <v>5.6263736263736268</v>
      </c>
      <c r="O476" s="2">
        <f>SUM(NonNurse[[#This Row],[Qualified Social Work Staff Hours]:[Other Social Work Staff Hours]])/NonNurse[[#This Row],[MDS Census]]</f>
        <v>0.21119000979431932</v>
      </c>
      <c r="P476" s="2">
        <v>3.6052747252747253</v>
      </c>
      <c r="Q476" s="2">
        <v>1.3343956043956047</v>
      </c>
      <c r="R476" s="2">
        <f>SUM(NonNurse[[#This Row],[Qualified Activities Professional Hours]:[Other Activities Professional Hours]])/NonNurse[[#This Row],[MDS Census]]</f>
        <v>0.11006611165523997</v>
      </c>
      <c r="S476" s="2">
        <v>5.5902197802197806</v>
      </c>
      <c r="T476" s="2">
        <v>4.5653846153846152</v>
      </c>
      <c r="U476" s="2">
        <v>0</v>
      </c>
      <c r="V476" s="2">
        <f>SUM(NonNurse[[#This Row],[Occupational Therapist Hours]:[OT Aide Hours]])/NonNurse[[#This Row],[MDS Census]]</f>
        <v>0.22628795298726739</v>
      </c>
      <c r="W476" s="2">
        <v>1.6770329670329671</v>
      </c>
      <c r="X476" s="2">
        <v>4.5401098901098909</v>
      </c>
      <c r="Y476" s="2">
        <v>0</v>
      </c>
      <c r="Z476" s="2">
        <f>SUM(NonNurse[[#This Row],[Physical Therapist (PT) Hours]:[PT Aide Hours]])/NonNurse[[#This Row],[MDS Census]]</f>
        <v>0.13853085210577867</v>
      </c>
      <c r="AA476" s="2">
        <v>0.16483516483516483</v>
      </c>
      <c r="AB476" s="2">
        <v>0</v>
      </c>
      <c r="AC476" s="2">
        <v>0</v>
      </c>
      <c r="AD476" s="2">
        <v>0</v>
      </c>
      <c r="AE476" s="2">
        <v>25.560439560439562</v>
      </c>
      <c r="AF476" s="2">
        <v>0</v>
      </c>
      <c r="AG476" s="2">
        <v>0</v>
      </c>
      <c r="AH476" s="2" t="s">
        <v>566</v>
      </c>
      <c r="AI476" s="37">
        <v>5</v>
      </c>
    </row>
    <row r="477" spans="1:35" x14ac:dyDescent="0.25">
      <c r="A477" t="s">
        <v>35</v>
      </c>
      <c r="B477" t="s">
        <v>1663</v>
      </c>
      <c r="C477" t="s">
        <v>2080</v>
      </c>
      <c r="D477" t="s">
        <v>2340</v>
      </c>
      <c r="E477" s="2">
        <v>69.428571428571431</v>
      </c>
      <c r="F477" s="2">
        <v>51.3454945054945</v>
      </c>
      <c r="G477" s="2">
        <v>0.32967032967032966</v>
      </c>
      <c r="H477" s="2">
        <v>0.29263736263736267</v>
      </c>
      <c r="I477" s="2">
        <v>5.4065934065934069</v>
      </c>
      <c r="J477" s="2">
        <v>0</v>
      </c>
      <c r="K477" s="2">
        <v>0</v>
      </c>
      <c r="L477" s="2">
        <v>7.2340659340659323</v>
      </c>
      <c r="M477" s="2">
        <v>5.2464835164835169</v>
      </c>
      <c r="N477" s="2">
        <v>0</v>
      </c>
      <c r="O477" s="2">
        <f>SUM(NonNurse[[#This Row],[Qualified Social Work Staff Hours]:[Other Social Work Staff Hours]])/NonNurse[[#This Row],[MDS Census]]</f>
        <v>7.5566635011079464E-2</v>
      </c>
      <c r="P477" s="2">
        <v>3.1709890109890102</v>
      </c>
      <c r="Q477" s="2">
        <v>15.372197802197801</v>
      </c>
      <c r="R477" s="2">
        <f>SUM(NonNurse[[#This Row],[Qualified Activities Professional Hours]:[Other Activities Professional Hours]])/NonNurse[[#This Row],[MDS Census]]</f>
        <v>0.26708293763849317</v>
      </c>
      <c r="S477" s="2">
        <v>14.510659340659336</v>
      </c>
      <c r="T477" s="2">
        <v>14.58032967032967</v>
      </c>
      <c r="U477" s="2">
        <v>0</v>
      </c>
      <c r="V477" s="2">
        <f>SUM(NonNurse[[#This Row],[Occupational Therapist Hours]:[OT Aide Hours]])/NonNurse[[#This Row],[MDS Census]]</f>
        <v>0.41900601456157005</v>
      </c>
      <c r="W477" s="2">
        <v>11.903406593406599</v>
      </c>
      <c r="X477" s="2">
        <v>15.045494505494501</v>
      </c>
      <c r="Y477" s="2">
        <v>7.6923076923076927E-2</v>
      </c>
      <c r="Z477" s="2">
        <f>SUM(NonNurse[[#This Row],[Physical Therapist (PT) Hours]:[PT Aide Hours]])/NonNurse[[#This Row],[MDS Census]]</f>
        <v>0.38926084203861983</v>
      </c>
      <c r="AA477" s="2">
        <v>0</v>
      </c>
      <c r="AB477" s="2">
        <v>0</v>
      </c>
      <c r="AC477" s="2">
        <v>0</v>
      </c>
      <c r="AD477" s="2">
        <v>0</v>
      </c>
      <c r="AE477" s="2">
        <v>0</v>
      </c>
      <c r="AF477" s="2">
        <v>0</v>
      </c>
      <c r="AG477" s="2">
        <v>0</v>
      </c>
      <c r="AH477" s="2" t="s">
        <v>727</v>
      </c>
      <c r="AI477" s="37">
        <v>5</v>
      </c>
    </row>
    <row r="478" spans="1:35" x14ac:dyDescent="0.25">
      <c r="A478" t="s">
        <v>35</v>
      </c>
      <c r="B478" t="s">
        <v>1019</v>
      </c>
      <c r="C478" t="s">
        <v>2065</v>
      </c>
      <c r="D478" t="s">
        <v>2335</v>
      </c>
      <c r="E478" s="2">
        <v>90.978021978021971</v>
      </c>
      <c r="F478" s="2">
        <v>58.49384615384615</v>
      </c>
      <c r="G478" s="2">
        <v>0.46153846153846156</v>
      </c>
      <c r="H478" s="2">
        <v>0.37912087912087911</v>
      </c>
      <c r="I478" s="2">
        <v>3.1208791208791209</v>
      </c>
      <c r="J478" s="2">
        <v>0</v>
      </c>
      <c r="K478" s="2">
        <v>0</v>
      </c>
      <c r="L478" s="2">
        <v>4.1139560439560441</v>
      </c>
      <c r="M478" s="2">
        <v>5.186813186813187</v>
      </c>
      <c r="N478" s="2">
        <v>4.4323076923076918</v>
      </c>
      <c r="O478" s="2">
        <f>SUM(NonNurse[[#This Row],[Qualified Social Work Staff Hours]:[Other Social Work Staff Hours]])/NonNurse[[#This Row],[MDS Census]]</f>
        <v>0.10573016064742118</v>
      </c>
      <c r="P478" s="2">
        <v>0</v>
      </c>
      <c r="Q478" s="2">
        <v>17.084615384615393</v>
      </c>
      <c r="R478" s="2">
        <f>SUM(NonNurse[[#This Row],[Qualified Activities Professional Hours]:[Other Activities Professional Hours]])/NonNurse[[#This Row],[MDS Census]]</f>
        <v>0.18778838023915942</v>
      </c>
      <c r="S478" s="2">
        <v>3.9846153846153842</v>
      </c>
      <c r="T478" s="2">
        <v>9.57043956043956</v>
      </c>
      <c r="U478" s="2">
        <v>0</v>
      </c>
      <c r="V478" s="2">
        <f>SUM(NonNurse[[#This Row],[Occupational Therapist Hours]:[OT Aide Hours]])/NonNurse[[#This Row],[MDS Census]]</f>
        <v>0.14899263196038171</v>
      </c>
      <c r="W478" s="2">
        <v>8.4585714285714282</v>
      </c>
      <c r="X478" s="2">
        <v>10.063516483516485</v>
      </c>
      <c r="Y478" s="2">
        <v>0</v>
      </c>
      <c r="Z478" s="2">
        <f>SUM(NonNurse[[#This Row],[Physical Therapist (PT) Hours]:[PT Aide Hours]])/NonNurse[[#This Row],[MDS Census]]</f>
        <v>0.20358859765672183</v>
      </c>
      <c r="AA478" s="2">
        <v>0</v>
      </c>
      <c r="AB478" s="2">
        <v>0</v>
      </c>
      <c r="AC478" s="2">
        <v>0</v>
      </c>
      <c r="AD478" s="2">
        <v>0</v>
      </c>
      <c r="AE478" s="2">
        <v>0</v>
      </c>
      <c r="AF478" s="2">
        <v>0</v>
      </c>
      <c r="AG478" s="2">
        <v>0</v>
      </c>
      <c r="AH478" s="2" t="s">
        <v>72</v>
      </c>
      <c r="AI478" s="37">
        <v>5</v>
      </c>
    </row>
    <row r="479" spans="1:35" x14ac:dyDescent="0.25">
      <c r="A479" t="s">
        <v>35</v>
      </c>
      <c r="B479" t="s">
        <v>1011</v>
      </c>
      <c r="C479" t="s">
        <v>2069</v>
      </c>
      <c r="D479" t="s">
        <v>2331</v>
      </c>
      <c r="E479" s="2">
        <v>86.571428571428569</v>
      </c>
      <c r="F479" s="2">
        <v>53.948681318681317</v>
      </c>
      <c r="G479" s="2">
        <v>0.32967032967032966</v>
      </c>
      <c r="H479" s="2">
        <v>0.38890109890109892</v>
      </c>
      <c r="I479" s="2">
        <v>1.1538461538461537</v>
      </c>
      <c r="J479" s="2">
        <v>0</v>
      </c>
      <c r="K479" s="2">
        <v>0</v>
      </c>
      <c r="L479" s="2">
        <v>5.4513186813186785</v>
      </c>
      <c r="M479" s="2">
        <v>5.6023076923076927</v>
      </c>
      <c r="N479" s="2">
        <v>0.81681318681318682</v>
      </c>
      <c r="O479" s="2">
        <f>SUM(NonNurse[[#This Row],[Qualified Social Work Staff Hours]:[Other Social Work Staff Hours]])/NonNurse[[#This Row],[MDS Census]]</f>
        <v>7.4148260979944161E-2</v>
      </c>
      <c r="P479" s="2">
        <v>5.2769230769230759</v>
      </c>
      <c r="Q479" s="2">
        <v>16.106153846153855</v>
      </c>
      <c r="R479" s="2">
        <f>SUM(NonNurse[[#This Row],[Qualified Activities Professional Hours]:[Other Activities Professional Hours]])/NonNurse[[#This Row],[MDS Census]]</f>
        <v>0.2469992383853771</v>
      </c>
      <c r="S479" s="2">
        <v>2.0358241758241764</v>
      </c>
      <c r="T479" s="2">
        <v>3.2819780219780221</v>
      </c>
      <c r="U479" s="2">
        <v>0</v>
      </c>
      <c r="V479" s="2">
        <f>SUM(NonNurse[[#This Row],[Occupational Therapist Hours]:[OT Aide Hours]])/NonNurse[[#This Row],[MDS Census]]</f>
        <v>6.142675806042143E-2</v>
      </c>
      <c r="W479" s="2">
        <v>4.1497802197802205</v>
      </c>
      <c r="X479" s="2">
        <v>3.0086813186813197</v>
      </c>
      <c r="Y479" s="2">
        <v>0</v>
      </c>
      <c r="Z479" s="2">
        <f>SUM(NonNurse[[#This Row],[Physical Therapist (PT) Hours]:[PT Aide Hours]])/NonNurse[[#This Row],[MDS Census]]</f>
        <v>8.268849961919271E-2</v>
      </c>
      <c r="AA479" s="2">
        <v>0</v>
      </c>
      <c r="AB479" s="2">
        <v>0</v>
      </c>
      <c r="AC479" s="2">
        <v>0</v>
      </c>
      <c r="AD479" s="2">
        <v>0</v>
      </c>
      <c r="AE479" s="2">
        <v>0</v>
      </c>
      <c r="AF479" s="2">
        <v>0</v>
      </c>
      <c r="AG479" s="2">
        <v>0</v>
      </c>
      <c r="AH479" s="2" t="s">
        <v>64</v>
      </c>
      <c r="AI479" s="37">
        <v>5</v>
      </c>
    </row>
    <row r="480" spans="1:35" x14ac:dyDescent="0.25">
      <c r="A480" t="s">
        <v>35</v>
      </c>
      <c r="B480" t="s">
        <v>1760</v>
      </c>
      <c r="C480" t="s">
        <v>2082</v>
      </c>
      <c r="D480" t="s">
        <v>2322</v>
      </c>
      <c r="E480" s="2">
        <v>60.582417582417584</v>
      </c>
      <c r="F480" s="2">
        <v>4.4169230769230747</v>
      </c>
      <c r="G480" s="2">
        <v>0.43956043956043955</v>
      </c>
      <c r="H480" s="2">
        <v>0</v>
      </c>
      <c r="I480" s="2">
        <v>1.1428571428571428</v>
      </c>
      <c r="J480" s="2">
        <v>0</v>
      </c>
      <c r="K480" s="2">
        <v>0</v>
      </c>
      <c r="L480" s="2">
        <v>2.902417582417582</v>
      </c>
      <c r="M480" s="2">
        <v>0</v>
      </c>
      <c r="N480" s="2">
        <v>9.5824175824175821</v>
      </c>
      <c r="O480" s="2">
        <f>SUM(NonNurse[[#This Row],[Qualified Social Work Staff Hours]:[Other Social Work Staff Hours]])/NonNurse[[#This Row],[MDS Census]]</f>
        <v>0.15817159441320514</v>
      </c>
      <c r="P480" s="2">
        <v>5.9499999999999993</v>
      </c>
      <c r="Q480" s="2">
        <v>4.5332967032967026</v>
      </c>
      <c r="R480" s="2">
        <f>SUM(NonNurse[[#This Row],[Qualified Activities Professional Hours]:[Other Activities Professional Hours]])/NonNurse[[#This Row],[MDS Census]]</f>
        <v>0.17304190096136401</v>
      </c>
      <c r="S480" s="2">
        <v>2.6357142857142861</v>
      </c>
      <c r="T480" s="2">
        <v>5.1547252747252745</v>
      </c>
      <c r="U480" s="2">
        <v>0</v>
      </c>
      <c r="V480" s="2">
        <f>SUM(NonNurse[[#This Row],[Occupational Therapist Hours]:[OT Aide Hours]])/NonNurse[[#This Row],[MDS Census]]</f>
        <v>0.12859241792127699</v>
      </c>
      <c r="W480" s="2">
        <v>1.6121978021978023</v>
      </c>
      <c r="X480" s="2">
        <v>8.1734065934065931</v>
      </c>
      <c r="Y480" s="2">
        <v>0</v>
      </c>
      <c r="Z480" s="2">
        <f>SUM(NonNurse[[#This Row],[Physical Therapist (PT) Hours]:[PT Aide Hours]])/NonNurse[[#This Row],[MDS Census]]</f>
        <v>0.16152548521676036</v>
      </c>
      <c r="AA480" s="2">
        <v>0</v>
      </c>
      <c r="AB480" s="2">
        <v>0</v>
      </c>
      <c r="AC480" s="2">
        <v>0</v>
      </c>
      <c r="AD480" s="2">
        <v>0</v>
      </c>
      <c r="AE480" s="2">
        <v>0</v>
      </c>
      <c r="AF480" s="2">
        <v>0</v>
      </c>
      <c r="AG480" s="2">
        <v>0</v>
      </c>
      <c r="AH480" s="2" t="s">
        <v>826</v>
      </c>
      <c r="AI480" s="37">
        <v>5</v>
      </c>
    </row>
    <row r="481" spans="1:35" x14ac:dyDescent="0.25">
      <c r="A481" t="s">
        <v>35</v>
      </c>
      <c r="B481" t="s">
        <v>1084</v>
      </c>
      <c r="C481" t="s">
        <v>2082</v>
      </c>
      <c r="D481" t="s">
        <v>2322</v>
      </c>
      <c r="E481" s="2">
        <v>60.64835164835165</v>
      </c>
      <c r="F481" s="2">
        <v>5.4505494505494507</v>
      </c>
      <c r="G481" s="2">
        <v>0</v>
      </c>
      <c r="H481" s="2">
        <v>0.64384615384615385</v>
      </c>
      <c r="I481" s="2">
        <v>1.8351648351648351</v>
      </c>
      <c r="J481" s="2">
        <v>0</v>
      </c>
      <c r="K481" s="2">
        <v>0</v>
      </c>
      <c r="L481" s="2">
        <v>11.081538461538463</v>
      </c>
      <c r="M481" s="2">
        <v>5.5824175824175821</v>
      </c>
      <c r="N481" s="2">
        <v>0</v>
      </c>
      <c r="O481" s="2">
        <f>SUM(NonNurse[[#This Row],[Qualified Social Work Staff Hours]:[Other Social Work Staff Hours]])/NonNurse[[#This Row],[MDS Census]]</f>
        <v>9.204566044573291E-2</v>
      </c>
      <c r="P481" s="2">
        <v>5.2747252747252746</v>
      </c>
      <c r="Q481" s="2">
        <v>2.7505494505494501</v>
      </c>
      <c r="R481" s="2">
        <f>SUM(NonNurse[[#This Row],[Qualified Activities Professional Hours]:[Other Activities Professional Hours]])/NonNurse[[#This Row],[MDS Census]]</f>
        <v>0.13232469650298967</v>
      </c>
      <c r="S481" s="2">
        <v>5.2805494505494499</v>
      </c>
      <c r="T481" s="2">
        <v>14.177252747252751</v>
      </c>
      <c r="U481" s="2">
        <v>0</v>
      </c>
      <c r="V481" s="2">
        <f>SUM(NonNurse[[#This Row],[Occupational Therapist Hours]:[OT Aide Hours]])/NonNurse[[#This Row],[MDS Census]]</f>
        <v>0.32082986048197143</v>
      </c>
      <c r="W481" s="2">
        <v>5.4751648351648328</v>
      </c>
      <c r="X481" s="2">
        <v>12.049670329670329</v>
      </c>
      <c r="Y481" s="2">
        <v>0</v>
      </c>
      <c r="Z481" s="2">
        <f>SUM(NonNurse[[#This Row],[Physical Therapist (PT) Hours]:[PT Aide Hours]])/NonNurse[[#This Row],[MDS Census]]</f>
        <v>0.28895814459141139</v>
      </c>
      <c r="AA481" s="2">
        <v>0</v>
      </c>
      <c r="AB481" s="2">
        <v>0</v>
      </c>
      <c r="AC481" s="2">
        <v>0</v>
      </c>
      <c r="AD481" s="2">
        <v>0</v>
      </c>
      <c r="AE481" s="2">
        <v>0</v>
      </c>
      <c r="AF481" s="2">
        <v>0</v>
      </c>
      <c r="AG481" s="2">
        <v>0</v>
      </c>
      <c r="AH481" s="2" t="s">
        <v>137</v>
      </c>
      <c r="AI481" s="37">
        <v>5</v>
      </c>
    </row>
    <row r="482" spans="1:35" x14ac:dyDescent="0.25">
      <c r="A482" t="s">
        <v>35</v>
      </c>
      <c r="B482" t="s">
        <v>1652</v>
      </c>
      <c r="C482" t="s">
        <v>2068</v>
      </c>
      <c r="D482" t="s">
        <v>2307</v>
      </c>
      <c r="E482" s="2">
        <v>85.340659340659343</v>
      </c>
      <c r="F482" s="2">
        <v>5.2307692307692308</v>
      </c>
      <c r="G482" s="2">
        <v>7.6923076923076927E-2</v>
      </c>
      <c r="H482" s="2">
        <v>0.48351648351648352</v>
      </c>
      <c r="I482" s="2">
        <v>1.5384615384615385</v>
      </c>
      <c r="J482" s="2">
        <v>0</v>
      </c>
      <c r="K482" s="2">
        <v>0</v>
      </c>
      <c r="L482" s="2">
        <v>4.6205494505494507</v>
      </c>
      <c r="M482" s="2">
        <v>0</v>
      </c>
      <c r="N482" s="2">
        <v>0</v>
      </c>
      <c r="O482" s="2">
        <f>SUM(NonNurse[[#This Row],[Qualified Social Work Staff Hours]:[Other Social Work Staff Hours]])/NonNurse[[#This Row],[MDS Census]]</f>
        <v>0</v>
      </c>
      <c r="P482" s="2">
        <v>0</v>
      </c>
      <c r="Q482" s="2">
        <v>20.255494505494507</v>
      </c>
      <c r="R482" s="2">
        <f>SUM(NonNurse[[#This Row],[Qualified Activities Professional Hours]:[Other Activities Professional Hours]])/NonNurse[[#This Row],[MDS Census]]</f>
        <v>0.23734869945918105</v>
      </c>
      <c r="S482" s="2">
        <v>3.1002197802197808</v>
      </c>
      <c r="T482" s="2">
        <v>7.1949450549450509</v>
      </c>
      <c r="U482" s="2">
        <v>0</v>
      </c>
      <c r="V482" s="2">
        <f>SUM(NonNurse[[#This Row],[Occupational Therapist Hours]:[OT Aide Hours]])/NonNurse[[#This Row],[MDS Census]]</f>
        <v>0.12063610610352815</v>
      </c>
      <c r="W482" s="2">
        <v>5.8438461538461546</v>
      </c>
      <c r="X482" s="2">
        <v>7.4150549450549477</v>
      </c>
      <c r="Y482" s="2">
        <v>0</v>
      </c>
      <c r="Z482" s="2">
        <f>SUM(NonNurse[[#This Row],[Physical Therapist (PT) Hours]:[PT Aide Hours]])/NonNurse[[#This Row],[MDS Census]]</f>
        <v>0.15536440896214271</v>
      </c>
      <c r="AA482" s="2">
        <v>0</v>
      </c>
      <c r="AB482" s="2">
        <v>0</v>
      </c>
      <c r="AC482" s="2">
        <v>0</v>
      </c>
      <c r="AD482" s="2">
        <v>0</v>
      </c>
      <c r="AE482" s="2">
        <v>0</v>
      </c>
      <c r="AF482" s="2">
        <v>0</v>
      </c>
      <c r="AG482" s="2">
        <v>0</v>
      </c>
      <c r="AH482" s="2" t="s">
        <v>715</v>
      </c>
      <c r="AI482" s="37">
        <v>5</v>
      </c>
    </row>
    <row r="483" spans="1:35" x14ac:dyDescent="0.25">
      <c r="A483" t="s">
        <v>35</v>
      </c>
      <c r="B483" t="s">
        <v>1401</v>
      </c>
      <c r="C483" t="s">
        <v>2101</v>
      </c>
      <c r="D483" t="s">
        <v>2281</v>
      </c>
      <c r="E483" s="2">
        <v>32.890109890109891</v>
      </c>
      <c r="F483" s="2">
        <v>5.7142857142857144</v>
      </c>
      <c r="G483" s="2">
        <v>1.7582417582417582</v>
      </c>
      <c r="H483" s="2">
        <v>0.14835164835164835</v>
      </c>
      <c r="I483" s="2">
        <v>0.79120879120879117</v>
      </c>
      <c r="J483" s="2">
        <v>0</v>
      </c>
      <c r="K483" s="2">
        <v>0</v>
      </c>
      <c r="L483" s="2">
        <v>4.6552747252747251</v>
      </c>
      <c r="M483" s="2">
        <v>5.186813186813187</v>
      </c>
      <c r="N483" s="2">
        <v>0</v>
      </c>
      <c r="O483" s="2">
        <f>SUM(NonNurse[[#This Row],[Qualified Social Work Staff Hours]:[Other Social Work Staff Hours]])/NonNurse[[#This Row],[MDS Census]]</f>
        <v>0.15770130304042768</v>
      </c>
      <c r="P483" s="2">
        <v>0</v>
      </c>
      <c r="Q483" s="2">
        <v>4.5649450549450545</v>
      </c>
      <c r="R483" s="2">
        <f>SUM(NonNurse[[#This Row],[Qualified Activities Professional Hours]:[Other Activities Professional Hours]])/NonNurse[[#This Row],[MDS Census]]</f>
        <v>0.13879385232208485</v>
      </c>
      <c r="S483" s="2">
        <v>4.0212087912087906</v>
      </c>
      <c r="T483" s="2">
        <v>9.9572527472527472</v>
      </c>
      <c r="U483" s="2">
        <v>0</v>
      </c>
      <c r="V483" s="2">
        <f>SUM(NonNurse[[#This Row],[Occupational Therapist Hours]:[OT Aide Hours]])/NonNurse[[#This Row],[MDS Census]]</f>
        <v>0.42500501169395255</v>
      </c>
      <c r="W483" s="2">
        <v>4.9143956043956027</v>
      </c>
      <c r="X483" s="2">
        <v>13.693076923076919</v>
      </c>
      <c r="Y483" s="2">
        <v>0</v>
      </c>
      <c r="Z483" s="2">
        <f>SUM(NonNurse[[#This Row],[Physical Therapist (PT) Hours]:[PT Aide Hours]])/NonNurse[[#This Row],[MDS Census]]</f>
        <v>0.56574674239893075</v>
      </c>
      <c r="AA483" s="2">
        <v>0</v>
      </c>
      <c r="AB483" s="2">
        <v>0</v>
      </c>
      <c r="AC483" s="2">
        <v>0</v>
      </c>
      <c r="AD483" s="2">
        <v>0</v>
      </c>
      <c r="AE483" s="2">
        <v>0</v>
      </c>
      <c r="AF483" s="2">
        <v>0</v>
      </c>
      <c r="AG483" s="2">
        <v>0</v>
      </c>
      <c r="AH483" s="2" t="s">
        <v>459</v>
      </c>
      <c r="AI483" s="37">
        <v>5</v>
      </c>
    </row>
    <row r="484" spans="1:35" x14ac:dyDescent="0.25">
      <c r="A484" t="s">
        <v>35</v>
      </c>
      <c r="B484" t="s">
        <v>1104</v>
      </c>
      <c r="C484" t="s">
        <v>2019</v>
      </c>
      <c r="D484" t="s">
        <v>2318</v>
      </c>
      <c r="E484" s="2">
        <v>46.879120879120876</v>
      </c>
      <c r="F484" s="2">
        <v>5.186813186813187</v>
      </c>
      <c r="G484" s="2">
        <v>0.2857142857142857</v>
      </c>
      <c r="H484" s="2">
        <v>0.30769230769230771</v>
      </c>
      <c r="I484" s="2">
        <v>1.2747252747252746</v>
      </c>
      <c r="J484" s="2">
        <v>0.67032967032967028</v>
      </c>
      <c r="K484" s="2">
        <v>0</v>
      </c>
      <c r="L484" s="2">
        <v>2.5826373626373633</v>
      </c>
      <c r="M484" s="2">
        <v>5.3626373626373622</v>
      </c>
      <c r="N484" s="2">
        <v>0</v>
      </c>
      <c r="O484" s="2">
        <f>SUM(NonNurse[[#This Row],[Qualified Social Work Staff Hours]:[Other Social Work Staff Hours]])/NonNurse[[#This Row],[MDS Census]]</f>
        <v>0.11439287388654477</v>
      </c>
      <c r="P484" s="2">
        <v>0</v>
      </c>
      <c r="Q484" s="2">
        <v>2.4368131868131866</v>
      </c>
      <c r="R484" s="2">
        <f>SUM(NonNurse[[#This Row],[Qualified Activities Professional Hours]:[Other Activities Professional Hours]])/NonNurse[[#This Row],[MDS Census]]</f>
        <v>5.198077824660103E-2</v>
      </c>
      <c r="S484" s="2">
        <v>2.4742857142857129</v>
      </c>
      <c r="T484" s="2">
        <v>3.7752747252747252</v>
      </c>
      <c r="U484" s="2">
        <v>0</v>
      </c>
      <c r="V484" s="2">
        <f>SUM(NonNurse[[#This Row],[Occupational Therapist Hours]:[OT Aide Hours]])/NonNurse[[#This Row],[MDS Census]]</f>
        <v>0.13331223628691982</v>
      </c>
      <c r="W484" s="2">
        <v>1.4105494505494507</v>
      </c>
      <c r="X484" s="2">
        <v>6.5050549450549457</v>
      </c>
      <c r="Y484" s="2">
        <v>2.5054945054945055</v>
      </c>
      <c r="Z484" s="2">
        <f>SUM(NonNurse[[#This Row],[Physical Therapist (PT) Hours]:[PT Aide Hours]])/NonNurse[[#This Row],[MDS Census]]</f>
        <v>0.22229723394280357</v>
      </c>
      <c r="AA484" s="2">
        <v>0</v>
      </c>
      <c r="AB484" s="2">
        <v>0</v>
      </c>
      <c r="AC484" s="2">
        <v>0</v>
      </c>
      <c r="AD484" s="2">
        <v>0</v>
      </c>
      <c r="AE484" s="2">
        <v>0</v>
      </c>
      <c r="AF484" s="2">
        <v>0</v>
      </c>
      <c r="AG484" s="2">
        <v>0</v>
      </c>
      <c r="AH484" s="2" t="s">
        <v>158</v>
      </c>
      <c r="AI484" s="37">
        <v>5</v>
      </c>
    </row>
    <row r="485" spans="1:35" x14ac:dyDescent="0.25">
      <c r="A485" t="s">
        <v>35</v>
      </c>
      <c r="B485" t="s">
        <v>1479</v>
      </c>
      <c r="C485" t="s">
        <v>1946</v>
      </c>
      <c r="D485" t="s">
        <v>2355</v>
      </c>
      <c r="E485" s="2">
        <v>84.175824175824175</v>
      </c>
      <c r="F485" s="2">
        <v>2.2857142857142856</v>
      </c>
      <c r="G485" s="2">
        <v>0.5494505494505495</v>
      </c>
      <c r="H485" s="2">
        <v>0.49780219780219775</v>
      </c>
      <c r="I485" s="2">
        <v>0.68131868131868134</v>
      </c>
      <c r="J485" s="2">
        <v>0</v>
      </c>
      <c r="K485" s="2">
        <v>0</v>
      </c>
      <c r="L485" s="2">
        <v>5.3503296703296703</v>
      </c>
      <c r="M485" s="2">
        <v>15.218681318681318</v>
      </c>
      <c r="N485" s="2">
        <v>0</v>
      </c>
      <c r="O485" s="2">
        <f>SUM(NonNurse[[#This Row],[Qualified Social Work Staff Hours]:[Other Social Work Staff Hours]])/NonNurse[[#This Row],[MDS Census]]</f>
        <v>0.18079634464751956</v>
      </c>
      <c r="P485" s="2">
        <v>16.229670329670338</v>
      </c>
      <c r="Q485" s="2">
        <v>0</v>
      </c>
      <c r="R485" s="2">
        <f>SUM(NonNurse[[#This Row],[Qualified Activities Professional Hours]:[Other Activities Professional Hours]])/NonNurse[[#This Row],[MDS Census]]</f>
        <v>0.19280678851174946</v>
      </c>
      <c r="S485" s="2">
        <v>3.9976923076923074</v>
      </c>
      <c r="T485" s="2">
        <v>10.36879120879121</v>
      </c>
      <c r="U485" s="2">
        <v>0</v>
      </c>
      <c r="V485" s="2">
        <f>SUM(NonNurse[[#This Row],[Occupational Therapist Hours]:[OT Aide Hours]])/NonNurse[[#This Row],[MDS Census]]</f>
        <v>0.17067232375979113</v>
      </c>
      <c r="W485" s="2">
        <v>4.7780219780219788</v>
      </c>
      <c r="X485" s="2">
        <v>8.9483516483516485</v>
      </c>
      <c r="Y485" s="2">
        <v>0</v>
      </c>
      <c r="Z485" s="2">
        <f>SUM(NonNurse[[#This Row],[Physical Therapist (PT) Hours]:[PT Aide Hours]])/NonNurse[[#This Row],[MDS Census]]</f>
        <v>0.16306788511749348</v>
      </c>
      <c r="AA485" s="2">
        <v>0</v>
      </c>
      <c r="AB485" s="2">
        <v>0</v>
      </c>
      <c r="AC485" s="2">
        <v>0</v>
      </c>
      <c r="AD485" s="2">
        <v>0</v>
      </c>
      <c r="AE485" s="2">
        <v>0</v>
      </c>
      <c r="AF485" s="2">
        <v>0</v>
      </c>
      <c r="AG485" s="2">
        <v>0</v>
      </c>
      <c r="AH485" s="2" t="s">
        <v>539</v>
      </c>
      <c r="AI485" s="37">
        <v>5</v>
      </c>
    </row>
    <row r="486" spans="1:35" x14ac:dyDescent="0.25">
      <c r="A486" t="s">
        <v>35</v>
      </c>
      <c r="B486" t="s">
        <v>1396</v>
      </c>
      <c r="C486" t="s">
        <v>2155</v>
      </c>
      <c r="D486" t="s">
        <v>2301</v>
      </c>
      <c r="E486" s="2">
        <v>83.032967032967036</v>
      </c>
      <c r="F486" s="2">
        <v>5.7087912087912089</v>
      </c>
      <c r="G486" s="2">
        <v>1.098901098901099E-2</v>
      </c>
      <c r="H486" s="2">
        <v>0.65659340659340659</v>
      </c>
      <c r="I486" s="2">
        <v>0.73626373626373631</v>
      </c>
      <c r="J486" s="2">
        <v>0</v>
      </c>
      <c r="K486" s="2">
        <v>0</v>
      </c>
      <c r="L486" s="2">
        <v>4.3935164835164819</v>
      </c>
      <c r="M486" s="2">
        <v>0</v>
      </c>
      <c r="N486" s="2">
        <v>0</v>
      </c>
      <c r="O486" s="2">
        <f>SUM(NonNurse[[#This Row],[Qualified Social Work Staff Hours]:[Other Social Work Staff Hours]])/NonNurse[[#This Row],[MDS Census]]</f>
        <v>0</v>
      </c>
      <c r="P486" s="2">
        <v>5.3395604395604401</v>
      </c>
      <c r="Q486" s="2">
        <v>0</v>
      </c>
      <c r="R486" s="2">
        <f>SUM(NonNurse[[#This Row],[Qualified Activities Professional Hours]:[Other Activities Professional Hours]])/NonNurse[[#This Row],[MDS Census]]</f>
        <v>6.4306511381683432E-2</v>
      </c>
      <c r="S486" s="2">
        <v>2.3786813186813185</v>
      </c>
      <c r="T486" s="2">
        <v>5.5662637362637355</v>
      </c>
      <c r="U486" s="2">
        <v>0</v>
      </c>
      <c r="V486" s="2">
        <f>SUM(NonNurse[[#This Row],[Occupational Therapist Hours]:[OT Aide Hours]])/NonNurse[[#This Row],[MDS Census]]</f>
        <v>9.5684224457384837E-2</v>
      </c>
      <c r="W486" s="2">
        <v>1.6876923076923076</v>
      </c>
      <c r="X486" s="2">
        <v>8.7051648351648367</v>
      </c>
      <c r="Y486" s="2">
        <v>0.13186813186813187</v>
      </c>
      <c r="Z486" s="2">
        <f>SUM(NonNurse[[#This Row],[Physical Therapist (PT) Hours]:[PT Aide Hours]])/NonNurse[[#This Row],[MDS Census]]</f>
        <v>0.12675357331921652</v>
      </c>
      <c r="AA486" s="2">
        <v>0</v>
      </c>
      <c r="AB486" s="2">
        <v>0</v>
      </c>
      <c r="AC486" s="2">
        <v>1.1538461538461537</v>
      </c>
      <c r="AD486" s="2">
        <v>0</v>
      </c>
      <c r="AE486" s="2">
        <v>0</v>
      </c>
      <c r="AF486" s="2">
        <v>0</v>
      </c>
      <c r="AG486" s="2">
        <v>0</v>
      </c>
      <c r="AH486" s="2" t="s">
        <v>454</v>
      </c>
      <c r="AI486" s="37">
        <v>5</v>
      </c>
    </row>
    <row r="487" spans="1:35" x14ac:dyDescent="0.25">
      <c r="A487" t="s">
        <v>35</v>
      </c>
      <c r="B487" t="s">
        <v>1080</v>
      </c>
      <c r="C487" t="s">
        <v>2095</v>
      </c>
      <c r="D487" t="s">
        <v>2345</v>
      </c>
      <c r="E487" s="2">
        <v>81.329670329670336</v>
      </c>
      <c r="F487" s="2">
        <v>0</v>
      </c>
      <c r="G487" s="2">
        <v>1.6373626373626373</v>
      </c>
      <c r="H487" s="2">
        <v>0.14285714285714285</v>
      </c>
      <c r="I487" s="2">
        <v>3</v>
      </c>
      <c r="J487" s="2">
        <v>0</v>
      </c>
      <c r="K487" s="2">
        <v>0</v>
      </c>
      <c r="L487" s="2">
        <v>4.2817582417582418</v>
      </c>
      <c r="M487" s="2">
        <v>5.2719780219780219</v>
      </c>
      <c r="N487" s="2">
        <v>0</v>
      </c>
      <c r="O487" s="2">
        <f>SUM(NonNurse[[#This Row],[Qualified Social Work Staff Hours]:[Other Social Work Staff Hours]])/NonNurse[[#This Row],[MDS Census]]</f>
        <v>6.4822321307931349E-2</v>
      </c>
      <c r="P487" s="2">
        <v>0</v>
      </c>
      <c r="Q487" s="2">
        <v>11.395604395604396</v>
      </c>
      <c r="R487" s="2">
        <f>SUM(NonNurse[[#This Row],[Qualified Activities Professional Hours]:[Other Activities Professional Hours]])/NonNurse[[#This Row],[MDS Census]]</f>
        <v>0.14011620051344412</v>
      </c>
      <c r="S487" s="2">
        <v>5.6840659340659343</v>
      </c>
      <c r="T487" s="2">
        <v>11.54505494505494</v>
      </c>
      <c r="U487" s="2">
        <v>0</v>
      </c>
      <c r="V487" s="2">
        <f>SUM(NonNurse[[#This Row],[Occupational Therapist Hours]:[OT Aide Hours]])/NonNurse[[#This Row],[MDS Census]]</f>
        <v>0.21184299418997424</v>
      </c>
      <c r="W487" s="2">
        <v>4.1089010989011001</v>
      </c>
      <c r="X487" s="2">
        <v>11.087142857142858</v>
      </c>
      <c r="Y487" s="2">
        <v>0</v>
      </c>
      <c r="Z487" s="2">
        <f>SUM(NonNurse[[#This Row],[Physical Therapist (PT) Hours]:[PT Aide Hours]])/NonNurse[[#This Row],[MDS Census]]</f>
        <v>0.18684502094311581</v>
      </c>
      <c r="AA487" s="2">
        <v>0.70329670329670335</v>
      </c>
      <c r="AB487" s="2">
        <v>0</v>
      </c>
      <c r="AC487" s="2">
        <v>0</v>
      </c>
      <c r="AD487" s="2">
        <v>0</v>
      </c>
      <c r="AE487" s="2">
        <v>0</v>
      </c>
      <c r="AF487" s="2">
        <v>0</v>
      </c>
      <c r="AG487" s="2">
        <v>0</v>
      </c>
      <c r="AH487" s="2" t="s">
        <v>133</v>
      </c>
      <c r="AI487" s="37">
        <v>5</v>
      </c>
    </row>
    <row r="488" spans="1:35" x14ac:dyDescent="0.25">
      <c r="A488" t="s">
        <v>35</v>
      </c>
      <c r="B488" t="s">
        <v>1054</v>
      </c>
      <c r="C488" t="s">
        <v>2028</v>
      </c>
      <c r="D488" t="s">
        <v>2285</v>
      </c>
      <c r="E488" s="2">
        <v>51.637362637362635</v>
      </c>
      <c r="F488" s="2">
        <v>4.9230769230769234</v>
      </c>
      <c r="G488" s="2">
        <v>0.14285714285714285</v>
      </c>
      <c r="H488" s="2">
        <v>0.22527472527472528</v>
      </c>
      <c r="I488" s="2">
        <v>0.70329670329670335</v>
      </c>
      <c r="J488" s="2">
        <v>0</v>
      </c>
      <c r="K488" s="2">
        <v>0</v>
      </c>
      <c r="L488" s="2">
        <v>2.4203296703296702</v>
      </c>
      <c r="M488" s="2">
        <v>0</v>
      </c>
      <c r="N488" s="2">
        <v>5.7060439560439562</v>
      </c>
      <c r="O488" s="2">
        <f>SUM(NonNurse[[#This Row],[Qualified Social Work Staff Hours]:[Other Social Work Staff Hours]])/NonNurse[[#This Row],[MDS Census]]</f>
        <v>0.11050223451798255</v>
      </c>
      <c r="P488" s="2">
        <v>4.6318681318681323</v>
      </c>
      <c r="Q488" s="2">
        <v>2.6538461538461537</v>
      </c>
      <c r="R488" s="2">
        <f>SUM(NonNurse[[#This Row],[Qualified Activities Professional Hours]:[Other Activities Professional Hours]])/NonNurse[[#This Row],[MDS Census]]</f>
        <v>0.14109384975526709</v>
      </c>
      <c r="S488" s="2">
        <v>6.2252747252747254</v>
      </c>
      <c r="T488" s="2">
        <v>1.5302197802197801</v>
      </c>
      <c r="U488" s="2">
        <v>0</v>
      </c>
      <c r="V488" s="2">
        <f>SUM(NonNurse[[#This Row],[Occupational Therapist Hours]:[OT Aide Hours]])/NonNurse[[#This Row],[MDS Census]]</f>
        <v>0.15019153011278996</v>
      </c>
      <c r="W488" s="2">
        <v>1.7609890109890109</v>
      </c>
      <c r="X488" s="2">
        <v>4.1098901098901095</v>
      </c>
      <c r="Y488" s="2">
        <v>0</v>
      </c>
      <c r="Z488" s="2">
        <f>SUM(NonNurse[[#This Row],[Physical Therapist (PT) Hours]:[PT Aide Hours]])/NonNurse[[#This Row],[MDS Census]]</f>
        <v>0.11369440306448181</v>
      </c>
      <c r="AA488" s="2">
        <v>0</v>
      </c>
      <c r="AB488" s="2">
        <v>0</v>
      </c>
      <c r="AC488" s="2">
        <v>0</v>
      </c>
      <c r="AD488" s="2">
        <v>0</v>
      </c>
      <c r="AE488" s="2">
        <v>0</v>
      </c>
      <c r="AF488" s="2">
        <v>0</v>
      </c>
      <c r="AG488" s="2">
        <v>0</v>
      </c>
      <c r="AH488" s="2" t="s">
        <v>107</v>
      </c>
      <c r="AI488" s="37">
        <v>5</v>
      </c>
    </row>
    <row r="489" spans="1:35" x14ac:dyDescent="0.25">
      <c r="A489" t="s">
        <v>35</v>
      </c>
      <c r="B489" t="s">
        <v>1117</v>
      </c>
      <c r="C489" t="s">
        <v>2060</v>
      </c>
      <c r="D489" t="s">
        <v>2334</v>
      </c>
      <c r="E489" s="2">
        <v>55.087912087912088</v>
      </c>
      <c r="F489" s="2">
        <v>0.61538461538461542</v>
      </c>
      <c r="G489" s="2">
        <v>0.32967032967032966</v>
      </c>
      <c r="H489" s="2">
        <v>0</v>
      </c>
      <c r="I489" s="2">
        <v>0.59340659340659341</v>
      </c>
      <c r="J489" s="2">
        <v>0</v>
      </c>
      <c r="K489" s="2">
        <v>0.37362637362637363</v>
      </c>
      <c r="L489" s="2">
        <v>2.8429670329670333</v>
      </c>
      <c r="M489" s="2">
        <v>5.6263736263736268</v>
      </c>
      <c r="N489" s="2">
        <v>0</v>
      </c>
      <c r="O489" s="2">
        <f>SUM(NonNurse[[#This Row],[Qualified Social Work Staff Hours]:[Other Social Work Staff Hours]])/NonNurse[[#This Row],[MDS Census]]</f>
        <v>0.1021344504288849</v>
      </c>
      <c r="P489" s="2">
        <v>4.4890109890109891</v>
      </c>
      <c r="Q489" s="2">
        <v>0.81868131868131866</v>
      </c>
      <c r="R489" s="2">
        <f>SUM(NonNurse[[#This Row],[Qualified Activities Professional Hours]:[Other Activities Professional Hours]])/NonNurse[[#This Row],[MDS Census]]</f>
        <v>9.6349491322561334E-2</v>
      </c>
      <c r="S489" s="2">
        <v>2.2696703296703298</v>
      </c>
      <c r="T489" s="2">
        <v>2.868351648351648</v>
      </c>
      <c r="U489" s="2">
        <v>0</v>
      </c>
      <c r="V489" s="2">
        <f>SUM(NonNurse[[#This Row],[Occupational Therapist Hours]:[OT Aide Hours]])/NonNurse[[#This Row],[MDS Census]]</f>
        <v>9.3269499301815287E-2</v>
      </c>
      <c r="W489" s="2">
        <v>3.0924175824175828</v>
      </c>
      <c r="X489" s="2">
        <v>3.345384615384615</v>
      </c>
      <c r="Y489" s="2">
        <v>0</v>
      </c>
      <c r="Z489" s="2">
        <f>SUM(NonNurse[[#This Row],[Physical Therapist (PT) Hours]:[PT Aide Hours]])/NonNurse[[#This Row],[MDS Census]]</f>
        <v>0.11686415320167563</v>
      </c>
      <c r="AA489" s="2">
        <v>0</v>
      </c>
      <c r="AB489" s="2">
        <v>0</v>
      </c>
      <c r="AC489" s="2">
        <v>0</v>
      </c>
      <c r="AD489" s="2">
        <v>0</v>
      </c>
      <c r="AE489" s="2">
        <v>0</v>
      </c>
      <c r="AF489" s="2">
        <v>0</v>
      </c>
      <c r="AG489" s="2">
        <v>0</v>
      </c>
      <c r="AH489" s="2" t="s">
        <v>171</v>
      </c>
      <c r="AI489" s="37">
        <v>5</v>
      </c>
    </row>
    <row r="490" spans="1:35" x14ac:dyDescent="0.25">
      <c r="A490" t="s">
        <v>35</v>
      </c>
      <c r="B490" t="s">
        <v>1275</v>
      </c>
      <c r="C490" t="s">
        <v>2082</v>
      </c>
      <c r="D490" t="s">
        <v>2322</v>
      </c>
      <c r="E490" s="2">
        <v>35.626373626373628</v>
      </c>
      <c r="F490" s="2">
        <v>5.3241758241758239</v>
      </c>
      <c r="G490" s="2">
        <v>0</v>
      </c>
      <c r="H490" s="2">
        <v>0.12087912087912088</v>
      </c>
      <c r="I490" s="2">
        <v>0</v>
      </c>
      <c r="J490" s="2">
        <v>0</v>
      </c>
      <c r="K490" s="2">
        <v>0</v>
      </c>
      <c r="L490" s="2">
        <v>5.3424175824175819</v>
      </c>
      <c r="M490" s="2">
        <v>5.2802197802197801</v>
      </c>
      <c r="N490" s="2">
        <v>0</v>
      </c>
      <c r="O490" s="2">
        <f>SUM(NonNurse[[#This Row],[Qualified Social Work Staff Hours]:[Other Social Work Staff Hours]])/NonNurse[[#This Row],[MDS Census]]</f>
        <v>0.14821098087600246</v>
      </c>
      <c r="P490" s="2">
        <v>4.3928571428571432</v>
      </c>
      <c r="Q490" s="2">
        <v>0</v>
      </c>
      <c r="R490" s="2">
        <f>SUM(NonNurse[[#This Row],[Qualified Activities Professional Hours]:[Other Activities Professional Hours]])/NonNurse[[#This Row],[MDS Census]]</f>
        <v>0.12330351634793338</v>
      </c>
      <c r="S490" s="2">
        <v>4.2801098901098928</v>
      </c>
      <c r="T490" s="2">
        <v>3.9806593406593409</v>
      </c>
      <c r="U490" s="2">
        <v>0</v>
      </c>
      <c r="V490" s="2">
        <f>SUM(NonNurse[[#This Row],[Occupational Therapist Hours]:[OT Aide Hours]])/NonNurse[[#This Row],[MDS Census]]</f>
        <v>0.23187230104873544</v>
      </c>
      <c r="W490" s="2">
        <v>4.6232967032967016</v>
      </c>
      <c r="X490" s="2">
        <v>2.838461538461539</v>
      </c>
      <c r="Y490" s="2">
        <v>0</v>
      </c>
      <c r="Z490" s="2">
        <f>SUM(NonNurse[[#This Row],[Physical Therapist (PT) Hours]:[PT Aide Hours]])/NonNurse[[#This Row],[MDS Census]]</f>
        <v>0.20944478716841453</v>
      </c>
      <c r="AA490" s="2">
        <v>0</v>
      </c>
      <c r="AB490" s="2">
        <v>0</v>
      </c>
      <c r="AC490" s="2">
        <v>0</v>
      </c>
      <c r="AD490" s="2">
        <v>0</v>
      </c>
      <c r="AE490" s="2">
        <v>0</v>
      </c>
      <c r="AF490" s="2">
        <v>0</v>
      </c>
      <c r="AG490" s="2">
        <v>0</v>
      </c>
      <c r="AH490" s="2" t="s">
        <v>331</v>
      </c>
      <c r="AI490" s="37">
        <v>5</v>
      </c>
    </row>
    <row r="491" spans="1:35" x14ac:dyDescent="0.25">
      <c r="A491" t="s">
        <v>35</v>
      </c>
      <c r="B491" t="s">
        <v>1161</v>
      </c>
      <c r="C491" t="s">
        <v>1946</v>
      </c>
      <c r="D491" t="s">
        <v>2309</v>
      </c>
      <c r="E491" s="2">
        <v>60.53846153846154</v>
      </c>
      <c r="F491" s="2">
        <v>5.4505494505494507</v>
      </c>
      <c r="G491" s="2">
        <v>1</v>
      </c>
      <c r="H491" s="2">
        <v>0.2857142857142857</v>
      </c>
      <c r="I491" s="2">
        <v>2.2857142857142856</v>
      </c>
      <c r="J491" s="2">
        <v>0</v>
      </c>
      <c r="K491" s="2">
        <v>3.5714285714285716</v>
      </c>
      <c r="L491" s="2">
        <v>2.4820879120879122</v>
      </c>
      <c r="M491" s="2">
        <v>5.0109890109890109</v>
      </c>
      <c r="N491" s="2">
        <v>0</v>
      </c>
      <c r="O491" s="2">
        <f>SUM(NonNurse[[#This Row],[Qualified Social Work Staff Hours]:[Other Social Work Staff Hours]])/NonNurse[[#This Row],[MDS Census]]</f>
        <v>8.2773643129424576E-2</v>
      </c>
      <c r="P491" s="2">
        <v>0</v>
      </c>
      <c r="Q491" s="2">
        <v>9.4725274725274726</v>
      </c>
      <c r="R491" s="2">
        <f>SUM(NonNurse[[#This Row],[Qualified Activities Professional Hours]:[Other Activities Professional Hours]])/NonNurse[[#This Row],[MDS Census]]</f>
        <v>0.15647122889816664</v>
      </c>
      <c r="S491" s="2">
        <v>2.2849450549450547</v>
      </c>
      <c r="T491" s="2">
        <v>4.3400000000000007</v>
      </c>
      <c r="U491" s="2">
        <v>0</v>
      </c>
      <c r="V491" s="2">
        <f>SUM(NonNurse[[#This Row],[Occupational Therapist Hours]:[OT Aide Hours]])/NonNurse[[#This Row],[MDS Census]]</f>
        <v>0.10943365402069341</v>
      </c>
      <c r="W491" s="2">
        <v>3.9770329670329678</v>
      </c>
      <c r="X491" s="2">
        <v>5.6703296703296706</v>
      </c>
      <c r="Y491" s="2">
        <v>0</v>
      </c>
      <c r="Z491" s="2">
        <f>SUM(NonNurse[[#This Row],[Physical Therapist (PT) Hours]:[PT Aide Hours]])/NonNurse[[#This Row],[MDS Census]]</f>
        <v>0.15935923035033583</v>
      </c>
      <c r="AA491" s="2">
        <v>0</v>
      </c>
      <c r="AB491" s="2">
        <v>0</v>
      </c>
      <c r="AC491" s="2">
        <v>0</v>
      </c>
      <c r="AD491" s="2">
        <v>0</v>
      </c>
      <c r="AE491" s="2">
        <v>0</v>
      </c>
      <c r="AF491" s="2">
        <v>0</v>
      </c>
      <c r="AG491" s="2">
        <v>0.5714285714285714</v>
      </c>
      <c r="AH491" s="2" t="s">
        <v>216</v>
      </c>
      <c r="AI491" s="37">
        <v>5</v>
      </c>
    </row>
    <row r="492" spans="1:35" x14ac:dyDescent="0.25">
      <c r="A492" t="s">
        <v>35</v>
      </c>
      <c r="B492" t="s">
        <v>1002</v>
      </c>
      <c r="C492" t="s">
        <v>2067</v>
      </c>
      <c r="D492" t="s">
        <v>2294</v>
      </c>
      <c r="E492" s="2">
        <v>57.593406593406591</v>
      </c>
      <c r="F492" s="2">
        <v>5.3626373626373622</v>
      </c>
      <c r="G492" s="2">
        <v>0</v>
      </c>
      <c r="H492" s="2">
        <v>0</v>
      </c>
      <c r="I492" s="2">
        <v>0</v>
      </c>
      <c r="J492" s="2">
        <v>0</v>
      </c>
      <c r="K492" s="2">
        <v>0</v>
      </c>
      <c r="L492" s="2">
        <v>0</v>
      </c>
      <c r="M492" s="2">
        <v>5.2747252747252746</v>
      </c>
      <c r="N492" s="2">
        <v>0</v>
      </c>
      <c r="O492" s="2">
        <f>SUM(NonNurse[[#This Row],[Qualified Social Work Staff Hours]:[Other Social Work Staff Hours]])/NonNurse[[#This Row],[MDS Census]]</f>
        <v>9.1585575271894676E-2</v>
      </c>
      <c r="P492" s="2">
        <v>5.1428571428571432</v>
      </c>
      <c r="Q492" s="2">
        <v>7.6840659340659343</v>
      </c>
      <c r="R492" s="2">
        <f>SUM(NonNurse[[#This Row],[Qualified Activities Professional Hours]:[Other Activities Professional Hours]])/NonNurse[[#This Row],[MDS Census]]</f>
        <v>0.22271513070024804</v>
      </c>
      <c r="S492" s="2">
        <v>0</v>
      </c>
      <c r="T492" s="2">
        <v>0</v>
      </c>
      <c r="U492" s="2">
        <v>0</v>
      </c>
      <c r="V492" s="2">
        <f>SUM(NonNurse[[#This Row],[Occupational Therapist Hours]:[OT Aide Hours]])/NonNurse[[#This Row],[MDS Census]]</f>
        <v>0</v>
      </c>
      <c r="W492" s="2">
        <v>0</v>
      </c>
      <c r="X492" s="2">
        <v>0</v>
      </c>
      <c r="Y492" s="2">
        <v>0</v>
      </c>
      <c r="Z492" s="2">
        <f>SUM(NonNurse[[#This Row],[Physical Therapist (PT) Hours]:[PT Aide Hours]])/NonNurse[[#This Row],[MDS Census]]</f>
        <v>0</v>
      </c>
      <c r="AA492" s="2">
        <v>0</v>
      </c>
      <c r="AB492" s="2">
        <v>0</v>
      </c>
      <c r="AC492" s="2">
        <v>0</v>
      </c>
      <c r="AD492" s="2">
        <v>0</v>
      </c>
      <c r="AE492" s="2">
        <v>0</v>
      </c>
      <c r="AF492" s="2">
        <v>0</v>
      </c>
      <c r="AG492" s="2">
        <v>0</v>
      </c>
      <c r="AH492" s="2" t="s">
        <v>719</v>
      </c>
      <c r="AI492" s="37">
        <v>5</v>
      </c>
    </row>
    <row r="493" spans="1:35" x14ac:dyDescent="0.25">
      <c r="A493" t="s">
        <v>35</v>
      </c>
      <c r="B493" t="s">
        <v>1002</v>
      </c>
      <c r="C493" t="s">
        <v>2069</v>
      </c>
      <c r="D493" t="s">
        <v>2331</v>
      </c>
      <c r="E493" s="2">
        <v>88.516483516483518</v>
      </c>
      <c r="F493" s="2">
        <v>5.6263736263736268</v>
      </c>
      <c r="G493" s="2">
        <v>0.23076923076923078</v>
      </c>
      <c r="H493" s="2">
        <v>0.51648351648351654</v>
      </c>
      <c r="I493" s="2">
        <v>0</v>
      </c>
      <c r="J493" s="2">
        <v>0</v>
      </c>
      <c r="K493" s="2">
        <v>0</v>
      </c>
      <c r="L493" s="2">
        <v>4.7950549450549458</v>
      </c>
      <c r="M493" s="2">
        <v>5.186813186813187</v>
      </c>
      <c r="N493" s="2">
        <v>0</v>
      </c>
      <c r="O493" s="2">
        <f>SUM(NonNurse[[#This Row],[Qualified Social Work Staff Hours]:[Other Social Work Staff Hours]])/NonNurse[[#This Row],[MDS Census]]</f>
        <v>5.8597144630664184E-2</v>
      </c>
      <c r="P493" s="2">
        <v>0</v>
      </c>
      <c r="Q493" s="2">
        <v>0</v>
      </c>
      <c r="R493" s="2">
        <f>SUM(NonNurse[[#This Row],[Qualified Activities Professional Hours]:[Other Activities Professional Hours]])/NonNurse[[#This Row],[MDS Census]]</f>
        <v>0</v>
      </c>
      <c r="S493" s="2">
        <v>6.31901098901099</v>
      </c>
      <c r="T493" s="2">
        <v>18.281868131868134</v>
      </c>
      <c r="U493" s="2">
        <v>0</v>
      </c>
      <c r="V493" s="2">
        <f>SUM(NonNurse[[#This Row],[Occupational Therapist Hours]:[OT Aide Hours]])/NonNurse[[#This Row],[MDS Census]]</f>
        <v>0.27792427063935449</v>
      </c>
      <c r="W493" s="2">
        <v>3.9424175824175838</v>
      </c>
      <c r="X493" s="2">
        <v>14.514505494505501</v>
      </c>
      <c r="Y493" s="2">
        <v>0</v>
      </c>
      <c r="Z493" s="2">
        <f>SUM(NonNurse[[#This Row],[Physical Therapist (PT) Hours]:[PT Aide Hours]])/NonNurse[[#This Row],[MDS Census]]</f>
        <v>0.20851396648044704</v>
      </c>
      <c r="AA493" s="2">
        <v>0</v>
      </c>
      <c r="AB493" s="2">
        <v>0</v>
      </c>
      <c r="AC493" s="2">
        <v>0</v>
      </c>
      <c r="AD493" s="2">
        <v>0</v>
      </c>
      <c r="AE493" s="2">
        <v>0</v>
      </c>
      <c r="AF493" s="2">
        <v>0</v>
      </c>
      <c r="AG493" s="2">
        <v>0</v>
      </c>
      <c r="AH493" s="2" t="s">
        <v>55</v>
      </c>
      <c r="AI493" s="37">
        <v>5</v>
      </c>
    </row>
    <row r="494" spans="1:35" x14ac:dyDescent="0.25">
      <c r="A494" t="s">
        <v>35</v>
      </c>
      <c r="B494" t="s">
        <v>1675</v>
      </c>
      <c r="C494" t="s">
        <v>2016</v>
      </c>
      <c r="D494" t="s">
        <v>2325</v>
      </c>
      <c r="E494" s="2">
        <v>72.978021978021971</v>
      </c>
      <c r="F494" s="2">
        <v>5.0989010989010985</v>
      </c>
      <c r="G494" s="2">
        <v>0</v>
      </c>
      <c r="H494" s="2">
        <v>0</v>
      </c>
      <c r="I494" s="2">
        <v>0</v>
      </c>
      <c r="J494" s="2">
        <v>0</v>
      </c>
      <c r="K494" s="2">
        <v>0</v>
      </c>
      <c r="L494" s="2">
        <v>0</v>
      </c>
      <c r="M494" s="2">
        <v>4.8791208791208796</v>
      </c>
      <c r="N494" s="2">
        <v>0</v>
      </c>
      <c r="O494" s="2">
        <f>SUM(NonNurse[[#This Row],[Qualified Social Work Staff Hours]:[Other Social Work Staff Hours]])/NonNurse[[#This Row],[MDS Census]]</f>
        <v>6.6857400993826241E-2</v>
      </c>
      <c r="P494" s="2">
        <v>4.8351648351648349</v>
      </c>
      <c r="Q494" s="2">
        <v>13.637362637362637</v>
      </c>
      <c r="R494" s="2">
        <f>SUM(NonNurse[[#This Row],[Qualified Activities Professional Hours]:[Other Activities Professional Hours]])/NonNurse[[#This Row],[MDS Census]]</f>
        <v>0.25312452943833758</v>
      </c>
      <c r="S494" s="2">
        <v>0</v>
      </c>
      <c r="T494" s="2">
        <v>0</v>
      </c>
      <c r="U494" s="2">
        <v>0</v>
      </c>
      <c r="V494" s="2">
        <f>SUM(NonNurse[[#This Row],[Occupational Therapist Hours]:[OT Aide Hours]])/NonNurse[[#This Row],[MDS Census]]</f>
        <v>0</v>
      </c>
      <c r="W494" s="2">
        <v>0</v>
      </c>
      <c r="X494" s="2">
        <v>0</v>
      </c>
      <c r="Y494" s="2">
        <v>0</v>
      </c>
      <c r="Z494" s="2">
        <f>SUM(NonNurse[[#This Row],[Physical Therapist (PT) Hours]:[PT Aide Hours]])/NonNurse[[#This Row],[MDS Census]]</f>
        <v>0</v>
      </c>
      <c r="AA494" s="2">
        <v>0</v>
      </c>
      <c r="AB494" s="2">
        <v>0</v>
      </c>
      <c r="AC494" s="2">
        <v>0</v>
      </c>
      <c r="AD494" s="2">
        <v>0</v>
      </c>
      <c r="AE494" s="2">
        <v>0</v>
      </c>
      <c r="AF494" s="2">
        <v>0</v>
      </c>
      <c r="AG494" s="2">
        <v>0</v>
      </c>
      <c r="AH494" s="2" t="s">
        <v>739</v>
      </c>
      <c r="AI494" s="37">
        <v>5</v>
      </c>
    </row>
    <row r="495" spans="1:35" x14ac:dyDescent="0.25">
      <c r="A495" t="s">
        <v>35</v>
      </c>
      <c r="B495" t="s">
        <v>1679</v>
      </c>
      <c r="C495" t="s">
        <v>2047</v>
      </c>
      <c r="D495" t="s">
        <v>2325</v>
      </c>
      <c r="E495" s="2">
        <v>77.560439560439562</v>
      </c>
      <c r="F495" s="2">
        <v>5.3626373626373622</v>
      </c>
      <c r="G495" s="2">
        <v>0</v>
      </c>
      <c r="H495" s="2">
        <v>0</v>
      </c>
      <c r="I495" s="2">
        <v>0</v>
      </c>
      <c r="J495" s="2">
        <v>0</v>
      </c>
      <c r="K495" s="2">
        <v>0</v>
      </c>
      <c r="L495" s="2">
        <v>0</v>
      </c>
      <c r="M495" s="2">
        <v>5.0549450549450547</v>
      </c>
      <c r="N495" s="2">
        <v>0</v>
      </c>
      <c r="O495" s="2">
        <f>SUM(NonNurse[[#This Row],[Qualified Social Work Staff Hours]:[Other Social Work Staff Hours]])/NonNurse[[#This Row],[MDS Census]]</f>
        <v>6.5174270331538678E-2</v>
      </c>
      <c r="P495" s="2">
        <v>5.186813186813187</v>
      </c>
      <c r="Q495" s="2">
        <v>17.598901098901099</v>
      </c>
      <c r="R495" s="2">
        <f>SUM(NonNurse[[#This Row],[Qualified Activities Professional Hours]:[Other Activities Professional Hours]])/NonNurse[[#This Row],[MDS Census]]</f>
        <v>0.29378010767922924</v>
      </c>
      <c r="S495" s="2">
        <v>0</v>
      </c>
      <c r="T495" s="2">
        <v>0</v>
      </c>
      <c r="U495" s="2">
        <v>0</v>
      </c>
      <c r="V495" s="2">
        <f>SUM(NonNurse[[#This Row],[Occupational Therapist Hours]:[OT Aide Hours]])/NonNurse[[#This Row],[MDS Census]]</f>
        <v>0</v>
      </c>
      <c r="W495" s="2">
        <v>0</v>
      </c>
      <c r="X495" s="2">
        <v>0</v>
      </c>
      <c r="Y495" s="2">
        <v>0</v>
      </c>
      <c r="Z495" s="2">
        <f>SUM(NonNurse[[#This Row],[Physical Therapist (PT) Hours]:[PT Aide Hours]])/NonNurse[[#This Row],[MDS Census]]</f>
        <v>0</v>
      </c>
      <c r="AA495" s="2">
        <v>0</v>
      </c>
      <c r="AB495" s="2">
        <v>0</v>
      </c>
      <c r="AC495" s="2">
        <v>0</v>
      </c>
      <c r="AD495" s="2">
        <v>0</v>
      </c>
      <c r="AE495" s="2">
        <v>5.6373626373626378</v>
      </c>
      <c r="AF495" s="2">
        <v>0</v>
      </c>
      <c r="AG495" s="2">
        <v>0</v>
      </c>
      <c r="AH495" s="2" t="s">
        <v>743</v>
      </c>
      <c r="AI495" s="37">
        <v>5</v>
      </c>
    </row>
    <row r="496" spans="1:35" x14ac:dyDescent="0.25">
      <c r="A496" t="s">
        <v>35</v>
      </c>
      <c r="B496" t="s">
        <v>1247</v>
      </c>
      <c r="C496" t="s">
        <v>2068</v>
      </c>
      <c r="D496" t="s">
        <v>2307</v>
      </c>
      <c r="E496" s="2">
        <v>61.758241758241759</v>
      </c>
      <c r="F496" s="2">
        <v>0</v>
      </c>
      <c r="G496" s="2">
        <v>0</v>
      </c>
      <c r="H496" s="2">
        <v>0</v>
      </c>
      <c r="I496" s="2">
        <v>5.7142857142857144</v>
      </c>
      <c r="J496" s="2">
        <v>0</v>
      </c>
      <c r="K496" s="2">
        <v>0</v>
      </c>
      <c r="L496" s="2">
        <v>6.6461538461538447</v>
      </c>
      <c r="M496" s="2">
        <v>0</v>
      </c>
      <c r="N496" s="2">
        <v>0</v>
      </c>
      <c r="O496" s="2">
        <f>SUM(NonNurse[[#This Row],[Qualified Social Work Staff Hours]:[Other Social Work Staff Hours]])/NonNurse[[#This Row],[MDS Census]]</f>
        <v>0</v>
      </c>
      <c r="P496" s="2">
        <v>0</v>
      </c>
      <c r="Q496" s="2">
        <v>7.1964835164835153</v>
      </c>
      <c r="R496" s="2">
        <f>SUM(NonNurse[[#This Row],[Qualified Activities Professional Hours]:[Other Activities Professional Hours]])/NonNurse[[#This Row],[MDS Census]]</f>
        <v>0.11652669039145905</v>
      </c>
      <c r="S496" s="2">
        <v>3.2396703296703317</v>
      </c>
      <c r="T496" s="2">
        <v>6.5949450549450574</v>
      </c>
      <c r="U496" s="2">
        <v>0</v>
      </c>
      <c r="V496" s="2">
        <f>SUM(NonNurse[[#This Row],[Occupational Therapist Hours]:[OT Aide Hours]])/NonNurse[[#This Row],[MDS Census]]</f>
        <v>0.15924377224199296</v>
      </c>
      <c r="W496" s="2">
        <v>4.729670329670328</v>
      </c>
      <c r="X496" s="2">
        <v>5.7337362637362652</v>
      </c>
      <c r="Y496" s="2">
        <v>0</v>
      </c>
      <c r="Z496" s="2">
        <f>SUM(NonNurse[[#This Row],[Physical Therapist (PT) Hours]:[PT Aide Hours]])/NonNurse[[#This Row],[MDS Census]]</f>
        <v>0.16942526690391457</v>
      </c>
      <c r="AA496" s="2">
        <v>0</v>
      </c>
      <c r="AB496" s="2">
        <v>0</v>
      </c>
      <c r="AC496" s="2">
        <v>0</v>
      </c>
      <c r="AD496" s="2">
        <v>0</v>
      </c>
      <c r="AE496" s="2">
        <v>0</v>
      </c>
      <c r="AF496" s="2">
        <v>0</v>
      </c>
      <c r="AG496" s="2">
        <v>0</v>
      </c>
      <c r="AH496" s="2" t="s">
        <v>303</v>
      </c>
      <c r="AI496" s="37">
        <v>5</v>
      </c>
    </row>
    <row r="497" spans="1:35" x14ac:dyDescent="0.25">
      <c r="A497" t="s">
        <v>35</v>
      </c>
      <c r="B497" t="s">
        <v>1039</v>
      </c>
      <c r="C497" t="s">
        <v>2068</v>
      </c>
      <c r="D497" t="s">
        <v>2307</v>
      </c>
      <c r="E497" s="2">
        <v>89.07692307692308</v>
      </c>
      <c r="F497" s="2">
        <v>1.6703296703296704</v>
      </c>
      <c r="G497" s="2">
        <v>0</v>
      </c>
      <c r="H497" s="2">
        <v>0</v>
      </c>
      <c r="I497" s="2">
        <v>1.3076923076923077</v>
      </c>
      <c r="J497" s="2">
        <v>0</v>
      </c>
      <c r="K497" s="2">
        <v>0</v>
      </c>
      <c r="L497" s="2">
        <v>0.74527472527472505</v>
      </c>
      <c r="M497" s="2">
        <v>5.3626373626373622</v>
      </c>
      <c r="N497" s="2">
        <v>0</v>
      </c>
      <c r="O497" s="2">
        <f>SUM(NonNurse[[#This Row],[Qualified Social Work Staff Hours]:[Other Social Work Staff Hours]])/NonNurse[[#This Row],[MDS Census]]</f>
        <v>6.0202319269676778E-2</v>
      </c>
      <c r="P497" s="2">
        <v>2.2408791208791206</v>
      </c>
      <c r="Q497" s="2">
        <v>3.4331868131868135</v>
      </c>
      <c r="R497" s="2">
        <f>SUM(NonNurse[[#This Row],[Qualified Activities Professional Hours]:[Other Activities Professional Hours]])/NonNurse[[#This Row],[MDS Census]]</f>
        <v>6.3698494942018263E-2</v>
      </c>
      <c r="S497" s="2">
        <v>1.9083516483516481</v>
      </c>
      <c r="T497" s="2">
        <v>0.10384615384615384</v>
      </c>
      <c r="U497" s="2">
        <v>0</v>
      </c>
      <c r="V497" s="2">
        <f>SUM(NonNurse[[#This Row],[Occupational Therapist Hours]:[OT Aide Hours]])/NonNurse[[#This Row],[MDS Census]]</f>
        <v>2.2589439921046135E-2</v>
      </c>
      <c r="W497" s="2">
        <v>2.0973626373626373</v>
      </c>
      <c r="X497" s="2">
        <v>3.9450549450549453</v>
      </c>
      <c r="Y497" s="2">
        <v>0</v>
      </c>
      <c r="Z497" s="2">
        <f>SUM(NonNurse[[#This Row],[Physical Therapist (PT) Hours]:[PT Aide Hours]])/NonNurse[[#This Row],[MDS Census]]</f>
        <v>6.7833703429558356E-2</v>
      </c>
      <c r="AA497" s="2">
        <v>0</v>
      </c>
      <c r="AB497" s="2">
        <v>0</v>
      </c>
      <c r="AC497" s="2">
        <v>0</v>
      </c>
      <c r="AD497" s="2">
        <v>0</v>
      </c>
      <c r="AE497" s="2">
        <v>0</v>
      </c>
      <c r="AF497" s="2">
        <v>0</v>
      </c>
      <c r="AG497" s="2">
        <v>0</v>
      </c>
      <c r="AH497" s="2" t="s">
        <v>92</v>
      </c>
      <c r="AI497" s="37">
        <v>5</v>
      </c>
    </row>
    <row r="498" spans="1:35" x14ac:dyDescent="0.25">
      <c r="A498" t="s">
        <v>35</v>
      </c>
      <c r="B498" t="s">
        <v>1087</v>
      </c>
      <c r="C498" t="s">
        <v>1926</v>
      </c>
      <c r="D498" t="s">
        <v>2302</v>
      </c>
      <c r="E498" s="2">
        <v>98.263736263736263</v>
      </c>
      <c r="F498" s="2">
        <v>2.3736263736263736</v>
      </c>
      <c r="G498" s="2">
        <v>0.23076923076923078</v>
      </c>
      <c r="H498" s="2">
        <v>0.39560439560439559</v>
      </c>
      <c r="I498" s="2">
        <v>2.197802197802198</v>
      </c>
      <c r="J498" s="2">
        <v>0</v>
      </c>
      <c r="K498" s="2">
        <v>0</v>
      </c>
      <c r="L498" s="2">
        <v>5.1278021978021986</v>
      </c>
      <c r="M498" s="2">
        <v>5.5824175824175821</v>
      </c>
      <c r="N498" s="2">
        <v>0</v>
      </c>
      <c r="O498" s="2">
        <f>SUM(NonNurse[[#This Row],[Qualified Social Work Staff Hours]:[Other Social Work Staff Hours]])/NonNurse[[#This Row],[MDS Census]]</f>
        <v>5.6810556922388726E-2</v>
      </c>
      <c r="P498" s="2">
        <v>1.9423076923076923</v>
      </c>
      <c r="Q498" s="2">
        <v>2.5302197802197801</v>
      </c>
      <c r="R498" s="2">
        <f>SUM(NonNurse[[#This Row],[Qualified Activities Professional Hours]:[Other Activities Professional Hours]])/NonNurse[[#This Row],[MDS Census]]</f>
        <v>4.5515544620890185E-2</v>
      </c>
      <c r="S498" s="2">
        <v>5.0523076923076919</v>
      </c>
      <c r="T498" s="2">
        <v>4.9403296703296702</v>
      </c>
      <c r="U498" s="2">
        <v>0</v>
      </c>
      <c r="V498" s="2">
        <f>SUM(NonNurse[[#This Row],[Occupational Therapist Hours]:[OT Aide Hours]])/NonNurse[[#This Row],[MDS Census]]</f>
        <v>0.10169201520912548</v>
      </c>
      <c r="W498" s="2">
        <v>4.5404395604395615</v>
      </c>
      <c r="X498" s="2">
        <v>4.0957142857142861</v>
      </c>
      <c r="Y498" s="2">
        <v>0</v>
      </c>
      <c r="Z498" s="2">
        <f>SUM(NonNurse[[#This Row],[Physical Therapist (PT) Hours]:[PT Aide Hours]])/NonNurse[[#This Row],[MDS Census]]</f>
        <v>8.7887497204204898E-2</v>
      </c>
      <c r="AA498" s="2">
        <v>0</v>
      </c>
      <c r="AB498" s="2">
        <v>0</v>
      </c>
      <c r="AC498" s="2">
        <v>0</v>
      </c>
      <c r="AD498" s="2">
        <v>0</v>
      </c>
      <c r="AE498" s="2">
        <v>0</v>
      </c>
      <c r="AF498" s="2">
        <v>0</v>
      </c>
      <c r="AG498" s="2">
        <v>0</v>
      </c>
      <c r="AH498" s="2" t="s">
        <v>140</v>
      </c>
      <c r="AI498" s="37">
        <v>5</v>
      </c>
    </row>
    <row r="499" spans="1:35" x14ac:dyDescent="0.25">
      <c r="A499" t="s">
        <v>35</v>
      </c>
      <c r="B499" t="s">
        <v>1464</v>
      </c>
      <c r="C499" t="s">
        <v>2201</v>
      </c>
      <c r="D499" t="s">
        <v>2340</v>
      </c>
      <c r="E499" s="2">
        <v>99.615384615384613</v>
      </c>
      <c r="F499" s="2">
        <v>4.4835164835164836</v>
      </c>
      <c r="G499" s="2">
        <v>0</v>
      </c>
      <c r="H499" s="2">
        <v>0.23076923076923078</v>
      </c>
      <c r="I499" s="2">
        <v>0</v>
      </c>
      <c r="J499" s="2">
        <v>0</v>
      </c>
      <c r="K499" s="2">
        <v>0</v>
      </c>
      <c r="L499" s="2">
        <v>0</v>
      </c>
      <c r="M499" s="2">
        <v>0</v>
      </c>
      <c r="N499" s="2">
        <v>7.0329670329670328</v>
      </c>
      <c r="O499" s="2">
        <f>SUM(NonNurse[[#This Row],[Qualified Social Work Staff Hours]:[Other Social Work Staff Hours]])/NonNurse[[#This Row],[MDS Census]]</f>
        <v>7.0601213458356321E-2</v>
      </c>
      <c r="P499" s="2">
        <v>0</v>
      </c>
      <c r="Q499" s="2">
        <v>11.625054945054943</v>
      </c>
      <c r="R499" s="2">
        <f>SUM(NonNurse[[#This Row],[Qualified Activities Professional Hours]:[Other Activities Professional Hours]])/NonNurse[[#This Row],[MDS Census]]</f>
        <v>0.11669939327082182</v>
      </c>
      <c r="S499" s="2">
        <v>0</v>
      </c>
      <c r="T499" s="2">
        <v>7.0159340659340623</v>
      </c>
      <c r="U499" s="2">
        <v>0</v>
      </c>
      <c r="V499" s="2">
        <f>SUM(NonNurse[[#This Row],[Occupational Therapist Hours]:[OT Aide Hours]])/NonNurse[[#This Row],[MDS Census]]</f>
        <v>7.0430226144511818E-2</v>
      </c>
      <c r="W499" s="2">
        <v>6.0212087912087933</v>
      </c>
      <c r="X499" s="2">
        <v>9.6852747252747271</v>
      </c>
      <c r="Y499" s="2">
        <v>0</v>
      </c>
      <c r="Z499" s="2">
        <f>SUM(NonNurse[[#This Row],[Physical Therapist (PT) Hours]:[PT Aide Hours]])/NonNurse[[#This Row],[MDS Census]]</f>
        <v>0.15767126309983456</v>
      </c>
      <c r="AA499" s="2">
        <v>0</v>
      </c>
      <c r="AB499" s="2">
        <v>0</v>
      </c>
      <c r="AC499" s="2">
        <v>0</v>
      </c>
      <c r="AD499" s="2">
        <v>0</v>
      </c>
      <c r="AE499" s="2">
        <v>2.197802197802198E-2</v>
      </c>
      <c r="AF499" s="2">
        <v>0</v>
      </c>
      <c r="AG499" s="2">
        <v>0</v>
      </c>
      <c r="AH499" s="2" t="s">
        <v>523</v>
      </c>
      <c r="AI499" s="37">
        <v>5</v>
      </c>
    </row>
    <row r="500" spans="1:35" x14ac:dyDescent="0.25">
      <c r="A500" t="s">
        <v>35</v>
      </c>
      <c r="B500" t="s">
        <v>1556</v>
      </c>
      <c r="C500" t="s">
        <v>1939</v>
      </c>
      <c r="D500" t="s">
        <v>2304</v>
      </c>
      <c r="E500" s="2">
        <v>43.626373626373628</v>
      </c>
      <c r="F500" s="2">
        <v>5.6263736263736268</v>
      </c>
      <c r="G500" s="2">
        <v>0.7142857142857143</v>
      </c>
      <c r="H500" s="2">
        <v>0</v>
      </c>
      <c r="I500" s="2">
        <v>1.1428571428571428</v>
      </c>
      <c r="J500" s="2">
        <v>0.7142857142857143</v>
      </c>
      <c r="K500" s="2">
        <v>0</v>
      </c>
      <c r="L500" s="2">
        <v>0</v>
      </c>
      <c r="M500" s="2">
        <v>0</v>
      </c>
      <c r="N500" s="2">
        <v>2.7582417582417582</v>
      </c>
      <c r="O500" s="2">
        <f>SUM(NonNurse[[#This Row],[Qualified Social Work Staff Hours]:[Other Social Work Staff Hours]])/NonNurse[[#This Row],[MDS Census]]</f>
        <v>6.3224181360201512E-2</v>
      </c>
      <c r="P500" s="2">
        <v>1.3406593406593406</v>
      </c>
      <c r="Q500" s="2">
        <v>0</v>
      </c>
      <c r="R500" s="2">
        <f>SUM(NonNurse[[#This Row],[Qualified Activities Professional Hours]:[Other Activities Professional Hours]])/NonNurse[[#This Row],[MDS Census]]</f>
        <v>3.0730478589420653E-2</v>
      </c>
      <c r="S500" s="2">
        <v>0</v>
      </c>
      <c r="T500" s="2">
        <v>0</v>
      </c>
      <c r="U500" s="2">
        <v>0</v>
      </c>
      <c r="V500" s="2">
        <f>SUM(NonNurse[[#This Row],[Occupational Therapist Hours]:[OT Aide Hours]])/NonNurse[[#This Row],[MDS Census]]</f>
        <v>0</v>
      </c>
      <c r="W500" s="2">
        <v>0</v>
      </c>
      <c r="X500" s="2">
        <v>0</v>
      </c>
      <c r="Y500" s="2">
        <v>0</v>
      </c>
      <c r="Z500" s="2">
        <f>SUM(NonNurse[[#This Row],[Physical Therapist (PT) Hours]:[PT Aide Hours]])/NonNurse[[#This Row],[MDS Census]]</f>
        <v>0</v>
      </c>
      <c r="AA500" s="2">
        <v>0.8571428571428571</v>
      </c>
      <c r="AB500" s="2">
        <v>0</v>
      </c>
      <c r="AC500" s="2">
        <v>0</v>
      </c>
      <c r="AD500" s="2">
        <v>0</v>
      </c>
      <c r="AE500" s="2">
        <v>0</v>
      </c>
      <c r="AF500" s="2">
        <v>0</v>
      </c>
      <c r="AG500" s="2">
        <v>0</v>
      </c>
      <c r="AH500" s="2" t="s">
        <v>618</v>
      </c>
      <c r="AI500" s="37">
        <v>5</v>
      </c>
    </row>
    <row r="501" spans="1:35" x14ac:dyDescent="0.25">
      <c r="A501" t="s">
        <v>35</v>
      </c>
      <c r="B501" t="s">
        <v>1385</v>
      </c>
      <c r="C501" t="s">
        <v>1965</v>
      </c>
      <c r="D501" t="s">
        <v>2282</v>
      </c>
      <c r="E501" s="2">
        <v>107.26373626373626</v>
      </c>
      <c r="F501" s="2">
        <v>5.6263736263736268</v>
      </c>
      <c r="G501" s="2">
        <v>0</v>
      </c>
      <c r="H501" s="2">
        <v>0</v>
      </c>
      <c r="I501" s="2">
        <v>0</v>
      </c>
      <c r="J501" s="2">
        <v>0</v>
      </c>
      <c r="K501" s="2">
        <v>0</v>
      </c>
      <c r="L501" s="2">
        <v>4.1806593406593393</v>
      </c>
      <c r="M501" s="2">
        <v>8.7912087912087919E-2</v>
      </c>
      <c r="N501" s="2">
        <v>5.5384615384615383</v>
      </c>
      <c r="O501" s="2">
        <f>SUM(NonNurse[[#This Row],[Qualified Social Work Staff Hours]:[Other Social Work Staff Hours]])/NonNurse[[#This Row],[MDS Census]]</f>
        <v>5.2453642044872448E-2</v>
      </c>
      <c r="P501" s="2">
        <v>5.5384615384615383</v>
      </c>
      <c r="Q501" s="2">
        <v>18.956373626373633</v>
      </c>
      <c r="R501" s="2">
        <f>SUM(NonNurse[[#This Row],[Qualified Activities Professional Hours]:[Other Activities Professional Hours]])/NonNurse[[#This Row],[MDS Census]]</f>
        <v>0.22836082368609781</v>
      </c>
      <c r="S501" s="2">
        <v>4.3764835164835167</v>
      </c>
      <c r="T501" s="2">
        <v>4.3748351648351651</v>
      </c>
      <c r="U501" s="2">
        <v>0</v>
      </c>
      <c r="V501" s="2">
        <f>SUM(NonNurse[[#This Row],[Occupational Therapist Hours]:[OT Aide Hours]])/NonNurse[[#This Row],[MDS Census]]</f>
        <v>8.1586927568896642E-2</v>
      </c>
      <c r="W501" s="2">
        <v>5.0469230769230764</v>
      </c>
      <c r="X501" s="2">
        <v>5.04967032967033</v>
      </c>
      <c r="Y501" s="2">
        <v>0</v>
      </c>
      <c r="Z501" s="2">
        <f>SUM(NonNurse[[#This Row],[Physical Therapist (PT) Hours]:[PT Aide Hours]])/NonNurse[[#This Row],[MDS Census]]</f>
        <v>9.412867534064133E-2</v>
      </c>
      <c r="AA501" s="2">
        <v>0</v>
      </c>
      <c r="AB501" s="2">
        <v>0</v>
      </c>
      <c r="AC501" s="2">
        <v>0</v>
      </c>
      <c r="AD501" s="2">
        <v>47.18681318681319</v>
      </c>
      <c r="AE501" s="2">
        <v>0</v>
      </c>
      <c r="AF501" s="2">
        <v>0</v>
      </c>
      <c r="AG501" s="2">
        <v>0</v>
      </c>
      <c r="AH501" s="2" t="s">
        <v>443</v>
      </c>
      <c r="AI501" s="37">
        <v>5</v>
      </c>
    </row>
    <row r="502" spans="1:35" x14ac:dyDescent="0.25">
      <c r="A502" t="s">
        <v>35</v>
      </c>
      <c r="B502" t="s">
        <v>1141</v>
      </c>
      <c r="C502" t="s">
        <v>1935</v>
      </c>
      <c r="D502" t="s">
        <v>2291</v>
      </c>
      <c r="E502" s="2">
        <v>135.7032967032967</v>
      </c>
      <c r="F502" s="2">
        <v>5.8901098901098905</v>
      </c>
      <c r="G502" s="2">
        <v>0.16483516483516483</v>
      </c>
      <c r="H502" s="2">
        <v>0</v>
      </c>
      <c r="I502" s="2">
        <v>5.3186813186813184</v>
      </c>
      <c r="J502" s="2">
        <v>0</v>
      </c>
      <c r="K502" s="2">
        <v>1.3626373626373627</v>
      </c>
      <c r="L502" s="2">
        <v>4.4768131868131871</v>
      </c>
      <c r="M502" s="2">
        <v>5.3736263736263732</v>
      </c>
      <c r="N502" s="2">
        <v>0</v>
      </c>
      <c r="O502" s="2">
        <f>SUM(NonNurse[[#This Row],[Qualified Social Work Staff Hours]:[Other Social Work Staff Hours]])/NonNurse[[#This Row],[MDS Census]]</f>
        <v>3.9598348044376057E-2</v>
      </c>
      <c r="P502" s="2">
        <v>11.051428571428572</v>
      </c>
      <c r="Q502" s="2">
        <v>24.753956043956052</v>
      </c>
      <c r="R502" s="2">
        <f>SUM(NonNurse[[#This Row],[Qualified Activities Professional Hours]:[Other Activities Professional Hours]])/NonNurse[[#This Row],[MDS Census]]</f>
        <v>0.26385051421167716</v>
      </c>
      <c r="S502" s="2">
        <v>7.6241758241758228</v>
      </c>
      <c r="T502" s="2">
        <v>12.942637362637358</v>
      </c>
      <c r="U502" s="2">
        <v>0</v>
      </c>
      <c r="V502" s="2">
        <f>SUM(NonNurse[[#This Row],[Occupational Therapist Hours]:[OT Aide Hours]])/NonNurse[[#This Row],[MDS Census]]</f>
        <v>0.15155721111021131</v>
      </c>
      <c r="W502" s="2">
        <v>9.3159340659340657</v>
      </c>
      <c r="X502" s="2">
        <v>13.649560439560435</v>
      </c>
      <c r="Y502" s="2">
        <v>0</v>
      </c>
      <c r="Z502" s="2">
        <f>SUM(NonNurse[[#This Row],[Physical Therapist (PT) Hours]:[PT Aide Hours]])/NonNurse[[#This Row],[MDS Census]]</f>
        <v>0.16923313628633893</v>
      </c>
      <c r="AA502" s="2">
        <v>0</v>
      </c>
      <c r="AB502" s="2">
        <v>0</v>
      </c>
      <c r="AC502" s="2">
        <v>0</v>
      </c>
      <c r="AD502" s="2">
        <v>0</v>
      </c>
      <c r="AE502" s="2">
        <v>0</v>
      </c>
      <c r="AF502" s="2">
        <v>0</v>
      </c>
      <c r="AG502" s="2">
        <v>0</v>
      </c>
      <c r="AH502" s="2" t="s">
        <v>196</v>
      </c>
      <c r="AI502" s="37">
        <v>5</v>
      </c>
    </row>
    <row r="503" spans="1:35" x14ac:dyDescent="0.25">
      <c r="A503" t="s">
        <v>35</v>
      </c>
      <c r="B503" t="s">
        <v>1045</v>
      </c>
      <c r="C503" t="s">
        <v>1951</v>
      </c>
      <c r="D503" t="s">
        <v>2291</v>
      </c>
      <c r="E503" s="2">
        <v>167.32967032967034</v>
      </c>
      <c r="F503" s="2">
        <v>10.637362637362637</v>
      </c>
      <c r="G503" s="2">
        <v>0</v>
      </c>
      <c r="H503" s="2">
        <v>0</v>
      </c>
      <c r="I503" s="2">
        <v>4.5824175824175821</v>
      </c>
      <c r="J503" s="2">
        <v>0</v>
      </c>
      <c r="K503" s="2">
        <v>0</v>
      </c>
      <c r="L503" s="2">
        <v>5.9738461538461536</v>
      </c>
      <c r="M503" s="2">
        <v>10.813186813186814</v>
      </c>
      <c r="N503" s="2">
        <v>0</v>
      </c>
      <c r="O503" s="2">
        <f>SUM(NonNurse[[#This Row],[Qualified Social Work Staff Hours]:[Other Social Work Staff Hours]])/NonNurse[[#This Row],[MDS Census]]</f>
        <v>6.4622052932291327E-2</v>
      </c>
      <c r="P503" s="2">
        <v>10.755604395604401</v>
      </c>
      <c r="Q503" s="2">
        <v>35.491318681318688</v>
      </c>
      <c r="R503" s="2">
        <f>SUM(NonNurse[[#This Row],[Qualified Activities Professional Hours]:[Other Activities Professional Hours]])/NonNurse[[#This Row],[MDS Census]]</f>
        <v>0.27638208445524404</v>
      </c>
      <c r="S503" s="2">
        <v>7.4276923076923085</v>
      </c>
      <c r="T503" s="2">
        <v>7.1279120879120894</v>
      </c>
      <c r="U503" s="2">
        <v>0</v>
      </c>
      <c r="V503" s="2">
        <f>SUM(NonNurse[[#This Row],[Occupational Therapist Hours]:[OT Aide Hours]])/NonNurse[[#This Row],[MDS Census]]</f>
        <v>8.6987587837394117E-2</v>
      </c>
      <c r="W503" s="2">
        <v>4.9936263736263733</v>
      </c>
      <c r="X503" s="2">
        <v>13.286593406593399</v>
      </c>
      <c r="Y503" s="2">
        <v>0</v>
      </c>
      <c r="Z503" s="2">
        <f>SUM(NonNurse[[#This Row],[Physical Therapist (PT) Hours]:[PT Aide Hours]])/NonNurse[[#This Row],[MDS Census]]</f>
        <v>0.10924673277730343</v>
      </c>
      <c r="AA503" s="2">
        <v>0</v>
      </c>
      <c r="AB503" s="2">
        <v>0</v>
      </c>
      <c r="AC503" s="2">
        <v>0</v>
      </c>
      <c r="AD503" s="2">
        <v>104.41758241758242</v>
      </c>
      <c r="AE503" s="2">
        <v>0</v>
      </c>
      <c r="AF503" s="2">
        <v>0</v>
      </c>
      <c r="AG503" s="2">
        <v>0</v>
      </c>
      <c r="AH503" s="2" t="s">
        <v>98</v>
      </c>
      <c r="AI503" s="37">
        <v>5</v>
      </c>
    </row>
    <row r="504" spans="1:35" x14ac:dyDescent="0.25">
      <c r="A504" t="s">
        <v>35</v>
      </c>
      <c r="B504" t="s">
        <v>1687</v>
      </c>
      <c r="C504" t="s">
        <v>2046</v>
      </c>
      <c r="D504" t="s">
        <v>2282</v>
      </c>
      <c r="E504" s="2">
        <v>111.68131868131869</v>
      </c>
      <c r="F504" s="2">
        <v>5.3626373626373622</v>
      </c>
      <c r="G504" s="2">
        <v>0</v>
      </c>
      <c r="H504" s="2">
        <v>0</v>
      </c>
      <c r="I504" s="2">
        <v>5.3626373626373622</v>
      </c>
      <c r="J504" s="2">
        <v>0</v>
      </c>
      <c r="K504" s="2">
        <v>0</v>
      </c>
      <c r="L504" s="2">
        <v>6.2897802197802211</v>
      </c>
      <c r="M504" s="2">
        <v>5.3626373626373622</v>
      </c>
      <c r="N504" s="2">
        <v>1.1175824175824174</v>
      </c>
      <c r="O504" s="2">
        <f>SUM(NonNurse[[#This Row],[Qualified Social Work Staff Hours]:[Other Social Work Staff Hours]])/NonNurse[[#This Row],[MDS Census]]</f>
        <v>5.8024205451146303E-2</v>
      </c>
      <c r="P504" s="2">
        <v>1.7191208791208792</v>
      </c>
      <c r="Q504" s="2">
        <v>1.434175824175824</v>
      </c>
      <c r="R504" s="2">
        <f>SUM(NonNurse[[#This Row],[Qualified Activities Professional Hours]:[Other Activities Professional Hours]])/NonNurse[[#This Row],[MDS Census]]</f>
        <v>2.8234773196890679E-2</v>
      </c>
      <c r="S504" s="2">
        <v>1.2357142857142855</v>
      </c>
      <c r="T504" s="2">
        <v>7.1940659340659341</v>
      </c>
      <c r="U504" s="2">
        <v>0</v>
      </c>
      <c r="V504" s="2">
        <f>SUM(NonNurse[[#This Row],[Occupational Therapist Hours]:[OT Aide Hours]])/NonNurse[[#This Row],[MDS Census]]</f>
        <v>7.5480665157925814E-2</v>
      </c>
      <c r="W504" s="2">
        <v>1.1150549450549454</v>
      </c>
      <c r="X504" s="2">
        <v>10.110109890109891</v>
      </c>
      <c r="Y504" s="2">
        <v>0</v>
      </c>
      <c r="Z504" s="2">
        <f>SUM(NonNurse[[#This Row],[Physical Therapist (PT) Hours]:[PT Aide Hours]])/NonNurse[[#This Row],[MDS Census]]</f>
        <v>0.10051067598150153</v>
      </c>
      <c r="AA504" s="2">
        <v>0</v>
      </c>
      <c r="AB504" s="2">
        <v>0</v>
      </c>
      <c r="AC504" s="2">
        <v>0</v>
      </c>
      <c r="AD504" s="2">
        <v>61.131868131868131</v>
      </c>
      <c r="AE504" s="2">
        <v>0</v>
      </c>
      <c r="AF504" s="2">
        <v>0</v>
      </c>
      <c r="AG504" s="2">
        <v>0</v>
      </c>
      <c r="AH504" s="2" t="s">
        <v>751</v>
      </c>
      <c r="AI504" s="37">
        <v>5</v>
      </c>
    </row>
    <row r="505" spans="1:35" x14ac:dyDescent="0.25">
      <c r="A505" t="s">
        <v>35</v>
      </c>
      <c r="B505" t="s">
        <v>1299</v>
      </c>
      <c r="C505" t="s">
        <v>2160</v>
      </c>
      <c r="D505" t="s">
        <v>2305</v>
      </c>
      <c r="E505" s="2">
        <v>62.857142857142854</v>
      </c>
      <c r="F505" s="2">
        <v>5.2747252747252746</v>
      </c>
      <c r="G505" s="2">
        <v>0</v>
      </c>
      <c r="H505" s="2">
        <v>0.2274725274725275</v>
      </c>
      <c r="I505" s="2">
        <v>0.86813186813186816</v>
      </c>
      <c r="J505" s="2">
        <v>0</v>
      </c>
      <c r="K505" s="2">
        <v>0</v>
      </c>
      <c r="L505" s="2">
        <v>2.804065934065934</v>
      </c>
      <c r="M505" s="2">
        <v>0</v>
      </c>
      <c r="N505" s="2">
        <v>4.9093406593406597</v>
      </c>
      <c r="O505" s="2">
        <f>SUM(NonNurse[[#This Row],[Qualified Social Work Staff Hours]:[Other Social Work Staff Hours]])/NonNurse[[#This Row],[MDS Census]]</f>
        <v>7.8103146853146857E-2</v>
      </c>
      <c r="P505" s="2">
        <v>0</v>
      </c>
      <c r="Q505" s="2">
        <v>6.8983516483516487</v>
      </c>
      <c r="R505" s="2">
        <f>SUM(NonNurse[[#This Row],[Qualified Activities Professional Hours]:[Other Activities Professional Hours]])/NonNurse[[#This Row],[MDS Census]]</f>
        <v>0.10974650349650351</v>
      </c>
      <c r="S505" s="2">
        <v>3.6619780219780216</v>
      </c>
      <c r="T505" s="2">
        <v>5.0354945054945066</v>
      </c>
      <c r="U505" s="2">
        <v>0</v>
      </c>
      <c r="V505" s="2">
        <f>SUM(NonNurse[[#This Row],[Occupational Therapist Hours]:[OT Aide Hours]])/NonNurse[[#This Row],[MDS Census]]</f>
        <v>0.13836888111888113</v>
      </c>
      <c r="W505" s="2">
        <v>1.3390109890109891</v>
      </c>
      <c r="X505" s="2">
        <v>9.1097802197802213</v>
      </c>
      <c r="Y505" s="2">
        <v>0</v>
      </c>
      <c r="Z505" s="2">
        <f>SUM(NonNurse[[#This Row],[Physical Therapist (PT) Hours]:[PT Aide Hours]])/NonNurse[[#This Row],[MDS Census]]</f>
        <v>0.16623076923076927</v>
      </c>
      <c r="AA505" s="2">
        <v>0</v>
      </c>
      <c r="AB505" s="2">
        <v>0</v>
      </c>
      <c r="AC505" s="2">
        <v>0</v>
      </c>
      <c r="AD505" s="2">
        <v>0</v>
      </c>
      <c r="AE505" s="2">
        <v>0</v>
      </c>
      <c r="AF505" s="2">
        <v>0</v>
      </c>
      <c r="AG505" s="2">
        <v>0</v>
      </c>
      <c r="AH505" s="2" t="s">
        <v>355</v>
      </c>
      <c r="AI505" s="37">
        <v>5</v>
      </c>
    </row>
    <row r="506" spans="1:35" x14ac:dyDescent="0.25">
      <c r="A506" t="s">
        <v>35</v>
      </c>
      <c r="B506" t="s">
        <v>1558</v>
      </c>
      <c r="C506" t="s">
        <v>2138</v>
      </c>
      <c r="D506" t="s">
        <v>2348</v>
      </c>
      <c r="E506" s="2">
        <v>97.109890109890117</v>
      </c>
      <c r="F506" s="2">
        <v>4.2197802197802199</v>
      </c>
      <c r="G506" s="2">
        <v>0</v>
      </c>
      <c r="H506" s="2">
        <v>0.71626373626373629</v>
      </c>
      <c r="I506" s="2">
        <v>1.945054945054945</v>
      </c>
      <c r="J506" s="2">
        <v>0</v>
      </c>
      <c r="K506" s="2">
        <v>0</v>
      </c>
      <c r="L506" s="2">
        <v>5.5068131868131855</v>
      </c>
      <c r="M506" s="2">
        <v>4.7032967032967035</v>
      </c>
      <c r="N506" s="2">
        <v>0</v>
      </c>
      <c r="O506" s="2">
        <f>SUM(NonNurse[[#This Row],[Qualified Social Work Staff Hours]:[Other Social Work Staff Hours]])/NonNurse[[#This Row],[MDS Census]]</f>
        <v>4.8432726038248275E-2</v>
      </c>
      <c r="P506" s="2">
        <v>5.7142857142857144</v>
      </c>
      <c r="Q506" s="2">
        <v>6.5956043956043962</v>
      </c>
      <c r="R506" s="2">
        <f>SUM(NonNurse[[#This Row],[Qualified Activities Professional Hours]:[Other Activities Professional Hours]])/NonNurse[[#This Row],[MDS Census]]</f>
        <v>0.12676247595337783</v>
      </c>
      <c r="S506" s="2">
        <v>10.397802197802196</v>
      </c>
      <c r="T506" s="2">
        <v>7.2079120879120877</v>
      </c>
      <c r="U506" s="2">
        <v>0</v>
      </c>
      <c r="V506" s="2">
        <f>SUM(NonNurse[[#This Row],[Occupational Therapist Hours]:[OT Aide Hours]])/NonNurse[[#This Row],[MDS Census]]</f>
        <v>0.18129682018784654</v>
      </c>
      <c r="W506" s="2">
        <v>8.6464835164835172</v>
      </c>
      <c r="X506" s="2">
        <v>9.5398901098901145</v>
      </c>
      <c r="Y506" s="2">
        <v>0</v>
      </c>
      <c r="Z506" s="2">
        <f>SUM(NonNurse[[#This Row],[Physical Therapist (PT) Hours]:[PT Aide Hours]])/NonNurse[[#This Row],[MDS Census]]</f>
        <v>0.18727622496322283</v>
      </c>
      <c r="AA506" s="2">
        <v>0</v>
      </c>
      <c r="AB506" s="2">
        <v>0</v>
      </c>
      <c r="AC506" s="2">
        <v>0</v>
      </c>
      <c r="AD506" s="2">
        <v>0</v>
      </c>
      <c r="AE506" s="2">
        <v>0</v>
      </c>
      <c r="AF506" s="2">
        <v>0</v>
      </c>
      <c r="AG506" s="2">
        <v>0</v>
      </c>
      <c r="AH506" s="2" t="s">
        <v>620</v>
      </c>
      <c r="AI506" s="37">
        <v>5</v>
      </c>
    </row>
    <row r="507" spans="1:35" x14ac:dyDescent="0.25">
      <c r="A507" t="s">
        <v>35</v>
      </c>
      <c r="B507" t="s">
        <v>1796</v>
      </c>
      <c r="C507" t="s">
        <v>2261</v>
      </c>
      <c r="D507" t="s">
        <v>2333</v>
      </c>
      <c r="E507" s="2">
        <v>67.087912087912088</v>
      </c>
      <c r="F507" s="2">
        <v>5.4505494505494507</v>
      </c>
      <c r="G507" s="2">
        <v>0</v>
      </c>
      <c r="H507" s="2">
        <v>0.21703296703296704</v>
      </c>
      <c r="I507" s="2">
        <v>0</v>
      </c>
      <c r="J507" s="2">
        <v>0</v>
      </c>
      <c r="K507" s="2">
        <v>0</v>
      </c>
      <c r="L507" s="2">
        <v>0</v>
      </c>
      <c r="M507" s="2">
        <v>0</v>
      </c>
      <c r="N507" s="2">
        <v>6.2417582417582418</v>
      </c>
      <c r="O507" s="2">
        <f>SUM(NonNurse[[#This Row],[Qualified Social Work Staff Hours]:[Other Social Work Staff Hours]])/NonNurse[[#This Row],[MDS Census]]</f>
        <v>9.3038493038493042E-2</v>
      </c>
      <c r="P507" s="2">
        <v>0</v>
      </c>
      <c r="Q507" s="2">
        <v>5.9439560439560433</v>
      </c>
      <c r="R507" s="2">
        <f>SUM(NonNurse[[#This Row],[Qualified Activities Professional Hours]:[Other Activities Professional Hours]])/NonNurse[[#This Row],[MDS Census]]</f>
        <v>8.8599508599508589E-2</v>
      </c>
      <c r="S507" s="2">
        <v>0</v>
      </c>
      <c r="T507" s="2">
        <v>4.3745054945054926</v>
      </c>
      <c r="U507" s="2">
        <v>0</v>
      </c>
      <c r="V507" s="2">
        <f>SUM(NonNurse[[#This Row],[Occupational Therapist Hours]:[OT Aide Hours]])/NonNurse[[#This Row],[MDS Census]]</f>
        <v>6.5205569205569178E-2</v>
      </c>
      <c r="W507" s="2">
        <v>10.515934065934067</v>
      </c>
      <c r="X507" s="2">
        <v>0.18021978021978022</v>
      </c>
      <c r="Y507" s="2">
        <v>0</v>
      </c>
      <c r="Z507" s="2">
        <f>SUM(NonNurse[[#This Row],[Physical Therapist (PT) Hours]:[PT Aide Hours]])/NonNurse[[#This Row],[MDS Census]]</f>
        <v>0.15943488943488943</v>
      </c>
      <c r="AA507" s="2">
        <v>0</v>
      </c>
      <c r="AB507" s="2">
        <v>0</v>
      </c>
      <c r="AC507" s="2">
        <v>0</v>
      </c>
      <c r="AD507" s="2">
        <v>0</v>
      </c>
      <c r="AE507" s="2">
        <v>0</v>
      </c>
      <c r="AF507" s="2">
        <v>0</v>
      </c>
      <c r="AG507" s="2">
        <v>0</v>
      </c>
      <c r="AH507" s="2" t="s">
        <v>863</v>
      </c>
      <c r="AI507" s="37">
        <v>5</v>
      </c>
    </row>
    <row r="508" spans="1:35" x14ac:dyDescent="0.25">
      <c r="A508" t="s">
        <v>35</v>
      </c>
      <c r="B508" t="s">
        <v>1243</v>
      </c>
      <c r="C508" t="s">
        <v>2143</v>
      </c>
      <c r="D508" t="s">
        <v>2358</v>
      </c>
      <c r="E508" s="2">
        <v>49.934065934065934</v>
      </c>
      <c r="F508" s="2">
        <v>5.0109890109890109</v>
      </c>
      <c r="G508" s="2">
        <v>1.1428571428571428</v>
      </c>
      <c r="H508" s="2">
        <v>0.40384615384615385</v>
      </c>
      <c r="I508" s="2">
        <v>2.8241758241758244</v>
      </c>
      <c r="J508" s="2">
        <v>0</v>
      </c>
      <c r="K508" s="2">
        <v>1.2857142857142858</v>
      </c>
      <c r="L508" s="2">
        <v>0.67032967032967028</v>
      </c>
      <c r="M508" s="2">
        <v>4.6236263736263732</v>
      </c>
      <c r="N508" s="2">
        <v>0</v>
      </c>
      <c r="O508" s="2">
        <f>SUM(NonNurse[[#This Row],[Qualified Social Work Staff Hours]:[Other Social Work Staff Hours]])/NonNurse[[#This Row],[MDS Census]]</f>
        <v>9.2594630281690127E-2</v>
      </c>
      <c r="P508" s="2">
        <v>5.0824175824175821</v>
      </c>
      <c r="Q508" s="2">
        <v>4.8269230769230766</v>
      </c>
      <c r="R508" s="2">
        <f>SUM(NonNurse[[#This Row],[Qualified Activities Professional Hours]:[Other Activities Professional Hours]])/NonNurse[[#This Row],[MDS Census]]</f>
        <v>0.19844850352112675</v>
      </c>
      <c r="S508" s="2">
        <v>0.80406593406593407</v>
      </c>
      <c r="T508" s="2">
        <v>3.5651648351648366</v>
      </c>
      <c r="U508" s="2">
        <v>0</v>
      </c>
      <c r="V508" s="2">
        <f>SUM(NonNurse[[#This Row],[Occupational Therapist Hours]:[OT Aide Hours]])/NonNurse[[#This Row],[MDS Census]]</f>
        <v>8.7500000000000022E-2</v>
      </c>
      <c r="W508" s="2">
        <v>0.33098901098901096</v>
      </c>
      <c r="X508" s="2">
        <v>6.7895604395604376</v>
      </c>
      <c r="Y508" s="2">
        <v>0</v>
      </c>
      <c r="Z508" s="2">
        <f>SUM(NonNurse[[#This Row],[Physical Therapist (PT) Hours]:[PT Aide Hours]])/NonNurse[[#This Row],[MDS Census]]</f>
        <v>0.14259903169014082</v>
      </c>
      <c r="AA508" s="2">
        <v>0</v>
      </c>
      <c r="AB508" s="2">
        <v>0</v>
      </c>
      <c r="AC508" s="2">
        <v>0</v>
      </c>
      <c r="AD508" s="2">
        <v>0</v>
      </c>
      <c r="AE508" s="2">
        <v>0</v>
      </c>
      <c r="AF508" s="2">
        <v>0</v>
      </c>
      <c r="AG508" s="2">
        <v>0</v>
      </c>
      <c r="AH508" s="2" t="s">
        <v>299</v>
      </c>
      <c r="AI508" s="37">
        <v>5</v>
      </c>
    </row>
    <row r="509" spans="1:35" x14ac:dyDescent="0.25">
      <c r="A509" t="s">
        <v>35</v>
      </c>
      <c r="B509" t="s">
        <v>1641</v>
      </c>
      <c r="C509" t="s">
        <v>2236</v>
      </c>
      <c r="D509" t="s">
        <v>2351</v>
      </c>
      <c r="E509" s="2">
        <v>31.890109890109891</v>
      </c>
      <c r="F509" s="2">
        <v>0</v>
      </c>
      <c r="G509" s="2">
        <v>0</v>
      </c>
      <c r="H509" s="2">
        <v>0</v>
      </c>
      <c r="I509" s="2">
        <v>0</v>
      </c>
      <c r="J509" s="2">
        <v>0</v>
      </c>
      <c r="K509" s="2">
        <v>0</v>
      </c>
      <c r="L509" s="2">
        <v>0.87967032967032943</v>
      </c>
      <c r="M509" s="2">
        <v>0</v>
      </c>
      <c r="N509" s="2">
        <v>2.6957142857142853</v>
      </c>
      <c r="O509" s="2">
        <f>SUM(NonNurse[[#This Row],[Qualified Social Work Staff Hours]:[Other Social Work Staff Hours]])/NonNurse[[#This Row],[MDS Census]]</f>
        <v>8.4531357684355601E-2</v>
      </c>
      <c r="P509" s="2">
        <v>1.7593406593406595</v>
      </c>
      <c r="Q509" s="2">
        <v>0</v>
      </c>
      <c r="R509" s="2">
        <f>SUM(NonNurse[[#This Row],[Qualified Activities Professional Hours]:[Other Activities Professional Hours]])/NonNurse[[#This Row],[MDS Census]]</f>
        <v>5.5168849069607173E-2</v>
      </c>
      <c r="S509" s="2">
        <v>0.71846153846153837</v>
      </c>
      <c r="T509" s="2">
        <v>5.1624175824175822</v>
      </c>
      <c r="U509" s="2">
        <v>0</v>
      </c>
      <c r="V509" s="2">
        <f>SUM(NonNurse[[#This Row],[Occupational Therapist Hours]:[OT Aide Hours]])/NonNurse[[#This Row],[MDS Census]]</f>
        <v>0.18441075120606476</v>
      </c>
      <c r="W509" s="2">
        <v>0.35043956043956048</v>
      </c>
      <c r="X509" s="2">
        <v>5.7638461538461536</v>
      </c>
      <c r="Y509" s="2">
        <v>0</v>
      </c>
      <c r="Z509" s="2">
        <f>SUM(NonNurse[[#This Row],[Physical Therapist (PT) Hours]:[PT Aide Hours]])/NonNurse[[#This Row],[MDS Census]]</f>
        <v>0.19172984148862851</v>
      </c>
      <c r="AA509" s="2">
        <v>0</v>
      </c>
      <c r="AB509" s="2">
        <v>0</v>
      </c>
      <c r="AC509" s="2">
        <v>0</v>
      </c>
      <c r="AD509" s="2">
        <v>0</v>
      </c>
      <c r="AE509" s="2">
        <v>0</v>
      </c>
      <c r="AF509" s="2">
        <v>0</v>
      </c>
      <c r="AG509" s="2">
        <v>0</v>
      </c>
      <c r="AH509" s="2" t="s">
        <v>704</v>
      </c>
      <c r="AI509" s="37">
        <v>5</v>
      </c>
    </row>
    <row r="510" spans="1:35" x14ac:dyDescent="0.25">
      <c r="A510" t="s">
        <v>35</v>
      </c>
      <c r="B510" t="s">
        <v>1114</v>
      </c>
      <c r="C510" t="s">
        <v>2068</v>
      </c>
      <c r="D510" t="s">
        <v>2307</v>
      </c>
      <c r="E510" s="2">
        <v>93.07692307692308</v>
      </c>
      <c r="F510" s="2">
        <v>0</v>
      </c>
      <c r="G510" s="2">
        <v>0</v>
      </c>
      <c r="H510" s="2">
        <v>0</v>
      </c>
      <c r="I510" s="2">
        <v>0</v>
      </c>
      <c r="J510" s="2">
        <v>0</v>
      </c>
      <c r="K510" s="2">
        <v>0</v>
      </c>
      <c r="L510" s="2">
        <v>4.9450549450549453</v>
      </c>
      <c r="M510" s="2">
        <v>14.747252747252746</v>
      </c>
      <c r="N510" s="2">
        <v>0</v>
      </c>
      <c r="O510" s="2">
        <f>SUM(NonNurse[[#This Row],[Qualified Social Work Staff Hours]:[Other Social Work Staff Hours]])/NonNurse[[#This Row],[MDS Census]]</f>
        <v>0.15844155844155844</v>
      </c>
      <c r="P510" s="2">
        <v>4.8186813186813184</v>
      </c>
      <c r="Q510" s="2">
        <v>18.579560439560439</v>
      </c>
      <c r="R510" s="2">
        <f>SUM(NonNurse[[#This Row],[Qualified Activities Professional Hours]:[Other Activities Professional Hours]])/NonNurse[[#This Row],[MDS Census]]</f>
        <v>0.25138606847697753</v>
      </c>
      <c r="S510" s="2">
        <v>5.1098901098901095</v>
      </c>
      <c r="T510" s="2">
        <v>4.8986813186813185</v>
      </c>
      <c r="U510" s="2">
        <v>0</v>
      </c>
      <c r="V510" s="2">
        <f>SUM(NonNurse[[#This Row],[Occupational Therapist Hours]:[OT Aide Hours]])/NonNurse[[#This Row],[MDS Census]]</f>
        <v>0.10753010625737898</v>
      </c>
      <c r="W510" s="2">
        <v>9.8901098901098905</v>
      </c>
      <c r="X510" s="2">
        <v>8.419450549450552</v>
      </c>
      <c r="Y510" s="2">
        <v>0</v>
      </c>
      <c r="Z510" s="2">
        <f>SUM(NonNurse[[#This Row],[Physical Therapist (PT) Hours]:[PT Aide Hours]])/NonNurse[[#This Row],[MDS Census]]</f>
        <v>0.19671428571428573</v>
      </c>
      <c r="AA510" s="2">
        <v>0</v>
      </c>
      <c r="AB510" s="2">
        <v>0</v>
      </c>
      <c r="AC510" s="2">
        <v>0</v>
      </c>
      <c r="AD510" s="2">
        <v>0</v>
      </c>
      <c r="AE510" s="2">
        <v>0</v>
      </c>
      <c r="AF510" s="2">
        <v>0</v>
      </c>
      <c r="AG510" s="2">
        <v>0</v>
      </c>
      <c r="AH510" s="2" t="s">
        <v>168</v>
      </c>
      <c r="AI510" s="37">
        <v>5</v>
      </c>
    </row>
    <row r="511" spans="1:35" x14ac:dyDescent="0.25">
      <c r="A511" t="s">
        <v>35</v>
      </c>
      <c r="B511" t="s">
        <v>988</v>
      </c>
      <c r="C511" t="s">
        <v>1968</v>
      </c>
      <c r="D511" t="s">
        <v>2360</v>
      </c>
      <c r="E511" s="2">
        <v>12.824175824175825</v>
      </c>
      <c r="F511" s="2">
        <v>0</v>
      </c>
      <c r="G511" s="2">
        <v>0</v>
      </c>
      <c r="H511" s="2">
        <v>0</v>
      </c>
      <c r="I511" s="2">
        <v>0</v>
      </c>
      <c r="J511" s="2">
        <v>0</v>
      </c>
      <c r="K511" s="2">
        <v>0</v>
      </c>
      <c r="L511" s="2">
        <v>0</v>
      </c>
      <c r="M511" s="2">
        <v>0</v>
      </c>
      <c r="N511" s="2">
        <v>0</v>
      </c>
      <c r="O511" s="2">
        <f>SUM(NonNurse[[#This Row],[Qualified Social Work Staff Hours]:[Other Social Work Staff Hours]])/NonNurse[[#This Row],[MDS Census]]</f>
        <v>0</v>
      </c>
      <c r="P511" s="2">
        <v>0</v>
      </c>
      <c r="Q511" s="2">
        <v>0</v>
      </c>
      <c r="R511" s="2">
        <f>SUM(NonNurse[[#This Row],[Qualified Activities Professional Hours]:[Other Activities Professional Hours]])/NonNurse[[#This Row],[MDS Census]]</f>
        <v>0</v>
      </c>
      <c r="S511" s="2">
        <v>0</v>
      </c>
      <c r="T511" s="2">
        <v>0</v>
      </c>
      <c r="U511" s="2">
        <v>0</v>
      </c>
      <c r="V511" s="2">
        <f>SUM(NonNurse[[#This Row],[Occupational Therapist Hours]:[OT Aide Hours]])/NonNurse[[#This Row],[MDS Census]]</f>
        <v>0</v>
      </c>
      <c r="W511" s="2">
        <v>0</v>
      </c>
      <c r="X511" s="2">
        <v>0</v>
      </c>
      <c r="Y511" s="2">
        <v>0</v>
      </c>
      <c r="Z511" s="2">
        <f>SUM(NonNurse[[#This Row],[Physical Therapist (PT) Hours]:[PT Aide Hours]])/NonNurse[[#This Row],[MDS Census]]</f>
        <v>0</v>
      </c>
      <c r="AA511" s="2">
        <v>0</v>
      </c>
      <c r="AB511" s="2">
        <v>0</v>
      </c>
      <c r="AC511" s="2">
        <v>0</v>
      </c>
      <c r="AD511" s="2">
        <v>0</v>
      </c>
      <c r="AE511" s="2">
        <v>0</v>
      </c>
      <c r="AF511" s="2">
        <v>0</v>
      </c>
      <c r="AG511" s="2">
        <v>0</v>
      </c>
      <c r="AH511" s="2" t="s">
        <v>768</v>
      </c>
      <c r="AI511" s="37">
        <v>5</v>
      </c>
    </row>
    <row r="512" spans="1:35" x14ac:dyDescent="0.25">
      <c r="A512" t="s">
        <v>35</v>
      </c>
      <c r="B512" t="s">
        <v>1678</v>
      </c>
      <c r="C512" t="s">
        <v>2240</v>
      </c>
      <c r="D512" t="s">
        <v>2338</v>
      </c>
      <c r="E512" s="2">
        <v>38.659340659340657</v>
      </c>
      <c r="F512" s="2">
        <v>5.0989010989010985</v>
      </c>
      <c r="G512" s="2">
        <v>0.5714285714285714</v>
      </c>
      <c r="H512" s="2">
        <v>0</v>
      </c>
      <c r="I512" s="2">
        <v>1.2527472527472527</v>
      </c>
      <c r="J512" s="2">
        <v>0</v>
      </c>
      <c r="K512" s="2">
        <v>0</v>
      </c>
      <c r="L512" s="2">
        <v>1.6236263736263736</v>
      </c>
      <c r="M512" s="2">
        <v>0</v>
      </c>
      <c r="N512" s="2">
        <v>0</v>
      </c>
      <c r="O512" s="2">
        <f>SUM(NonNurse[[#This Row],[Qualified Social Work Staff Hours]:[Other Social Work Staff Hours]])/NonNurse[[#This Row],[MDS Census]]</f>
        <v>0</v>
      </c>
      <c r="P512" s="2">
        <v>5.024175824175825</v>
      </c>
      <c r="Q512" s="2">
        <v>6.8230769230769219</v>
      </c>
      <c r="R512" s="2">
        <f>SUM(NonNurse[[#This Row],[Qualified Activities Professional Hours]:[Other Activities Professional Hours]])/NonNurse[[#This Row],[MDS Census]]</f>
        <v>0.30645252984650367</v>
      </c>
      <c r="S512" s="2">
        <v>0.69186813186813179</v>
      </c>
      <c r="T512" s="2">
        <v>3.5926373626373627</v>
      </c>
      <c r="U512" s="2">
        <v>0</v>
      </c>
      <c r="V512" s="2">
        <f>SUM(NonNurse[[#This Row],[Occupational Therapist Hours]:[OT Aide Hours]])/NonNurse[[#This Row],[MDS Census]]</f>
        <v>0.11082717453098352</v>
      </c>
      <c r="W512" s="2">
        <v>0.76626373626373634</v>
      </c>
      <c r="X512" s="2">
        <v>4.6693406593406586</v>
      </c>
      <c r="Y512" s="2">
        <v>0</v>
      </c>
      <c r="Z512" s="2">
        <f>SUM(NonNurse[[#This Row],[Physical Therapist (PT) Hours]:[PT Aide Hours]])/NonNurse[[#This Row],[MDS Census]]</f>
        <v>0.14060261512222855</v>
      </c>
      <c r="AA512" s="2">
        <v>0</v>
      </c>
      <c r="AB512" s="2">
        <v>0</v>
      </c>
      <c r="AC512" s="2">
        <v>0</v>
      </c>
      <c r="AD512" s="2">
        <v>0</v>
      </c>
      <c r="AE512" s="2">
        <v>0</v>
      </c>
      <c r="AF512" s="2">
        <v>0</v>
      </c>
      <c r="AG512" s="2">
        <v>0</v>
      </c>
      <c r="AH512" s="2" t="s">
        <v>742</v>
      </c>
      <c r="AI512" s="37">
        <v>5</v>
      </c>
    </row>
    <row r="513" spans="1:35" x14ac:dyDescent="0.25">
      <c r="A513" t="s">
        <v>35</v>
      </c>
      <c r="B513" t="s">
        <v>1874</v>
      </c>
      <c r="C513" t="s">
        <v>2178</v>
      </c>
      <c r="D513" t="s">
        <v>2362</v>
      </c>
      <c r="E513" s="2">
        <v>81.164835164835168</v>
      </c>
      <c r="F513" s="2">
        <v>19.642857142857121</v>
      </c>
      <c r="G513" s="2">
        <v>0</v>
      </c>
      <c r="H513" s="2">
        <v>0</v>
      </c>
      <c r="I513" s="2">
        <v>3.8461538461538463</v>
      </c>
      <c r="J513" s="2">
        <v>0</v>
      </c>
      <c r="K513" s="2">
        <v>0</v>
      </c>
      <c r="L513" s="2">
        <v>0.42582417582417581</v>
      </c>
      <c r="M513" s="2">
        <v>0</v>
      </c>
      <c r="N513" s="2">
        <v>0</v>
      </c>
      <c r="O513" s="2">
        <f>SUM(NonNurse[[#This Row],[Qualified Social Work Staff Hours]:[Other Social Work Staff Hours]])/NonNurse[[#This Row],[MDS Census]]</f>
        <v>0</v>
      </c>
      <c r="P513" s="2">
        <v>5.5384615384615383</v>
      </c>
      <c r="Q513" s="2">
        <v>5.634615384615385</v>
      </c>
      <c r="R513" s="2">
        <f>SUM(NonNurse[[#This Row],[Qualified Activities Professional Hours]:[Other Activities Professional Hours]])/NonNurse[[#This Row],[MDS Census]]</f>
        <v>0.13765908475494179</v>
      </c>
      <c r="S513" s="2">
        <v>5.9752747252747254</v>
      </c>
      <c r="T513" s="2">
        <v>6.3626373626373622</v>
      </c>
      <c r="U513" s="2">
        <v>0</v>
      </c>
      <c r="V513" s="2">
        <f>SUM(NonNurse[[#This Row],[Occupational Therapist Hours]:[OT Aide Hours]])/NonNurse[[#This Row],[MDS Census]]</f>
        <v>0.1520105605199025</v>
      </c>
      <c r="W513" s="2">
        <v>8.6581318681318677</v>
      </c>
      <c r="X513" s="2">
        <v>8.5686813186813193</v>
      </c>
      <c r="Y513" s="2">
        <v>0</v>
      </c>
      <c r="Z513" s="2">
        <f>SUM(NonNurse[[#This Row],[Physical Therapist (PT) Hours]:[PT Aide Hours]])/NonNurse[[#This Row],[MDS Census]]</f>
        <v>0.21224478743568917</v>
      </c>
      <c r="AA513" s="2">
        <v>0</v>
      </c>
      <c r="AB513" s="2">
        <v>0</v>
      </c>
      <c r="AC513" s="2">
        <v>0</v>
      </c>
      <c r="AD513" s="2">
        <v>0</v>
      </c>
      <c r="AE513" s="2">
        <v>0.13186813186813187</v>
      </c>
      <c r="AF513" s="2">
        <v>0</v>
      </c>
      <c r="AG513" s="2">
        <v>0</v>
      </c>
      <c r="AH513" s="2" t="s">
        <v>941</v>
      </c>
      <c r="AI513" s="37">
        <v>5</v>
      </c>
    </row>
    <row r="514" spans="1:35" x14ac:dyDescent="0.25">
      <c r="A514" t="s">
        <v>35</v>
      </c>
      <c r="B514" t="s">
        <v>1096</v>
      </c>
      <c r="C514" t="s">
        <v>2008</v>
      </c>
      <c r="D514" t="s">
        <v>2281</v>
      </c>
      <c r="E514" s="2">
        <v>234.52747252747253</v>
      </c>
      <c r="F514" s="2">
        <v>8.3516483516483522</v>
      </c>
      <c r="G514" s="2">
        <v>0.36263736263736263</v>
      </c>
      <c r="H514" s="2">
        <v>0.71703296703296704</v>
      </c>
      <c r="I514" s="2">
        <v>10.417582417582418</v>
      </c>
      <c r="J514" s="2">
        <v>0</v>
      </c>
      <c r="K514" s="2">
        <v>0</v>
      </c>
      <c r="L514" s="2">
        <v>5.2761538461538464</v>
      </c>
      <c r="M514" s="2">
        <v>4.3516483516483513</v>
      </c>
      <c r="N514" s="2">
        <v>20.414395604395605</v>
      </c>
      <c r="O514" s="2">
        <f>SUM(NonNurse[[#This Row],[Qualified Social Work Staff Hours]:[Other Social Work Staff Hours]])/NonNurse[[#This Row],[MDS Census]]</f>
        <v>0.10559975634898322</v>
      </c>
      <c r="P514" s="2">
        <v>5.6263736263736268</v>
      </c>
      <c r="Q514" s="2">
        <v>36.949999999999982</v>
      </c>
      <c r="R514" s="2">
        <f>SUM(NonNurse[[#This Row],[Qualified Activities Professional Hours]:[Other Activities Professional Hours]])/NonNurse[[#This Row],[MDS Census]]</f>
        <v>0.18154109268109822</v>
      </c>
      <c r="S514" s="2">
        <v>5.548681318681318</v>
      </c>
      <c r="T514" s="2">
        <v>10.636373626373627</v>
      </c>
      <c r="U514" s="2">
        <v>0</v>
      </c>
      <c r="V514" s="2">
        <f>SUM(NonNurse[[#This Row],[Occupational Therapist Hours]:[OT Aide Hours]])/NonNurse[[#This Row],[MDS Census]]</f>
        <v>6.9011339143472961E-2</v>
      </c>
      <c r="W514" s="2">
        <v>4.1170329670329666</v>
      </c>
      <c r="X514" s="2">
        <v>16.863296703296708</v>
      </c>
      <c r="Y514" s="2">
        <v>0</v>
      </c>
      <c r="Z514" s="2">
        <f>SUM(NonNurse[[#This Row],[Physical Therapist (PT) Hours]:[PT Aide Hours]])/NonNurse[[#This Row],[MDS Census]]</f>
        <v>8.9457876487676891E-2</v>
      </c>
      <c r="AA514" s="2">
        <v>0</v>
      </c>
      <c r="AB514" s="2">
        <v>0</v>
      </c>
      <c r="AC514" s="2">
        <v>0</v>
      </c>
      <c r="AD514" s="2">
        <v>0</v>
      </c>
      <c r="AE514" s="2">
        <v>0</v>
      </c>
      <c r="AF514" s="2">
        <v>0</v>
      </c>
      <c r="AG514" s="2">
        <v>0</v>
      </c>
      <c r="AH514" s="2" t="s">
        <v>150</v>
      </c>
      <c r="AI514" s="37">
        <v>5</v>
      </c>
    </row>
    <row r="515" spans="1:35" x14ac:dyDescent="0.25">
      <c r="A515" t="s">
        <v>35</v>
      </c>
      <c r="B515" t="s">
        <v>1037</v>
      </c>
      <c r="C515" t="s">
        <v>1918</v>
      </c>
      <c r="D515" t="s">
        <v>2289</v>
      </c>
      <c r="E515" s="2">
        <v>23.46153846153846</v>
      </c>
      <c r="F515" s="2">
        <v>5.6263736263736268</v>
      </c>
      <c r="G515" s="2">
        <v>9.8901098901098897E-2</v>
      </c>
      <c r="H515" s="2">
        <v>0.1732967032967033</v>
      </c>
      <c r="I515" s="2">
        <v>0.90109890109890112</v>
      </c>
      <c r="J515" s="2">
        <v>0</v>
      </c>
      <c r="K515" s="2">
        <v>0.2087912087912088</v>
      </c>
      <c r="L515" s="2">
        <v>0.31340659340659338</v>
      </c>
      <c r="M515" s="2">
        <v>0</v>
      </c>
      <c r="N515" s="2">
        <v>5.0412087912087911</v>
      </c>
      <c r="O515" s="2">
        <f>SUM(NonNurse[[#This Row],[Qualified Social Work Staff Hours]:[Other Social Work Staff Hours]])/NonNurse[[#This Row],[MDS Census]]</f>
        <v>0.21487119437939112</v>
      </c>
      <c r="P515" s="2">
        <v>0</v>
      </c>
      <c r="Q515" s="2">
        <v>6.3461538461538458</v>
      </c>
      <c r="R515" s="2">
        <f>SUM(NonNurse[[#This Row],[Qualified Activities Professional Hours]:[Other Activities Professional Hours]])/NonNurse[[#This Row],[MDS Census]]</f>
        <v>0.27049180327868855</v>
      </c>
      <c r="S515" s="2">
        <v>0.43241758241758249</v>
      </c>
      <c r="T515" s="2">
        <v>1.0593406593406591</v>
      </c>
      <c r="U515" s="2">
        <v>0</v>
      </c>
      <c r="V515" s="2">
        <f>SUM(NonNurse[[#This Row],[Occupational Therapist Hours]:[OT Aide Hours]])/NonNurse[[#This Row],[MDS Census]]</f>
        <v>6.3583138173302106E-2</v>
      </c>
      <c r="W515" s="2">
        <v>0.31373626373626373</v>
      </c>
      <c r="X515" s="2">
        <v>1.4525274725274726</v>
      </c>
      <c r="Y515" s="2">
        <v>0</v>
      </c>
      <c r="Z515" s="2">
        <f>SUM(NonNurse[[#This Row],[Physical Therapist (PT) Hours]:[PT Aide Hours]])/NonNurse[[#This Row],[MDS Census]]</f>
        <v>7.5283372365339593E-2</v>
      </c>
      <c r="AA515" s="2">
        <v>0</v>
      </c>
      <c r="AB515" s="2">
        <v>0</v>
      </c>
      <c r="AC515" s="2">
        <v>0</v>
      </c>
      <c r="AD515" s="2">
        <v>0</v>
      </c>
      <c r="AE515" s="2">
        <v>0</v>
      </c>
      <c r="AF515" s="2">
        <v>0</v>
      </c>
      <c r="AG515" s="2">
        <v>0</v>
      </c>
      <c r="AH515" s="2" t="s">
        <v>90</v>
      </c>
      <c r="AI515" s="37">
        <v>5</v>
      </c>
    </row>
    <row r="516" spans="1:35" x14ac:dyDescent="0.25">
      <c r="A516" t="s">
        <v>35</v>
      </c>
      <c r="B516" t="s">
        <v>1097</v>
      </c>
      <c r="C516" t="s">
        <v>1918</v>
      </c>
      <c r="D516" t="s">
        <v>2289</v>
      </c>
      <c r="E516" s="2">
        <v>33.659340659340657</v>
      </c>
      <c r="F516" s="2">
        <v>2.6538461538461537</v>
      </c>
      <c r="G516" s="2">
        <v>5.4945054945054944E-2</v>
      </c>
      <c r="H516" s="2">
        <v>0.31318681318681318</v>
      </c>
      <c r="I516" s="2">
        <v>0</v>
      </c>
      <c r="J516" s="2">
        <v>0</v>
      </c>
      <c r="K516" s="2">
        <v>9.8901098901098897E-2</v>
      </c>
      <c r="L516" s="2">
        <v>0.83241758241758246</v>
      </c>
      <c r="M516" s="2">
        <v>0</v>
      </c>
      <c r="N516" s="2">
        <v>5.1923076923076925</v>
      </c>
      <c r="O516" s="2">
        <f>SUM(NonNurse[[#This Row],[Qualified Social Work Staff Hours]:[Other Social Work Staff Hours]])/NonNurse[[#This Row],[MDS Census]]</f>
        <v>0.15426052889324193</v>
      </c>
      <c r="P516" s="2">
        <v>4.8351648351648349</v>
      </c>
      <c r="Q516" s="2">
        <v>0.16758241758241757</v>
      </c>
      <c r="R516" s="2">
        <f>SUM(NonNurse[[#This Row],[Qualified Activities Professional Hours]:[Other Activities Professional Hours]])/NonNurse[[#This Row],[MDS Census]]</f>
        <v>0.14862879529872675</v>
      </c>
      <c r="S516" s="2">
        <v>0.75549450549450547</v>
      </c>
      <c r="T516" s="2">
        <v>4.4065934065934069</v>
      </c>
      <c r="U516" s="2">
        <v>0</v>
      </c>
      <c r="V516" s="2">
        <f>SUM(NonNurse[[#This Row],[Occupational Therapist Hours]:[OT Aide Hours]])/NonNurse[[#This Row],[MDS Census]]</f>
        <v>0.15336271629121778</v>
      </c>
      <c r="W516" s="2">
        <v>2.0549450549450547</v>
      </c>
      <c r="X516" s="2">
        <v>4.6950549450549453</v>
      </c>
      <c r="Y516" s="2">
        <v>0</v>
      </c>
      <c r="Z516" s="2">
        <f>SUM(NonNurse[[#This Row],[Physical Therapist (PT) Hours]:[PT Aide Hours]])/NonNurse[[#This Row],[MDS Census]]</f>
        <v>0.20053868756121451</v>
      </c>
      <c r="AA516" s="2">
        <v>0</v>
      </c>
      <c r="AB516" s="2">
        <v>0</v>
      </c>
      <c r="AC516" s="2">
        <v>0</v>
      </c>
      <c r="AD516" s="2">
        <v>22.263736263736263</v>
      </c>
      <c r="AE516" s="2">
        <v>0</v>
      </c>
      <c r="AF516" s="2">
        <v>0</v>
      </c>
      <c r="AG516" s="2">
        <v>0</v>
      </c>
      <c r="AH516" s="2" t="s">
        <v>151</v>
      </c>
      <c r="AI516" s="37">
        <v>5</v>
      </c>
    </row>
    <row r="517" spans="1:35" x14ac:dyDescent="0.25">
      <c r="A517" t="s">
        <v>35</v>
      </c>
      <c r="B517" t="s">
        <v>1422</v>
      </c>
      <c r="C517" t="s">
        <v>2068</v>
      </c>
      <c r="D517" t="s">
        <v>2307</v>
      </c>
      <c r="E517" s="2">
        <v>66.263736263736263</v>
      </c>
      <c r="F517" s="2">
        <v>5.0989010989010985</v>
      </c>
      <c r="G517" s="2">
        <v>0.27472527472527475</v>
      </c>
      <c r="H517" s="2">
        <v>0.24175824175824176</v>
      </c>
      <c r="I517" s="2">
        <v>4.8571428571428568</v>
      </c>
      <c r="J517" s="2">
        <v>0</v>
      </c>
      <c r="K517" s="2">
        <v>5.0989010989010985</v>
      </c>
      <c r="L517" s="2">
        <v>4.526703296703297</v>
      </c>
      <c r="M517" s="2">
        <v>9.5593406593406609</v>
      </c>
      <c r="N517" s="2">
        <v>0</v>
      </c>
      <c r="O517" s="2">
        <f>SUM(NonNurse[[#This Row],[Qualified Social Work Staff Hours]:[Other Social Work Staff Hours]])/NonNurse[[#This Row],[MDS Census]]</f>
        <v>0.14426202321724713</v>
      </c>
      <c r="P517" s="2">
        <v>10.014285714285714</v>
      </c>
      <c r="Q517" s="2">
        <v>1.0252747252747254</v>
      </c>
      <c r="R517" s="2">
        <f>SUM(NonNurse[[#This Row],[Qualified Activities Professional Hours]:[Other Activities Professional Hours]])/NonNurse[[#This Row],[MDS Census]]</f>
        <v>0.16660033167495855</v>
      </c>
      <c r="S517" s="2">
        <v>3.5234065934065928</v>
      </c>
      <c r="T517" s="2">
        <v>7.9870329670329676</v>
      </c>
      <c r="U517" s="2">
        <v>0</v>
      </c>
      <c r="V517" s="2">
        <f>SUM(NonNurse[[#This Row],[Occupational Therapist Hours]:[OT Aide Hours]])/NonNurse[[#This Row],[MDS Census]]</f>
        <v>0.17370646766169157</v>
      </c>
      <c r="W517" s="2">
        <v>5.5778021978021979</v>
      </c>
      <c r="X517" s="2">
        <v>5.2834065934065952</v>
      </c>
      <c r="Y517" s="2">
        <v>0</v>
      </c>
      <c r="Z517" s="2">
        <f>SUM(NonNurse[[#This Row],[Physical Therapist (PT) Hours]:[PT Aide Hours]])/NonNurse[[#This Row],[MDS Census]]</f>
        <v>0.16390878938640135</v>
      </c>
      <c r="AA517" s="2">
        <v>0</v>
      </c>
      <c r="AB517" s="2">
        <v>0</v>
      </c>
      <c r="AC517" s="2">
        <v>0</v>
      </c>
      <c r="AD517" s="2">
        <v>0</v>
      </c>
      <c r="AE517" s="2">
        <v>0</v>
      </c>
      <c r="AF517" s="2">
        <v>0</v>
      </c>
      <c r="AG517" s="2">
        <v>0</v>
      </c>
      <c r="AH517" s="2" t="s">
        <v>481</v>
      </c>
      <c r="AI517" s="37">
        <v>5</v>
      </c>
    </row>
    <row r="518" spans="1:35" x14ac:dyDescent="0.25">
      <c r="A518" t="s">
        <v>35</v>
      </c>
      <c r="B518" t="s">
        <v>990</v>
      </c>
      <c r="C518" t="s">
        <v>2205</v>
      </c>
      <c r="D518" t="s">
        <v>2309</v>
      </c>
      <c r="E518" s="2">
        <v>35.769230769230766</v>
      </c>
      <c r="F518" s="2">
        <v>5.0989010989010985</v>
      </c>
      <c r="G518" s="2">
        <v>0.16483516483516483</v>
      </c>
      <c r="H518" s="2">
        <v>0</v>
      </c>
      <c r="I518" s="2">
        <v>0.73626373626373631</v>
      </c>
      <c r="J518" s="2">
        <v>0</v>
      </c>
      <c r="K518" s="2">
        <v>0</v>
      </c>
      <c r="L518" s="2">
        <v>3.1724175824175824</v>
      </c>
      <c r="M518" s="2">
        <v>0</v>
      </c>
      <c r="N518" s="2">
        <v>5.6263736263736268</v>
      </c>
      <c r="O518" s="2">
        <f>SUM(NonNurse[[#This Row],[Qualified Social Work Staff Hours]:[Other Social Work Staff Hours]])/NonNurse[[#This Row],[MDS Census]]</f>
        <v>0.15729646697388636</v>
      </c>
      <c r="P518" s="2">
        <v>0</v>
      </c>
      <c r="Q518" s="2">
        <v>12.010769230769236</v>
      </c>
      <c r="R518" s="2">
        <f>SUM(NonNurse[[#This Row],[Qualified Activities Professional Hours]:[Other Activities Professional Hours]])/NonNurse[[#This Row],[MDS Census]]</f>
        <v>0.3357849462365593</v>
      </c>
      <c r="S518" s="2">
        <v>1.5297802197802202</v>
      </c>
      <c r="T518" s="2">
        <v>5.8005494505494521</v>
      </c>
      <c r="U518" s="2">
        <v>0</v>
      </c>
      <c r="V518" s="2">
        <f>SUM(NonNurse[[#This Row],[Occupational Therapist Hours]:[OT Aide Hours]])/NonNurse[[#This Row],[MDS Census]]</f>
        <v>0.20493394777265753</v>
      </c>
      <c r="W518" s="2">
        <v>1.5825274725274725</v>
      </c>
      <c r="X518" s="2">
        <v>2.7880219780219782</v>
      </c>
      <c r="Y518" s="2">
        <v>0</v>
      </c>
      <c r="Z518" s="2">
        <f>SUM(NonNurse[[#This Row],[Physical Therapist (PT) Hours]:[PT Aide Hours]])/NonNurse[[#This Row],[MDS Census]]</f>
        <v>0.12218740399385562</v>
      </c>
      <c r="AA518" s="2">
        <v>0</v>
      </c>
      <c r="AB518" s="2">
        <v>0</v>
      </c>
      <c r="AC518" s="2">
        <v>0</v>
      </c>
      <c r="AD518" s="2">
        <v>0</v>
      </c>
      <c r="AE518" s="2">
        <v>0</v>
      </c>
      <c r="AF518" s="2">
        <v>0</v>
      </c>
      <c r="AG518" s="2">
        <v>0.19780219780219779</v>
      </c>
      <c r="AH518" s="2" t="s">
        <v>759</v>
      </c>
      <c r="AI518" s="37">
        <v>5</v>
      </c>
    </row>
    <row r="519" spans="1:35" x14ac:dyDescent="0.25">
      <c r="A519" t="s">
        <v>35</v>
      </c>
      <c r="B519" t="s">
        <v>1821</v>
      </c>
      <c r="C519" t="s">
        <v>2264</v>
      </c>
      <c r="D519" t="s">
        <v>2338</v>
      </c>
      <c r="E519" s="2">
        <v>80.043956043956044</v>
      </c>
      <c r="F519" s="2">
        <v>4.6593406593406597</v>
      </c>
      <c r="G519" s="2">
        <v>0.70329670329670335</v>
      </c>
      <c r="H519" s="2">
        <v>0.24725274725274726</v>
      </c>
      <c r="I519" s="2">
        <v>6.1648351648351651</v>
      </c>
      <c r="J519" s="2">
        <v>0</v>
      </c>
      <c r="K519" s="2">
        <v>0</v>
      </c>
      <c r="L519" s="2">
        <v>5.0439560439560438</v>
      </c>
      <c r="M519" s="2">
        <v>5.1813186813186816</v>
      </c>
      <c r="N519" s="2">
        <v>0</v>
      </c>
      <c r="O519" s="2">
        <f>SUM(NonNurse[[#This Row],[Qualified Social Work Staff Hours]:[Other Social Work Staff Hours]])/NonNurse[[#This Row],[MDS Census]]</f>
        <v>6.473091707852828E-2</v>
      </c>
      <c r="P519" s="2">
        <v>5.6510989010989015</v>
      </c>
      <c r="Q519" s="2">
        <v>12.884615384615385</v>
      </c>
      <c r="R519" s="2">
        <f>SUM(NonNurse[[#This Row],[Qualified Activities Professional Hours]:[Other Activities Professional Hours]])/NonNurse[[#This Row],[MDS Census]]</f>
        <v>0.23156919275123558</v>
      </c>
      <c r="S519" s="2">
        <v>3.0779120879120878</v>
      </c>
      <c r="T519" s="2">
        <v>12.411648351648353</v>
      </c>
      <c r="U519" s="2">
        <v>0</v>
      </c>
      <c r="V519" s="2">
        <f>SUM(NonNurse[[#This Row],[Occupational Therapist Hours]:[OT Aide Hours]])/NonNurse[[#This Row],[MDS Census]]</f>
        <v>0.19351317957166395</v>
      </c>
      <c r="W519" s="2">
        <v>3.1020879120879119</v>
      </c>
      <c r="X519" s="2">
        <v>11.403846153846153</v>
      </c>
      <c r="Y519" s="2">
        <v>0</v>
      </c>
      <c r="Z519" s="2">
        <f>SUM(NonNurse[[#This Row],[Physical Therapist (PT) Hours]:[PT Aide Hours]])/NonNurse[[#This Row],[MDS Census]]</f>
        <v>0.18122460186710598</v>
      </c>
      <c r="AA519" s="2">
        <v>4.3956043956043959E-2</v>
      </c>
      <c r="AB519" s="2">
        <v>0</v>
      </c>
      <c r="AC519" s="2">
        <v>0</v>
      </c>
      <c r="AD519" s="2">
        <v>0</v>
      </c>
      <c r="AE519" s="2">
        <v>0</v>
      </c>
      <c r="AF519" s="2">
        <v>0</v>
      </c>
      <c r="AG519" s="2">
        <v>0</v>
      </c>
      <c r="AH519" s="2" t="s">
        <v>888</v>
      </c>
      <c r="AI519" s="37">
        <v>5</v>
      </c>
    </row>
    <row r="520" spans="1:35" x14ac:dyDescent="0.25">
      <c r="A520" t="s">
        <v>35</v>
      </c>
      <c r="B520" t="s">
        <v>1150</v>
      </c>
      <c r="C520" t="s">
        <v>1965</v>
      </c>
      <c r="D520" t="s">
        <v>2282</v>
      </c>
      <c r="E520" s="2">
        <v>84.219780219780219</v>
      </c>
      <c r="F520" s="2">
        <v>51.211758241758247</v>
      </c>
      <c r="G520" s="2">
        <v>0.32967032967032966</v>
      </c>
      <c r="H520" s="2">
        <v>0.30494505494505497</v>
      </c>
      <c r="I520" s="2">
        <v>5.615384615384615</v>
      </c>
      <c r="J520" s="2">
        <v>0</v>
      </c>
      <c r="K520" s="2">
        <v>0</v>
      </c>
      <c r="L520" s="2">
        <v>6.1942857142857122</v>
      </c>
      <c r="M520" s="2">
        <v>4.5605494505494502</v>
      </c>
      <c r="N520" s="2">
        <v>2.727582417582417</v>
      </c>
      <c r="O520" s="2">
        <f>SUM(NonNurse[[#This Row],[Qualified Social Work Staff Hours]:[Other Social Work Staff Hours]])/NonNurse[[#This Row],[MDS Census]]</f>
        <v>8.6537056367432141E-2</v>
      </c>
      <c r="P520" s="2">
        <v>4.8781318681318684</v>
      </c>
      <c r="Q520" s="2">
        <v>6.5223076923076908</v>
      </c>
      <c r="R520" s="2">
        <f>SUM(NonNurse[[#This Row],[Qualified Activities Professional Hours]:[Other Activities Professional Hours]])/NonNurse[[#This Row],[MDS Census]]</f>
        <v>0.1353653444676409</v>
      </c>
      <c r="S520" s="2">
        <v>14.821538461538461</v>
      </c>
      <c r="T520" s="2">
        <v>5.6689010989010979</v>
      </c>
      <c r="U520" s="2">
        <v>0</v>
      </c>
      <c r="V520" s="2">
        <f>SUM(NonNurse[[#This Row],[Occupational Therapist Hours]:[OT Aide Hours]])/NonNurse[[#This Row],[MDS Census]]</f>
        <v>0.24329723382045926</v>
      </c>
      <c r="W520" s="2">
        <v>9.8118681318681311</v>
      </c>
      <c r="X520" s="2">
        <v>9.3657142857142865</v>
      </c>
      <c r="Y520" s="2">
        <v>0</v>
      </c>
      <c r="Z520" s="2">
        <f>SUM(NonNurse[[#This Row],[Physical Therapist (PT) Hours]:[PT Aide Hours]])/NonNurse[[#This Row],[MDS Census]]</f>
        <v>0.22770876826722339</v>
      </c>
      <c r="AA520" s="2">
        <v>0</v>
      </c>
      <c r="AB520" s="2">
        <v>0</v>
      </c>
      <c r="AC520" s="2">
        <v>0</v>
      </c>
      <c r="AD520" s="2">
        <v>0</v>
      </c>
      <c r="AE520" s="2">
        <v>0</v>
      </c>
      <c r="AF520" s="2">
        <v>0</v>
      </c>
      <c r="AG520" s="2">
        <v>0</v>
      </c>
      <c r="AH520" s="2" t="s">
        <v>205</v>
      </c>
      <c r="AI520" s="37">
        <v>5</v>
      </c>
    </row>
    <row r="521" spans="1:35" x14ac:dyDescent="0.25">
      <c r="A521" t="s">
        <v>35</v>
      </c>
      <c r="B521" t="s">
        <v>1118</v>
      </c>
      <c r="C521" t="s">
        <v>2108</v>
      </c>
      <c r="D521" t="s">
        <v>2331</v>
      </c>
      <c r="E521" s="2">
        <v>58.835164835164832</v>
      </c>
      <c r="F521" s="2">
        <v>0</v>
      </c>
      <c r="G521" s="2">
        <v>0.32967032967032966</v>
      </c>
      <c r="H521" s="2">
        <v>0</v>
      </c>
      <c r="I521" s="2">
        <v>1.3406593406593406</v>
      </c>
      <c r="J521" s="2">
        <v>0</v>
      </c>
      <c r="K521" s="2">
        <v>0</v>
      </c>
      <c r="L521" s="2">
        <v>4.1951648351648334</v>
      </c>
      <c r="M521" s="2">
        <v>5.7142857142857144</v>
      </c>
      <c r="N521" s="2">
        <v>0</v>
      </c>
      <c r="O521" s="2">
        <f>SUM(NonNurse[[#This Row],[Qualified Social Work Staff Hours]:[Other Social Work Staff Hours]])/NonNurse[[#This Row],[MDS Census]]</f>
        <v>9.7123645872245062E-2</v>
      </c>
      <c r="P521" s="2">
        <v>4.2907692307692313</v>
      </c>
      <c r="Q521" s="2">
        <v>0</v>
      </c>
      <c r="R521" s="2">
        <f>SUM(NonNurse[[#This Row],[Qualified Activities Professional Hours]:[Other Activities Professional Hours]])/NonNurse[[#This Row],[MDS Census]]</f>
        <v>7.2928651475532319E-2</v>
      </c>
      <c r="S521" s="2">
        <v>4.2393406593406588</v>
      </c>
      <c r="T521" s="2">
        <v>2.0160439560439558</v>
      </c>
      <c r="U521" s="2">
        <v>0</v>
      </c>
      <c r="V521" s="2">
        <f>SUM(NonNurse[[#This Row],[Occupational Therapist Hours]:[OT Aide Hours]])/NonNurse[[#This Row],[MDS Census]]</f>
        <v>0.10632050803137841</v>
      </c>
      <c r="W521" s="2">
        <v>2.3452747252747246</v>
      </c>
      <c r="X521" s="2">
        <v>8.4278021978021957</v>
      </c>
      <c r="Y521" s="2">
        <v>0</v>
      </c>
      <c r="Z521" s="2">
        <f>SUM(NonNurse[[#This Row],[Physical Therapist (PT) Hours]:[PT Aide Hours]])/NonNurse[[#This Row],[MDS Census]]</f>
        <v>0.18310608890549121</v>
      </c>
      <c r="AA521" s="2">
        <v>0</v>
      </c>
      <c r="AB521" s="2">
        <v>0</v>
      </c>
      <c r="AC521" s="2">
        <v>0</v>
      </c>
      <c r="AD521" s="2">
        <v>0</v>
      </c>
      <c r="AE521" s="2">
        <v>0</v>
      </c>
      <c r="AF521" s="2">
        <v>0</v>
      </c>
      <c r="AG521" s="2">
        <v>0</v>
      </c>
      <c r="AH521" s="2" t="s">
        <v>172</v>
      </c>
      <c r="AI521" s="37">
        <v>5</v>
      </c>
    </row>
    <row r="522" spans="1:35" x14ac:dyDescent="0.25">
      <c r="A522" t="s">
        <v>35</v>
      </c>
      <c r="B522" t="s">
        <v>1301</v>
      </c>
      <c r="C522" t="s">
        <v>2059</v>
      </c>
      <c r="D522" t="s">
        <v>2316</v>
      </c>
      <c r="E522" s="2">
        <v>34.35164835164835</v>
      </c>
      <c r="F522" s="2">
        <v>2.3736263736263736</v>
      </c>
      <c r="G522" s="2">
        <v>0.2857142857142857</v>
      </c>
      <c r="H522" s="2">
        <v>8.7912087912087919E-2</v>
      </c>
      <c r="I522" s="2">
        <v>0.97802197802197799</v>
      </c>
      <c r="J522" s="2">
        <v>0</v>
      </c>
      <c r="K522" s="2">
        <v>0</v>
      </c>
      <c r="L522" s="2">
        <v>1.5563736263736263</v>
      </c>
      <c r="M522" s="2">
        <v>5.0851648351648349</v>
      </c>
      <c r="N522" s="2">
        <v>0</v>
      </c>
      <c r="O522" s="2">
        <f>SUM(NonNurse[[#This Row],[Qualified Social Work Staff Hours]:[Other Social Work Staff Hours]])/NonNurse[[#This Row],[MDS Census]]</f>
        <v>0.14803262955854127</v>
      </c>
      <c r="P522" s="2">
        <v>0</v>
      </c>
      <c r="Q522" s="2">
        <v>0</v>
      </c>
      <c r="R522" s="2">
        <f>SUM(NonNurse[[#This Row],[Qualified Activities Professional Hours]:[Other Activities Professional Hours]])/NonNurse[[#This Row],[MDS Census]]</f>
        <v>0</v>
      </c>
      <c r="S522" s="2">
        <v>3.7726373626373628</v>
      </c>
      <c r="T522" s="2">
        <v>1.074065934065934</v>
      </c>
      <c r="U522" s="2">
        <v>0</v>
      </c>
      <c r="V522" s="2">
        <f>SUM(NonNurse[[#This Row],[Occupational Therapist Hours]:[OT Aide Hours]])/NonNurse[[#This Row],[MDS Census]]</f>
        <v>0.14109085092770313</v>
      </c>
      <c r="W522" s="2">
        <v>3.8449450549450535</v>
      </c>
      <c r="X522" s="2">
        <v>1.4224175824175824</v>
      </c>
      <c r="Y522" s="2">
        <v>0</v>
      </c>
      <c r="Z522" s="2">
        <f>SUM(NonNurse[[#This Row],[Physical Therapist (PT) Hours]:[PT Aide Hours]])/NonNurse[[#This Row],[MDS Census]]</f>
        <v>0.15333653230966088</v>
      </c>
      <c r="AA522" s="2">
        <v>0</v>
      </c>
      <c r="AB522" s="2">
        <v>0</v>
      </c>
      <c r="AC522" s="2">
        <v>0</v>
      </c>
      <c r="AD522" s="2">
        <v>0</v>
      </c>
      <c r="AE522" s="2">
        <v>0</v>
      </c>
      <c r="AF522" s="2">
        <v>0</v>
      </c>
      <c r="AG522" s="2">
        <v>0</v>
      </c>
      <c r="AH522" s="2" t="s">
        <v>357</v>
      </c>
      <c r="AI522" s="37">
        <v>5</v>
      </c>
    </row>
    <row r="523" spans="1:35" x14ac:dyDescent="0.25">
      <c r="A523" t="s">
        <v>35</v>
      </c>
      <c r="B523" t="s">
        <v>1829</v>
      </c>
      <c r="C523" t="s">
        <v>1978</v>
      </c>
      <c r="D523" t="s">
        <v>2331</v>
      </c>
      <c r="E523" s="2">
        <v>23.824175824175825</v>
      </c>
      <c r="F523" s="2">
        <v>2.7752747252747252</v>
      </c>
      <c r="G523" s="2">
        <v>0.39560439560439559</v>
      </c>
      <c r="H523" s="2">
        <v>0.13461538461538461</v>
      </c>
      <c r="I523" s="2">
        <v>0.60439560439560436</v>
      </c>
      <c r="J523" s="2">
        <v>0</v>
      </c>
      <c r="K523" s="2">
        <v>0</v>
      </c>
      <c r="L523" s="2">
        <v>0.24010989010989012</v>
      </c>
      <c r="M523" s="2">
        <v>0.72527472527472525</v>
      </c>
      <c r="N523" s="2">
        <v>8.2417582417582416E-2</v>
      </c>
      <c r="O523" s="2">
        <f>SUM(NonNurse[[#This Row],[Qualified Social Work Staff Hours]:[Other Social Work Staff Hours]])/NonNurse[[#This Row],[MDS Census]]</f>
        <v>3.390221402214022E-2</v>
      </c>
      <c r="P523" s="2">
        <v>0</v>
      </c>
      <c r="Q523" s="2">
        <v>0</v>
      </c>
      <c r="R523" s="2">
        <f>SUM(NonNurse[[#This Row],[Qualified Activities Professional Hours]:[Other Activities Professional Hours]])/NonNurse[[#This Row],[MDS Census]]</f>
        <v>0</v>
      </c>
      <c r="S523" s="2">
        <v>0.12087912087912088</v>
      </c>
      <c r="T523" s="2">
        <v>0.24263736263736269</v>
      </c>
      <c r="U523" s="2">
        <v>0</v>
      </c>
      <c r="V523" s="2">
        <f>SUM(NonNurse[[#This Row],[Occupational Therapist Hours]:[OT Aide Hours]])/NonNurse[[#This Row],[MDS Census]]</f>
        <v>1.5258302583025832E-2</v>
      </c>
      <c r="W523" s="2">
        <v>0.57043956043956046</v>
      </c>
      <c r="X523" s="2">
        <v>0.81131868131868112</v>
      </c>
      <c r="Y523" s="2">
        <v>0</v>
      </c>
      <c r="Z523" s="2">
        <f>SUM(NonNurse[[#This Row],[Physical Therapist (PT) Hours]:[PT Aide Hours]])/NonNurse[[#This Row],[MDS Census]]</f>
        <v>5.7998154981549803E-2</v>
      </c>
      <c r="AA523" s="2">
        <v>0</v>
      </c>
      <c r="AB523" s="2">
        <v>0</v>
      </c>
      <c r="AC523" s="2">
        <v>0</v>
      </c>
      <c r="AD523" s="2">
        <v>0</v>
      </c>
      <c r="AE523" s="2">
        <v>0</v>
      </c>
      <c r="AF523" s="2">
        <v>0</v>
      </c>
      <c r="AG523" s="2">
        <v>0</v>
      </c>
      <c r="AH523" s="2" t="s">
        <v>896</v>
      </c>
      <c r="AI523" s="37">
        <v>5</v>
      </c>
    </row>
    <row r="524" spans="1:35" x14ac:dyDescent="0.25">
      <c r="A524" t="s">
        <v>35</v>
      </c>
      <c r="B524" t="s">
        <v>1314</v>
      </c>
      <c r="C524" t="s">
        <v>1975</v>
      </c>
      <c r="D524" t="s">
        <v>2316</v>
      </c>
      <c r="E524" s="2">
        <v>141.47252747252747</v>
      </c>
      <c r="F524" s="2">
        <v>55.673626373626384</v>
      </c>
      <c r="G524" s="2">
        <v>0.62637362637362637</v>
      </c>
      <c r="H524" s="2">
        <v>0.56043956043956045</v>
      </c>
      <c r="I524" s="2">
        <v>0.81318681318681318</v>
      </c>
      <c r="J524" s="2">
        <v>0</v>
      </c>
      <c r="K524" s="2">
        <v>0</v>
      </c>
      <c r="L524" s="2">
        <v>10.198571428571428</v>
      </c>
      <c r="M524" s="2">
        <v>10.953846153846154</v>
      </c>
      <c r="N524" s="2">
        <v>5.0967032967032972</v>
      </c>
      <c r="O524" s="2">
        <f>SUM(NonNurse[[#This Row],[Qualified Social Work Staff Hours]:[Other Social Work Staff Hours]])/NonNurse[[#This Row],[MDS Census]]</f>
        <v>0.11345347211433897</v>
      </c>
      <c r="P524" s="2">
        <v>5.6989010989010991</v>
      </c>
      <c r="Q524" s="2">
        <v>24.846153846153836</v>
      </c>
      <c r="R524" s="2">
        <f>SUM(NonNurse[[#This Row],[Qualified Activities Professional Hours]:[Other Activities Professional Hours]])/NonNurse[[#This Row],[MDS Census]]</f>
        <v>0.21590803169178183</v>
      </c>
      <c r="S524" s="2">
        <v>4.111758241758241</v>
      </c>
      <c r="T524" s="2">
        <v>17.42945054945055</v>
      </c>
      <c r="U524" s="2">
        <v>0</v>
      </c>
      <c r="V524" s="2">
        <f>SUM(NonNurse[[#This Row],[Occupational Therapist Hours]:[OT Aide Hours]])/NonNurse[[#This Row],[MDS Census]]</f>
        <v>0.1522642535342551</v>
      </c>
      <c r="W524" s="2">
        <v>3.3396703296703301</v>
      </c>
      <c r="X524" s="2">
        <v>13.243626373626372</v>
      </c>
      <c r="Y524" s="2">
        <v>5.0109890109890109</v>
      </c>
      <c r="Z524" s="2">
        <f>SUM(NonNurse[[#This Row],[Physical Therapist (PT) Hours]:[PT Aide Hours]])/NonNurse[[#This Row],[MDS Census]]</f>
        <v>0.15263942830511107</v>
      </c>
      <c r="AA524" s="2">
        <v>0</v>
      </c>
      <c r="AB524" s="2">
        <v>0</v>
      </c>
      <c r="AC524" s="2">
        <v>0</v>
      </c>
      <c r="AD524" s="2">
        <v>0</v>
      </c>
      <c r="AE524" s="2">
        <v>0</v>
      </c>
      <c r="AF524" s="2">
        <v>0</v>
      </c>
      <c r="AG524" s="2">
        <v>0</v>
      </c>
      <c r="AH524" s="2" t="s">
        <v>371</v>
      </c>
      <c r="AI524" s="37">
        <v>5</v>
      </c>
    </row>
    <row r="525" spans="1:35" x14ac:dyDescent="0.25">
      <c r="A525" t="s">
        <v>35</v>
      </c>
      <c r="B525" t="s">
        <v>1042</v>
      </c>
      <c r="C525" t="s">
        <v>1965</v>
      </c>
      <c r="D525" t="s">
        <v>2282</v>
      </c>
      <c r="E525" s="2">
        <v>111.61538461538461</v>
      </c>
      <c r="F525" s="2">
        <v>5.6263736263736268</v>
      </c>
      <c r="G525" s="2">
        <v>0</v>
      </c>
      <c r="H525" s="2">
        <v>0.62637362637362637</v>
      </c>
      <c r="I525" s="2">
        <v>4.5714285714285712</v>
      </c>
      <c r="J525" s="2">
        <v>0</v>
      </c>
      <c r="K525" s="2">
        <v>0</v>
      </c>
      <c r="L525" s="2">
        <v>2.4885714285714289</v>
      </c>
      <c r="M525" s="2">
        <v>5.6263736263736268</v>
      </c>
      <c r="N525" s="2">
        <v>0</v>
      </c>
      <c r="O525" s="2">
        <f>SUM(NonNurse[[#This Row],[Qualified Social Work Staff Hours]:[Other Social Work Staff Hours]])/NonNurse[[#This Row],[MDS Census]]</f>
        <v>5.0408585212168955E-2</v>
      </c>
      <c r="P525" s="2">
        <v>4.9495604395604387</v>
      </c>
      <c r="Q525" s="2">
        <v>17.457252747252742</v>
      </c>
      <c r="R525" s="2">
        <f>SUM(NonNurse[[#This Row],[Qualified Activities Professional Hours]:[Other Activities Professional Hours]])/NonNurse[[#This Row],[MDS Census]]</f>
        <v>0.20075022152210295</v>
      </c>
      <c r="S525" s="2">
        <v>4.9883516483516486</v>
      </c>
      <c r="T525" s="2">
        <v>0.8961538461538463</v>
      </c>
      <c r="U525" s="2">
        <v>0</v>
      </c>
      <c r="V525" s="2">
        <f>SUM(NonNurse[[#This Row],[Occupational Therapist Hours]:[OT Aide Hours]])/NonNurse[[#This Row],[MDS Census]]</f>
        <v>5.2721275967313186E-2</v>
      </c>
      <c r="W525" s="2">
        <v>4.7881318681318668</v>
      </c>
      <c r="X525" s="2">
        <v>1.6489010989010988</v>
      </c>
      <c r="Y525" s="2">
        <v>0</v>
      </c>
      <c r="Z525" s="2">
        <f>SUM(NonNurse[[#This Row],[Physical Therapist (PT) Hours]:[PT Aide Hours]])/NonNurse[[#This Row],[MDS Census]]</f>
        <v>5.7671556561976957E-2</v>
      </c>
      <c r="AA525" s="2">
        <v>0</v>
      </c>
      <c r="AB525" s="2">
        <v>0</v>
      </c>
      <c r="AC525" s="2">
        <v>0</v>
      </c>
      <c r="AD525" s="2">
        <v>0</v>
      </c>
      <c r="AE525" s="2">
        <v>16.46153846153846</v>
      </c>
      <c r="AF525" s="2">
        <v>0</v>
      </c>
      <c r="AG525" s="2">
        <v>0</v>
      </c>
      <c r="AH525" s="2" t="s">
        <v>95</v>
      </c>
      <c r="AI525" s="37">
        <v>5</v>
      </c>
    </row>
    <row r="526" spans="1:35" x14ac:dyDescent="0.25">
      <c r="A526" t="s">
        <v>35</v>
      </c>
      <c r="B526" t="s">
        <v>1484</v>
      </c>
      <c r="C526" t="s">
        <v>2205</v>
      </c>
      <c r="D526" t="s">
        <v>2309</v>
      </c>
      <c r="E526" s="2">
        <v>63.516483516483518</v>
      </c>
      <c r="F526" s="2">
        <v>4.5714285714285712</v>
      </c>
      <c r="G526" s="2">
        <v>1.7142857142857142</v>
      </c>
      <c r="H526" s="2">
        <v>0.34615384615384615</v>
      </c>
      <c r="I526" s="2">
        <v>4.0879120879120876</v>
      </c>
      <c r="J526" s="2">
        <v>0</v>
      </c>
      <c r="K526" s="2">
        <v>0.2857142857142857</v>
      </c>
      <c r="L526" s="2">
        <v>5.1259340659340662</v>
      </c>
      <c r="M526" s="2">
        <v>8.9784615384615396</v>
      </c>
      <c r="N526" s="2">
        <v>10.430989010989013</v>
      </c>
      <c r="O526" s="2">
        <f>SUM(NonNurse[[#This Row],[Qualified Social Work Staff Hours]:[Other Social Work Staff Hours]])/NonNurse[[#This Row],[MDS Census]]</f>
        <v>0.30558131487889278</v>
      </c>
      <c r="P526" s="2">
        <v>5.0109890109890109</v>
      </c>
      <c r="Q526" s="2">
        <v>25.75758241758242</v>
      </c>
      <c r="R526" s="2">
        <f>SUM(NonNurse[[#This Row],[Qualified Activities Professional Hours]:[Other Activities Professional Hours]])/NonNurse[[#This Row],[MDS Census]]</f>
        <v>0.48441868512110731</v>
      </c>
      <c r="S526" s="2">
        <v>3.785274725274725</v>
      </c>
      <c r="T526" s="2">
        <v>7.6454945054945078</v>
      </c>
      <c r="U526" s="2">
        <v>0</v>
      </c>
      <c r="V526" s="2">
        <f>SUM(NonNurse[[#This Row],[Occupational Therapist Hours]:[OT Aide Hours]])/NonNurse[[#This Row],[MDS Census]]</f>
        <v>0.17996539792387545</v>
      </c>
      <c r="W526" s="2">
        <v>9.5804395604395616</v>
      </c>
      <c r="X526" s="2">
        <v>9.2384615384615394</v>
      </c>
      <c r="Y526" s="2">
        <v>4.1538461538461542</v>
      </c>
      <c r="Z526" s="2">
        <f>SUM(NonNurse[[#This Row],[Physical Therapist (PT) Hours]:[PT Aide Hours]])/NonNurse[[#This Row],[MDS Census]]</f>
        <v>0.36168166089965398</v>
      </c>
      <c r="AA526" s="2">
        <v>0</v>
      </c>
      <c r="AB526" s="2">
        <v>0</v>
      </c>
      <c r="AC526" s="2">
        <v>0</v>
      </c>
      <c r="AD526" s="2">
        <v>0</v>
      </c>
      <c r="AE526" s="2">
        <v>0</v>
      </c>
      <c r="AF526" s="2">
        <v>0</v>
      </c>
      <c r="AG526" s="2">
        <v>0</v>
      </c>
      <c r="AH526" s="2" t="s">
        <v>544</v>
      </c>
      <c r="AI526" s="37">
        <v>5</v>
      </c>
    </row>
    <row r="527" spans="1:35" x14ac:dyDescent="0.25">
      <c r="A527" t="s">
        <v>35</v>
      </c>
      <c r="B527" t="s">
        <v>1887</v>
      </c>
      <c r="C527" t="s">
        <v>2073</v>
      </c>
      <c r="D527" t="s">
        <v>2282</v>
      </c>
      <c r="E527" s="2">
        <v>92.978021978021971</v>
      </c>
      <c r="F527" s="2">
        <v>4.9670329670329672</v>
      </c>
      <c r="G527" s="2">
        <v>0.32967032967032966</v>
      </c>
      <c r="H527" s="2">
        <v>0.42032967032967034</v>
      </c>
      <c r="I527" s="2">
        <v>5.2747252747252746</v>
      </c>
      <c r="J527" s="2">
        <v>0</v>
      </c>
      <c r="K527" s="2">
        <v>0</v>
      </c>
      <c r="L527" s="2">
        <v>4.7463736263736269</v>
      </c>
      <c r="M527" s="2">
        <v>0</v>
      </c>
      <c r="N527" s="2">
        <v>10.976043956043956</v>
      </c>
      <c r="O527" s="2">
        <f>SUM(NonNurse[[#This Row],[Qualified Social Work Staff Hours]:[Other Social Work Staff Hours]])/NonNurse[[#This Row],[MDS Census]]</f>
        <v>0.11804987590119372</v>
      </c>
      <c r="P527" s="2">
        <v>5.2747252747252746</v>
      </c>
      <c r="Q527" s="2">
        <v>6.8696703296703268</v>
      </c>
      <c r="R527" s="2">
        <f>SUM(NonNurse[[#This Row],[Qualified Activities Professional Hours]:[Other Activities Professional Hours]])/NonNurse[[#This Row],[MDS Census]]</f>
        <v>0.13061576645786549</v>
      </c>
      <c r="S527" s="2">
        <v>4.0447252747252769</v>
      </c>
      <c r="T527" s="2">
        <v>9.7442857142857111</v>
      </c>
      <c r="U527" s="2">
        <v>0</v>
      </c>
      <c r="V527" s="2">
        <f>SUM(NonNurse[[#This Row],[Occupational Therapist Hours]:[OT Aide Hours]])/NonNurse[[#This Row],[MDS Census]]</f>
        <v>0.14830398298073513</v>
      </c>
      <c r="W527" s="2">
        <v>5.196593406593407</v>
      </c>
      <c r="X527" s="2">
        <v>6.3990109890109874</v>
      </c>
      <c r="Y527" s="2">
        <v>0</v>
      </c>
      <c r="Z527" s="2">
        <f>SUM(NonNurse[[#This Row],[Physical Therapist (PT) Hours]:[PT Aide Hours]])/NonNurse[[#This Row],[MDS Census]]</f>
        <v>0.12471339085214513</v>
      </c>
      <c r="AA527" s="2">
        <v>0</v>
      </c>
      <c r="AB527" s="2">
        <v>0</v>
      </c>
      <c r="AC527" s="2">
        <v>0</v>
      </c>
      <c r="AD527" s="2">
        <v>0</v>
      </c>
      <c r="AE527" s="2">
        <v>0</v>
      </c>
      <c r="AF527" s="2">
        <v>0</v>
      </c>
      <c r="AG527" s="2">
        <v>0</v>
      </c>
      <c r="AH527" s="2" t="s">
        <v>954</v>
      </c>
      <c r="AI527" s="37">
        <v>5</v>
      </c>
    </row>
    <row r="528" spans="1:35" x14ac:dyDescent="0.25">
      <c r="A528" t="s">
        <v>35</v>
      </c>
      <c r="B528" t="s">
        <v>1319</v>
      </c>
      <c r="C528" t="s">
        <v>2093</v>
      </c>
      <c r="D528" t="s">
        <v>2316</v>
      </c>
      <c r="E528" s="2">
        <v>51.703296703296701</v>
      </c>
      <c r="F528" s="2">
        <v>5.6263736263736268</v>
      </c>
      <c r="G528" s="2">
        <v>0</v>
      </c>
      <c r="H528" s="2">
        <v>0.35164835164835168</v>
      </c>
      <c r="I528" s="2">
        <v>0.26373626373626374</v>
      </c>
      <c r="J528" s="2">
        <v>0</v>
      </c>
      <c r="K528" s="2">
        <v>0</v>
      </c>
      <c r="L528" s="2">
        <v>3.7830769230769223</v>
      </c>
      <c r="M528" s="2">
        <v>4.7197802197802199</v>
      </c>
      <c r="N528" s="2">
        <v>7.9568131868131857</v>
      </c>
      <c r="O528" s="2">
        <f>SUM(NonNurse[[#This Row],[Qualified Social Work Staff Hours]:[Other Social Work Staff Hours]])/NonNurse[[#This Row],[MDS Census]]</f>
        <v>0.24517959617428264</v>
      </c>
      <c r="P528" s="2">
        <v>4.8685714285714274</v>
      </c>
      <c r="Q528" s="2">
        <v>5.7982417582417582</v>
      </c>
      <c r="R528" s="2">
        <f>SUM(NonNurse[[#This Row],[Qualified Activities Professional Hours]:[Other Activities Professional Hours]])/NonNurse[[#This Row],[MDS Census]]</f>
        <v>0.20630818278427204</v>
      </c>
      <c r="S528" s="2">
        <v>2.3779120879120876</v>
      </c>
      <c r="T528" s="2">
        <v>4.8464835164835165</v>
      </c>
      <c r="U528" s="2">
        <v>0</v>
      </c>
      <c r="V528" s="2">
        <f>SUM(NonNurse[[#This Row],[Occupational Therapist Hours]:[OT Aide Hours]])/NonNurse[[#This Row],[MDS Census]]</f>
        <v>0.1397279489904357</v>
      </c>
      <c r="W528" s="2">
        <v>2.8516483516483517</v>
      </c>
      <c r="X528" s="2">
        <v>7.3818681318681296</v>
      </c>
      <c r="Y528" s="2">
        <v>0</v>
      </c>
      <c r="Z528" s="2">
        <f>SUM(NonNurse[[#This Row],[Physical Therapist (PT) Hours]:[PT Aide Hours]])/NonNurse[[#This Row],[MDS Census]]</f>
        <v>0.19792773645058445</v>
      </c>
      <c r="AA528" s="2">
        <v>0</v>
      </c>
      <c r="AB528" s="2">
        <v>0</v>
      </c>
      <c r="AC528" s="2">
        <v>0</v>
      </c>
      <c r="AD528" s="2">
        <v>0</v>
      </c>
      <c r="AE528" s="2">
        <v>4.2857142857142856</v>
      </c>
      <c r="AF528" s="2">
        <v>0</v>
      </c>
      <c r="AG528" s="2">
        <v>0</v>
      </c>
      <c r="AH528" s="2" t="s">
        <v>376</v>
      </c>
      <c r="AI528" s="37">
        <v>5</v>
      </c>
    </row>
    <row r="529" spans="1:35" x14ac:dyDescent="0.25">
      <c r="A529" t="s">
        <v>35</v>
      </c>
      <c r="B529" t="s">
        <v>998</v>
      </c>
      <c r="C529" t="s">
        <v>2068</v>
      </c>
      <c r="D529" t="s">
        <v>2307</v>
      </c>
      <c r="E529" s="2">
        <v>109.46153846153847</v>
      </c>
      <c r="F529" s="2">
        <v>5.5164835164835164</v>
      </c>
      <c r="G529" s="2">
        <v>0.8571428571428571</v>
      </c>
      <c r="H529" s="2">
        <v>1.2307692307692308</v>
      </c>
      <c r="I529" s="2">
        <v>1.1428571428571428</v>
      </c>
      <c r="J529" s="2">
        <v>1.4505494505494505</v>
      </c>
      <c r="K529" s="2">
        <v>0</v>
      </c>
      <c r="L529" s="2">
        <v>6.6793406593406601</v>
      </c>
      <c r="M529" s="2">
        <v>5.4505494505494507</v>
      </c>
      <c r="N529" s="2">
        <v>5.6263736263736268</v>
      </c>
      <c r="O529" s="2">
        <f>SUM(NonNurse[[#This Row],[Qualified Social Work Staff Hours]:[Other Social Work Staff Hours]])/NonNurse[[#This Row],[MDS Census]]</f>
        <v>0.10119465917076598</v>
      </c>
      <c r="P529" s="2">
        <v>0</v>
      </c>
      <c r="Q529" s="2">
        <v>14.282967032967033</v>
      </c>
      <c r="R529" s="2">
        <f>SUM(NonNurse[[#This Row],[Qualified Activities Professional Hours]:[Other Activities Professional Hours]])/NonNurse[[#This Row],[MDS Census]]</f>
        <v>0.13048388715992371</v>
      </c>
      <c r="S529" s="2">
        <v>3.9058241758241734</v>
      </c>
      <c r="T529" s="2">
        <v>12.848241758241759</v>
      </c>
      <c r="U529" s="2">
        <v>0</v>
      </c>
      <c r="V529" s="2">
        <f>SUM(NonNurse[[#This Row],[Occupational Therapist Hours]:[OT Aide Hours]])/NonNurse[[#This Row],[MDS Census]]</f>
        <v>0.15305892982632263</v>
      </c>
      <c r="W529" s="2">
        <v>4.8054945054945053</v>
      </c>
      <c r="X529" s="2">
        <v>9.9062637362637371</v>
      </c>
      <c r="Y529" s="2">
        <v>0</v>
      </c>
      <c r="Z529" s="2">
        <f>SUM(NonNurse[[#This Row],[Physical Therapist (PT) Hours]:[PT Aide Hours]])/NonNurse[[#This Row],[MDS Census]]</f>
        <v>0.13440116454171269</v>
      </c>
      <c r="AA529" s="2">
        <v>0</v>
      </c>
      <c r="AB529" s="2">
        <v>0</v>
      </c>
      <c r="AC529" s="2">
        <v>0</v>
      </c>
      <c r="AD529" s="2">
        <v>0</v>
      </c>
      <c r="AE529" s="2">
        <v>0</v>
      </c>
      <c r="AF529" s="2">
        <v>0</v>
      </c>
      <c r="AG529" s="2">
        <v>0</v>
      </c>
      <c r="AH529" s="2" t="s">
        <v>182</v>
      </c>
      <c r="AI529" s="37">
        <v>5</v>
      </c>
    </row>
    <row r="530" spans="1:35" x14ac:dyDescent="0.25">
      <c r="A530" t="s">
        <v>35</v>
      </c>
      <c r="B530" t="s">
        <v>989</v>
      </c>
      <c r="C530" t="s">
        <v>1940</v>
      </c>
      <c r="D530" t="s">
        <v>2346</v>
      </c>
      <c r="E530" s="2">
        <v>22.582417582417584</v>
      </c>
      <c r="F530" s="2">
        <v>2.7252747252747254</v>
      </c>
      <c r="G530" s="2">
        <v>0.5714285714285714</v>
      </c>
      <c r="H530" s="2">
        <v>0</v>
      </c>
      <c r="I530" s="2">
        <v>0.64835164835164838</v>
      </c>
      <c r="J530" s="2">
        <v>0</v>
      </c>
      <c r="K530" s="2">
        <v>0</v>
      </c>
      <c r="L530" s="2">
        <v>0.86945054945054934</v>
      </c>
      <c r="M530" s="2">
        <v>5.3626373626373622</v>
      </c>
      <c r="N530" s="2">
        <v>0</v>
      </c>
      <c r="O530" s="2">
        <f>SUM(NonNurse[[#This Row],[Qualified Social Work Staff Hours]:[Other Social Work Staff Hours]])/NonNurse[[#This Row],[MDS Census]]</f>
        <v>0.23746958637469584</v>
      </c>
      <c r="P530" s="2">
        <v>4.7747252747252746</v>
      </c>
      <c r="Q530" s="2">
        <v>4.884615384615385</v>
      </c>
      <c r="R530" s="2">
        <f>SUM(NonNurse[[#This Row],[Qualified Activities Professional Hours]:[Other Activities Professional Hours]])/NonNurse[[#This Row],[MDS Census]]</f>
        <v>0.42773722627737226</v>
      </c>
      <c r="S530" s="2">
        <v>0.26010989010989011</v>
      </c>
      <c r="T530" s="2">
        <v>1.4597802197802199</v>
      </c>
      <c r="U530" s="2">
        <v>0</v>
      </c>
      <c r="V530" s="2">
        <f>SUM(NonNurse[[#This Row],[Occupational Therapist Hours]:[OT Aide Hours]])/NonNurse[[#This Row],[MDS Census]]</f>
        <v>7.6160583941605839E-2</v>
      </c>
      <c r="W530" s="2">
        <v>0.64560439560439564</v>
      </c>
      <c r="X530" s="2">
        <v>1.9823076923076925</v>
      </c>
      <c r="Y530" s="2">
        <v>0</v>
      </c>
      <c r="Z530" s="2">
        <f>SUM(NonNurse[[#This Row],[Physical Therapist (PT) Hours]:[PT Aide Hours]])/NonNurse[[#This Row],[MDS Census]]</f>
        <v>0.1163698296836983</v>
      </c>
      <c r="AA530" s="2">
        <v>0</v>
      </c>
      <c r="AB530" s="2">
        <v>0</v>
      </c>
      <c r="AC530" s="2">
        <v>0</v>
      </c>
      <c r="AD530" s="2">
        <v>0</v>
      </c>
      <c r="AE530" s="2">
        <v>0</v>
      </c>
      <c r="AF530" s="2">
        <v>0</v>
      </c>
      <c r="AG530" s="2">
        <v>0</v>
      </c>
      <c r="AH530" s="2" t="s">
        <v>549</v>
      </c>
      <c r="AI530" s="37">
        <v>5</v>
      </c>
    </row>
    <row r="531" spans="1:35" x14ac:dyDescent="0.25">
      <c r="A531" t="s">
        <v>35</v>
      </c>
      <c r="B531" t="s">
        <v>1146</v>
      </c>
      <c r="C531" t="s">
        <v>2116</v>
      </c>
      <c r="D531" t="s">
        <v>2343</v>
      </c>
      <c r="E531" s="2">
        <v>41.549450549450547</v>
      </c>
      <c r="F531" s="2">
        <v>25.272087912087915</v>
      </c>
      <c r="G531" s="2">
        <v>0.70329670329670335</v>
      </c>
      <c r="H531" s="2">
        <v>0</v>
      </c>
      <c r="I531" s="2">
        <v>0</v>
      </c>
      <c r="J531" s="2">
        <v>0</v>
      </c>
      <c r="K531" s="2">
        <v>0</v>
      </c>
      <c r="L531" s="2">
        <v>0.91824175824175824</v>
      </c>
      <c r="M531" s="2">
        <v>4.8813186813186809</v>
      </c>
      <c r="N531" s="2">
        <v>0</v>
      </c>
      <c r="O531" s="2">
        <f>SUM(NonNurse[[#This Row],[Qualified Social Work Staff Hours]:[Other Social Work Staff Hours]])/NonNurse[[#This Row],[MDS Census]]</f>
        <v>0.11748214758000529</v>
      </c>
      <c r="P531" s="2">
        <v>5.8159340659340675</v>
      </c>
      <c r="Q531" s="2">
        <v>19.713516483516486</v>
      </c>
      <c r="R531" s="2">
        <f>SUM(NonNurse[[#This Row],[Qualified Activities Professional Hours]:[Other Activities Professional Hours]])/NonNurse[[#This Row],[MDS Census]]</f>
        <v>0.61443533456757482</v>
      </c>
      <c r="S531" s="2">
        <v>1.9443956043956043</v>
      </c>
      <c r="T531" s="2">
        <v>11.497252747252743</v>
      </c>
      <c r="U531" s="2">
        <v>0</v>
      </c>
      <c r="V531" s="2">
        <f>SUM(NonNurse[[#This Row],[Occupational Therapist Hours]:[OT Aide Hours]])/NonNurse[[#This Row],[MDS Census]]</f>
        <v>0.32350965353081185</v>
      </c>
      <c r="W531" s="2">
        <v>1.843186813186813</v>
      </c>
      <c r="X531" s="2">
        <v>10.247582417582418</v>
      </c>
      <c r="Y531" s="2">
        <v>0</v>
      </c>
      <c r="Z531" s="2">
        <f>SUM(NonNurse[[#This Row],[Physical Therapist (PT) Hours]:[PT Aide Hours]])/NonNurse[[#This Row],[MDS Census]]</f>
        <v>0.29099709071674162</v>
      </c>
      <c r="AA531" s="2">
        <v>0</v>
      </c>
      <c r="AB531" s="2">
        <v>0</v>
      </c>
      <c r="AC531" s="2">
        <v>0</v>
      </c>
      <c r="AD531" s="2">
        <v>42.945054945054942</v>
      </c>
      <c r="AE531" s="2">
        <v>0</v>
      </c>
      <c r="AF531" s="2">
        <v>0</v>
      </c>
      <c r="AG531" s="2">
        <v>0</v>
      </c>
      <c r="AH531" s="2" t="s">
        <v>201</v>
      </c>
      <c r="AI531" s="37">
        <v>5</v>
      </c>
    </row>
    <row r="532" spans="1:35" x14ac:dyDescent="0.25">
      <c r="A532" t="s">
        <v>35</v>
      </c>
      <c r="B532" t="s">
        <v>1148</v>
      </c>
      <c r="C532" t="s">
        <v>2117</v>
      </c>
      <c r="D532" t="s">
        <v>2306</v>
      </c>
      <c r="E532" s="2">
        <v>43.703296703296701</v>
      </c>
      <c r="F532" s="2">
        <v>26.269999999999996</v>
      </c>
      <c r="G532" s="2">
        <v>1.7582417582417582</v>
      </c>
      <c r="H532" s="2">
        <v>0</v>
      </c>
      <c r="I532" s="2">
        <v>0</v>
      </c>
      <c r="J532" s="2">
        <v>0</v>
      </c>
      <c r="K532" s="2">
        <v>0</v>
      </c>
      <c r="L532" s="2">
        <v>1.0084615384615385</v>
      </c>
      <c r="M532" s="2">
        <v>5.1837362637362654</v>
      </c>
      <c r="N532" s="2">
        <v>0</v>
      </c>
      <c r="O532" s="2">
        <f>SUM(NonNurse[[#This Row],[Qualified Social Work Staff Hours]:[Other Social Work Staff Hours]])/NonNurse[[#This Row],[MDS Census]]</f>
        <v>0.11861201910988187</v>
      </c>
      <c r="P532" s="2">
        <v>6.0751648351648342</v>
      </c>
      <c r="Q532" s="2">
        <v>15.804175824175827</v>
      </c>
      <c r="R532" s="2">
        <f>SUM(NonNurse[[#This Row],[Qualified Activities Professional Hours]:[Other Activities Professional Hours]])/NonNurse[[#This Row],[MDS Census]]</f>
        <v>0.50063364344983663</v>
      </c>
      <c r="S532" s="2">
        <v>1.8648351648351651</v>
      </c>
      <c r="T532" s="2">
        <v>6.8085714285714278</v>
      </c>
      <c r="U532" s="2">
        <v>0</v>
      </c>
      <c r="V532" s="2">
        <f>SUM(NonNurse[[#This Row],[Occupational Therapist Hours]:[OT Aide Hours]])/NonNurse[[#This Row],[MDS Census]]</f>
        <v>0.19846115162182551</v>
      </c>
      <c r="W532" s="2">
        <v>1.2785714285714287</v>
      </c>
      <c r="X532" s="2">
        <v>7.1315384615384616</v>
      </c>
      <c r="Y532" s="2">
        <v>0</v>
      </c>
      <c r="Z532" s="2">
        <f>SUM(NonNurse[[#This Row],[Physical Therapist (PT) Hours]:[PT Aide Hours]])/NonNurse[[#This Row],[MDS Census]]</f>
        <v>0.19243650993210965</v>
      </c>
      <c r="AA532" s="2">
        <v>0</v>
      </c>
      <c r="AB532" s="2">
        <v>0</v>
      </c>
      <c r="AC532" s="2">
        <v>0</v>
      </c>
      <c r="AD532" s="2">
        <v>49.527472527472526</v>
      </c>
      <c r="AE532" s="2">
        <v>0</v>
      </c>
      <c r="AF532" s="2">
        <v>0</v>
      </c>
      <c r="AG532" s="2">
        <v>0</v>
      </c>
      <c r="AH532" s="2" t="s">
        <v>203</v>
      </c>
      <c r="AI532" s="37">
        <v>5</v>
      </c>
    </row>
    <row r="533" spans="1:35" x14ac:dyDescent="0.25">
      <c r="A533" t="s">
        <v>35</v>
      </c>
      <c r="B533" t="s">
        <v>1725</v>
      </c>
      <c r="C533" t="s">
        <v>2244</v>
      </c>
      <c r="D533" t="s">
        <v>2306</v>
      </c>
      <c r="E533" s="2">
        <v>44.593406593406591</v>
      </c>
      <c r="F533" s="2">
        <v>18.029560439560438</v>
      </c>
      <c r="G533" s="2">
        <v>0.70329670329670335</v>
      </c>
      <c r="H533" s="2">
        <v>0</v>
      </c>
      <c r="I533" s="2">
        <v>0</v>
      </c>
      <c r="J533" s="2">
        <v>0</v>
      </c>
      <c r="K533" s="2">
        <v>0</v>
      </c>
      <c r="L533" s="2">
        <v>0.64758241758241764</v>
      </c>
      <c r="M533" s="2">
        <v>5.3440659340659336</v>
      </c>
      <c r="N533" s="2">
        <v>0</v>
      </c>
      <c r="O533" s="2">
        <f>SUM(NonNurse[[#This Row],[Qualified Social Work Staff Hours]:[Other Social Work Staff Hours]])/NonNurse[[#This Row],[MDS Census]]</f>
        <v>0.1198398225726959</v>
      </c>
      <c r="P533" s="2">
        <v>4.6959340659340656</v>
      </c>
      <c r="Q533" s="2">
        <v>14.049560439560437</v>
      </c>
      <c r="R533" s="2">
        <f>SUM(NonNurse[[#This Row],[Qualified Activities Professional Hours]:[Other Activities Professional Hours]])/NonNurse[[#This Row],[MDS Census]]</f>
        <v>0.42036471168063078</v>
      </c>
      <c r="S533" s="2">
        <v>1.909340659340659</v>
      </c>
      <c r="T533" s="2">
        <v>5.865494505494504</v>
      </c>
      <c r="U533" s="2">
        <v>0</v>
      </c>
      <c r="V533" s="2">
        <f>SUM(NonNurse[[#This Row],[Occupational Therapist Hours]:[OT Aide Hours]])/NonNurse[[#This Row],[MDS Census]]</f>
        <v>0.17434943321833413</v>
      </c>
      <c r="W533" s="2">
        <v>3.4753846153846153</v>
      </c>
      <c r="X533" s="2">
        <v>7.7137362637362603</v>
      </c>
      <c r="Y533" s="2">
        <v>0</v>
      </c>
      <c r="Z533" s="2">
        <f>SUM(NonNurse[[#This Row],[Physical Therapist (PT) Hours]:[PT Aide Hours]])/NonNurse[[#This Row],[MDS Census]]</f>
        <v>0.25091424346968944</v>
      </c>
      <c r="AA533" s="2">
        <v>0</v>
      </c>
      <c r="AB533" s="2">
        <v>0</v>
      </c>
      <c r="AC533" s="2">
        <v>0</v>
      </c>
      <c r="AD533" s="2">
        <v>42.296703296703299</v>
      </c>
      <c r="AE533" s="2">
        <v>0</v>
      </c>
      <c r="AF533" s="2">
        <v>0</v>
      </c>
      <c r="AG533" s="2">
        <v>0</v>
      </c>
      <c r="AH533" s="2" t="s">
        <v>791</v>
      </c>
      <c r="AI533" s="37">
        <v>5</v>
      </c>
    </row>
    <row r="534" spans="1:35" x14ac:dyDescent="0.25">
      <c r="A534" t="s">
        <v>35</v>
      </c>
      <c r="B534" t="s">
        <v>1864</v>
      </c>
      <c r="C534" t="s">
        <v>1990</v>
      </c>
      <c r="D534" t="s">
        <v>2306</v>
      </c>
      <c r="E534" s="2">
        <v>56.780219780219781</v>
      </c>
      <c r="F534" s="2">
        <v>25.243186813186821</v>
      </c>
      <c r="G534" s="2">
        <v>0.70329670329670335</v>
      </c>
      <c r="H534" s="2">
        <v>0</v>
      </c>
      <c r="I534" s="2">
        <v>0</v>
      </c>
      <c r="J534" s="2">
        <v>0</v>
      </c>
      <c r="K534" s="2">
        <v>0</v>
      </c>
      <c r="L534" s="2">
        <v>1.929780219780219</v>
      </c>
      <c r="M534" s="2">
        <v>5.3423076923076911</v>
      </c>
      <c r="N534" s="2">
        <v>0</v>
      </c>
      <c r="O534" s="2">
        <f>SUM(NonNurse[[#This Row],[Qualified Social Work Staff Hours]:[Other Social Work Staff Hours]])/NonNurse[[#This Row],[MDS Census]]</f>
        <v>9.4087478227211127E-2</v>
      </c>
      <c r="P534" s="2">
        <v>3.2325274725274729</v>
      </c>
      <c r="Q534" s="2">
        <v>20.168351648351649</v>
      </c>
      <c r="R534" s="2">
        <f>SUM(NonNurse[[#This Row],[Qualified Activities Professional Hours]:[Other Activities Professional Hours]])/NonNurse[[#This Row],[MDS Census]]</f>
        <v>0.41213083026901493</v>
      </c>
      <c r="S534" s="2">
        <v>4.2563736263736258</v>
      </c>
      <c r="T534" s="2">
        <v>5.1429670329670341</v>
      </c>
      <c r="U534" s="2">
        <v>0</v>
      </c>
      <c r="V534" s="2">
        <f>SUM(NonNurse[[#This Row],[Occupational Therapist Hours]:[OT Aide Hours]])/NonNurse[[#This Row],[MDS Census]]</f>
        <v>0.16553899748403328</v>
      </c>
      <c r="W534" s="2">
        <v>5.1017582417582421</v>
      </c>
      <c r="X534" s="2">
        <v>7.0016483516483516</v>
      </c>
      <c r="Y534" s="2">
        <v>0</v>
      </c>
      <c r="Z534" s="2">
        <f>SUM(NonNurse[[#This Row],[Physical Therapist (PT) Hours]:[PT Aide Hours]])/NonNurse[[#This Row],[MDS Census]]</f>
        <v>0.21316237662086315</v>
      </c>
      <c r="AA534" s="2">
        <v>0</v>
      </c>
      <c r="AB534" s="2">
        <v>0</v>
      </c>
      <c r="AC534" s="2">
        <v>0</v>
      </c>
      <c r="AD534" s="2">
        <v>52.219780219780219</v>
      </c>
      <c r="AE534" s="2">
        <v>0</v>
      </c>
      <c r="AF534" s="2">
        <v>0</v>
      </c>
      <c r="AG534" s="2">
        <v>0</v>
      </c>
      <c r="AH534" s="2" t="s">
        <v>931</v>
      </c>
      <c r="AI534" s="37">
        <v>5</v>
      </c>
    </row>
    <row r="535" spans="1:35" x14ac:dyDescent="0.25">
      <c r="A535" t="s">
        <v>35</v>
      </c>
      <c r="B535" t="s">
        <v>1321</v>
      </c>
      <c r="C535" t="s">
        <v>2065</v>
      </c>
      <c r="D535" t="s">
        <v>2335</v>
      </c>
      <c r="E535" s="2">
        <v>31.021978021978022</v>
      </c>
      <c r="F535" s="2">
        <v>1.9340659340659341</v>
      </c>
      <c r="G535" s="2">
        <v>0</v>
      </c>
      <c r="H535" s="2">
        <v>0</v>
      </c>
      <c r="I535" s="2">
        <v>1.9340659340659341</v>
      </c>
      <c r="J535" s="2">
        <v>0</v>
      </c>
      <c r="K535" s="2">
        <v>0</v>
      </c>
      <c r="L535" s="2">
        <v>0</v>
      </c>
      <c r="M535" s="2">
        <v>0</v>
      </c>
      <c r="N535" s="2">
        <v>0</v>
      </c>
      <c r="O535" s="2">
        <f>SUM(NonNurse[[#This Row],[Qualified Social Work Staff Hours]:[Other Social Work Staff Hours]])/NonNurse[[#This Row],[MDS Census]]</f>
        <v>0</v>
      </c>
      <c r="P535" s="2">
        <v>0</v>
      </c>
      <c r="Q535" s="2">
        <v>0</v>
      </c>
      <c r="R535" s="2">
        <f>SUM(NonNurse[[#This Row],[Qualified Activities Professional Hours]:[Other Activities Professional Hours]])/NonNurse[[#This Row],[MDS Census]]</f>
        <v>0</v>
      </c>
      <c r="S535" s="2">
        <v>0</v>
      </c>
      <c r="T535" s="2">
        <v>0</v>
      </c>
      <c r="U535" s="2">
        <v>0</v>
      </c>
      <c r="V535" s="2">
        <f>SUM(NonNurse[[#This Row],[Occupational Therapist Hours]:[OT Aide Hours]])/NonNurse[[#This Row],[MDS Census]]</f>
        <v>0</v>
      </c>
      <c r="W535" s="2">
        <v>0</v>
      </c>
      <c r="X535" s="2">
        <v>0</v>
      </c>
      <c r="Y535" s="2">
        <v>0</v>
      </c>
      <c r="Z535" s="2">
        <f>SUM(NonNurse[[#This Row],[Physical Therapist (PT) Hours]:[PT Aide Hours]])/NonNurse[[#This Row],[MDS Census]]</f>
        <v>0</v>
      </c>
      <c r="AA535" s="2">
        <v>0</v>
      </c>
      <c r="AB535" s="2">
        <v>0</v>
      </c>
      <c r="AC535" s="2">
        <v>0</v>
      </c>
      <c r="AD535" s="2">
        <v>0</v>
      </c>
      <c r="AE535" s="2">
        <v>0</v>
      </c>
      <c r="AF535" s="2">
        <v>0</v>
      </c>
      <c r="AG535" s="2">
        <v>0</v>
      </c>
      <c r="AH535" s="2" t="s">
        <v>378</v>
      </c>
      <c r="AI535" s="37">
        <v>5</v>
      </c>
    </row>
    <row r="536" spans="1:35" x14ac:dyDescent="0.25">
      <c r="A536" t="s">
        <v>35</v>
      </c>
      <c r="B536" t="s">
        <v>1402</v>
      </c>
      <c r="C536" t="s">
        <v>2065</v>
      </c>
      <c r="D536" t="s">
        <v>2335</v>
      </c>
      <c r="E536" s="2">
        <v>44.978021978021978</v>
      </c>
      <c r="F536" s="2">
        <v>5.2857142857142856</v>
      </c>
      <c r="G536" s="2">
        <v>8.7912087912087919E-2</v>
      </c>
      <c r="H536" s="2">
        <v>7.4175824175824176E-2</v>
      </c>
      <c r="I536" s="2">
        <v>1.1428571428571428</v>
      </c>
      <c r="J536" s="2">
        <v>0</v>
      </c>
      <c r="K536" s="2">
        <v>0</v>
      </c>
      <c r="L536" s="2">
        <v>6.512307692307691</v>
      </c>
      <c r="M536" s="2">
        <v>3.6923076923076925</v>
      </c>
      <c r="N536" s="2">
        <v>0</v>
      </c>
      <c r="O536" s="2">
        <f>SUM(NonNurse[[#This Row],[Qualified Social Work Staff Hours]:[Other Social Work Staff Hours]])/NonNurse[[#This Row],[MDS Census]]</f>
        <v>8.2091375519179097E-2</v>
      </c>
      <c r="P536" s="2">
        <v>5.7142857142857144</v>
      </c>
      <c r="Q536" s="2">
        <v>6.2884615384615383</v>
      </c>
      <c r="R536" s="2">
        <f>SUM(NonNurse[[#This Row],[Qualified Activities Professional Hours]:[Other Activities Professional Hours]])/NonNurse[[#This Row],[MDS Census]]</f>
        <v>0.2668580503298314</v>
      </c>
      <c r="S536" s="2">
        <v>3.9671428571428589</v>
      </c>
      <c r="T536" s="2">
        <v>4.1852747252747244</v>
      </c>
      <c r="U536" s="2">
        <v>0</v>
      </c>
      <c r="V536" s="2">
        <f>SUM(NonNurse[[#This Row],[Occupational Therapist Hours]:[OT Aide Hours]])/NonNurse[[#This Row],[MDS Census]]</f>
        <v>0.18125335939408752</v>
      </c>
      <c r="W536" s="2">
        <v>4.1738461538461546</v>
      </c>
      <c r="X536" s="2">
        <v>7.9640659340659354</v>
      </c>
      <c r="Y536" s="2">
        <v>0</v>
      </c>
      <c r="Z536" s="2">
        <f>SUM(NonNurse[[#This Row],[Physical Therapist (PT) Hours]:[PT Aide Hours]])/NonNurse[[#This Row],[MDS Census]]</f>
        <v>0.26986318104080143</v>
      </c>
      <c r="AA536" s="2">
        <v>0</v>
      </c>
      <c r="AB536" s="2">
        <v>0</v>
      </c>
      <c r="AC536" s="2">
        <v>0</v>
      </c>
      <c r="AD536" s="2">
        <v>0</v>
      </c>
      <c r="AE536" s="2">
        <v>0</v>
      </c>
      <c r="AF536" s="2">
        <v>0</v>
      </c>
      <c r="AG536" s="2">
        <v>0</v>
      </c>
      <c r="AH536" s="2" t="s">
        <v>460</v>
      </c>
      <c r="AI536" s="37">
        <v>5</v>
      </c>
    </row>
    <row r="537" spans="1:35" x14ac:dyDescent="0.25">
      <c r="A537" t="s">
        <v>35</v>
      </c>
      <c r="B537" t="s">
        <v>1463</v>
      </c>
      <c r="C537" t="s">
        <v>2022</v>
      </c>
      <c r="D537" t="s">
        <v>2297</v>
      </c>
      <c r="E537" s="2">
        <v>80.868131868131869</v>
      </c>
      <c r="F537" s="2">
        <v>1.7582417582417582</v>
      </c>
      <c r="G537" s="2">
        <v>1.1428571428571428</v>
      </c>
      <c r="H537" s="2">
        <v>0</v>
      </c>
      <c r="I537" s="2">
        <v>3.2637362637362637</v>
      </c>
      <c r="J537" s="2">
        <v>0</v>
      </c>
      <c r="K537" s="2">
        <v>2.5714285714285716</v>
      </c>
      <c r="L537" s="2">
        <v>3.5780219780219782</v>
      </c>
      <c r="M537" s="2">
        <v>0</v>
      </c>
      <c r="N537" s="2">
        <v>0</v>
      </c>
      <c r="O537" s="2">
        <f>SUM(NonNurse[[#This Row],[Qualified Social Work Staff Hours]:[Other Social Work Staff Hours]])/NonNurse[[#This Row],[MDS Census]]</f>
        <v>0</v>
      </c>
      <c r="P537" s="2">
        <v>3.8241758241758244</v>
      </c>
      <c r="Q537" s="2">
        <v>0</v>
      </c>
      <c r="R537" s="2">
        <f>SUM(NonNurse[[#This Row],[Qualified Activities Professional Hours]:[Other Activities Professional Hours]])/NonNurse[[#This Row],[MDS Census]]</f>
        <v>4.7289033836119043E-2</v>
      </c>
      <c r="S537" s="2">
        <v>3.9890109890109877</v>
      </c>
      <c r="T537" s="2">
        <v>9.8593406593406598</v>
      </c>
      <c r="U537" s="2">
        <v>0</v>
      </c>
      <c r="V537" s="2">
        <f>SUM(NonNurse[[#This Row],[Occupational Therapist Hours]:[OT Aide Hours]])/NonNurse[[#This Row],[MDS Census]]</f>
        <v>0.17124609321918738</v>
      </c>
      <c r="W537" s="2">
        <v>1.5714285714285714</v>
      </c>
      <c r="X537" s="2">
        <v>8.2560439560439551</v>
      </c>
      <c r="Y537" s="2">
        <v>0</v>
      </c>
      <c r="Z537" s="2">
        <f>SUM(NonNurse[[#This Row],[Physical Therapist (PT) Hours]:[PT Aide Hours]])/NonNurse[[#This Row],[MDS Census]]</f>
        <v>0.12152466367713002</v>
      </c>
      <c r="AA537" s="2">
        <v>0.13186813186813187</v>
      </c>
      <c r="AB537" s="2">
        <v>0</v>
      </c>
      <c r="AC537" s="2">
        <v>0</v>
      </c>
      <c r="AD537" s="2">
        <v>0</v>
      </c>
      <c r="AE537" s="2">
        <v>0</v>
      </c>
      <c r="AF537" s="2">
        <v>0</v>
      </c>
      <c r="AG537" s="2">
        <v>1.2857142857142858</v>
      </c>
      <c r="AH537" s="2" t="s">
        <v>522</v>
      </c>
      <c r="AI537" s="37">
        <v>5</v>
      </c>
    </row>
    <row r="538" spans="1:35" x14ac:dyDescent="0.25">
      <c r="A538" t="s">
        <v>35</v>
      </c>
      <c r="B538" t="s">
        <v>1644</v>
      </c>
      <c r="C538" t="s">
        <v>2001</v>
      </c>
      <c r="D538" t="s">
        <v>2322</v>
      </c>
      <c r="E538" s="2">
        <v>40.307692307692307</v>
      </c>
      <c r="F538" s="2">
        <v>0</v>
      </c>
      <c r="G538" s="2">
        <v>0.5714285714285714</v>
      </c>
      <c r="H538" s="2">
        <v>0.2857142857142857</v>
      </c>
      <c r="I538" s="2">
        <v>0.52747252747252749</v>
      </c>
      <c r="J538" s="2">
        <v>0</v>
      </c>
      <c r="K538" s="2">
        <v>0</v>
      </c>
      <c r="L538" s="2">
        <v>1.4047252747252748</v>
      </c>
      <c r="M538" s="2">
        <v>1.4281318681318682</v>
      </c>
      <c r="N538" s="2">
        <v>0</v>
      </c>
      <c r="O538" s="2">
        <f>SUM(NonNurse[[#This Row],[Qualified Social Work Staff Hours]:[Other Social Work Staff Hours]])/NonNurse[[#This Row],[MDS Census]]</f>
        <v>3.5430752453653222E-2</v>
      </c>
      <c r="P538" s="2">
        <v>0</v>
      </c>
      <c r="Q538" s="2">
        <v>3.8452747252747255</v>
      </c>
      <c r="R538" s="2">
        <f>SUM(NonNurse[[#This Row],[Qualified Activities Professional Hours]:[Other Activities Professional Hours]])/NonNurse[[#This Row],[MDS Census]]</f>
        <v>9.5398037077426404E-2</v>
      </c>
      <c r="S538" s="2">
        <v>2.358571428571429</v>
      </c>
      <c r="T538" s="2">
        <v>2.5714285714285716</v>
      </c>
      <c r="U538" s="2">
        <v>0</v>
      </c>
      <c r="V538" s="2">
        <f>SUM(NonNurse[[#This Row],[Occupational Therapist Hours]:[OT Aide Hours]])/NonNurse[[#This Row],[MDS Census]]</f>
        <v>0.12230916030534353</v>
      </c>
      <c r="W538" s="2">
        <v>1.6265934065934067</v>
      </c>
      <c r="X538" s="2">
        <v>6.1796703296703299</v>
      </c>
      <c r="Y538" s="2">
        <v>0</v>
      </c>
      <c r="Z538" s="2">
        <f>SUM(NonNurse[[#This Row],[Physical Therapist (PT) Hours]:[PT Aide Hours]])/NonNurse[[#This Row],[MDS Census]]</f>
        <v>0.19366684841875684</v>
      </c>
      <c r="AA538" s="2">
        <v>0</v>
      </c>
      <c r="AB538" s="2">
        <v>0</v>
      </c>
      <c r="AC538" s="2">
        <v>0</v>
      </c>
      <c r="AD538" s="2">
        <v>0</v>
      </c>
      <c r="AE538" s="2">
        <v>0</v>
      </c>
      <c r="AF538" s="2">
        <v>0</v>
      </c>
      <c r="AG538" s="2">
        <v>0</v>
      </c>
      <c r="AH538" s="2" t="s">
        <v>707</v>
      </c>
      <c r="AI538" s="37">
        <v>5</v>
      </c>
    </row>
    <row r="539" spans="1:35" x14ac:dyDescent="0.25">
      <c r="A539" t="s">
        <v>35</v>
      </c>
      <c r="B539" t="s">
        <v>1022</v>
      </c>
      <c r="C539" t="s">
        <v>2072</v>
      </c>
      <c r="D539" t="s">
        <v>2331</v>
      </c>
      <c r="E539" s="2">
        <v>288.01098901098902</v>
      </c>
      <c r="F539" s="2">
        <v>5.186813186813187</v>
      </c>
      <c r="G539" s="2">
        <v>5.0109890109890109</v>
      </c>
      <c r="H539" s="2">
        <v>7.6840659340659343</v>
      </c>
      <c r="I539" s="2">
        <v>19.395604395604394</v>
      </c>
      <c r="J539" s="2">
        <v>0</v>
      </c>
      <c r="K539" s="2">
        <v>0</v>
      </c>
      <c r="L539" s="2">
        <v>25.423076923076923</v>
      </c>
      <c r="M539" s="2">
        <v>42.57692307692308</v>
      </c>
      <c r="N539" s="2">
        <v>0</v>
      </c>
      <c r="O539" s="2">
        <f>SUM(NonNurse[[#This Row],[Qualified Social Work Staff Hours]:[Other Social Work Staff Hours]])/NonNurse[[#This Row],[MDS Census]]</f>
        <v>0.14783089778320424</v>
      </c>
      <c r="P539" s="2">
        <v>10.582417582417582</v>
      </c>
      <c r="Q539" s="2">
        <v>59.024725274725277</v>
      </c>
      <c r="R539" s="2">
        <f>SUM(NonNurse[[#This Row],[Qualified Activities Professional Hours]:[Other Activities Professional Hours]])/NonNurse[[#This Row],[MDS Census]]</f>
        <v>0.2416822465565264</v>
      </c>
      <c r="S539" s="2">
        <v>35.796703296703299</v>
      </c>
      <c r="T539" s="2">
        <v>27.868131868131869</v>
      </c>
      <c r="U539" s="2">
        <v>0</v>
      </c>
      <c r="V539" s="2">
        <f>SUM(NonNurse[[#This Row],[Occupational Therapist Hours]:[OT Aide Hours]])/NonNurse[[#This Row],[MDS Census]]</f>
        <v>0.22105002098515777</v>
      </c>
      <c r="W539" s="2">
        <v>28.403846153846153</v>
      </c>
      <c r="X539" s="2">
        <v>31.684065934065934</v>
      </c>
      <c r="Y539" s="2">
        <v>0</v>
      </c>
      <c r="Z539" s="2">
        <f>SUM(NonNurse[[#This Row],[Physical Therapist (PT) Hours]:[PT Aide Hours]])/NonNurse[[#This Row],[MDS Census]]</f>
        <v>0.2086306230684116</v>
      </c>
      <c r="AA539" s="2">
        <v>0</v>
      </c>
      <c r="AB539" s="2">
        <v>0</v>
      </c>
      <c r="AC539" s="2">
        <v>0</v>
      </c>
      <c r="AD539" s="2">
        <v>0</v>
      </c>
      <c r="AE539" s="2">
        <v>0</v>
      </c>
      <c r="AF539" s="2">
        <v>0</v>
      </c>
      <c r="AG539" s="2">
        <v>0</v>
      </c>
      <c r="AH539" s="2" t="s">
        <v>75</v>
      </c>
      <c r="AI539" s="37">
        <v>5</v>
      </c>
    </row>
    <row r="540" spans="1:35" x14ac:dyDescent="0.25">
      <c r="A540" t="s">
        <v>35</v>
      </c>
      <c r="B540" t="s">
        <v>1895</v>
      </c>
      <c r="C540" t="s">
        <v>2172</v>
      </c>
      <c r="D540" t="s">
        <v>2302</v>
      </c>
      <c r="E540" s="2">
        <v>93.549450549450555</v>
      </c>
      <c r="F540" s="2">
        <v>10.373626373626374</v>
      </c>
      <c r="G540" s="2">
        <v>0</v>
      </c>
      <c r="H540" s="2">
        <v>0.34340659340659341</v>
      </c>
      <c r="I540" s="2">
        <v>4.3296703296703294</v>
      </c>
      <c r="J540" s="2">
        <v>0</v>
      </c>
      <c r="K540" s="2">
        <v>0</v>
      </c>
      <c r="L540" s="2">
        <v>5.5447252747252742</v>
      </c>
      <c r="M540" s="2">
        <v>11.252747252747254</v>
      </c>
      <c r="N540" s="2">
        <v>5.3626373626373622</v>
      </c>
      <c r="O540" s="2">
        <f>SUM(NonNurse[[#This Row],[Qualified Social Work Staff Hours]:[Other Social Work Staff Hours]])/NonNurse[[#This Row],[MDS Census]]</f>
        <v>0.17761071302713496</v>
      </c>
      <c r="P540" s="2">
        <v>5.5384615384615383</v>
      </c>
      <c r="Q540" s="2">
        <v>4.476923076923077</v>
      </c>
      <c r="R540" s="2">
        <f>SUM(NonNurse[[#This Row],[Qualified Activities Professional Hours]:[Other Activities Professional Hours]])/NonNurse[[#This Row],[MDS Census]]</f>
        <v>0.10705979090802302</v>
      </c>
      <c r="S540" s="2">
        <v>4.75967032967033</v>
      </c>
      <c r="T540" s="2">
        <v>15.214505494505495</v>
      </c>
      <c r="U540" s="2">
        <v>0</v>
      </c>
      <c r="V540" s="2">
        <f>SUM(NonNurse[[#This Row],[Occupational Therapist Hours]:[OT Aide Hours]])/NonNurse[[#This Row],[MDS Census]]</f>
        <v>0.21351462469164806</v>
      </c>
      <c r="W540" s="2">
        <v>11.02824175824176</v>
      </c>
      <c r="X540" s="2">
        <v>15.475164835164833</v>
      </c>
      <c r="Y540" s="2">
        <v>0</v>
      </c>
      <c r="Z540" s="2">
        <f>SUM(NonNurse[[#This Row],[Physical Therapist (PT) Hours]:[PT Aide Hours]])/NonNurse[[#This Row],[MDS Census]]</f>
        <v>0.28330905673675555</v>
      </c>
      <c r="AA540" s="2">
        <v>0</v>
      </c>
      <c r="AB540" s="2">
        <v>0</v>
      </c>
      <c r="AC540" s="2">
        <v>0</v>
      </c>
      <c r="AD540" s="2">
        <v>0</v>
      </c>
      <c r="AE540" s="2">
        <v>0</v>
      </c>
      <c r="AF540" s="2">
        <v>0</v>
      </c>
      <c r="AG540" s="2">
        <v>0</v>
      </c>
      <c r="AH540" s="2" t="s">
        <v>962</v>
      </c>
      <c r="AI540" s="37">
        <v>5</v>
      </c>
    </row>
    <row r="541" spans="1:35" x14ac:dyDescent="0.25">
      <c r="A541" t="s">
        <v>35</v>
      </c>
      <c r="B541" t="s">
        <v>1555</v>
      </c>
      <c r="C541" t="s">
        <v>2172</v>
      </c>
      <c r="D541" t="s">
        <v>2302</v>
      </c>
      <c r="E541" s="2">
        <v>81</v>
      </c>
      <c r="F541" s="2">
        <v>5.4505494505494507</v>
      </c>
      <c r="G541" s="2">
        <v>0</v>
      </c>
      <c r="H541" s="2">
        <v>0</v>
      </c>
      <c r="I541" s="2">
        <v>0</v>
      </c>
      <c r="J541" s="2">
        <v>0</v>
      </c>
      <c r="K541" s="2">
        <v>0</v>
      </c>
      <c r="L541" s="2">
        <v>3.8357142857142872</v>
      </c>
      <c r="M541" s="2">
        <v>5.4395604395604398</v>
      </c>
      <c r="N541" s="2">
        <v>0</v>
      </c>
      <c r="O541" s="2">
        <f>SUM(NonNurse[[#This Row],[Qualified Social Work Staff Hours]:[Other Social Work Staff Hours]])/NonNurse[[#This Row],[MDS Census]]</f>
        <v>6.7155067155067152E-2</v>
      </c>
      <c r="P541" s="2">
        <v>5.5439560439560438</v>
      </c>
      <c r="Q541" s="2">
        <v>0</v>
      </c>
      <c r="R541" s="2">
        <f>SUM(NonNurse[[#This Row],[Qualified Activities Professional Hours]:[Other Activities Professional Hours]])/NonNurse[[#This Row],[MDS Census]]</f>
        <v>6.8443901777235111E-2</v>
      </c>
      <c r="S541" s="2">
        <v>4.3369230769230773</v>
      </c>
      <c r="T541" s="2">
        <v>5.7419780219780217</v>
      </c>
      <c r="U541" s="2">
        <v>0</v>
      </c>
      <c r="V541" s="2">
        <f>SUM(NonNurse[[#This Row],[Occupational Therapist Hours]:[OT Aide Hours]])/NonNurse[[#This Row],[MDS Census]]</f>
        <v>0.12443087776421109</v>
      </c>
      <c r="W541" s="2">
        <v>4.776703296703297</v>
      </c>
      <c r="X541" s="2">
        <v>6.8585714285714285</v>
      </c>
      <c r="Y541" s="2">
        <v>0</v>
      </c>
      <c r="Z541" s="2">
        <f>SUM(NonNurse[[#This Row],[Physical Therapist (PT) Hours]:[PT Aide Hours]])/NonNurse[[#This Row],[MDS Census]]</f>
        <v>0.14364536697870034</v>
      </c>
      <c r="AA541" s="2">
        <v>0</v>
      </c>
      <c r="AB541" s="2">
        <v>0</v>
      </c>
      <c r="AC541" s="2">
        <v>0</v>
      </c>
      <c r="AD541" s="2">
        <v>0</v>
      </c>
      <c r="AE541" s="2">
        <v>3.087912087912088</v>
      </c>
      <c r="AF541" s="2">
        <v>0</v>
      </c>
      <c r="AG541" s="2">
        <v>0</v>
      </c>
      <c r="AH541" s="2" t="s">
        <v>617</v>
      </c>
      <c r="AI541" s="37">
        <v>5</v>
      </c>
    </row>
    <row r="542" spans="1:35" x14ac:dyDescent="0.25">
      <c r="A542" t="s">
        <v>35</v>
      </c>
      <c r="B542" t="s">
        <v>1311</v>
      </c>
      <c r="C542" t="s">
        <v>1988</v>
      </c>
      <c r="D542" t="s">
        <v>2314</v>
      </c>
      <c r="E542" s="2">
        <v>47.098901098901102</v>
      </c>
      <c r="F542" s="2">
        <v>9.4505494505494507</v>
      </c>
      <c r="G542" s="2">
        <v>0.45054945054945056</v>
      </c>
      <c r="H542" s="2">
        <v>0.17582417582417584</v>
      </c>
      <c r="I542" s="2">
        <v>0</v>
      </c>
      <c r="J542" s="2">
        <v>0</v>
      </c>
      <c r="K542" s="2">
        <v>0.48351648351648352</v>
      </c>
      <c r="L542" s="2">
        <v>2.1176923076923067</v>
      </c>
      <c r="M542" s="2">
        <v>8.4065934065934069</v>
      </c>
      <c r="N542" s="2">
        <v>0</v>
      </c>
      <c r="O542" s="2">
        <f>SUM(NonNurse[[#This Row],[Qualified Social Work Staff Hours]:[Other Social Work Staff Hours]])/NonNurse[[#This Row],[MDS Census]]</f>
        <v>0.17848810079328045</v>
      </c>
      <c r="P542" s="2">
        <v>4.354395604395604</v>
      </c>
      <c r="Q542" s="2">
        <v>5.313186813186813</v>
      </c>
      <c r="R542" s="2">
        <f>SUM(NonNurse[[#This Row],[Qualified Activities Professional Hours]:[Other Activities Professional Hours]])/NonNurse[[#This Row],[MDS Census]]</f>
        <v>0.20526131591227248</v>
      </c>
      <c r="S542" s="2">
        <v>5.2896703296703294</v>
      </c>
      <c r="T542" s="2">
        <v>1.8675824175824174</v>
      </c>
      <c r="U542" s="2">
        <v>0</v>
      </c>
      <c r="V542" s="2">
        <f>SUM(NonNurse[[#This Row],[Occupational Therapist Hours]:[OT Aide Hours]])/NonNurse[[#This Row],[MDS Census]]</f>
        <v>0.15196220251983197</v>
      </c>
      <c r="W542" s="2">
        <v>2.7390109890109886</v>
      </c>
      <c r="X542" s="2">
        <v>3.8689010989010981</v>
      </c>
      <c r="Y542" s="2">
        <v>0</v>
      </c>
      <c r="Z542" s="2">
        <f>SUM(NonNurse[[#This Row],[Physical Therapist (PT) Hours]:[PT Aide Hours]])/NonNurse[[#This Row],[MDS Census]]</f>
        <v>0.14029864675688286</v>
      </c>
      <c r="AA542" s="2">
        <v>0</v>
      </c>
      <c r="AB542" s="2">
        <v>0</v>
      </c>
      <c r="AC542" s="2">
        <v>0</v>
      </c>
      <c r="AD542" s="2">
        <v>0</v>
      </c>
      <c r="AE542" s="2">
        <v>0</v>
      </c>
      <c r="AF542" s="2">
        <v>0</v>
      </c>
      <c r="AG542" s="2">
        <v>0</v>
      </c>
      <c r="AH542" s="2" t="s">
        <v>368</v>
      </c>
      <c r="AI542" s="37">
        <v>5</v>
      </c>
    </row>
    <row r="543" spans="1:35" x14ac:dyDescent="0.25">
      <c r="A543" t="s">
        <v>35</v>
      </c>
      <c r="B543" t="s">
        <v>1277</v>
      </c>
      <c r="C543" t="s">
        <v>2068</v>
      </c>
      <c r="D543" t="s">
        <v>2307</v>
      </c>
      <c r="E543" s="2">
        <v>70.362637362637358</v>
      </c>
      <c r="F543" s="2">
        <v>36.332417582417584</v>
      </c>
      <c r="G543" s="2">
        <v>0.5714285714285714</v>
      </c>
      <c r="H543" s="2">
        <v>0.45879120879120877</v>
      </c>
      <c r="I543" s="2">
        <v>0</v>
      </c>
      <c r="J543" s="2">
        <v>0</v>
      </c>
      <c r="K543" s="2">
        <v>0</v>
      </c>
      <c r="L543" s="2">
        <v>3.1902197802197789</v>
      </c>
      <c r="M543" s="2">
        <v>14.241758241758241</v>
      </c>
      <c r="N543" s="2">
        <v>0</v>
      </c>
      <c r="O543" s="2">
        <f>SUM(NonNurse[[#This Row],[Qualified Social Work Staff Hours]:[Other Social Work Staff Hours]])/NonNurse[[#This Row],[MDS Census]]</f>
        <v>0.20240512259878182</v>
      </c>
      <c r="P543" s="2">
        <v>0</v>
      </c>
      <c r="Q543" s="2">
        <v>0</v>
      </c>
      <c r="R543" s="2">
        <f>SUM(NonNurse[[#This Row],[Qualified Activities Professional Hours]:[Other Activities Professional Hours]])/NonNurse[[#This Row],[MDS Census]]</f>
        <v>0</v>
      </c>
      <c r="S543" s="2">
        <v>3.1218681318681321</v>
      </c>
      <c r="T543" s="2">
        <v>5.4246153846153859</v>
      </c>
      <c r="U543" s="2">
        <v>0</v>
      </c>
      <c r="V543" s="2">
        <f>SUM(NonNurse[[#This Row],[Occupational Therapist Hours]:[OT Aide Hours]])/NonNurse[[#This Row],[MDS Census]]</f>
        <v>0.12146337654224584</v>
      </c>
      <c r="W543" s="2">
        <v>4.2772527472527475</v>
      </c>
      <c r="X543" s="2">
        <v>9.3079120879120882</v>
      </c>
      <c r="Y543" s="2">
        <v>7.4175824175824179</v>
      </c>
      <c r="Z543" s="2">
        <f>SUM(NonNurse[[#This Row],[Physical Therapist (PT) Hours]:[PT Aide Hours]])/NonNurse[[#This Row],[MDS Census]]</f>
        <v>0.29849289395595818</v>
      </c>
      <c r="AA543" s="2">
        <v>0</v>
      </c>
      <c r="AB543" s="2">
        <v>0</v>
      </c>
      <c r="AC543" s="2">
        <v>0</v>
      </c>
      <c r="AD543" s="2">
        <v>0</v>
      </c>
      <c r="AE543" s="2">
        <v>0</v>
      </c>
      <c r="AF543" s="2">
        <v>0</v>
      </c>
      <c r="AG543" s="2">
        <v>0</v>
      </c>
      <c r="AH543" s="2" t="s">
        <v>333</v>
      </c>
      <c r="AI543" s="37">
        <v>5</v>
      </c>
    </row>
    <row r="544" spans="1:35" x14ac:dyDescent="0.25">
      <c r="A544" t="s">
        <v>35</v>
      </c>
      <c r="B544" t="s">
        <v>1071</v>
      </c>
      <c r="C544" t="s">
        <v>2016</v>
      </c>
      <c r="D544" t="s">
        <v>2325</v>
      </c>
      <c r="E544" s="2">
        <v>51.395604395604394</v>
      </c>
      <c r="F544" s="2">
        <v>4.7472527472527473</v>
      </c>
      <c r="G544" s="2">
        <v>0.68131868131868134</v>
      </c>
      <c r="H544" s="2">
        <v>0</v>
      </c>
      <c r="I544" s="2">
        <v>0.91208791208791207</v>
      </c>
      <c r="J544" s="2">
        <v>0</v>
      </c>
      <c r="K544" s="2">
        <v>0</v>
      </c>
      <c r="L544" s="2">
        <v>0.27802197802197798</v>
      </c>
      <c r="M544" s="2">
        <v>0</v>
      </c>
      <c r="N544" s="2">
        <v>5.186813186813187</v>
      </c>
      <c r="O544" s="2">
        <f>SUM(NonNurse[[#This Row],[Qualified Social Work Staff Hours]:[Other Social Work Staff Hours]])/NonNurse[[#This Row],[MDS Census]]</f>
        <v>0.10091939277314518</v>
      </c>
      <c r="P544" s="2">
        <v>0</v>
      </c>
      <c r="Q544" s="2">
        <v>10.61351648351649</v>
      </c>
      <c r="R544" s="2">
        <f>SUM(NonNurse[[#This Row],[Qualified Activities Professional Hours]:[Other Activities Professional Hours]])/NonNurse[[#This Row],[MDS Census]]</f>
        <v>0.20650630746204846</v>
      </c>
      <c r="S544" s="2">
        <v>1.036153846153846</v>
      </c>
      <c r="T544" s="2">
        <v>5.313076923076923</v>
      </c>
      <c r="U544" s="2">
        <v>0</v>
      </c>
      <c r="V544" s="2">
        <f>SUM(NonNurse[[#This Row],[Occupational Therapist Hours]:[OT Aide Hours]])/NonNurse[[#This Row],[MDS Census]]</f>
        <v>0.12353645499251657</v>
      </c>
      <c r="W544" s="2">
        <v>0.84846153846153838</v>
      </c>
      <c r="X544" s="2">
        <v>5.2360439560439556</v>
      </c>
      <c r="Y544" s="2">
        <v>0</v>
      </c>
      <c r="Z544" s="2">
        <f>SUM(NonNurse[[#This Row],[Physical Therapist (PT) Hours]:[PT Aide Hours]])/NonNurse[[#This Row],[MDS Census]]</f>
        <v>0.11838571734017533</v>
      </c>
      <c r="AA544" s="2">
        <v>0</v>
      </c>
      <c r="AB544" s="2">
        <v>0</v>
      </c>
      <c r="AC544" s="2">
        <v>0</v>
      </c>
      <c r="AD544" s="2">
        <v>0</v>
      </c>
      <c r="AE544" s="2">
        <v>0</v>
      </c>
      <c r="AF544" s="2">
        <v>0</v>
      </c>
      <c r="AG544" s="2">
        <v>0</v>
      </c>
      <c r="AH544" s="2" t="s">
        <v>124</v>
      </c>
      <c r="AI544" s="37">
        <v>5</v>
      </c>
    </row>
    <row r="545" spans="1:35" x14ac:dyDescent="0.25">
      <c r="A545" t="s">
        <v>35</v>
      </c>
      <c r="B545" t="s">
        <v>1279</v>
      </c>
      <c r="C545" t="s">
        <v>2022</v>
      </c>
      <c r="D545" t="s">
        <v>2297</v>
      </c>
      <c r="E545" s="2">
        <v>53.824175824175825</v>
      </c>
      <c r="F545" s="2">
        <v>5.1923076923076925</v>
      </c>
      <c r="G545" s="2">
        <v>0.67032967032967028</v>
      </c>
      <c r="H545" s="2">
        <v>0.31318681318681318</v>
      </c>
      <c r="I545" s="2">
        <v>1.7142857142857142</v>
      </c>
      <c r="J545" s="2">
        <v>0</v>
      </c>
      <c r="K545" s="2">
        <v>0</v>
      </c>
      <c r="L545" s="2">
        <v>2.1189010989010986</v>
      </c>
      <c r="M545" s="2">
        <v>5.2616483516483514</v>
      </c>
      <c r="N545" s="2">
        <v>0</v>
      </c>
      <c r="O545" s="2">
        <f>SUM(NonNurse[[#This Row],[Qualified Social Work Staff Hours]:[Other Social Work Staff Hours]])/NonNurse[[#This Row],[MDS Census]]</f>
        <v>9.7756227031441406E-2</v>
      </c>
      <c r="P545" s="2">
        <v>2.4693406593406588</v>
      </c>
      <c r="Q545" s="2">
        <v>4.422417582417582</v>
      </c>
      <c r="R545" s="2">
        <f>SUM(NonNurse[[#This Row],[Qualified Activities Professional Hours]:[Other Activities Professional Hours]])/NonNurse[[#This Row],[MDS Census]]</f>
        <v>0.12804205798285012</v>
      </c>
      <c r="S545" s="2">
        <v>1.0381318681318681</v>
      </c>
      <c r="T545" s="2">
        <v>4.5204395604395611</v>
      </c>
      <c r="U545" s="2">
        <v>0</v>
      </c>
      <c r="V545" s="2">
        <f>SUM(NonNurse[[#This Row],[Occupational Therapist Hours]:[OT Aide Hours]])/NonNurse[[#This Row],[MDS Census]]</f>
        <v>0.10327276439363008</v>
      </c>
      <c r="W545" s="2">
        <v>1.5190109890109889</v>
      </c>
      <c r="X545" s="2">
        <v>5.9054945054945049</v>
      </c>
      <c r="Y545" s="2">
        <v>0</v>
      </c>
      <c r="Z545" s="2">
        <f>SUM(NonNurse[[#This Row],[Physical Therapist (PT) Hours]:[PT Aide Hours]])/NonNurse[[#This Row],[MDS Census]]</f>
        <v>0.13793997550020415</v>
      </c>
      <c r="AA545" s="2">
        <v>0</v>
      </c>
      <c r="AB545" s="2">
        <v>0</v>
      </c>
      <c r="AC545" s="2">
        <v>0</v>
      </c>
      <c r="AD545" s="2">
        <v>0</v>
      </c>
      <c r="AE545" s="2">
        <v>0</v>
      </c>
      <c r="AF545" s="2">
        <v>0</v>
      </c>
      <c r="AG545" s="2">
        <v>0</v>
      </c>
      <c r="AH545" s="2" t="s">
        <v>335</v>
      </c>
      <c r="AI545" s="37">
        <v>5</v>
      </c>
    </row>
    <row r="546" spans="1:35" x14ac:dyDescent="0.25">
      <c r="A546" t="s">
        <v>35</v>
      </c>
      <c r="B546" t="s">
        <v>1817</v>
      </c>
      <c r="C546" t="s">
        <v>2106</v>
      </c>
      <c r="D546" t="s">
        <v>2295</v>
      </c>
      <c r="E546" s="2">
        <v>56.516483516483518</v>
      </c>
      <c r="F546" s="2">
        <v>6.197802197802198</v>
      </c>
      <c r="G546" s="2">
        <v>0.24175824175824176</v>
      </c>
      <c r="H546" s="2">
        <v>0.26923076923076922</v>
      </c>
      <c r="I546" s="2">
        <v>1.1428571428571428</v>
      </c>
      <c r="J546" s="2">
        <v>0</v>
      </c>
      <c r="K546" s="2">
        <v>0</v>
      </c>
      <c r="L546" s="2">
        <v>3.5090109890109891</v>
      </c>
      <c r="M546" s="2">
        <v>0</v>
      </c>
      <c r="N546" s="2">
        <v>0</v>
      </c>
      <c r="O546" s="2">
        <f>SUM(NonNurse[[#This Row],[Qualified Social Work Staff Hours]:[Other Social Work Staff Hours]])/NonNurse[[#This Row],[MDS Census]]</f>
        <v>0</v>
      </c>
      <c r="P546" s="2">
        <v>6.1530769230769229</v>
      </c>
      <c r="Q546" s="2">
        <v>0.77318681318681337</v>
      </c>
      <c r="R546" s="2">
        <f>SUM(NonNurse[[#This Row],[Qualified Activities Professional Hours]:[Other Activities Professional Hours]])/NonNurse[[#This Row],[MDS Census]]</f>
        <v>0.12255298463931558</v>
      </c>
      <c r="S546" s="2">
        <v>2.5742857142857147</v>
      </c>
      <c r="T546" s="2">
        <v>6.3554945054945042</v>
      </c>
      <c r="U546" s="2">
        <v>0</v>
      </c>
      <c r="V546" s="2">
        <f>SUM(NonNurse[[#This Row],[Occupational Therapist Hours]:[OT Aide Hours]])/NonNurse[[#This Row],[MDS Census]]</f>
        <v>0.15800311102469375</v>
      </c>
      <c r="W546" s="2">
        <v>2.6557142857142857</v>
      </c>
      <c r="X546" s="2">
        <v>9.2498901098901065</v>
      </c>
      <c r="Y546" s="2">
        <v>0</v>
      </c>
      <c r="Z546" s="2">
        <f>SUM(NonNurse[[#This Row],[Physical Therapist (PT) Hours]:[PT Aide Hours]])/NonNurse[[#This Row],[MDS Census]]</f>
        <v>0.21065720396655641</v>
      </c>
      <c r="AA546" s="2">
        <v>0</v>
      </c>
      <c r="AB546" s="2">
        <v>0</v>
      </c>
      <c r="AC546" s="2">
        <v>0</v>
      </c>
      <c r="AD546" s="2">
        <v>0</v>
      </c>
      <c r="AE546" s="2">
        <v>0</v>
      </c>
      <c r="AF546" s="2">
        <v>0</v>
      </c>
      <c r="AG546" s="2">
        <v>0</v>
      </c>
      <c r="AH546" s="2" t="s">
        <v>884</v>
      </c>
      <c r="AI546" s="37">
        <v>5</v>
      </c>
    </row>
    <row r="547" spans="1:35" x14ac:dyDescent="0.25">
      <c r="A547" t="s">
        <v>35</v>
      </c>
      <c r="B547" t="s">
        <v>1565</v>
      </c>
      <c r="C547" t="s">
        <v>2163</v>
      </c>
      <c r="D547" t="s">
        <v>2328</v>
      </c>
      <c r="E547" s="2">
        <v>28.956043956043956</v>
      </c>
      <c r="F547" s="2">
        <v>11.428571428571429</v>
      </c>
      <c r="G547" s="2">
        <v>0</v>
      </c>
      <c r="H547" s="2">
        <v>0.17032967032967034</v>
      </c>
      <c r="I547" s="2">
        <v>0.40659340659340659</v>
      </c>
      <c r="J547" s="2">
        <v>0</v>
      </c>
      <c r="K547" s="2">
        <v>0</v>
      </c>
      <c r="L547" s="2">
        <v>0.23714285714285713</v>
      </c>
      <c r="M547" s="2">
        <v>0</v>
      </c>
      <c r="N547" s="2">
        <v>0</v>
      </c>
      <c r="O547" s="2">
        <f>SUM(NonNurse[[#This Row],[Qualified Social Work Staff Hours]:[Other Social Work Staff Hours]])/NonNurse[[#This Row],[MDS Census]]</f>
        <v>0</v>
      </c>
      <c r="P547" s="2">
        <v>0</v>
      </c>
      <c r="Q547" s="2">
        <v>17.486263736263737</v>
      </c>
      <c r="R547" s="2">
        <f>SUM(NonNurse[[#This Row],[Qualified Activities Professional Hours]:[Other Activities Professional Hours]])/NonNurse[[#This Row],[MDS Census]]</f>
        <v>0.60388994307400379</v>
      </c>
      <c r="S547" s="2">
        <v>0.25461538461538463</v>
      </c>
      <c r="T547" s="2">
        <v>1.8539560439560434</v>
      </c>
      <c r="U547" s="2">
        <v>0</v>
      </c>
      <c r="V547" s="2">
        <f>SUM(NonNurse[[#This Row],[Occupational Therapist Hours]:[OT Aide Hours]])/NonNurse[[#This Row],[MDS Census]]</f>
        <v>7.2819734345351023E-2</v>
      </c>
      <c r="W547" s="2">
        <v>0.55593406593406602</v>
      </c>
      <c r="X547" s="2">
        <v>2.3992307692307686</v>
      </c>
      <c r="Y547" s="2">
        <v>0</v>
      </c>
      <c r="Z547" s="2">
        <f>SUM(NonNurse[[#This Row],[Physical Therapist (PT) Hours]:[PT Aide Hours]])/NonNurse[[#This Row],[MDS Census]]</f>
        <v>0.10205692599620492</v>
      </c>
      <c r="AA547" s="2">
        <v>0</v>
      </c>
      <c r="AB547" s="2">
        <v>0</v>
      </c>
      <c r="AC547" s="2">
        <v>0</v>
      </c>
      <c r="AD547" s="2">
        <v>0</v>
      </c>
      <c r="AE547" s="2">
        <v>0</v>
      </c>
      <c r="AF547" s="2">
        <v>0</v>
      </c>
      <c r="AG547" s="2">
        <v>0</v>
      </c>
      <c r="AH547" s="2" t="s">
        <v>627</v>
      </c>
      <c r="AI547" s="37">
        <v>5</v>
      </c>
    </row>
    <row r="548" spans="1:35" x14ac:dyDescent="0.25">
      <c r="A548" t="s">
        <v>35</v>
      </c>
      <c r="B548" t="s">
        <v>1642</v>
      </c>
      <c r="C548" t="s">
        <v>1962</v>
      </c>
      <c r="D548" t="s">
        <v>2282</v>
      </c>
      <c r="E548" s="2">
        <v>51.571428571428569</v>
      </c>
      <c r="F548" s="2">
        <v>5.7230769230769161</v>
      </c>
      <c r="G548" s="2">
        <v>0</v>
      </c>
      <c r="H548" s="2">
        <v>0</v>
      </c>
      <c r="I548" s="2">
        <v>2.2857142857142856</v>
      </c>
      <c r="J548" s="2">
        <v>0</v>
      </c>
      <c r="K548" s="2">
        <v>0</v>
      </c>
      <c r="L548" s="2">
        <v>0</v>
      </c>
      <c r="M548" s="2">
        <v>0.31318681318681318</v>
      </c>
      <c r="N548" s="2">
        <v>7.5686813186813184</v>
      </c>
      <c r="O548" s="2">
        <f>SUM(NonNurse[[#This Row],[Qualified Social Work Staff Hours]:[Other Social Work Staff Hours]])/NonNurse[[#This Row],[MDS Census]]</f>
        <v>0.15283400809716599</v>
      </c>
      <c r="P548" s="2">
        <v>5.2747252747252746</v>
      </c>
      <c r="Q548" s="2">
        <v>11.631868131868131</v>
      </c>
      <c r="R548" s="2">
        <f>SUM(NonNurse[[#This Row],[Qualified Activities Professional Hours]:[Other Activities Professional Hours]])/NonNurse[[#This Row],[MDS Census]]</f>
        <v>0.32782868101427659</v>
      </c>
      <c r="S548" s="2">
        <v>12.409010989010987</v>
      </c>
      <c r="T548" s="2">
        <v>6.1173626373626382</v>
      </c>
      <c r="U548" s="2">
        <v>0</v>
      </c>
      <c r="V548" s="2">
        <f>SUM(NonNurse[[#This Row],[Occupational Therapist Hours]:[OT Aide Hours]])/NonNurse[[#This Row],[MDS Census]]</f>
        <v>0.35923716173023651</v>
      </c>
      <c r="W548" s="2">
        <v>5.5727472527472539</v>
      </c>
      <c r="X548" s="2">
        <v>9.3705494505494489</v>
      </c>
      <c r="Y548" s="2">
        <v>0</v>
      </c>
      <c r="Z548" s="2">
        <f>SUM(NonNurse[[#This Row],[Physical Therapist (PT) Hours]:[PT Aide Hours]])/NonNurse[[#This Row],[MDS Census]]</f>
        <v>0.2897592158533987</v>
      </c>
      <c r="AA548" s="2">
        <v>0</v>
      </c>
      <c r="AB548" s="2">
        <v>0</v>
      </c>
      <c r="AC548" s="2">
        <v>0</v>
      </c>
      <c r="AD548" s="2">
        <v>0</v>
      </c>
      <c r="AE548" s="2">
        <v>0</v>
      </c>
      <c r="AF548" s="2">
        <v>0</v>
      </c>
      <c r="AG548" s="2">
        <v>0</v>
      </c>
      <c r="AH548" s="2" t="s">
        <v>705</v>
      </c>
      <c r="AI548" s="37">
        <v>5</v>
      </c>
    </row>
    <row r="549" spans="1:35" x14ac:dyDescent="0.25">
      <c r="A549" t="s">
        <v>35</v>
      </c>
      <c r="B549" t="s">
        <v>1674</v>
      </c>
      <c r="C549" t="s">
        <v>2169</v>
      </c>
      <c r="D549" t="s">
        <v>2316</v>
      </c>
      <c r="E549" s="2">
        <v>20.923076923076923</v>
      </c>
      <c r="F549" s="2">
        <v>1.2307692307692308</v>
      </c>
      <c r="G549" s="2">
        <v>1.098901098901099E-2</v>
      </c>
      <c r="H549" s="2">
        <v>0.10989010989010989</v>
      </c>
      <c r="I549" s="2">
        <v>0</v>
      </c>
      <c r="J549" s="2">
        <v>0</v>
      </c>
      <c r="K549" s="2">
        <v>0</v>
      </c>
      <c r="L549" s="2">
        <v>3.2045054945054936</v>
      </c>
      <c r="M549" s="2">
        <v>1.401098901098901</v>
      </c>
      <c r="N549" s="2">
        <v>1.3159340659340659</v>
      </c>
      <c r="O549" s="2">
        <f>SUM(NonNurse[[#This Row],[Qualified Social Work Staff Hours]:[Other Social Work Staff Hours]])/NonNurse[[#This Row],[MDS Census]]</f>
        <v>0.12985819327731093</v>
      </c>
      <c r="P549" s="2">
        <v>0</v>
      </c>
      <c r="Q549" s="2">
        <v>0.25824175824175827</v>
      </c>
      <c r="R549" s="2">
        <f>SUM(NonNurse[[#This Row],[Qualified Activities Professional Hours]:[Other Activities Professional Hours]])/NonNurse[[#This Row],[MDS Census]]</f>
        <v>1.2342436974789917E-2</v>
      </c>
      <c r="S549" s="2">
        <v>0.85835164835164834</v>
      </c>
      <c r="T549" s="2">
        <v>5.7017582417582418</v>
      </c>
      <c r="U549" s="2">
        <v>0</v>
      </c>
      <c r="V549" s="2">
        <f>SUM(NonNurse[[#This Row],[Occupational Therapist Hours]:[OT Aide Hours]])/NonNurse[[#This Row],[MDS Census]]</f>
        <v>0.31353466386554624</v>
      </c>
      <c r="W549" s="2">
        <v>1.511868131868132</v>
      </c>
      <c r="X549" s="2">
        <v>3.4487912087912092</v>
      </c>
      <c r="Y549" s="2">
        <v>0</v>
      </c>
      <c r="Z549" s="2">
        <f>SUM(NonNurse[[#This Row],[Physical Therapist (PT) Hours]:[PT Aide Hours]])/NonNurse[[#This Row],[MDS Census]]</f>
        <v>0.23709033613445382</v>
      </c>
      <c r="AA549" s="2">
        <v>0</v>
      </c>
      <c r="AB549" s="2">
        <v>0</v>
      </c>
      <c r="AC549" s="2">
        <v>0</v>
      </c>
      <c r="AD549" s="2">
        <v>0</v>
      </c>
      <c r="AE549" s="2">
        <v>0</v>
      </c>
      <c r="AF549" s="2">
        <v>0</v>
      </c>
      <c r="AG549" s="2">
        <v>0</v>
      </c>
      <c r="AH549" s="2" t="s">
        <v>738</v>
      </c>
      <c r="AI549" s="37">
        <v>5</v>
      </c>
    </row>
    <row r="550" spans="1:35" x14ac:dyDescent="0.25">
      <c r="A550" t="s">
        <v>35</v>
      </c>
      <c r="B550" t="s">
        <v>1640</v>
      </c>
      <c r="C550" t="s">
        <v>1965</v>
      </c>
      <c r="D550" t="s">
        <v>2282</v>
      </c>
      <c r="E550" s="2">
        <v>59.329670329670328</v>
      </c>
      <c r="F550" s="2">
        <v>4.8351648351648349</v>
      </c>
      <c r="G550" s="2">
        <v>0.16483516483516483</v>
      </c>
      <c r="H550" s="2">
        <v>0.23626373626373626</v>
      </c>
      <c r="I550" s="2">
        <v>8.7912087912087919E-2</v>
      </c>
      <c r="J550" s="2">
        <v>0</v>
      </c>
      <c r="K550" s="2">
        <v>9.8901098901098897E-2</v>
      </c>
      <c r="L550" s="2">
        <v>2.0012087912087906</v>
      </c>
      <c r="M550" s="2">
        <v>4.395604395604396</v>
      </c>
      <c r="N550" s="2">
        <v>0</v>
      </c>
      <c r="O550" s="2">
        <f>SUM(NonNurse[[#This Row],[Qualified Social Work Staff Hours]:[Other Social Work Staff Hours]])/NonNurse[[#This Row],[MDS Census]]</f>
        <v>7.4087794035932589E-2</v>
      </c>
      <c r="P550" s="2">
        <v>3.9450549450549453</v>
      </c>
      <c r="Q550" s="2">
        <v>8.115274725274725</v>
      </c>
      <c r="R550" s="2">
        <f>SUM(NonNurse[[#This Row],[Qualified Activities Professional Hours]:[Other Activities Professional Hours]])/NonNurse[[#This Row],[MDS Census]]</f>
        <v>0.20327653269123913</v>
      </c>
      <c r="S550" s="2">
        <v>0.86032967032967045</v>
      </c>
      <c r="T550" s="2">
        <v>8.1108791208791207</v>
      </c>
      <c r="U550" s="2">
        <v>0</v>
      </c>
      <c r="V550" s="2">
        <f>SUM(NonNurse[[#This Row],[Occupational Therapist Hours]:[OT Aide Hours]])/NonNurse[[#This Row],[MDS Census]]</f>
        <v>0.15120948323763661</v>
      </c>
      <c r="W550" s="2">
        <v>1.823076923076923</v>
      </c>
      <c r="X550" s="2">
        <v>8.6207692307692323</v>
      </c>
      <c r="Y550" s="2">
        <v>0</v>
      </c>
      <c r="Z550" s="2">
        <f>SUM(NonNurse[[#This Row],[Physical Therapist (PT) Hours]:[PT Aide Hours]])/NonNurse[[#This Row],[MDS Census]]</f>
        <v>0.17603074643452496</v>
      </c>
      <c r="AA550" s="2">
        <v>0</v>
      </c>
      <c r="AB550" s="2">
        <v>0</v>
      </c>
      <c r="AC550" s="2">
        <v>0</v>
      </c>
      <c r="AD550" s="2">
        <v>0</v>
      </c>
      <c r="AE550" s="2">
        <v>0</v>
      </c>
      <c r="AF550" s="2">
        <v>0</v>
      </c>
      <c r="AG550" s="2">
        <v>6.5934065934065936E-2</v>
      </c>
      <c r="AH550" s="2" t="s">
        <v>703</v>
      </c>
      <c r="AI550" s="37">
        <v>5</v>
      </c>
    </row>
    <row r="551" spans="1:35" x14ac:dyDescent="0.25">
      <c r="A551" t="s">
        <v>35</v>
      </c>
      <c r="B551" t="s">
        <v>1490</v>
      </c>
      <c r="C551" t="s">
        <v>2206</v>
      </c>
      <c r="D551" t="s">
        <v>2303</v>
      </c>
      <c r="E551" s="2">
        <v>44.802197802197803</v>
      </c>
      <c r="F551" s="2">
        <v>4.5714285714285712</v>
      </c>
      <c r="G551" s="2">
        <v>0</v>
      </c>
      <c r="H551" s="2">
        <v>0</v>
      </c>
      <c r="I551" s="2">
        <v>0</v>
      </c>
      <c r="J551" s="2">
        <v>0</v>
      </c>
      <c r="K551" s="2">
        <v>0</v>
      </c>
      <c r="L551" s="2">
        <v>2.0706593406593399</v>
      </c>
      <c r="M551" s="2">
        <v>0</v>
      </c>
      <c r="N551" s="2">
        <v>2.8062637362637362</v>
      </c>
      <c r="O551" s="2">
        <f>SUM(NonNurse[[#This Row],[Qualified Social Work Staff Hours]:[Other Social Work Staff Hours]])/NonNurse[[#This Row],[MDS Census]]</f>
        <v>6.263674270296786E-2</v>
      </c>
      <c r="P551" s="2">
        <v>3.0708791208791206</v>
      </c>
      <c r="Q551" s="2">
        <v>5.3174725274725265</v>
      </c>
      <c r="R551" s="2">
        <f>SUM(NonNurse[[#This Row],[Qualified Activities Professional Hours]:[Other Activities Professional Hours]])/NonNurse[[#This Row],[MDS Census]]</f>
        <v>0.1872308069659063</v>
      </c>
      <c r="S551" s="2">
        <v>1.8030769230769232</v>
      </c>
      <c r="T551" s="2">
        <v>7.8853846153846145</v>
      </c>
      <c r="U551" s="2">
        <v>0</v>
      </c>
      <c r="V551" s="2">
        <f>SUM(NonNurse[[#This Row],[Occupational Therapist Hours]:[OT Aide Hours]])/NonNurse[[#This Row],[MDS Census]]</f>
        <v>0.21624969340201128</v>
      </c>
      <c r="W551" s="2">
        <v>1.3350549450549454</v>
      </c>
      <c r="X551" s="2">
        <v>9.520989010989009</v>
      </c>
      <c r="Y551" s="2">
        <v>0</v>
      </c>
      <c r="Z551" s="2">
        <f>SUM(NonNurse[[#This Row],[Physical Therapist (PT) Hours]:[PT Aide Hours]])/NonNurse[[#This Row],[MDS Census]]</f>
        <v>0.24231052244297274</v>
      </c>
      <c r="AA551" s="2">
        <v>0</v>
      </c>
      <c r="AB551" s="2">
        <v>0</v>
      </c>
      <c r="AC551" s="2">
        <v>0</v>
      </c>
      <c r="AD551" s="2">
        <v>0</v>
      </c>
      <c r="AE551" s="2">
        <v>0</v>
      </c>
      <c r="AF551" s="2">
        <v>0</v>
      </c>
      <c r="AG551" s="2">
        <v>0</v>
      </c>
      <c r="AH551" s="2" t="s">
        <v>551</v>
      </c>
      <c r="AI551" s="37">
        <v>5</v>
      </c>
    </row>
    <row r="552" spans="1:35" x14ac:dyDescent="0.25">
      <c r="A552" t="s">
        <v>35</v>
      </c>
      <c r="B552" t="s">
        <v>1889</v>
      </c>
      <c r="C552" t="s">
        <v>2133</v>
      </c>
      <c r="D552" t="s">
        <v>2293</v>
      </c>
      <c r="E552" s="2">
        <v>23.076923076923077</v>
      </c>
      <c r="F552" s="2">
        <v>0</v>
      </c>
      <c r="G552" s="2">
        <v>0</v>
      </c>
      <c r="H552" s="2">
        <v>0</v>
      </c>
      <c r="I552" s="2">
        <v>0</v>
      </c>
      <c r="J552" s="2">
        <v>0</v>
      </c>
      <c r="K552" s="2">
        <v>0</v>
      </c>
      <c r="L552" s="2">
        <v>0</v>
      </c>
      <c r="M552" s="2">
        <v>0</v>
      </c>
      <c r="N552" s="2">
        <v>0</v>
      </c>
      <c r="O552" s="2">
        <f>SUM(NonNurse[[#This Row],[Qualified Social Work Staff Hours]:[Other Social Work Staff Hours]])/NonNurse[[#This Row],[MDS Census]]</f>
        <v>0</v>
      </c>
      <c r="P552" s="2">
        <v>0</v>
      </c>
      <c r="Q552" s="2">
        <v>11.401098901098907</v>
      </c>
      <c r="R552" s="2">
        <f>SUM(NonNurse[[#This Row],[Qualified Activities Professional Hours]:[Other Activities Professional Hours]])/NonNurse[[#This Row],[MDS Census]]</f>
        <v>0.49404761904761929</v>
      </c>
      <c r="S552" s="2">
        <v>0.34791208791208789</v>
      </c>
      <c r="T552" s="2">
        <v>2.2558241758241753</v>
      </c>
      <c r="U552" s="2">
        <v>0</v>
      </c>
      <c r="V552" s="2">
        <f>SUM(NonNurse[[#This Row],[Occupational Therapist Hours]:[OT Aide Hours]])/NonNurse[[#This Row],[MDS Census]]</f>
        <v>0.1128285714285714</v>
      </c>
      <c r="W552" s="2">
        <v>0.35384615384615381</v>
      </c>
      <c r="X552" s="2">
        <v>2.0735164835164834</v>
      </c>
      <c r="Y552" s="2">
        <v>0</v>
      </c>
      <c r="Z552" s="2">
        <f>SUM(NonNurse[[#This Row],[Physical Therapist (PT) Hours]:[PT Aide Hours]])/NonNurse[[#This Row],[MDS Census]]</f>
        <v>0.10518571428571429</v>
      </c>
      <c r="AA552" s="2">
        <v>0</v>
      </c>
      <c r="AB552" s="2">
        <v>0</v>
      </c>
      <c r="AC552" s="2">
        <v>0</v>
      </c>
      <c r="AD552" s="2">
        <v>0</v>
      </c>
      <c r="AE552" s="2">
        <v>0</v>
      </c>
      <c r="AF552" s="2">
        <v>0</v>
      </c>
      <c r="AG552" s="2">
        <v>0</v>
      </c>
      <c r="AH552" s="2" t="s">
        <v>956</v>
      </c>
      <c r="AI552" s="37">
        <v>5</v>
      </c>
    </row>
    <row r="553" spans="1:35" x14ac:dyDescent="0.25">
      <c r="A553" t="s">
        <v>35</v>
      </c>
      <c r="B553" t="s">
        <v>1009</v>
      </c>
      <c r="C553" t="s">
        <v>2072</v>
      </c>
      <c r="D553" t="s">
        <v>2331</v>
      </c>
      <c r="E553" s="2">
        <v>136.54945054945054</v>
      </c>
      <c r="F553" s="2">
        <v>7.8269230769230766</v>
      </c>
      <c r="G553" s="2">
        <v>6.5934065934065936E-2</v>
      </c>
      <c r="H553" s="2">
        <v>0.6714285714285716</v>
      </c>
      <c r="I553" s="2">
        <v>6.0989010989010985</v>
      </c>
      <c r="J553" s="2">
        <v>0</v>
      </c>
      <c r="K553" s="2">
        <v>0</v>
      </c>
      <c r="L553" s="2">
        <v>3.6895604395604398</v>
      </c>
      <c r="M553" s="2">
        <v>9.9780219780219781</v>
      </c>
      <c r="N553" s="2">
        <v>0</v>
      </c>
      <c r="O553" s="2">
        <f>SUM(NonNurse[[#This Row],[Qualified Social Work Staff Hours]:[Other Social Work Staff Hours]])/NonNurse[[#This Row],[MDS Census]]</f>
        <v>7.3072589731208767E-2</v>
      </c>
      <c r="P553" s="2">
        <v>5.4505494505494507</v>
      </c>
      <c r="Q553" s="2">
        <v>11.62912087912088</v>
      </c>
      <c r="R553" s="2">
        <f>SUM(NonNurse[[#This Row],[Qualified Activities Professional Hours]:[Other Activities Professional Hours]])/NonNurse[[#This Row],[MDS Census]]</f>
        <v>0.12508047642040881</v>
      </c>
      <c r="S553" s="2">
        <v>10.068681318681319</v>
      </c>
      <c r="T553" s="2">
        <v>9.4670329670329672</v>
      </c>
      <c r="U553" s="2">
        <v>0</v>
      </c>
      <c r="V553" s="2">
        <f>SUM(NonNurse[[#This Row],[Occupational Therapist Hours]:[OT Aide Hours]])/NonNurse[[#This Row],[MDS Census]]</f>
        <v>0.14306695638178013</v>
      </c>
      <c r="W553" s="2">
        <v>6.1950549450549453</v>
      </c>
      <c r="X553" s="2">
        <v>10.233516483516484</v>
      </c>
      <c r="Y553" s="2">
        <v>0</v>
      </c>
      <c r="Z553" s="2">
        <f>SUM(NonNurse[[#This Row],[Physical Therapist (PT) Hours]:[PT Aide Hours]])/NonNurse[[#This Row],[MDS Census]]</f>
        <v>0.12031224851118624</v>
      </c>
      <c r="AA553" s="2">
        <v>0</v>
      </c>
      <c r="AB553" s="2">
        <v>0</v>
      </c>
      <c r="AC553" s="2">
        <v>0</v>
      </c>
      <c r="AD553" s="2">
        <v>0</v>
      </c>
      <c r="AE553" s="2">
        <v>0</v>
      </c>
      <c r="AF553" s="2">
        <v>0</v>
      </c>
      <c r="AG553" s="2">
        <v>0</v>
      </c>
      <c r="AH553" s="2" t="s">
        <v>62</v>
      </c>
      <c r="AI553" s="37">
        <v>5</v>
      </c>
    </row>
    <row r="554" spans="1:35" x14ac:dyDescent="0.25">
      <c r="A554" t="s">
        <v>35</v>
      </c>
      <c r="B554" t="s">
        <v>1016</v>
      </c>
      <c r="C554" t="s">
        <v>2073</v>
      </c>
      <c r="D554" t="s">
        <v>2282</v>
      </c>
      <c r="E554" s="2">
        <v>92.626373626373621</v>
      </c>
      <c r="F554" s="2">
        <v>4.7648351648351603</v>
      </c>
      <c r="G554" s="2">
        <v>0</v>
      </c>
      <c r="H554" s="2">
        <v>0</v>
      </c>
      <c r="I554" s="2">
        <v>2.4175824175824174</v>
      </c>
      <c r="J554" s="2">
        <v>0</v>
      </c>
      <c r="K554" s="2">
        <v>0</v>
      </c>
      <c r="L554" s="2">
        <v>0</v>
      </c>
      <c r="M554" s="2">
        <v>1.2197802197802199</v>
      </c>
      <c r="N554" s="2">
        <v>4.8791208791208796</v>
      </c>
      <c r="O554" s="2">
        <f>SUM(NonNurse[[#This Row],[Qualified Social Work Staff Hours]:[Other Social Work Staff Hours]])/NonNurse[[#This Row],[MDS Census]]</f>
        <v>6.5844109621544675E-2</v>
      </c>
      <c r="P554" s="2">
        <v>5.5384615384615383</v>
      </c>
      <c r="Q554" s="2">
        <v>6.2637362637362637</v>
      </c>
      <c r="R554" s="2">
        <f>SUM(NonNurse[[#This Row],[Qualified Activities Professional Hours]:[Other Activities Professional Hours]])/NonNurse[[#This Row],[MDS Census]]</f>
        <v>0.12741724997034051</v>
      </c>
      <c r="S554" s="2">
        <v>7.0317582417582445</v>
      </c>
      <c r="T554" s="2">
        <v>3.6694505494505489</v>
      </c>
      <c r="U554" s="2">
        <v>0</v>
      </c>
      <c r="V554" s="2">
        <f>SUM(NonNurse[[#This Row],[Occupational Therapist Hours]:[OT Aide Hours]])/NonNurse[[#This Row],[MDS Census]]</f>
        <v>0.11553090520820979</v>
      </c>
      <c r="W554" s="2">
        <v>1.3127472527472526</v>
      </c>
      <c r="X554" s="2">
        <v>4.9314285714285724</v>
      </c>
      <c r="Y554" s="2">
        <v>0</v>
      </c>
      <c r="Z554" s="2">
        <f>SUM(NonNurse[[#This Row],[Physical Therapist (PT) Hours]:[PT Aide Hours]])/NonNurse[[#This Row],[MDS Census]]</f>
        <v>6.7412504448926339E-2</v>
      </c>
      <c r="AA554" s="2">
        <v>0</v>
      </c>
      <c r="AB554" s="2">
        <v>0</v>
      </c>
      <c r="AC554" s="2">
        <v>0</v>
      </c>
      <c r="AD554" s="2">
        <v>0</v>
      </c>
      <c r="AE554" s="2">
        <v>0</v>
      </c>
      <c r="AF554" s="2">
        <v>0</v>
      </c>
      <c r="AG554" s="2">
        <v>0</v>
      </c>
      <c r="AH554" s="2" t="s">
        <v>69</v>
      </c>
      <c r="AI554" s="37">
        <v>5</v>
      </c>
    </row>
    <row r="555" spans="1:35" x14ac:dyDescent="0.25">
      <c r="A555" t="s">
        <v>35</v>
      </c>
      <c r="B555" t="s">
        <v>1099</v>
      </c>
      <c r="C555" t="s">
        <v>2068</v>
      </c>
      <c r="D555" t="s">
        <v>2307</v>
      </c>
      <c r="E555" s="2">
        <v>66.307692307692307</v>
      </c>
      <c r="F555" s="2">
        <v>12.445054945054945</v>
      </c>
      <c r="G555" s="2">
        <v>0.26373626373626374</v>
      </c>
      <c r="H555" s="2">
        <v>0.26373626373626374</v>
      </c>
      <c r="I555" s="2">
        <v>0.26373626373626374</v>
      </c>
      <c r="J555" s="2">
        <v>0</v>
      </c>
      <c r="K555" s="2">
        <v>0</v>
      </c>
      <c r="L555" s="2">
        <v>3.3184615384615395</v>
      </c>
      <c r="M555" s="2">
        <v>5.1428571428571432</v>
      </c>
      <c r="N555" s="2">
        <v>0</v>
      </c>
      <c r="O555" s="2">
        <f>SUM(NonNurse[[#This Row],[Qualified Social Work Staff Hours]:[Other Social Work Staff Hours]])/NonNurse[[#This Row],[MDS Census]]</f>
        <v>7.7560490553530009E-2</v>
      </c>
      <c r="P555" s="2">
        <v>5.6263736263736268</v>
      </c>
      <c r="Q555" s="2">
        <v>11.843406593406593</v>
      </c>
      <c r="R555" s="2">
        <f>SUM(NonNurse[[#This Row],[Qualified Activities Professional Hours]:[Other Activities Professional Hours]])/NonNurse[[#This Row],[MDS Census]]</f>
        <v>0.26346536294332118</v>
      </c>
      <c r="S555" s="2">
        <v>4.249890109890111</v>
      </c>
      <c r="T555" s="2">
        <v>2.7902197802197799</v>
      </c>
      <c r="U555" s="2">
        <v>0</v>
      </c>
      <c r="V555" s="2">
        <f>SUM(NonNurse[[#This Row],[Occupational Therapist Hours]:[OT Aide Hours]])/NonNurse[[#This Row],[MDS Census]]</f>
        <v>0.10617335101093803</v>
      </c>
      <c r="W555" s="2">
        <v>1.1354945054945056</v>
      </c>
      <c r="X555" s="2">
        <v>8.100659340659341</v>
      </c>
      <c r="Y555" s="2">
        <v>0</v>
      </c>
      <c r="Z555" s="2">
        <f>SUM(NonNurse[[#This Row],[Physical Therapist (PT) Hours]:[PT Aide Hours]])/NonNurse[[#This Row],[MDS Census]]</f>
        <v>0.13929234338747101</v>
      </c>
      <c r="AA555" s="2">
        <v>0</v>
      </c>
      <c r="AB555" s="2">
        <v>0</v>
      </c>
      <c r="AC555" s="2">
        <v>0</v>
      </c>
      <c r="AD555" s="2">
        <v>0</v>
      </c>
      <c r="AE555" s="2">
        <v>0</v>
      </c>
      <c r="AF555" s="2">
        <v>0</v>
      </c>
      <c r="AG555" s="2">
        <v>0</v>
      </c>
      <c r="AH555" s="2" t="s">
        <v>153</v>
      </c>
      <c r="AI555" s="37">
        <v>5</v>
      </c>
    </row>
    <row r="556" spans="1:35" x14ac:dyDescent="0.25">
      <c r="A556" t="s">
        <v>35</v>
      </c>
      <c r="B556" t="s">
        <v>1707</v>
      </c>
      <c r="C556" t="s">
        <v>1929</v>
      </c>
      <c r="D556" t="s">
        <v>2355</v>
      </c>
      <c r="E556" s="2">
        <v>16.934065934065934</v>
      </c>
      <c r="F556" s="2">
        <v>2.2857142857142856</v>
      </c>
      <c r="G556" s="2">
        <v>5.4945054945054944E-2</v>
      </c>
      <c r="H556" s="2">
        <v>6.5934065934065936E-2</v>
      </c>
      <c r="I556" s="2">
        <v>0.75824175824175821</v>
      </c>
      <c r="J556" s="2">
        <v>0</v>
      </c>
      <c r="K556" s="2">
        <v>0.13186813186813187</v>
      </c>
      <c r="L556" s="2">
        <v>0.28021978021978022</v>
      </c>
      <c r="M556" s="2">
        <v>0</v>
      </c>
      <c r="N556" s="2">
        <v>0</v>
      </c>
      <c r="O556" s="2">
        <f>SUM(NonNurse[[#This Row],[Qualified Social Work Staff Hours]:[Other Social Work Staff Hours]])/NonNurse[[#This Row],[MDS Census]]</f>
        <v>0</v>
      </c>
      <c r="P556" s="2">
        <v>5.0989010989010985</v>
      </c>
      <c r="Q556" s="2">
        <v>0</v>
      </c>
      <c r="R556" s="2">
        <f>SUM(NonNurse[[#This Row],[Qualified Activities Professional Hours]:[Other Activities Professional Hours]])/NonNurse[[#This Row],[MDS Census]]</f>
        <v>0.30110317975340684</v>
      </c>
      <c r="S556" s="2">
        <v>0.4642857142857143</v>
      </c>
      <c r="T556" s="2">
        <v>1.0302197802197801</v>
      </c>
      <c r="U556" s="2">
        <v>0</v>
      </c>
      <c r="V556" s="2">
        <f>SUM(NonNurse[[#This Row],[Occupational Therapist Hours]:[OT Aide Hours]])/NonNurse[[#This Row],[MDS Census]]</f>
        <v>8.8254380272550295E-2</v>
      </c>
      <c r="W556" s="2">
        <v>0.44505494505494503</v>
      </c>
      <c r="X556" s="2">
        <v>1.4697802197802199</v>
      </c>
      <c r="Y556" s="2">
        <v>0</v>
      </c>
      <c r="Z556" s="2">
        <f>SUM(NonNurse[[#This Row],[Physical Therapist (PT) Hours]:[PT Aide Hours]])/NonNurse[[#This Row],[MDS Census]]</f>
        <v>0.11307592472420507</v>
      </c>
      <c r="AA556" s="2">
        <v>0.15384615384615385</v>
      </c>
      <c r="AB556" s="2">
        <v>0</v>
      </c>
      <c r="AC556" s="2">
        <v>0</v>
      </c>
      <c r="AD556" s="2">
        <v>0</v>
      </c>
      <c r="AE556" s="2">
        <v>0</v>
      </c>
      <c r="AF556" s="2">
        <v>0</v>
      </c>
      <c r="AG556" s="2">
        <v>0</v>
      </c>
      <c r="AH556" s="2" t="s">
        <v>773</v>
      </c>
      <c r="AI556" s="37">
        <v>5</v>
      </c>
    </row>
    <row r="557" spans="1:35" x14ac:dyDescent="0.25">
      <c r="A557" t="s">
        <v>35</v>
      </c>
      <c r="B557" t="s">
        <v>1445</v>
      </c>
      <c r="C557" t="s">
        <v>2198</v>
      </c>
      <c r="D557" t="s">
        <v>2365</v>
      </c>
      <c r="E557" s="2">
        <v>24.076923076923077</v>
      </c>
      <c r="F557" s="2">
        <v>4.5714285714285712</v>
      </c>
      <c r="G557" s="2">
        <v>0</v>
      </c>
      <c r="H557" s="2">
        <v>7.7802197802197798E-2</v>
      </c>
      <c r="I557" s="2">
        <v>0</v>
      </c>
      <c r="J557" s="2">
        <v>0</v>
      </c>
      <c r="K557" s="2">
        <v>0</v>
      </c>
      <c r="L557" s="2">
        <v>0.16879120879120879</v>
      </c>
      <c r="M557" s="2">
        <v>0</v>
      </c>
      <c r="N557" s="2">
        <v>0</v>
      </c>
      <c r="O557" s="2">
        <f>SUM(NonNurse[[#This Row],[Qualified Social Work Staff Hours]:[Other Social Work Staff Hours]])/NonNurse[[#This Row],[MDS Census]]</f>
        <v>0</v>
      </c>
      <c r="P557" s="2">
        <v>4.5</v>
      </c>
      <c r="Q557" s="2">
        <v>0</v>
      </c>
      <c r="R557" s="2">
        <f>SUM(NonNurse[[#This Row],[Qualified Activities Professional Hours]:[Other Activities Professional Hours]])/NonNurse[[#This Row],[MDS Census]]</f>
        <v>0.18690095846645369</v>
      </c>
      <c r="S557" s="2">
        <v>0.28197802197802196</v>
      </c>
      <c r="T557" s="2">
        <v>1.2715384615384613</v>
      </c>
      <c r="U557" s="2">
        <v>0</v>
      </c>
      <c r="V557" s="2">
        <f>SUM(NonNurse[[#This Row],[Occupational Therapist Hours]:[OT Aide Hours]])/NonNurse[[#This Row],[MDS Census]]</f>
        <v>6.4523048836147859E-2</v>
      </c>
      <c r="W557" s="2">
        <v>0.36945054945054945</v>
      </c>
      <c r="X557" s="2">
        <v>1.1797802197802199</v>
      </c>
      <c r="Y557" s="2">
        <v>0</v>
      </c>
      <c r="Z557" s="2">
        <f>SUM(NonNurse[[#This Row],[Physical Therapist (PT) Hours]:[PT Aide Hours]])/NonNurse[[#This Row],[MDS Census]]</f>
        <v>6.4345047923322699E-2</v>
      </c>
      <c r="AA557" s="2">
        <v>0</v>
      </c>
      <c r="AB557" s="2">
        <v>0</v>
      </c>
      <c r="AC557" s="2">
        <v>0</v>
      </c>
      <c r="AD557" s="2">
        <v>0</v>
      </c>
      <c r="AE557" s="2">
        <v>0</v>
      </c>
      <c r="AF557" s="2">
        <v>0</v>
      </c>
      <c r="AG557" s="2">
        <v>0</v>
      </c>
      <c r="AH557" s="2" t="s">
        <v>504</v>
      </c>
      <c r="AI557" s="37">
        <v>5</v>
      </c>
    </row>
    <row r="558" spans="1:35" x14ac:dyDescent="0.25">
      <c r="A558" t="s">
        <v>35</v>
      </c>
      <c r="B558" t="s">
        <v>1169</v>
      </c>
      <c r="C558" t="s">
        <v>1965</v>
      </c>
      <c r="D558" t="s">
        <v>2282</v>
      </c>
      <c r="E558" s="2">
        <v>97.098901098901095</v>
      </c>
      <c r="F558" s="2">
        <v>5.1923076923076925</v>
      </c>
      <c r="G558" s="2">
        <v>0.46153846153846156</v>
      </c>
      <c r="H558" s="2">
        <v>0.46153846153846156</v>
      </c>
      <c r="I558" s="2">
        <v>5.4505494505494507</v>
      </c>
      <c r="J558" s="2">
        <v>0</v>
      </c>
      <c r="K558" s="2">
        <v>0</v>
      </c>
      <c r="L558" s="2">
        <v>3.4532967032967035</v>
      </c>
      <c r="M558" s="2">
        <v>5.0274725274725274</v>
      </c>
      <c r="N558" s="2">
        <v>0</v>
      </c>
      <c r="O558" s="2">
        <f>SUM(NonNurse[[#This Row],[Qualified Social Work Staff Hours]:[Other Social Work Staff Hours]])/NonNurse[[#This Row],[MDS Census]]</f>
        <v>5.1776822091444095E-2</v>
      </c>
      <c r="P558" s="2">
        <v>5.2747252747252746</v>
      </c>
      <c r="Q558" s="2">
        <v>12.074175824175825</v>
      </c>
      <c r="R558" s="2">
        <f>SUM(NonNurse[[#This Row],[Qualified Activities Professional Hours]:[Other Activities Professional Hours]])/NonNurse[[#This Row],[MDS Census]]</f>
        <v>0.17867247623358987</v>
      </c>
      <c r="S558" s="2">
        <v>7.5</v>
      </c>
      <c r="T558" s="2">
        <v>10.848901098901099</v>
      </c>
      <c r="U558" s="2">
        <v>0</v>
      </c>
      <c r="V558" s="2">
        <f>SUM(NonNurse[[#This Row],[Occupational Therapist Hours]:[OT Aide Hours]])/NonNurse[[#This Row],[MDS Census]]</f>
        <v>0.18897125396106837</v>
      </c>
      <c r="W558" s="2">
        <v>6.3186813186813184</v>
      </c>
      <c r="X558" s="2">
        <v>8.0851648351648358</v>
      </c>
      <c r="Y558" s="2">
        <v>0</v>
      </c>
      <c r="Z558" s="2">
        <f>SUM(NonNurse[[#This Row],[Physical Therapist (PT) Hours]:[PT Aide Hours]])/NonNurse[[#This Row],[MDS Census]]</f>
        <v>0.14834200995925759</v>
      </c>
      <c r="AA558" s="2">
        <v>0</v>
      </c>
      <c r="AB558" s="2">
        <v>0</v>
      </c>
      <c r="AC558" s="2">
        <v>0</v>
      </c>
      <c r="AD558" s="2">
        <v>0</v>
      </c>
      <c r="AE558" s="2">
        <v>0</v>
      </c>
      <c r="AF558" s="2">
        <v>0</v>
      </c>
      <c r="AG558" s="2">
        <v>0</v>
      </c>
      <c r="AH558" s="2" t="s">
        <v>224</v>
      </c>
      <c r="AI558" s="37">
        <v>5</v>
      </c>
    </row>
    <row r="559" spans="1:35" x14ac:dyDescent="0.25">
      <c r="A559" t="s">
        <v>35</v>
      </c>
      <c r="B559" t="s">
        <v>1700</v>
      </c>
      <c r="C559" t="s">
        <v>2068</v>
      </c>
      <c r="D559" t="s">
        <v>2307</v>
      </c>
      <c r="E559" s="2">
        <v>30.450549450549449</v>
      </c>
      <c r="F559" s="2">
        <v>5.7142857142857144</v>
      </c>
      <c r="G559" s="2">
        <v>0.17582417582417584</v>
      </c>
      <c r="H559" s="2">
        <v>0.16483516483516483</v>
      </c>
      <c r="I559" s="2">
        <v>1.901098901098901</v>
      </c>
      <c r="J559" s="2">
        <v>0</v>
      </c>
      <c r="K559" s="2">
        <v>0</v>
      </c>
      <c r="L559" s="2">
        <v>0.30769230769230771</v>
      </c>
      <c r="M559" s="2">
        <v>5.7142857142857144</v>
      </c>
      <c r="N559" s="2">
        <v>0</v>
      </c>
      <c r="O559" s="2">
        <f>SUM(NonNurse[[#This Row],[Qualified Social Work Staff Hours]:[Other Social Work Staff Hours]])/NonNurse[[#This Row],[MDS Census]]</f>
        <v>0.18765788523998558</v>
      </c>
      <c r="P559" s="2">
        <v>0</v>
      </c>
      <c r="Q559" s="2">
        <v>11.068681318681319</v>
      </c>
      <c r="R559" s="2">
        <f>SUM(NonNurse[[#This Row],[Qualified Activities Professional Hours]:[Other Activities Professional Hours]])/NonNurse[[#This Row],[MDS Census]]</f>
        <v>0.36349693251533749</v>
      </c>
      <c r="S559" s="2">
        <v>0.35769230769230764</v>
      </c>
      <c r="T559" s="2">
        <v>7.62021978021978</v>
      </c>
      <c r="U559" s="2">
        <v>0</v>
      </c>
      <c r="V559" s="2">
        <f>SUM(NonNurse[[#This Row],[Occupational Therapist Hours]:[OT Aide Hours]])/NonNurse[[#This Row],[MDS Census]]</f>
        <v>0.26199566943341751</v>
      </c>
      <c r="W559" s="2">
        <v>0.55219780219780223</v>
      </c>
      <c r="X559" s="2">
        <v>0.84109890109890106</v>
      </c>
      <c r="Y559" s="2">
        <v>0</v>
      </c>
      <c r="Z559" s="2">
        <f>SUM(NonNurse[[#This Row],[Physical Therapist (PT) Hours]:[PT Aide Hours]])/NonNurse[[#This Row],[MDS Census]]</f>
        <v>4.5756044749188027E-2</v>
      </c>
      <c r="AA559" s="2">
        <v>0</v>
      </c>
      <c r="AB559" s="2">
        <v>0</v>
      </c>
      <c r="AC559" s="2">
        <v>0</v>
      </c>
      <c r="AD559" s="2">
        <v>0</v>
      </c>
      <c r="AE559" s="2">
        <v>0</v>
      </c>
      <c r="AF559" s="2">
        <v>0</v>
      </c>
      <c r="AG559" s="2">
        <v>0.24175824175824176</v>
      </c>
      <c r="AH559" s="2" t="s">
        <v>765</v>
      </c>
      <c r="AI559" s="37">
        <v>5</v>
      </c>
    </row>
    <row r="560" spans="1:35" x14ac:dyDescent="0.25">
      <c r="A560" t="s">
        <v>35</v>
      </c>
      <c r="B560" t="s">
        <v>1202</v>
      </c>
      <c r="C560" t="s">
        <v>2130</v>
      </c>
      <c r="D560" t="s">
        <v>2331</v>
      </c>
      <c r="E560" s="2">
        <v>65.197802197802204</v>
      </c>
      <c r="F560" s="2">
        <v>5.7142857142857144</v>
      </c>
      <c r="G560" s="2">
        <v>0</v>
      </c>
      <c r="H560" s="2">
        <v>0.26648351648351648</v>
      </c>
      <c r="I560" s="2">
        <v>2.2857142857142856</v>
      </c>
      <c r="J560" s="2">
        <v>0</v>
      </c>
      <c r="K560" s="2">
        <v>0</v>
      </c>
      <c r="L560" s="2">
        <v>4.0891208791208804</v>
      </c>
      <c r="M560" s="2">
        <v>0</v>
      </c>
      <c r="N560" s="2">
        <v>0</v>
      </c>
      <c r="O560" s="2">
        <f>SUM(NonNurse[[#This Row],[Qualified Social Work Staff Hours]:[Other Social Work Staff Hours]])/NonNurse[[#This Row],[MDS Census]]</f>
        <v>0</v>
      </c>
      <c r="P560" s="2">
        <v>0</v>
      </c>
      <c r="Q560" s="2">
        <v>0</v>
      </c>
      <c r="R560" s="2">
        <f>SUM(NonNurse[[#This Row],[Qualified Activities Professional Hours]:[Other Activities Professional Hours]])/NonNurse[[#This Row],[MDS Census]]</f>
        <v>0</v>
      </c>
      <c r="S560" s="2">
        <v>5.5259340659340639</v>
      </c>
      <c r="T560" s="2">
        <v>4.162527472527473</v>
      </c>
      <c r="U560" s="2">
        <v>0</v>
      </c>
      <c r="V560" s="2">
        <f>SUM(NonNurse[[#This Row],[Occupational Therapist Hours]:[OT Aide Hours]])/NonNurse[[#This Row],[MDS Census]]</f>
        <v>0.14860104500252819</v>
      </c>
      <c r="W560" s="2">
        <v>1.3748351648351649</v>
      </c>
      <c r="X560" s="2">
        <v>9.5728571428571438</v>
      </c>
      <c r="Y560" s="2">
        <v>0</v>
      </c>
      <c r="Z560" s="2">
        <f>SUM(NonNurse[[#This Row],[Physical Therapist (PT) Hours]:[PT Aide Hours]])/NonNurse[[#This Row],[MDS Census]]</f>
        <v>0.16791505140738244</v>
      </c>
      <c r="AA560" s="2">
        <v>0</v>
      </c>
      <c r="AB560" s="2">
        <v>0</v>
      </c>
      <c r="AC560" s="2">
        <v>0</v>
      </c>
      <c r="AD560" s="2">
        <v>0</v>
      </c>
      <c r="AE560" s="2">
        <v>0</v>
      </c>
      <c r="AF560" s="2">
        <v>0</v>
      </c>
      <c r="AG560" s="2">
        <v>0</v>
      </c>
      <c r="AH560" s="2" t="s">
        <v>257</v>
      </c>
      <c r="AI560" s="37">
        <v>5</v>
      </c>
    </row>
    <row r="561" spans="1:35" x14ac:dyDescent="0.25">
      <c r="A561" t="s">
        <v>35</v>
      </c>
      <c r="B561" t="s">
        <v>1855</v>
      </c>
      <c r="C561" t="s">
        <v>1994</v>
      </c>
      <c r="D561" t="s">
        <v>2312</v>
      </c>
      <c r="E561" s="2">
        <v>17.736263736263737</v>
      </c>
      <c r="F561" s="2">
        <v>0</v>
      </c>
      <c r="G561" s="2">
        <v>0</v>
      </c>
      <c r="H561" s="2">
        <v>0</v>
      </c>
      <c r="I561" s="2">
        <v>0</v>
      </c>
      <c r="J561" s="2">
        <v>0</v>
      </c>
      <c r="K561" s="2">
        <v>0</v>
      </c>
      <c r="L561" s="2">
        <v>0.27</v>
      </c>
      <c r="M561" s="2">
        <v>5.8901098901098905</v>
      </c>
      <c r="N561" s="2">
        <v>0</v>
      </c>
      <c r="O561" s="2">
        <f>SUM(NonNurse[[#This Row],[Qualified Social Work Staff Hours]:[Other Social Work Staff Hours]])/NonNurse[[#This Row],[MDS Census]]</f>
        <v>0.33209417596034696</v>
      </c>
      <c r="P561" s="2">
        <v>5.0263736263736272</v>
      </c>
      <c r="Q561" s="2">
        <v>0</v>
      </c>
      <c r="R561" s="2">
        <f>SUM(NonNurse[[#This Row],[Qualified Activities Professional Hours]:[Other Activities Professional Hours]])/NonNurse[[#This Row],[MDS Census]]</f>
        <v>0.2833952912019827</v>
      </c>
      <c r="S561" s="2">
        <v>0.74615384615384617</v>
      </c>
      <c r="T561" s="2">
        <v>1.5475824175824171</v>
      </c>
      <c r="U561" s="2">
        <v>0</v>
      </c>
      <c r="V561" s="2">
        <f>SUM(NonNurse[[#This Row],[Occupational Therapist Hours]:[OT Aide Hours]])/NonNurse[[#This Row],[MDS Census]]</f>
        <v>0.12932465923172237</v>
      </c>
      <c r="W561" s="2">
        <v>0.51175824175824181</v>
      </c>
      <c r="X561" s="2">
        <v>2.7821978021978024</v>
      </c>
      <c r="Y561" s="2">
        <v>0</v>
      </c>
      <c r="Z561" s="2">
        <f>SUM(NonNurse[[#This Row],[Physical Therapist (PT) Hours]:[PT Aide Hours]])/NonNurse[[#This Row],[MDS Census]]</f>
        <v>0.1857187112763321</v>
      </c>
      <c r="AA561" s="2">
        <v>0</v>
      </c>
      <c r="AB561" s="2">
        <v>0</v>
      </c>
      <c r="AC561" s="2">
        <v>0</v>
      </c>
      <c r="AD561" s="2">
        <v>0</v>
      </c>
      <c r="AE561" s="2">
        <v>0</v>
      </c>
      <c r="AF561" s="2">
        <v>0</v>
      </c>
      <c r="AG561" s="2">
        <v>0</v>
      </c>
      <c r="AH561" s="2" t="s">
        <v>922</v>
      </c>
      <c r="AI561" s="37">
        <v>5</v>
      </c>
    </row>
    <row r="562" spans="1:35" x14ac:dyDescent="0.25">
      <c r="A562" t="s">
        <v>35</v>
      </c>
      <c r="B562" t="s">
        <v>1079</v>
      </c>
      <c r="C562" t="s">
        <v>2068</v>
      </c>
      <c r="D562" t="s">
        <v>2307</v>
      </c>
      <c r="E562" s="2">
        <v>62</v>
      </c>
      <c r="F562" s="2">
        <v>5.6263736263736268</v>
      </c>
      <c r="G562" s="2">
        <v>0.5714285714285714</v>
      </c>
      <c r="H562" s="2">
        <v>0.68681318681318682</v>
      </c>
      <c r="I562" s="2">
        <v>2.2417582417582418</v>
      </c>
      <c r="J562" s="2">
        <v>0</v>
      </c>
      <c r="K562" s="2">
        <v>0</v>
      </c>
      <c r="L562" s="2">
        <v>2.7978021978021976</v>
      </c>
      <c r="M562" s="2">
        <v>5.1016483516483513</v>
      </c>
      <c r="N562" s="2">
        <v>0</v>
      </c>
      <c r="O562" s="2">
        <f>SUM(NonNurse[[#This Row],[Qualified Social Work Staff Hours]:[Other Social Work Staff Hours]])/NonNurse[[#This Row],[MDS Census]]</f>
        <v>8.2284650833037917E-2</v>
      </c>
      <c r="P562" s="2">
        <v>5.2032967032967035</v>
      </c>
      <c r="Q562" s="2">
        <v>13.041208791208792</v>
      </c>
      <c r="R562" s="2">
        <f>SUM(NonNurse[[#This Row],[Qualified Activities Professional Hours]:[Other Activities Professional Hours]])/NonNurse[[#This Row],[MDS Census]]</f>
        <v>0.29426621765331445</v>
      </c>
      <c r="S562" s="2">
        <v>2.3193406593406589</v>
      </c>
      <c r="T562" s="2">
        <v>5.4390109890109892</v>
      </c>
      <c r="U562" s="2">
        <v>0</v>
      </c>
      <c r="V562" s="2">
        <f>SUM(NonNurse[[#This Row],[Occupational Therapist Hours]:[OT Aide Hours]])/NonNurse[[#This Row],[MDS Census]]</f>
        <v>0.12513470400567175</v>
      </c>
      <c r="W562" s="2">
        <v>4.1065934065934071</v>
      </c>
      <c r="X562" s="2">
        <v>1.4804395604395602</v>
      </c>
      <c r="Y562" s="2">
        <v>0</v>
      </c>
      <c r="Z562" s="2">
        <f>SUM(NonNurse[[#This Row],[Physical Therapist (PT) Hours]:[PT Aide Hours]])/NonNurse[[#This Row],[MDS Census]]</f>
        <v>9.0113434952144633E-2</v>
      </c>
      <c r="AA562" s="2">
        <v>0</v>
      </c>
      <c r="AB562" s="2">
        <v>0</v>
      </c>
      <c r="AC562" s="2">
        <v>0</v>
      </c>
      <c r="AD562" s="2">
        <v>0</v>
      </c>
      <c r="AE562" s="2">
        <v>0</v>
      </c>
      <c r="AF562" s="2">
        <v>0</v>
      </c>
      <c r="AG562" s="2">
        <v>0</v>
      </c>
      <c r="AH562" s="2" t="s">
        <v>132</v>
      </c>
      <c r="AI562" s="37">
        <v>5</v>
      </c>
    </row>
    <row r="563" spans="1:35" x14ac:dyDescent="0.25">
      <c r="A563" t="s">
        <v>35</v>
      </c>
      <c r="B563" t="s">
        <v>1591</v>
      </c>
      <c r="C563" t="s">
        <v>2074</v>
      </c>
      <c r="D563" t="s">
        <v>2331</v>
      </c>
      <c r="E563" s="2">
        <v>121.42857142857143</v>
      </c>
      <c r="F563" s="2">
        <v>5.0989010989010985</v>
      </c>
      <c r="G563" s="2">
        <v>0</v>
      </c>
      <c r="H563" s="2">
        <v>0</v>
      </c>
      <c r="I563" s="2">
        <v>4.7472527472527473</v>
      </c>
      <c r="J563" s="2">
        <v>0</v>
      </c>
      <c r="K563" s="2">
        <v>0</v>
      </c>
      <c r="L563" s="2">
        <v>9.7338461538461534</v>
      </c>
      <c r="M563" s="2">
        <v>9.3626373626373631</v>
      </c>
      <c r="N563" s="2">
        <v>0</v>
      </c>
      <c r="O563" s="2">
        <f>SUM(NonNurse[[#This Row],[Qualified Social Work Staff Hours]:[Other Social Work Staff Hours]])/NonNurse[[#This Row],[MDS Census]]</f>
        <v>7.7104072398190046E-2</v>
      </c>
      <c r="P563" s="2">
        <v>4.8351648351648349</v>
      </c>
      <c r="Q563" s="2">
        <v>26.917582417582416</v>
      </c>
      <c r="R563" s="2">
        <f>SUM(NonNurse[[#This Row],[Qualified Activities Professional Hours]:[Other Activities Professional Hours]])/NonNurse[[#This Row],[MDS Census]]</f>
        <v>0.26149321266968323</v>
      </c>
      <c r="S563" s="2">
        <v>8.3728571428571446</v>
      </c>
      <c r="T563" s="2">
        <v>10.926153846153845</v>
      </c>
      <c r="U563" s="2">
        <v>0</v>
      </c>
      <c r="V563" s="2">
        <f>SUM(NonNurse[[#This Row],[Occupational Therapist Hours]:[OT Aide Hours]])/NonNurse[[#This Row],[MDS Census]]</f>
        <v>0.15893303167420814</v>
      </c>
      <c r="W563" s="2">
        <v>8.2642857142857142</v>
      </c>
      <c r="X563" s="2">
        <v>16.346373626373619</v>
      </c>
      <c r="Y563" s="2">
        <v>0</v>
      </c>
      <c r="Z563" s="2">
        <f>SUM(NonNurse[[#This Row],[Physical Therapist (PT) Hours]:[PT Aide Hours]])/NonNurse[[#This Row],[MDS Census]]</f>
        <v>0.20267601809954744</v>
      </c>
      <c r="AA563" s="2">
        <v>0</v>
      </c>
      <c r="AB563" s="2">
        <v>0</v>
      </c>
      <c r="AC563" s="2">
        <v>0</v>
      </c>
      <c r="AD563" s="2">
        <v>0</v>
      </c>
      <c r="AE563" s="2">
        <v>0</v>
      </c>
      <c r="AF563" s="2">
        <v>0</v>
      </c>
      <c r="AG563" s="2">
        <v>0</v>
      </c>
      <c r="AH563" s="2" t="s">
        <v>653</v>
      </c>
      <c r="AI563" s="37">
        <v>5</v>
      </c>
    </row>
    <row r="564" spans="1:35" x14ac:dyDescent="0.25">
      <c r="A564" t="s">
        <v>35</v>
      </c>
      <c r="B564" t="s">
        <v>1561</v>
      </c>
      <c r="C564" t="s">
        <v>2068</v>
      </c>
      <c r="D564" t="s">
        <v>2307</v>
      </c>
      <c r="E564" s="2">
        <v>58.362637362637365</v>
      </c>
      <c r="F564" s="2">
        <v>4.0791208791208762</v>
      </c>
      <c r="G564" s="2">
        <v>0.50549450549450547</v>
      </c>
      <c r="H564" s="2">
        <v>0.31318681318681318</v>
      </c>
      <c r="I564" s="2">
        <v>1.3626373626373627</v>
      </c>
      <c r="J564" s="2">
        <v>0</v>
      </c>
      <c r="K564" s="2">
        <v>0.26373626373626374</v>
      </c>
      <c r="L564" s="2">
        <v>4.0027472527472518</v>
      </c>
      <c r="M564" s="2">
        <v>1.4065934065934067</v>
      </c>
      <c r="N564" s="2">
        <v>11.447802197802195</v>
      </c>
      <c r="O564" s="2">
        <f>SUM(NonNurse[[#This Row],[Qualified Social Work Staff Hours]:[Other Social Work Staff Hours]])/NonNurse[[#This Row],[MDS Census]]</f>
        <v>0.22025042364903027</v>
      </c>
      <c r="P564" s="2">
        <v>5.3626373626373622</v>
      </c>
      <c r="Q564" s="2">
        <v>20.905824175824183</v>
      </c>
      <c r="R564" s="2">
        <f>SUM(NonNurse[[#This Row],[Qualified Activities Professional Hours]:[Other Activities Professional Hours]])/NonNurse[[#This Row],[MDS Census]]</f>
        <v>0.45009037845980049</v>
      </c>
      <c r="S564" s="2">
        <v>3.5902197802197793</v>
      </c>
      <c r="T564" s="2">
        <v>3.7195604395604405</v>
      </c>
      <c r="U564" s="2">
        <v>0</v>
      </c>
      <c r="V564" s="2">
        <f>SUM(NonNurse[[#This Row],[Occupational Therapist Hours]:[OT Aide Hours]])/NonNurse[[#This Row],[MDS Census]]</f>
        <v>0.12524759932216153</v>
      </c>
      <c r="W564" s="2">
        <v>2.780879120879121</v>
      </c>
      <c r="X564" s="2">
        <v>5.4426373626373623</v>
      </c>
      <c r="Y564" s="2">
        <v>0</v>
      </c>
      <c r="Z564" s="2">
        <f>SUM(NonNurse[[#This Row],[Physical Therapist (PT) Hours]:[PT Aide Hours]])/NonNurse[[#This Row],[MDS Census]]</f>
        <v>0.14090378459800415</v>
      </c>
      <c r="AA564" s="2">
        <v>0</v>
      </c>
      <c r="AB564" s="2">
        <v>0</v>
      </c>
      <c r="AC564" s="2">
        <v>0</v>
      </c>
      <c r="AD564" s="2">
        <v>0</v>
      </c>
      <c r="AE564" s="2">
        <v>0</v>
      </c>
      <c r="AF564" s="2">
        <v>0</v>
      </c>
      <c r="AG564" s="2">
        <v>0</v>
      </c>
      <c r="AH564" s="2" t="s">
        <v>623</v>
      </c>
      <c r="AI564" s="37">
        <v>5</v>
      </c>
    </row>
    <row r="565" spans="1:35" x14ac:dyDescent="0.25">
      <c r="A565" t="s">
        <v>35</v>
      </c>
      <c r="B565" t="s">
        <v>1189</v>
      </c>
      <c r="C565" t="s">
        <v>2037</v>
      </c>
      <c r="D565" t="s">
        <v>2286</v>
      </c>
      <c r="E565" s="2">
        <v>52.703296703296701</v>
      </c>
      <c r="F565" s="2">
        <v>0</v>
      </c>
      <c r="G565" s="2">
        <v>0</v>
      </c>
      <c r="H565" s="2">
        <v>0</v>
      </c>
      <c r="I565" s="2">
        <v>0</v>
      </c>
      <c r="J565" s="2">
        <v>0</v>
      </c>
      <c r="K565" s="2">
        <v>0</v>
      </c>
      <c r="L565" s="2">
        <v>0.17637362637362633</v>
      </c>
      <c r="M565" s="2">
        <v>0</v>
      </c>
      <c r="N565" s="2">
        <v>5.6263736263736268</v>
      </c>
      <c r="O565" s="2">
        <f>SUM(NonNurse[[#This Row],[Qualified Social Work Staff Hours]:[Other Social Work Staff Hours]])/NonNurse[[#This Row],[MDS Census]]</f>
        <v>0.10675562969140952</v>
      </c>
      <c r="P565" s="2">
        <v>5.2747252747252746</v>
      </c>
      <c r="Q565" s="2">
        <v>4.1263736263736268</v>
      </c>
      <c r="R565" s="2">
        <f>SUM(NonNurse[[#This Row],[Qualified Activities Professional Hours]:[Other Activities Professional Hours]])/NonNurse[[#This Row],[MDS Census]]</f>
        <v>0.17837781484570478</v>
      </c>
      <c r="S565" s="2">
        <v>0.40670329670329675</v>
      </c>
      <c r="T565" s="2">
        <v>4.7939560439560456</v>
      </c>
      <c r="U565" s="2">
        <v>0</v>
      </c>
      <c r="V565" s="2">
        <f>SUM(NonNurse[[#This Row],[Occupational Therapist Hours]:[OT Aide Hours]])/NonNurse[[#This Row],[MDS Census]]</f>
        <v>9.867806505421188E-2</v>
      </c>
      <c r="W565" s="2">
        <v>0.40142857142857136</v>
      </c>
      <c r="X565" s="2">
        <v>4.1623076923076905</v>
      </c>
      <c r="Y565" s="2">
        <v>0</v>
      </c>
      <c r="Z565" s="2">
        <f>SUM(NonNurse[[#This Row],[Physical Therapist (PT) Hours]:[PT Aide Hours]])/NonNurse[[#This Row],[MDS Census]]</f>
        <v>8.6592994161801468E-2</v>
      </c>
      <c r="AA565" s="2">
        <v>0</v>
      </c>
      <c r="AB565" s="2">
        <v>0</v>
      </c>
      <c r="AC565" s="2">
        <v>0</v>
      </c>
      <c r="AD565" s="2">
        <v>0</v>
      </c>
      <c r="AE565" s="2">
        <v>0</v>
      </c>
      <c r="AF565" s="2">
        <v>0</v>
      </c>
      <c r="AG565" s="2">
        <v>0</v>
      </c>
      <c r="AH565" s="2" t="s">
        <v>244</v>
      </c>
      <c r="AI565" s="37">
        <v>5</v>
      </c>
    </row>
    <row r="566" spans="1:35" x14ac:dyDescent="0.25">
      <c r="A566" t="s">
        <v>35</v>
      </c>
      <c r="B566" t="s">
        <v>1377</v>
      </c>
      <c r="C566" t="s">
        <v>2015</v>
      </c>
      <c r="D566" t="s">
        <v>2292</v>
      </c>
      <c r="E566" s="2">
        <v>33.527472527472526</v>
      </c>
      <c r="F566" s="2">
        <v>5.5384615384615383</v>
      </c>
      <c r="G566" s="2">
        <v>0.19780219780219779</v>
      </c>
      <c r="H566" s="2">
        <v>0.17032967032967034</v>
      </c>
      <c r="I566" s="2">
        <v>2.197802197802198E-2</v>
      </c>
      <c r="J566" s="2">
        <v>0</v>
      </c>
      <c r="K566" s="2">
        <v>2.197802197802198E-2</v>
      </c>
      <c r="L566" s="2">
        <v>0.11208791208791208</v>
      </c>
      <c r="M566" s="2">
        <v>0</v>
      </c>
      <c r="N566" s="2">
        <v>0</v>
      </c>
      <c r="O566" s="2">
        <f>SUM(NonNurse[[#This Row],[Qualified Social Work Staff Hours]:[Other Social Work Staff Hours]])/NonNurse[[#This Row],[MDS Census]]</f>
        <v>0</v>
      </c>
      <c r="P566" s="2">
        <v>0</v>
      </c>
      <c r="Q566" s="2">
        <v>7.4890109890109917</v>
      </c>
      <c r="R566" s="2">
        <f>SUM(NonNurse[[#This Row],[Qualified Activities Professional Hours]:[Other Activities Professional Hours]])/NonNurse[[#This Row],[MDS Census]]</f>
        <v>0.22336938708620133</v>
      </c>
      <c r="S566" s="2">
        <v>4.6648351648351634</v>
      </c>
      <c r="T566" s="2">
        <v>3.1428571428571428</v>
      </c>
      <c r="U566" s="2">
        <v>0</v>
      </c>
      <c r="V566" s="2">
        <f>SUM(NonNurse[[#This Row],[Occupational Therapist Hours]:[OT Aide Hours]])/NonNurse[[#This Row],[MDS Census]]</f>
        <v>0.2328744673877417</v>
      </c>
      <c r="W566" s="2">
        <v>1.3736263736263736E-2</v>
      </c>
      <c r="X566" s="2">
        <v>7.8285714285714274</v>
      </c>
      <c r="Y566" s="2">
        <v>0</v>
      </c>
      <c r="Z566" s="2">
        <f>SUM(NonNurse[[#This Row],[Physical Therapist (PT) Hours]:[PT Aide Hours]])/NonNurse[[#This Row],[MDS Census]]</f>
        <v>0.23390691576532283</v>
      </c>
      <c r="AA566" s="2">
        <v>0.86813186813186816</v>
      </c>
      <c r="AB566" s="2">
        <v>0</v>
      </c>
      <c r="AC566" s="2">
        <v>0</v>
      </c>
      <c r="AD566" s="2">
        <v>0</v>
      </c>
      <c r="AE566" s="2">
        <v>0</v>
      </c>
      <c r="AF566" s="2">
        <v>0</v>
      </c>
      <c r="AG566" s="2">
        <v>0</v>
      </c>
      <c r="AH566" s="2" t="s">
        <v>434</v>
      </c>
      <c r="AI566" s="37">
        <v>5</v>
      </c>
    </row>
    <row r="567" spans="1:35" x14ac:dyDescent="0.25">
      <c r="A567" t="s">
        <v>35</v>
      </c>
      <c r="B567" t="s">
        <v>1790</v>
      </c>
      <c r="C567" t="s">
        <v>1985</v>
      </c>
      <c r="D567" t="s">
        <v>2360</v>
      </c>
      <c r="E567" s="2">
        <v>35.274725274725277</v>
      </c>
      <c r="F567" s="2">
        <v>5.2747252747252746</v>
      </c>
      <c r="G567" s="2">
        <v>0.46153846153846156</v>
      </c>
      <c r="H567" s="2">
        <v>0.18681318681318682</v>
      </c>
      <c r="I567" s="2">
        <v>0.16483516483516483</v>
      </c>
      <c r="J567" s="2">
        <v>0</v>
      </c>
      <c r="K567" s="2">
        <v>0.91208791208791207</v>
      </c>
      <c r="L567" s="2">
        <v>2.8131868131868134</v>
      </c>
      <c r="M567" s="2">
        <v>0</v>
      </c>
      <c r="N567" s="2">
        <v>2.564835164835165</v>
      </c>
      <c r="O567" s="2">
        <f>SUM(NonNurse[[#This Row],[Qualified Social Work Staff Hours]:[Other Social Work Staff Hours]])/NonNurse[[#This Row],[MDS Census]]</f>
        <v>7.2710280373831773E-2</v>
      </c>
      <c r="P567" s="2">
        <v>5.2879120879120887</v>
      </c>
      <c r="Q567" s="2">
        <v>7.5549450549450583</v>
      </c>
      <c r="R567" s="2">
        <f>SUM(NonNurse[[#This Row],[Qualified Activities Professional Hours]:[Other Activities Professional Hours]])/NonNurse[[#This Row],[MDS Census]]</f>
        <v>0.36408099688473528</v>
      </c>
      <c r="S567" s="2">
        <v>6.2275824175824184</v>
      </c>
      <c r="T567" s="2">
        <v>4.9824175824175825</v>
      </c>
      <c r="U567" s="2">
        <v>0</v>
      </c>
      <c r="V567" s="2">
        <f>SUM(NonNurse[[#This Row],[Occupational Therapist Hours]:[OT Aide Hours]])/NonNurse[[#This Row],[MDS Census]]</f>
        <v>0.31779127725856698</v>
      </c>
      <c r="W567" s="2">
        <v>2.2813186813186812</v>
      </c>
      <c r="X567" s="2">
        <v>4.0340659340659339</v>
      </c>
      <c r="Y567" s="2">
        <v>2.9340659340659339</v>
      </c>
      <c r="Z567" s="2">
        <f>SUM(NonNurse[[#This Row],[Physical Therapist (PT) Hours]:[PT Aide Hours]])/NonNurse[[#This Row],[MDS Census]]</f>
        <v>0.26221183800623049</v>
      </c>
      <c r="AA567" s="2">
        <v>0</v>
      </c>
      <c r="AB567" s="2">
        <v>0</v>
      </c>
      <c r="AC567" s="2">
        <v>0</v>
      </c>
      <c r="AD567" s="2">
        <v>0</v>
      </c>
      <c r="AE567" s="2">
        <v>0</v>
      </c>
      <c r="AF567" s="2">
        <v>0</v>
      </c>
      <c r="AG567" s="2">
        <v>0</v>
      </c>
      <c r="AH567" s="2" t="s">
        <v>857</v>
      </c>
      <c r="AI567" s="37">
        <v>5</v>
      </c>
    </row>
    <row r="568" spans="1:35" x14ac:dyDescent="0.25">
      <c r="A568" t="s">
        <v>35</v>
      </c>
      <c r="B568" t="s">
        <v>1651</v>
      </c>
      <c r="C568" t="s">
        <v>1965</v>
      </c>
      <c r="D568" t="s">
        <v>2282</v>
      </c>
      <c r="E568" s="2">
        <v>57.967032967032964</v>
      </c>
      <c r="F568" s="2">
        <v>4.7560439560439516</v>
      </c>
      <c r="G568" s="2">
        <v>0</v>
      </c>
      <c r="H568" s="2">
        <v>0</v>
      </c>
      <c r="I568" s="2">
        <v>2.0219780219780219</v>
      </c>
      <c r="J568" s="2">
        <v>0</v>
      </c>
      <c r="K568" s="2">
        <v>0</v>
      </c>
      <c r="L568" s="2">
        <v>0</v>
      </c>
      <c r="M568" s="2">
        <v>6.2939560439560438</v>
      </c>
      <c r="N568" s="2">
        <v>2.8681318681318682</v>
      </c>
      <c r="O568" s="2">
        <f>SUM(NonNurse[[#This Row],[Qualified Social Work Staff Hours]:[Other Social Work Staff Hours]])/NonNurse[[#This Row],[MDS Census]]</f>
        <v>0.15805687203791471</v>
      </c>
      <c r="P568" s="2">
        <v>5.5824175824175821</v>
      </c>
      <c r="Q568" s="2">
        <v>6.1016483516483513</v>
      </c>
      <c r="R568" s="2">
        <f>SUM(NonNurse[[#This Row],[Qualified Activities Professional Hours]:[Other Activities Professional Hours]])/NonNurse[[#This Row],[MDS Census]]</f>
        <v>0.20156398104265405</v>
      </c>
      <c r="S568" s="2">
        <v>14.152417582417584</v>
      </c>
      <c r="T568" s="2">
        <v>9.314175824175825</v>
      </c>
      <c r="U568" s="2">
        <v>0</v>
      </c>
      <c r="V568" s="2">
        <f>SUM(NonNurse[[#This Row],[Occupational Therapist Hours]:[OT Aide Hours]])/NonNurse[[#This Row],[MDS Census]]</f>
        <v>0.40482654028436027</v>
      </c>
      <c r="W568" s="2">
        <v>4.8252747252747268</v>
      </c>
      <c r="X568" s="2">
        <v>11.101428571428572</v>
      </c>
      <c r="Y568" s="2">
        <v>0</v>
      </c>
      <c r="Z568" s="2">
        <f>SUM(NonNurse[[#This Row],[Physical Therapist (PT) Hours]:[PT Aide Hours]])/NonNurse[[#This Row],[MDS Census]]</f>
        <v>0.27475450236966831</v>
      </c>
      <c r="AA568" s="2">
        <v>0</v>
      </c>
      <c r="AB568" s="2">
        <v>0</v>
      </c>
      <c r="AC568" s="2">
        <v>0</v>
      </c>
      <c r="AD568" s="2">
        <v>0</v>
      </c>
      <c r="AE568" s="2">
        <v>0</v>
      </c>
      <c r="AF568" s="2">
        <v>0</v>
      </c>
      <c r="AG568" s="2">
        <v>0</v>
      </c>
      <c r="AH568" s="2" t="s">
        <v>714</v>
      </c>
      <c r="AI568" s="37">
        <v>5</v>
      </c>
    </row>
    <row r="569" spans="1:35" x14ac:dyDescent="0.25">
      <c r="A569" t="s">
        <v>35</v>
      </c>
      <c r="B569" t="s">
        <v>1536</v>
      </c>
      <c r="C569" t="s">
        <v>1957</v>
      </c>
      <c r="D569" t="s">
        <v>2339</v>
      </c>
      <c r="E569" s="2">
        <v>57.175824175824175</v>
      </c>
      <c r="F569" s="2">
        <v>4.6593406593406597</v>
      </c>
      <c r="G569" s="2">
        <v>0</v>
      </c>
      <c r="H569" s="2">
        <v>0</v>
      </c>
      <c r="I569" s="2">
        <v>5.7142857142857144</v>
      </c>
      <c r="J569" s="2">
        <v>0</v>
      </c>
      <c r="K569" s="2">
        <v>0</v>
      </c>
      <c r="L569" s="2">
        <v>1.6102197802197802</v>
      </c>
      <c r="M569" s="2">
        <v>0</v>
      </c>
      <c r="N569" s="2">
        <v>5.6263736263736268</v>
      </c>
      <c r="O569" s="2">
        <f>SUM(NonNurse[[#This Row],[Qualified Social Work Staff Hours]:[Other Social Work Staff Hours]])/NonNurse[[#This Row],[MDS Census]]</f>
        <v>9.8404766480876427E-2</v>
      </c>
      <c r="P569" s="2">
        <v>5.9831868131868147</v>
      </c>
      <c r="Q569" s="2">
        <v>3.9996703296703298</v>
      </c>
      <c r="R569" s="2">
        <f>SUM(NonNurse[[#This Row],[Qualified Activities Professional Hours]:[Other Activities Professional Hours]])/NonNurse[[#This Row],[MDS Census]]</f>
        <v>0.1745992696521238</v>
      </c>
      <c r="S569" s="2">
        <v>0.89340659340659334</v>
      </c>
      <c r="T569" s="2">
        <v>12.156813186813183</v>
      </c>
      <c r="U569" s="2">
        <v>0</v>
      </c>
      <c r="V569" s="2">
        <f>SUM(NonNurse[[#This Row],[Occupational Therapist Hours]:[OT Aide Hours]])/NonNurse[[#This Row],[MDS Census]]</f>
        <v>0.22824716509705933</v>
      </c>
      <c r="W569" s="2">
        <v>1.2831868131868134</v>
      </c>
      <c r="X569" s="2">
        <v>14.463956043956042</v>
      </c>
      <c r="Y569" s="2">
        <v>0</v>
      </c>
      <c r="Z569" s="2">
        <f>SUM(NonNurse[[#This Row],[Physical Therapist (PT) Hours]:[PT Aide Hours]])/NonNurse[[#This Row],[MDS Census]]</f>
        <v>0.27541610609263883</v>
      </c>
      <c r="AA569" s="2">
        <v>0</v>
      </c>
      <c r="AB569" s="2">
        <v>0</v>
      </c>
      <c r="AC569" s="2">
        <v>0</v>
      </c>
      <c r="AD569" s="2">
        <v>0</v>
      </c>
      <c r="AE569" s="2">
        <v>0</v>
      </c>
      <c r="AF569" s="2">
        <v>0</v>
      </c>
      <c r="AG569" s="2">
        <v>0</v>
      </c>
      <c r="AH569" s="2" t="s">
        <v>598</v>
      </c>
      <c r="AI569" s="37">
        <v>5</v>
      </c>
    </row>
    <row r="570" spans="1:35" x14ac:dyDescent="0.25">
      <c r="A570" t="s">
        <v>35</v>
      </c>
      <c r="B570" t="s">
        <v>1159</v>
      </c>
      <c r="C570" t="s">
        <v>1958</v>
      </c>
      <c r="D570" t="s">
        <v>2353</v>
      </c>
      <c r="E570" s="2">
        <v>91.087912087912088</v>
      </c>
      <c r="F570" s="2">
        <v>5.2747252747252746</v>
      </c>
      <c r="G570" s="2">
        <v>0</v>
      </c>
      <c r="H570" s="2">
        <v>0</v>
      </c>
      <c r="I570" s="2">
        <v>3.3406593406593408</v>
      </c>
      <c r="J570" s="2">
        <v>0</v>
      </c>
      <c r="K570" s="2">
        <v>0</v>
      </c>
      <c r="L570" s="2">
        <v>2.5978021978021979</v>
      </c>
      <c r="M570" s="2">
        <v>4.9450549450549453</v>
      </c>
      <c r="N570" s="2">
        <v>0</v>
      </c>
      <c r="O570" s="2">
        <f>SUM(NonNurse[[#This Row],[Qualified Social Work Staff Hours]:[Other Social Work Staff Hours]])/NonNurse[[#This Row],[MDS Census]]</f>
        <v>5.428881650380022E-2</v>
      </c>
      <c r="P570" s="2">
        <v>4.2445054945054945</v>
      </c>
      <c r="Q570" s="2">
        <v>5.5109890109890109</v>
      </c>
      <c r="R570" s="2">
        <f>SUM(NonNurse[[#This Row],[Qualified Activities Professional Hours]:[Other Activities Professional Hours]])/NonNurse[[#This Row],[MDS Census]]</f>
        <v>0.10709977078055254</v>
      </c>
      <c r="S570" s="2">
        <v>4.7178021978021967</v>
      </c>
      <c r="T570" s="2">
        <v>17.552417582417583</v>
      </c>
      <c r="U570" s="2">
        <v>0</v>
      </c>
      <c r="V570" s="2">
        <f>SUM(NonNurse[[#This Row],[Occupational Therapist Hours]:[OT Aide Hours]])/NonNurse[[#This Row],[MDS Census]]</f>
        <v>0.24449149475208107</v>
      </c>
      <c r="W570" s="2">
        <v>8.8349450549450523</v>
      </c>
      <c r="X570" s="2">
        <v>9.9782417582417562</v>
      </c>
      <c r="Y570" s="2">
        <v>0</v>
      </c>
      <c r="Z570" s="2">
        <f>SUM(NonNurse[[#This Row],[Physical Therapist (PT) Hours]:[PT Aide Hours]])/NonNurse[[#This Row],[MDS Census]]</f>
        <v>0.20653878634334658</v>
      </c>
      <c r="AA570" s="2">
        <v>0</v>
      </c>
      <c r="AB570" s="2">
        <v>0</v>
      </c>
      <c r="AC570" s="2">
        <v>0</v>
      </c>
      <c r="AD570" s="2">
        <v>0</v>
      </c>
      <c r="AE570" s="2">
        <v>0</v>
      </c>
      <c r="AF570" s="2">
        <v>0</v>
      </c>
      <c r="AG570" s="2">
        <v>0</v>
      </c>
      <c r="AH570" s="2" t="s">
        <v>214</v>
      </c>
      <c r="AI570" s="37">
        <v>5</v>
      </c>
    </row>
    <row r="571" spans="1:35" x14ac:dyDescent="0.25">
      <c r="A571" t="s">
        <v>35</v>
      </c>
      <c r="B571" t="s">
        <v>1497</v>
      </c>
      <c r="C571" t="s">
        <v>2208</v>
      </c>
      <c r="D571" t="s">
        <v>2331</v>
      </c>
      <c r="E571" s="2">
        <v>76.252747252747255</v>
      </c>
      <c r="F571" s="2">
        <v>5.3626373626373622</v>
      </c>
      <c r="G571" s="2">
        <v>0.13186813186813187</v>
      </c>
      <c r="H571" s="2">
        <v>0.32967032967032966</v>
      </c>
      <c r="I571" s="2">
        <v>1.7472527472527473</v>
      </c>
      <c r="J571" s="2">
        <v>0</v>
      </c>
      <c r="K571" s="2">
        <v>0</v>
      </c>
      <c r="L571" s="2">
        <v>2.8786813186813185</v>
      </c>
      <c r="M571" s="2">
        <v>10.549450549450549</v>
      </c>
      <c r="N571" s="2">
        <v>0</v>
      </c>
      <c r="O571" s="2">
        <f>SUM(NonNurse[[#This Row],[Qualified Social Work Staff Hours]:[Other Social Work Staff Hours]])/NonNurse[[#This Row],[MDS Census]]</f>
        <v>0.1383484651967142</v>
      </c>
      <c r="P571" s="2">
        <v>5.6263736263736268</v>
      </c>
      <c r="Q571" s="2">
        <v>10.543956043956044</v>
      </c>
      <c r="R571" s="2">
        <f>SUM(NonNurse[[#This Row],[Qualified Activities Professional Hours]:[Other Activities Professional Hours]])/NonNurse[[#This Row],[MDS Census]]</f>
        <v>0.21206225680933852</v>
      </c>
      <c r="S571" s="2">
        <v>3.5100000000000002</v>
      </c>
      <c r="T571" s="2">
        <v>3.764065934065933</v>
      </c>
      <c r="U571" s="2">
        <v>0</v>
      </c>
      <c r="V571" s="2">
        <f>SUM(NonNurse[[#This Row],[Occupational Therapist Hours]:[OT Aide Hours]])/NonNurse[[#This Row],[MDS Census]]</f>
        <v>9.5394149012826043E-2</v>
      </c>
      <c r="W571" s="2">
        <v>5.1343956043956025</v>
      </c>
      <c r="X571" s="2">
        <v>4.3227472527472521</v>
      </c>
      <c r="Y571" s="2">
        <v>0</v>
      </c>
      <c r="Z571" s="2">
        <f>SUM(NonNurse[[#This Row],[Physical Therapist (PT) Hours]:[PT Aide Hours]])/NonNurse[[#This Row],[MDS Census]]</f>
        <v>0.12402363452947109</v>
      </c>
      <c r="AA571" s="2">
        <v>0</v>
      </c>
      <c r="AB571" s="2">
        <v>0</v>
      </c>
      <c r="AC571" s="2">
        <v>0</v>
      </c>
      <c r="AD571" s="2">
        <v>85.813186813186817</v>
      </c>
      <c r="AE571" s="2">
        <v>0</v>
      </c>
      <c r="AF571" s="2">
        <v>0</v>
      </c>
      <c r="AG571" s="2">
        <v>0</v>
      </c>
      <c r="AH571" s="2" t="s">
        <v>559</v>
      </c>
      <c r="AI571" s="37">
        <v>5</v>
      </c>
    </row>
    <row r="572" spans="1:35" x14ac:dyDescent="0.25">
      <c r="A572" t="s">
        <v>35</v>
      </c>
      <c r="B572" t="s">
        <v>1088</v>
      </c>
      <c r="C572" t="s">
        <v>2098</v>
      </c>
      <c r="D572" t="s">
        <v>2331</v>
      </c>
      <c r="E572" s="2">
        <v>73.714285714285708</v>
      </c>
      <c r="F572" s="2">
        <v>5.7142857142857144</v>
      </c>
      <c r="G572" s="2">
        <v>0.5714285714285714</v>
      </c>
      <c r="H572" s="2">
        <v>0</v>
      </c>
      <c r="I572" s="2">
        <v>0.36263736263736263</v>
      </c>
      <c r="J572" s="2">
        <v>0</v>
      </c>
      <c r="K572" s="2">
        <v>0</v>
      </c>
      <c r="L572" s="2">
        <v>4.4596703296703293</v>
      </c>
      <c r="M572" s="2">
        <v>5.7142857142857144</v>
      </c>
      <c r="N572" s="2">
        <v>0</v>
      </c>
      <c r="O572" s="2">
        <f>SUM(NonNurse[[#This Row],[Qualified Social Work Staff Hours]:[Other Social Work Staff Hours]])/NonNurse[[#This Row],[MDS Census]]</f>
        <v>7.7519379844961253E-2</v>
      </c>
      <c r="P572" s="2">
        <v>5.7142857142857144</v>
      </c>
      <c r="Q572" s="2">
        <v>4.3770329670329673</v>
      </c>
      <c r="R572" s="2">
        <f>SUM(NonNurse[[#This Row],[Qualified Activities Professional Hours]:[Other Activities Professional Hours]])/NonNurse[[#This Row],[MDS Census]]</f>
        <v>0.13689773404889688</v>
      </c>
      <c r="S572" s="2">
        <v>2.3227472527472526</v>
      </c>
      <c r="T572" s="2">
        <v>4.8254945054945075</v>
      </c>
      <c r="U572" s="2">
        <v>0</v>
      </c>
      <c r="V572" s="2">
        <f>SUM(NonNurse[[#This Row],[Occupational Therapist Hours]:[OT Aide Hours]])/NonNurse[[#This Row],[MDS Census]]</f>
        <v>9.6972271914132407E-2</v>
      </c>
      <c r="W572" s="2">
        <v>2.595824175824176</v>
      </c>
      <c r="X572" s="2">
        <v>4.6217582417582417</v>
      </c>
      <c r="Y572" s="2">
        <v>0</v>
      </c>
      <c r="Z572" s="2">
        <f>SUM(NonNurse[[#This Row],[Physical Therapist (PT) Hours]:[PT Aide Hours]])/NonNurse[[#This Row],[MDS Census]]</f>
        <v>9.79129397734049E-2</v>
      </c>
      <c r="AA572" s="2">
        <v>0</v>
      </c>
      <c r="AB572" s="2">
        <v>0</v>
      </c>
      <c r="AC572" s="2">
        <v>0</v>
      </c>
      <c r="AD572" s="2">
        <v>0</v>
      </c>
      <c r="AE572" s="2">
        <v>0</v>
      </c>
      <c r="AF572" s="2">
        <v>0</v>
      </c>
      <c r="AG572" s="2">
        <v>0</v>
      </c>
      <c r="AH572" s="2" t="s">
        <v>142</v>
      </c>
      <c r="AI572" s="37">
        <v>5</v>
      </c>
    </row>
    <row r="573" spans="1:35" x14ac:dyDescent="0.25">
      <c r="A573" t="s">
        <v>35</v>
      </c>
      <c r="B573" t="s">
        <v>1835</v>
      </c>
      <c r="C573" t="s">
        <v>2182</v>
      </c>
      <c r="D573" t="s">
        <v>2331</v>
      </c>
      <c r="E573" s="2">
        <v>29.318681318681318</v>
      </c>
      <c r="F573" s="2">
        <v>5.7142857142857144</v>
      </c>
      <c r="G573" s="2">
        <v>0</v>
      </c>
      <c r="H573" s="2">
        <v>3.8461538461538464E-2</v>
      </c>
      <c r="I573" s="2">
        <v>1.0659340659340659</v>
      </c>
      <c r="J573" s="2">
        <v>0</v>
      </c>
      <c r="K573" s="2">
        <v>0</v>
      </c>
      <c r="L573" s="2">
        <v>2.3284615384615388</v>
      </c>
      <c r="M573" s="2">
        <v>0</v>
      </c>
      <c r="N573" s="2">
        <v>0</v>
      </c>
      <c r="O573" s="2">
        <f>SUM(NonNurse[[#This Row],[Qualified Social Work Staff Hours]:[Other Social Work Staff Hours]])/NonNurse[[#This Row],[MDS Census]]</f>
        <v>0</v>
      </c>
      <c r="P573" s="2">
        <v>5.7929670329670326</v>
      </c>
      <c r="Q573" s="2">
        <v>0</v>
      </c>
      <c r="R573" s="2">
        <f>SUM(NonNurse[[#This Row],[Qualified Activities Professional Hours]:[Other Activities Professional Hours]])/NonNurse[[#This Row],[MDS Census]]</f>
        <v>0.19758620689655171</v>
      </c>
      <c r="S573" s="2">
        <v>0.75989010989010963</v>
      </c>
      <c r="T573" s="2">
        <v>3.1550549450549448</v>
      </c>
      <c r="U573" s="2">
        <v>0</v>
      </c>
      <c r="V573" s="2">
        <f>SUM(NonNurse[[#This Row],[Occupational Therapist Hours]:[OT Aide Hours]])/NonNurse[[#This Row],[MDS Census]]</f>
        <v>0.13353073463268364</v>
      </c>
      <c r="W573" s="2">
        <v>1.2605494505494506</v>
      </c>
      <c r="X573" s="2">
        <v>4.792637362637362</v>
      </c>
      <c r="Y573" s="2">
        <v>0</v>
      </c>
      <c r="Z573" s="2">
        <f>SUM(NonNurse[[#This Row],[Physical Therapist (PT) Hours]:[PT Aide Hours]])/NonNurse[[#This Row],[MDS Census]]</f>
        <v>0.20646176911544226</v>
      </c>
      <c r="AA573" s="2">
        <v>0</v>
      </c>
      <c r="AB573" s="2">
        <v>0</v>
      </c>
      <c r="AC573" s="2">
        <v>0</v>
      </c>
      <c r="AD573" s="2">
        <v>0</v>
      </c>
      <c r="AE573" s="2">
        <v>0</v>
      </c>
      <c r="AF573" s="2">
        <v>0</v>
      </c>
      <c r="AG573" s="2">
        <v>0</v>
      </c>
      <c r="AH573" s="2" t="s">
        <v>902</v>
      </c>
      <c r="AI573" s="37">
        <v>5</v>
      </c>
    </row>
    <row r="574" spans="1:35" x14ac:dyDescent="0.25">
      <c r="A574" t="s">
        <v>35</v>
      </c>
      <c r="B574" t="s">
        <v>1035</v>
      </c>
      <c r="C574" t="s">
        <v>2067</v>
      </c>
      <c r="D574" t="s">
        <v>2294</v>
      </c>
      <c r="E574" s="2">
        <v>60.846153846153847</v>
      </c>
      <c r="F574" s="2">
        <v>4.395604395604396</v>
      </c>
      <c r="G574" s="2">
        <v>0</v>
      </c>
      <c r="H574" s="2">
        <v>0.33516483516483514</v>
      </c>
      <c r="I574" s="2">
        <v>0</v>
      </c>
      <c r="J574" s="2">
        <v>0</v>
      </c>
      <c r="K574" s="2">
        <v>0</v>
      </c>
      <c r="L574" s="2">
        <v>5.1804395604395612</v>
      </c>
      <c r="M574" s="2">
        <v>0</v>
      </c>
      <c r="N574" s="2">
        <v>0</v>
      </c>
      <c r="O574" s="2">
        <f>SUM(NonNurse[[#This Row],[Qualified Social Work Staff Hours]:[Other Social Work Staff Hours]])/NonNurse[[#This Row],[MDS Census]]</f>
        <v>0</v>
      </c>
      <c r="P574" s="2">
        <v>5.1428571428571432</v>
      </c>
      <c r="Q574" s="2">
        <v>8.6549450549450544</v>
      </c>
      <c r="R574" s="2">
        <f>SUM(NonNurse[[#This Row],[Qualified Activities Professional Hours]:[Other Activities Professional Hours]])/NonNurse[[#This Row],[MDS Census]]</f>
        <v>0.22676539642405635</v>
      </c>
      <c r="S574" s="2">
        <v>1.9636263736263733</v>
      </c>
      <c r="T574" s="2">
        <v>4.7626373626373626</v>
      </c>
      <c r="U574" s="2">
        <v>0</v>
      </c>
      <c r="V574" s="2">
        <f>SUM(NonNurse[[#This Row],[Occupational Therapist Hours]:[OT Aide Hours]])/NonNurse[[#This Row],[MDS Census]]</f>
        <v>0.1105454217085064</v>
      </c>
      <c r="W574" s="2">
        <v>1.6808791208791207</v>
      </c>
      <c r="X574" s="2">
        <v>7.7618681318681295</v>
      </c>
      <c r="Y574" s="2">
        <v>0.25274725274725274</v>
      </c>
      <c r="Z574" s="2">
        <f>SUM(NonNurse[[#This Row],[Physical Therapist (PT) Hours]:[PT Aide Hours]])/NonNurse[[#This Row],[MDS Census]]</f>
        <v>0.15934441033050381</v>
      </c>
      <c r="AA574" s="2">
        <v>0</v>
      </c>
      <c r="AB574" s="2">
        <v>0</v>
      </c>
      <c r="AC574" s="2">
        <v>0</v>
      </c>
      <c r="AD574" s="2">
        <v>0</v>
      </c>
      <c r="AE574" s="2">
        <v>0</v>
      </c>
      <c r="AF574" s="2">
        <v>0</v>
      </c>
      <c r="AG574" s="2">
        <v>0</v>
      </c>
      <c r="AH574" s="2" t="s">
        <v>88</v>
      </c>
      <c r="AI574" s="37">
        <v>5</v>
      </c>
    </row>
    <row r="575" spans="1:35" x14ac:dyDescent="0.25">
      <c r="A575" t="s">
        <v>35</v>
      </c>
      <c r="B575" t="s">
        <v>1744</v>
      </c>
      <c r="C575" t="s">
        <v>2052</v>
      </c>
      <c r="D575" t="s">
        <v>2333</v>
      </c>
      <c r="E575" s="2">
        <v>36.81318681318681</v>
      </c>
      <c r="F575" s="2">
        <v>6.2307692307692308</v>
      </c>
      <c r="G575" s="2">
        <v>0.23076923076923078</v>
      </c>
      <c r="H575" s="2">
        <v>0.13736263736263737</v>
      </c>
      <c r="I575" s="2">
        <v>2.0549450549450547</v>
      </c>
      <c r="J575" s="2">
        <v>0</v>
      </c>
      <c r="K575" s="2">
        <v>0.39560439560439559</v>
      </c>
      <c r="L575" s="2">
        <v>4.4485714285714275</v>
      </c>
      <c r="M575" s="2">
        <v>5.197802197802198</v>
      </c>
      <c r="N575" s="2">
        <v>0</v>
      </c>
      <c r="O575" s="2">
        <f>SUM(NonNurse[[#This Row],[Qualified Social Work Staff Hours]:[Other Social Work Staff Hours]])/NonNurse[[#This Row],[MDS Census]]</f>
        <v>0.14119402985074628</v>
      </c>
      <c r="P575" s="2">
        <v>0</v>
      </c>
      <c r="Q575" s="2">
        <v>9.145604395604396</v>
      </c>
      <c r="R575" s="2">
        <f>SUM(NonNurse[[#This Row],[Qualified Activities Professional Hours]:[Other Activities Professional Hours]])/NonNurse[[#This Row],[MDS Census]]</f>
        <v>0.24843283582089556</v>
      </c>
      <c r="S575" s="2">
        <v>5.1120879120879144</v>
      </c>
      <c r="T575" s="2">
        <v>4.3982417582417561</v>
      </c>
      <c r="U575" s="2">
        <v>0</v>
      </c>
      <c r="V575" s="2">
        <f>SUM(NonNurse[[#This Row],[Occupational Therapist Hours]:[OT Aide Hours]])/NonNurse[[#This Row],[MDS Census]]</f>
        <v>0.25834029850746276</v>
      </c>
      <c r="W575" s="2">
        <v>4.6373626373626378</v>
      </c>
      <c r="X575" s="2">
        <v>1.4683516483516481</v>
      </c>
      <c r="Y575" s="2">
        <v>0</v>
      </c>
      <c r="Z575" s="2">
        <f>SUM(NonNurse[[#This Row],[Physical Therapist (PT) Hours]:[PT Aide Hours]])/NonNurse[[#This Row],[MDS Census]]</f>
        <v>0.16585671641791047</v>
      </c>
      <c r="AA575" s="2">
        <v>0</v>
      </c>
      <c r="AB575" s="2">
        <v>0</v>
      </c>
      <c r="AC575" s="2">
        <v>0</v>
      </c>
      <c r="AD575" s="2">
        <v>0</v>
      </c>
      <c r="AE575" s="2">
        <v>0</v>
      </c>
      <c r="AF575" s="2">
        <v>0</v>
      </c>
      <c r="AG575" s="2">
        <v>0.35164835164835168</v>
      </c>
      <c r="AH575" s="2" t="s">
        <v>810</v>
      </c>
      <c r="AI575" s="37">
        <v>5</v>
      </c>
    </row>
    <row r="576" spans="1:35" x14ac:dyDescent="0.25">
      <c r="A576" t="s">
        <v>35</v>
      </c>
      <c r="B576" t="s">
        <v>1308</v>
      </c>
      <c r="C576" t="s">
        <v>2166</v>
      </c>
      <c r="D576" t="s">
        <v>2340</v>
      </c>
      <c r="E576" s="2">
        <v>64.241758241758248</v>
      </c>
      <c r="F576" s="2">
        <v>5.7142857142857144</v>
      </c>
      <c r="G576" s="2">
        <v>0.32967032967032966</v>
      </c>
      <c r="H576" s="2">
        <v>0.23076923076923078</v>
      </c>
      <c r="I576" s="2">
        <v>0.7142857142857143</v>
      </c>
      <c r="J576" s="2">
        <v>0</v>
      </c>
      <c r="K576" s="2">
        <v>0</v>
      </c>
      <c r="L576" s="2">
        <v>5.7640659340659353</v>
      </c>
      <c r="M576" s="2">
        <v>4.8076923076923075</v>
      </c>
      <c r="N576" s="2">
        <v>0</v>
      </c>
      <c r="O576" s="2">
        <f>SUM(NonNurse[[#This Row],[Qualified Social Work Staff Hours]:[Other Social Work Staff Hours]])/NonNurse[[#This Row],[MDS Census]]</f>
        <v>7.4837495723571665E-2</v>
      </c>
      <c r="P576" s="2">
        <v>5.4587912087912089</v>
      </c>
      <c r="Q576" s="2">
        <v>6.1538461538461542</v>
      </c>
      <c r="R576" s="2">
        <f>SUM(NonNurse[[#This Row],[Qualified Activities Professional Hours]:[Other Activities Professional Hours]])/NonNurse[[#This Row],[MDS Census]]</f>
        <v>0.18076462538487853</v>
      </c>
      <c r="S576" s="2">
        <v>0.97230769230769221</v>
      </c>
      <c r="T576" s="2">
        <v>9.2108791208791185</v>
      </c>
      <c r="U576" s="2">
        <v>0</v>
      </c>
      <c r="V576" s="2">
        <f>SUM(NonNurse[[#This Row],[Occupational Therapist Hours]:[OT Aide Hours]])/NonNurse[[#This Row],[MDS Census]]</f>
        <v>0.15851351351351348</v>
      </c>
      <c r="W576" s="2">
        <v>2.6597802197802189</v>
      </c>
      <c r="X576" s="2">
        <v>7.3040659340659335</v>
      </c>
      <c r="Y576" s="2">
        <v>0</v>
      </c>
      <c r="Z576" s="2">
        <f>SUM(NonNurse[[#This Row],[Physical Therapist (PT) Hours]:[PT Aide Hours]])/NonNurse[[#This Row],[MDS Census]]</f>
        <v>0.15509921313718777</v>
      </c>
      <c r="AA576" s="2">
        <v>0</v>
      </c>
      <c r="AB576" s="2">
        <v>0</v>
      </c>
      <c r="AC576" s="2">
        <v>0</v>
      </c>
      <c r="AD576" s="2">
        <v>0</v>
      </c>
      <c r="AE576" s="2">
        <v>0</v>
      </c>
      <c r="AF576" s="2">
        <v>0</v>
      </c>
      <c r="AG576" s="2">
        <v>0.18681318681318682</v>
      </c>
      <c r="AH576" s="2" t="s">
        <v>365</v>
      </c>
      <c r="AI576" s="37">
        <v>5</v>
      </c>
    </row>
    <row r="577" spans="1:35" x14ac:dyDescent="0.25">
      <c r="A577" t="s">
        <v>35</v>
      </c>
      <c r="B577" t="s">
        <v>1426</v>
      </c>
      <c r="C577" t="s">
        <v>2031</v>
      </c>
      <c r="D577" t="s">
        <v>2331</v>
      </c>
      <c r="E577" s="2">
        <v>85.384615384615387</v>
      </c>
      <c r="F577" s="2">
        <v>20.835164835164836</v>
      </c>
      <c r="G577" s="2">
        <v>0.52747252747252749</v>
      </c>
      <c r="H577" s="2">
        <v>0.63736263736263732</v>
      </c>
      <c r="I577" s="2">
        <v>3.0549450549450547</v>
      </c>
      <c r="J577" s="2">
        <v>0</v>
      </c>
      <c r="K577" s="2">
        <v>0</v>
      </c>
      <c r="L577" s="2">
        <v>6.5286813186813184</v>
      </c>
      <c r="M577" s="2">
        <v>0</v>
      </c>
      <c r="N577" s="2">
        <v>0</v>
      </c>
      <c r="O577" s="2">
        <f>SUM(NonNurse[[#This Row],[Qualified Social Work Staff Hours]:[Other Social Work Staff Hours]])/NonNurse[[#This Row],[MDS Census]]</f>
        <v>0</v>
      </c>
      <c r="P577" s="2">
        <v>1.2719780219780219</v>
      </c>
      <c r="Q577" s="2">
        <v>8.2417582417582409</v>
      </c>
      <c r="R577" s="2">
        <f>SUM(NonNurse[[#This Row],[Qualified Activities Professional Hours]:[Other Activities Professional Hours]])/NonNurse[[#This Row],[MDS Census]]</f>
        <v>0.11142213642213641</v>
      </c>
      <c r="S577" s="2">
        <v>4.8135164835164836</v>
      </c>
      <c r="T577" s="2">
        <v>5.4578021978021978</v>
      </c>
      <c r="U577" s="2">
        <v>0</v>
      </c>
      <c r="V577" s="2">
        <f>SUM(NonNurse[[#This Row],[Occupational Therapist Hours]:[OT Aide Hours]])/NonNurse[[#This Row],[MDS Census]]</f>
        <v>0.12029472329472331</v>
      </c>
      <c r="W577" s="2">
        <v>4.7421978021978033</v>
      </c>
      <c r="X577" s="2">
        <v>6.2540659340659337</v>
      </c>
      <c r="Y577" s="2">
        <v>0</v>
      </c>
      <c r="Z577" s="2">
        <f>SUM(NonNurse[[#This Row],[Physical Therapist (PT) Hours]:[PT Aide Hours]])/NonNurse[[#This Row],[MDS Census]]</f>
        <v>0.12878507078507079</v>
      </c>
      <c r="AA577" s="2">
        <v>0</v>
      </c>
      <c r="AB577" s="2">
        <v>0</v>
      </c>
      <c r="AC577" s="2">
        <v>0</v>
      </c>
      <c r="AD577" s="2">
        <v>0</v>
      </c>
      <c r="AE577" s="2">
        <v>6.5934065934065936E-2</v>
      </c>
      <c r="AF577" s="2">
        <v>0</v>
      </c>
      <c r="AG577" s="2">
        <v>0</v>
      </c>
      <c r="AH577" s="2" t="s">
        <v>485</v>
      </c>
      <c r="AI577" s="37">
        <v>5</v>
      </c>
    </row>
    <row r="578" spans="1:35" x14ac:dyDescent="0.25">
      <c r="A578" t="s">
        <v>35</v>
      </c>
      <c r="B578" t="s">
        <v>1322</v>
      </c>
      <c r="C578" t="s">
        <v>1938</v>
      </c>
      <c r="D578" t="s">
        <v>2327</v>
      </c>
      <c r="E578" s="2">
        <v>53.395604395604394</v>
      </c>
      <c r="F578" s="2">
        <v>5.0989010989010985</v>
      </c>
      <c r="G578" s="2">
        <v>1.2747252747252746</v>
      </c>
      <c r="H578" s="2">
        <v>0.21978021978021978</v>
      </c>
      <c r="I578" s="2">
        <v>1.6373626373626373</v>
      </c>
      <c r="J578" s="2">
        <v>0</v>
      </c>
      <c r="K578" s="2">
        <v>0</v>
      </c>
      <c r="L578" s="2">
        <v>0.45274725274725303</v>
      </c>
      <c r="M578" s="2">
        <v>7.1148351648351662</v>
      </c>
      <c r="N578" s="2">
        <v>0</v>
      </c>
      <c r="O578" s="2">
        <f>SUM(NonNurse[[#This Row],[Qualified Social Work Staff Hours]:[Other Social Work Staff Hours]])/NonNurse[[#This Row],[MDS Census]]</f>
        <v>0.1332475818069562</v>
      </c>
      <c r="P578" s="2">
        <v>0</v>
      </c>
      <c r="Q578" s="2">
        <v>9.8532967032967047</v>
      </c>
      <c r="R578" s="2">
        <f>SUM(NonNurse[[#This Row],[Qualified Activities Professional Hours]:[Other Activities Professional Hours]])/NonNurse[[#This Row],[MDS Census]]</f>
        <v>0.18453385470261374</v>
      </c>
      <c r="S578" s="2">
        <v>3.1197802197802202</v>
      </c>
      <c r="T578" s="2">
        <v>6.9719780219780203</v>
      </c>
      <c r="U578" s="2">
        <v>0</v>
      </c>
      <c r="V578" s="2">
        <f>SUM(NonNurse[[#This Row],[Occupational Therapist Hours]:[OT Aide Hours]])/NonNurse[[#This Row],[MDS Census]]</f>
        <v>0.18899979419633667</v>
      </c>
      <c r="W578" s="2">
        <v>0.80219780219780223</v>
      </c>
      <c r="X578" s="2">
        <v>7.1148351648351662</v>
      </c>
      <c r="Y578" s="2">
        <v>0</v>
      </c>
      <c r="Z578" s="2">
        <f>SUM(NonNurse[[#This Row],[Physical Therapist (PT) Hours]:[PT Aide Hours]])/NonNurse[[#This Row],[MDS Census]]</f>
        <v>0.14827124922823628</v>
      </c>
      <c r="AA578" s="2">
        <v>0</v>
      </c>
      <c r="AB578" s="2">
        <v>0</v>
      </c>
      <c r="AC578" s="2">
        <v>0</v>
      </c>
      <c r="AD578" s="2">
        <v>0</v>
      </c>
      <c r="AE578" s="2">
        <v>0</v>
      </c>
      <c r="AF578" s="2">
        <v>0</v>
      </c>
      <c r="AG578" s="2">
        <v>0</v>
      </c>
      <c r="AH578" s="2" t="s">
        <v>379</v>
      </c>
      <c r="AI578" s="37">
        <v>5</v>
      </c>
    </row>
    <row r="579" spans="1:35" x14ac:dyDescent="0.25">
      <c r="A579" t="s">
        <v>35</v>
      </c>
      <c r="B579" t="s">
        <v>1712</v>
      </c>
      <c r="C579" t="s">
        <v>2068</v>
      </c>
      <c r="D579" t="s">
        <v>2307</v>
      </c>
      <c r="E579" s="2">
        <v>73.472527472527474</v>
      </c>
      <c r="F579" s="2">
        <v>5.6263736263736268</v>
      </c>
      <c r="G579" s="2">
        <v>0</v>
      </c>
      <c r="H579" s="2">
        <v>0</v>
      </c>
      <c r="I579" s="2">
        <v>0</v>
      </c>
      <c r="J579" s="2">
        <v>0</v>
      </c>
      <c r="K579" s="2">
        <v>0</v>
      </c>
      <c r="L579" s="2">
        <v>2.0412087912087911</v>
      </c>
      <c r="M579" s="2">
        <v>2.2570329670329667</v>
      </c>
      <c r="N579" s="2">
        <v>5.6930769230769238</v>
      </c>
      <c r="O579" s="2">
        <f>SUM(NonNurse[[#This Row],[Qualified Social Work Staff Hours]:[Other Social Work Staff Hours]])/NonNurse[[#This Row],[MDS Census]]</f>
        <v>0.10820520490577326</v>
      </c>
      <c r="P579" s="2">
        <v>0</v>
      </c>
      <c r="Q579" s="2">
        <v>19.048351648351645</v>
      </c>
      <c r="R579" s="2">
        <f>SUM(NonNurse[[#This Row],[Qualified Activities Professional Hours]:[Other Activities Professional Hours]])/NonNurse[[#This Row],[MDS Census]]</f>
        <v>0.2592581513610529</v>
      </c>
      <c r="S579" s="2">
        <v>2.558901098901099</v>
      </c>
      <c r="T579" s="2">
        <v>2.111098901098901</v>
      </c>
      <c r="U579" s="2">
        <v>0</v>
      </c>
      <c r="V579" s="2">
        <f>SUM(NonNurse[[#This Row],[Occupational Therapist Hours]:[OT Aide Hours]])/NonNurse[[#This Row],[MDS Census]]</f>
        <v>6.3561172599461563E-2</v>
      </c>
      <c r="W579" s="2">
        <v>1.685274725274726</v>
      </c>
      <c r="X579" s="2">
        <v>2.2935164835164836</v>
      </c>
      <c r="Y579" s="2">
        <v>0</v>
      </c>
      <c r="Z579" s="2">
        <f>SUM(NonNurse[[#This Row],[Physical Therapist (PT) Hours]:[PT Aide Hours]])/NonNurse[[#This Row],[MDS Census]]</f>
        <v>5.4153454980556397E-2</v>
      </c>
      <c r="AA579" s="2">
        <v>0</v>
      </c>
      <c r="AB579" s="2">
        <v>0</v>
      </c>
      <c r="AC579" s="2">
        <v>0</v>
      </c>
      <c r="AD579" s="2">
        <v>0</v>
      </c>
      <c r="AE579" s="2">
        <v>0</v>
      </c>
      <c r="AF579" s="2">
        <v>0</v>
      </c>
      <c r="AG579" s="2">
        <v>0</v>
      </c>
      <c r="AH579" s="2" t="s">
        <v>778</v>
      </c>
      <c r="AI579" s="37">
        <v>5</v>
      </c>
    </row>
    <row r="580" spans="1:35" x14ac:dyDescent="0.25">
      <c r="A580" t="s">
        <v>35</v>
      </c>
      <c r="B580" t="s">
        <v>1487</v>
      </c>
      <c r="C580" t="s">
        <v>2101</v>
      </c>
      <c r="D580" t="s">
        <v>2281</v>
      </c>
      <c r="E580" s="2">
        <v>55.890109890109891</v>
      </c>
      <c r="F580" s="2">
        <v>5.7142857142857144</v>
      </c>
      <c r="G580" s="2">
        <v>0.8571428571428571</v>
      </c>
      <c r="H580" s="2">
        <v>0.2857142857142857</v>
      </c>
      <c r="I580" s="2">
        <v>0.24175824175824176</v>
      </c>
      <c r="J580" s="2">
        <v>0</v>
      </c>
      <c r="K580" s="2">
        <v>2.1098901098901099</v>
      </c>
      <c r="L580" s="2">
        <v>1.1137362637362638</v>
      </c>
      <c r="M580" s="2">
        <v>9.9175824175824179</v>
      </c>
      <c r="N580" s="2">
        <v>0</v>
      </c>
      <c r="O580" s="2">
        <f>SUM(NonNurse[[#This Row],[Qualified Social Work Staff Hours]:[Other Social Work Staff Hours]])/NonNurse[[#This Row],[MDS Census]]</f>
        <v>0.17744789618560755</v>
      </c>
      <c r="P580" s="2">
        <v>10.463736263736264</v>
      </c>
      <c r="Q580" s="2">
        <v>0</v>
      </c>
      <c r="R580" s="2">
        <f>SUM(NonNurse[[#This Row],[Qualified Activities Professional Hours]:[Other Activities Professional Hours]])/NonNurse[[#This Row],[MDS Census]]</f>
        <v>0.18721981911128588</v>
      </c>
      <c r="S580" s="2">
        <v>3.065384615384616</v>
      </c>
      <c r="T580" s="2">
        <v>6.8331868131868134</v>
      </c>
      <c r="U580" s="2">
        <v>0</v>
      </c>
      <c r="V580" s="2">
        <f>SUM(NonNurse[[#This Row],[Occupational Therapist Hours]:[OT Aide Hours]])/NonNurse[[#This Row],[MDS Census]]</f>
        <v>0.17710774675580024</v>
      </c>
      <c r="W580" s="2">
        <v>5.6181318681318677</v>
      </c>
      <c r="X580" s="2">
        <v>8.4589010989011033</v>
      </c>
      <c r="Y580" s="2">
        <v>0</v>
      </c>
      <c r="Z580" s="2">
        <f>SUM(NonNurse[[#This Row],[Physical Therapist (PT) Hours]:[PT Aide Hours]])/NonNurse[[#This Row],[MDS Census]]</f>
        <v>0.25186983877310271</v>
      </c>
      <c r="AA580" s="2">
        <v>0</v>
      </c>
      <c r="AB580" s="2">
        <v>0</v>
      </c>
      <c r="AC580" s="2">
        <v>0</v>
      </c>
      <c r="AD580" s="2">
        <v>0</v>
      </c>
      <c r="AE580" s="2">
        <v>0</v>
      </c>
      <c r="AF580" s="2">
        <v>0</v>
      </c>
      <c r="AG580" s="2">
        <v>0</v>
      </c>
      <c r="AH580" s="2" t="s">
        <v>547</v>
      </c>
      <c r="AI580" s="37">
        <v>5</v>
      </c>
    </row>
    <row r="581" spans="1:35" x14ac:dyDescent="0.25">
      <c r="A581" t="s">
        <v>35</v>
      </c>
      <c r="B581" t="s">
        <v>1447</v>
      </c>
      <c r="C581" t="s">
        <v>1955</v>
      </c>
      <c r="D581" t="s">
        <v>2313</v>
      </c>
      <c r="E581" s="2">
        <v>48.791208791208788</v>
      </c>
      <c r="F581" s="2">
        <v>5.4340659340659343</v>
      </c>
      <c r="G581" s="2">
        <v>0.8571428571428571</v>
      </c>
      <c r="H581" s="2">
        <v>0.16483516483516483</v>
      </c>
      <c r="I581" s="2">
        <v>0.60439560439560436</v>
      </c>
      <c r="J581" s="2">
        <v>0</v>
      </c>
      <c r="K581" s="2">
        <v>1.7142857142857142</v>
      </c>
      <c r="L581" s="2">
        <v>1.4390109890109888</v>
      </c>
      <c r="M581" s="2">
        <v>3.0494505494505493</v>
      </c>
      <c r="N581" s="2">
        <v>0</v>
      </c>
      <c r="O581" s="2">
        <f>SUM(NonNurse[[#This Row],[Qualified Social Work Staff Hours]:[Other Social Work Staff Hours]])/NonNurse[[#This Row],[MDS Census]]</f>
        <v>6.25E-2</v>
      </c>
      <c r="P581" s="2">
        <v>0</v>
      </c>
      <c r="Q581" s="2">
        <v>0.64010989010989006</v>
      </c>
      <c r="R581" s="2">
        <f>SUM(NonNurse[[#This Row],[Qualified Activities Professional Hours]:[Other Activities Professional Hours]])/NonNurse[[#This Row],[MDS Census]]</f>
        <v>1.3119369369369369E-2</v>
      </c>
      <c r="S581" s="2">
        <v>1.6460439560439559</v>
      </c>
      <c r="T581" s="2">
        <v>6.3693406593406605</v>
      </c>
      <c r="U581" s="2">
        <v>0</v>
      </c>
      <c r="V581" s="2">
        <f>SUM(NonNurse[[#This Row],[Occupational Therapist Hours]:[OT Aide Hours]])/NonNurse[[#This Row],[MDS Census]]</f>
        <v>0.16427927927927932</v>
      </c>
      <c r="W581" s="2">
        <v>1.6857142857142855</v>
      </c>
      <c r="X581" s="2">
        <v>9.4462637362637345</v>
      </c>
      <c r="Y581" s="2">
        <v>0</v>
      </c>
      <c r="Z581" s="2">
        <f>SUM(NonNurse[[#This Row],[Physical Therapist (PT) Hours]:[PT Aide Hours]])/NonNurse[[#This Row],[MDS Census]]</f>
        <v>0.22815540540540538</v>
      </c>
      <c r="AA581" s="2">
        <v>0</v>
      </c>
      <c r="AB581" s="2">
        <v>0</v>
      </c>
      <c r="AC581" s="2">
        <v>0</v>
      </c>
      <c r="AD581" s="2">
        <v>0</v>
      </c>
      <c r="AE581" s="2">
        <v>0</v>
      </c>
      <c r="AF581" s="2">
        <v>0</v>
      </c>
      <c r="AG581" s="2">
        <v>0</v>
      </c>
      <c r="AH581" s="2" t="s">
        <v>506</v>
      </c>
      <c r="AI581" s="37">
        <v>5</v>
      </c>
    </row>
    <row r="582" spans="1:35" x14ac:dyDescent="0.25">
      <c r="A582" t="s">
        <v>35</v>
      </c>
      <c r="B582" t="s">
        <v>1237</v>
      </c>
      <c r="C582" t="s">
        <v>2140</v>
      </c>
      <c r="D582" t="s">
        <v>2340</v>
      </c>
      <c r="E582" s="2">
        <v>57.868131868131869</v>
      </c>
      <c r="F582" s="2">
        <v>5.7142857142857144</v>
      </c>
      <c r="G582" s="2">
        <v>0.26373626373626374</v>
      </c>
      <c r="H582" s="2">
        <v>7.6923076923076927E-2</v>
      </c>
      <c r="I582" s="2">
        <v>1.1428571428571428</v>
      </c>
      <c r="J582" s="2">
        <v>0</v>
      </c>
      <c r="K582" s="2">
        <v>0</v>
      </c>
      <c r="L582" s="2">
        <v>1.2674725274725274</v>
      </c>
      <c r="M582" s="2">
        <v>5.7142857142857144</v>
      </c>
      <c r="N582" s="2">
        <v>0</v>
      </c>
      <c r="O582" s="2">
        <f>SUM(NonNurse[[#This Row],[Qualified Social Work Staff Hours]:[Other Social Work Staff Hours]])/NonNurse[[#This Row],[MDS Census]]</f>
        <v>9.874667679453096E-2</v>
      </c>
      <c r="P582" s="2">
        <v>5.7142857142857144</v>
      </c>
      <c r="Q582" s="2">
        <v>4.7719780219780219</v>
      </c>
      <c r="R582" s="2">
        <f>SUM(NonNurse[[#This Row],[Qualified Activities Professional Hours]:[Other Activities Professional Hours]])/NonNurse[[#This Row],[MDS Census]]</f>
        <v>0.18120964679073301</v>
      </c>
      <c r="S582" s="2">
        <v>0.56307692307692314</v>
      </c>
      <c r="T582" s="2">
        <v>4.4663736263736249</v>
      </c>
      <c r="U582" s="2">
        <v>0</v>
      </c>
      <c r="V582" s="2">
        <f>SUM(NonNurse[[#This Row],[Occupational Therapist Hours]:[OT Aide Hours]])/NonNurse[[#This Row],[MDS Census]]</f>
        <v>8.6912267375617136E-2</v>
      </c>
      <c r="W582" s="2">
        <v>0.59736263736263739</v>
      </c>
      <c r="X582" s="2">
        <v>5.5065934065934057</v>
      </c>
      <c r="Y582" s="2">
        <v>0</v>
      </c>
      <c r="Z582" s="2">
        <f>SUM(NonNurse[[#This Row],[Physical Therapist (PT) Hours]:[PT Aide Hours]])/NonNurse[[#This Row],[MDS Census]]</f>
        <v>0.10548044056209646</v>
      </c>
      <c r="AA582" s="2">
        <v>0</v>
      </c>
      <c r="AB582" s="2">
        <v>0</v>
      </c>
      <c r="AC582" s="2">
        <v>0</v>
      </c>
      <c r="AD582" s="2">
        <v>0</v>
      </c>
      <c r="AE582" s="2">
        <v>0</v>
      </c>
      <c r="AF582" s="2">
        <v>0</v>
      </c>
      <c r="AG582" s="2">
        <v>0.19780219780219779</v>
      </c>
      <c r="AH582" s="2" t="s">
        <v>293</v>
      </c>
      <c r="AI582" s="37">
        <v>5</v>
      </c>
    </row>
    <row r="583" spans="1:35" x14ac:dyDescent="0.25">
      <c r="A583" t="s">
        <v>35</v>
      </c>
      <c r="B583" t="s">
        <v>1031</v>
      </c>
      <c r="C583" t="s">
        <v>2068</v>
      </c>
      <c r="D583" t="s">
        <v>2307</v>
      </c>
      <c r="E583" s="2">
        <v>80.098901098901095</v>
      </c>
      <c r="F583" s="2">
        <v>5.2747252747252746</v>
      </c>
      <c r="G583" s="2">
        <v>1.7582417582417582</v>
      </c>
      <c r="H583" s="2">
        <v>0</v>
      </c>
      <c r="I583" s="2">
        <v>3.8351648351648353</v>
      </c>
      <c r="J583" s="2">
        <v>0</v>
      </c>
      <c r="K583" s="2">
        <v>0</v>
      </c>
      <c r="L583" s="2">
        <v>5.0054945054945055</v>
      </c>
      <c r="M583" s="2">
        <v>6.2637362637362637</v>
      </c>
      <c r="N583" s="2">
        <v>0</v>
      </c>
      <c r="O583" s="2">
        <f>SUM(NonNurse[[#This Row],[Qualified Social Work Staff Hours]:[Other Social Work Staff Hours]])/NonNurse[[#This Row],[MDS Census]]</f>
        <v>7.8200027438606129E-2</v>
      </c>
      <c r="P583" s="2">
        <v>5.2747252747252746</v>
      </c>
      <c r="Q583" s="2">
        <v>0.98901098901098905</v>
      </c>
      <c r="R583" s="2">
        <f>SUM(NonNurse[[#This Row],[Qualified Activities Professional Hours]:[Other Activities Professional Hours]])/NonNurse[[#This Row],[MDS Census]]</f>
        <v>7.8200027438606129E-2</v>
      </c>
      <c r="S583" s="2">
        <v>9.719780219780219</v>
      </c>
      <c r="T583" s="2">
        <v>5.3571428571428568</v>
      </c>
      <c r="U583" s="2">
        <v>0.81318681318681318</v>
      </c>
      <c r="V583" s="2">
        <f>SUM(NonNurse[[#This Row],[Occupational Therapist Hours]:[OT Aide Hours]])/NonNurse[[#This Row],[MDS Census]]</f>
        <v>0.19838112223899027</v>
      </c>
      <c r="W583" s="2">
        <v>6.9587912087912089</v>
      </c>
      <c r="X583" s="2">
        <v>0</v>
      </c>
      <c r="Y583" s="2">
        <v>0</v>
      </c>
      <c r="Z583" s="2">
        <f>SUM(NonNurse[[#This Row],[Physical Therapist (PT) Hours]:[PT Aide Hours]])/NonNurse[[#This Row],[MDS Census]]</f>
        <v>8.6877486623679528E-2</v>
      </c>
      <c r="AA583" s="2">
        <v>0</v>
      </c>
      <c r="AB583" s="2">
        <v>0</v>
      </c>
      <c r="AC583" s="2">
        <v>0</v>
      </c>
      <c r="AD583" s="2">
        <v>0</v>
      </c>
      <c r="AE583" s="2">
        <v>0</v>
      </c>
      <c r="AF583" s="2">
        <v>0</v>
      </c>
      <c r="AG583" s="2">
        <v>0</v>
      </c>
      <c r="AH583" s="2" t="s">
        <v>84</v>
      </c>
      <c r="AI583" s="37">
        <v>5</v>
      </c>
    </row>
    <row r="584" spans="1:35" x14ac:dyDescent="0.25">
      <c r="A584" t="s">
        <v>35</v>
      </c>
      <c r="B584" t="s">
        <v>1727</v>
      </c>
      <c r="C584" t="s">
        <v>2245</v>
      </c>
      <c r="D584" t="s">
        <v>2305</v>
      </c>
      <c r="E584" s="2">
        <v>77.868131868131869</v>
      </c>
      <c r="F584" s="2">
        <v>2.6813186813186811</v>
      </c>
      <c r="G584" s="2">
        <v>0.19780219780219779</v>
      </c>
      <c r="H584" s="2">
        <v>0.32967032967032966</v>
      </c>
      <c r="I584" s="2">
        <v>6.5934065934065936E-2</v>
      </c>
      <c r="J584" s="2">
        <v>0</v>
      </c>
      <c r="K584" s="2">
        <v>0</v>
      </c>
      <c r="L584" s="2">
        <v>2.219120879120879</v>
      </c>
      <c r="M584" s="2">
        <v>5.4065934065934069</v>
      </c>
      <c r="N584" s="2">
        <v>0</v>
      </c>
      <c r="O584" s="2">
        <f>SUM(NonNurse[[#This Row],[Qualified Social Work Staff Hours]:[Other Social Work Staff Hours]])/NonNurse[[#This Row],[MDS Census]]</f>
        <v>6.9432684165961059E-2</v>
      </c>
      <c r="P584" s="2">
        <v>5.2228571428571415</v>
      </c>
      <c r="Q584" s="2">
        <v>5.4626373626373645</v>
      </c>
      <c r="R584" s="2">
        <f>SUM(NonNurse[[#This Row],[Qualified Activities Professional Hours]:[Other Activities Professional Hours]])/NonNurse[[#This Row],[MDS Census]]</f>
        <v>0.13722551510019759</v>
      </c>
      <c r="S584" s="2">
        <v>0.99857142857142844</v>
      </c>
      <c r="T584" s="2">
        <v>4.4858241758241766</v>
      </c>
      <c r="U584" s="2">
        <v>0</v>
      </c>
      <c r="V584" s="2">
        <f>SUM(NonNurse[[#This Row],[Occupational Therapist Hours]:[OT Aide Hours]])/NonNurse[[#This Row],[MDS Census]]</f>
        <v>7.0431837425910249E-2</v>
      </c>
      <c r="W584" s="2">
        <v>1.7470329670329676</v>
      </c>
      <c r="X584" s="2">
        <v>7.2130769230769252</v>
      </c>
      <c r="Y584" s="2">
        <v>0</v>
      </c>
      <c r="Z584" s="2">
        <f>SUM(NonNurse[[#This Row],[Physical Therapist (PT) Hours]:[PT Aide Hours]])/NonNurse[[#This Row],[MDS Census]]</f>
        <v>0.11506773920406438</v>
      </c>
      <c r="AA584" s="2">
        <v>0</v>
      </c>
      <c r="AB584" s="2">
        <v>0</v>
      </c>
      <c r="AC584" s="2">
        <v>0</v>
      </c>
      <c r="AD584" s="2">
        <v>0</v>
      </c>
      <c r="AE584" s="2">
        <v>0</v>
      </c>
      <c r="AF584" s="2">
        <v>0</v>
      </c>
      <c r="AG584" s="2">
        <v>0</v>
      </c>
      <c r="AH584" s="2" t="s">
        <v>793</v>
      </c>
      <c r="AI584" s="37">
        <v>5</v>
      </c>
    </row>
    <row r="585" spans="1:35" x14ac:dyDescent="0.25">
      <c r="A585" t="s">
        <v>35</v>
      </c>
      <c r="B585" t="s">
        <v>1856</v>
      </c>
      <c r="C585" t="s">
        <v>2114</v>
      </c>
      <c r="D585" t="s">
        <v>2352</v>
      </c>
      <c r="E585" s="2">
        <v>43.35164835164835</v>
      </c>
      <c r="F585" s="2">
        <v>23.80714285714285</v>
      </c>
      <c r="G585" s="2">
        <v>0.62637362637362637</v>
      </c>
      <c r="H585" s="2">
        <v>0.21428571428571427</v>
      </c>
      <c r="I585" s="2">
        <v>0</v>
      </c>
      <c r="J585" s="2">
        <v>0</v>
      </c>
      <c r="K585" s="2">
        <v>0</v>
      </c>
      <c r="L585" s="2">
        <v>7.2825274725274705</v>
      </c>
      <c r="M585" s="2">
        <v>5.3331868131868143</v>
      </c>
      <c r="N585" s="2">
        <v>0</v>
      </c>
      <c r="O585" s="2">
        <f>SUM(NonNurse[[#This Row],[Qualified Social Work Staff Hours]:[Other Social Work Staff Hours]])/NonNurse[[#This Row],[MDS Census]]</f>
        <v>0.12302154626109002</v>
      </c>
      <c r="P585" s="2">
        <v>4.1463736263736255</v>
      </c>
      <c r="Q585" s="2">
        <v>12.278021978021981</v>
      </c>
      <c r="R585" s="2">
        <f>SUM(NonNurse[[#This Row],[Qualified Activities Professional Hours]:[Other Activities Professional Hours]])/NonNurse[[#This Row],[MDS Census]]</f>
        <v>0.37886438529784544</v>
      </c>
      <c r="S585" s="2">
        <v>4.2096703296703293</v>
      </c>
      <c r="T585" s="2">
        <v>3.7058241758241759</v>
      </c>
      <c r="U585" s="2">
        <v>0</v>
      </c>
      <c r="V585" s="2">
        <f>SUM(NonNurse[[#This Row],[Occupational Therapist Hours]:[OT Aide Hours]])/NonNurse[[#This Row],[MDS Census]]</f>
        <v>0.18258808618504438</v>
      </c>
      <c r="W585" s="2">
        <v>0.64098901098901107</v>
      </c>
      <c r="X585" s="2">
        <v>8.5580219780219782</v>
      </c>
      <c r="Y585" s="2">
        <v>0</v>
      </c>
      <c r="Z585" s="2">
        <f>SUM(NonNurse[[#This Row],[Physical Therapist (PT) Hours]:[PT Aide Hours]])/NonNurse[[#This Row],[MDS Census]]</f>
        <v>0.21219518377693286</v>
      </c>
      <c r="AA585" s="2">
        <v>0</v>
      </c>
      <c r="AB585" s="2">
        <v>0</v>
      </c>
      <c r="AC585" s="2">
        <v>0</v>
      </c>
      <c r="AD585" s="2">
        <v>32.967032967032964</v>
      </c>
      <c r="AE585" s="2">
        <v>0</v>
      </c>
      <c r="AF585" s="2">
        <v>0</v>
      </c>
      <c r="AG585" s="2">
        <v>0</v>
      </c>
      <c r="AH585" s="2" t="s">
        <v>923</v>
      </c>
      <c r="AI585" s="37">
        <v>5</v>
      </c>
    </row>
    <row r="586" spans="1:35" x14ac:dyDescent="0.25">
      <c r="A586" t="s">
        <v>35</v>
      </c>
      <c r="B586" t="s">
        <v>1582</v>
      </c>
      <c r="C586" t="s">
        <v>2114</v>
      </c>
      <c r="D586" t="s">
        <v>2352</v>
      </c>
      <c r="E586" s="2">
        <v>68.692307692307693</v>
      </c>
      <c r="F586" s="2">
        <v>25.402857142857151</v>
      </c>
      <c r="G586" s="2">
        <v>0.65934065934065933</v>
      </c>
      <c r="H586" s="2">
        <v>7.6923076923076927E-2</v>
      </c>
      <c r="I586" s="2">
        <v>0</v>
      </c>
      <c r="J586" s="2">
        <v>0</v>
      </c>
      <c r="K586" s="2">
        <v>0</v>
      </c>
      <c r="L586" s="2">
        <v>0.68549450549450552</v>
      </c>
      <c r="M586" s="2">
        <v>5.3296703296703285</v>
      </c>
      <c r="N586" s="2">
        <v>0</v>
      </c>
      <c r="O586" s="2">
        <f>SUM(NonNurse[[#This Row],[Qualified Social Work Staff Hours]:[Other Social Work Staff Hours]])/NonNurse[[#This Row],[MDS Census]]</f>
        <v>7.7587585986242186E-2</v>
      </c>
      <c r="P586" s="2">
        <v>5.1438461538461544</v>
      </c>
      <c r="Q586" s="2">
        <v>16.264285714285712</v>
      </c>
      <c r="R586" s="2">
        <f>SUM(NonNurse[[#This Row],[Qualified Activities Professional Hours]:[Other Activities Professional Hours]])/NonNurse[[#This Row],[MDS Census]]</f>
        <v>0.31165253559430489</v>
      </c>
      <c r="S586" s="2">
        <v>7.6923076923076927E-2</v>
      </c>
      <c r="T586" s="2">
        <v>2.1243956043956045</v>
      </c>
      <c r="U586" s="2">
        <v>0</v>
      </c>
      <c r="V586" s="2">
        <f>SUM(NonNurse[[#This Row],[Occupational Therapist Hours]:[OT Aide Hours]])/NonNurse[[#This Row],[MDS Census]]</f>
        <v>3.2046072628379461E-2</v>
      </c>
      <c r="W586" s="2">
        <v>3.5610989010989011</v>
      </c>
      <c r="X586" s="2">
        <v>9.0391208791208779</v>
      </c>
      <c r="Y586" s="2">
        <v>0</v>
      </c>
      <c r="Z586" s="2">
        <f>SUM(NonNurse[[#This Row],[Physical Therapist (PT) Hours]:[PT Aide Hours]])/NonNurse[[#This Row],[MDS Census]]</f>
        <v>0.18342985122380417</v>
      </c>
      <c r="AA586" s="2">
        <v>0</v>
      </c>
      <c r="AB586" s="2">
        <v>0</v>
      </c>
      <c r="AC586" s="2">
        <v>0</v>
      </c>
      <c r="AD586" s="2">
        <v>49.846153846153847</v>
      </c>
      <c r="AE586" s="2">
        <v>0</v>
      </c>
      <c r="AF586" s="2">
        <v>0</v>
      </c>
      <c r="AG586" s="2">
        <v>8.7912087912087919E-2</v>
      </c>
      <c r="AH586" s="2" t="s">
        <v>644</v>
      </c>
      <c r="AI586" s="37">
        <v>5</v>
      </c>
    </row>
    <row r="587" spans="1:35" x14ac:dyDescent="0.25">
      <c r="A587" t="s">
        <v>35</v>
      </c>
      <c r="B587" t="s">
        <v>1840</v>
      </c>
      <c r="C587" t="s">
        <v>2268</v>
      </c>
      <c r="D587" t="s">
        <v>2331</v>
      </c>
      <c r="E587" s="2">
        <v>62.626373626373628</v>
      </c>
      <c r="F587" s="2">
        <v>4.7472527472527473</v>
      </c>
      <c r="G587" s="2">
        <v>0.21978021978021978</v>
      </c>
      <c r="H587" s="2">
        <v>0.22901098901098904</v>
      </c>
      <c r="I587" s="2">
        <v>2.4285714285714284</v>
      </c>
      <c r="J587" s="2">
        <v>0</v>
      </c>
      <c r="K587" s="2">
        <v>0</v>
      </c>
      <c r="L587" s="2">
        <v>4.5824175824175821</v>
      </c>
      <c r="M587" s="2">
        <v>0</v>
      </c>
      <c r="N587" s="2">
        <v>4.8763736263736268</v>
      </c>
      <c r="O587" s="2">
        <f>SUM(NonNurse[[#This Row],[Qualified Social Work Staff Hours]:[Other Social Work Staff Hours]])/NonNurse[[#This Row],[MDS Census]]</f>
        <v>7.7864537638182144E-2</v>
      </c>
      <c r="P587" s="2">
        <v>5.2527472527472527</v>
      </c>
      <c r="Q587" s="2">
        <v>6.3708791208791204</v>
      </c>
      <c r="R587" s="2">
        <f>SUM(NonNurse[[#This Row],[Qualified Activities Professional Hours]:[Other Activities Professional Hours]])/NonNurse[[#This Row],[MDS Census]]</f>
        <v>0.18560273732233723</v>
      </c>
      <c r="S587" s="2">
        <v>7.7554945054945055</v>
      </c>
      <c r="T587" s="2">
        <v>7.4835164835164836</v>
      </c>
      <c r="U587" s="2">
        <v>0</v>
      </c>
      <c r="V587" s="2">
        <f>SUM(NonNurse[[#This Row],[Occupational Therapist Hours]:[OT Aide Hours]])/NonNurse[[#This Row],[MDS Census]]</f>
        <v>0.2433321635374627</v>
      </c>
      <c r="W587" s="2">
        <v>9.0384615384615383</v>
      </c>
      <c r="X587" s="2">
        <v>6.4972527472527473</v>
      </c>
      <c r="Y587" s="2">
        <v>0</v>
      </c>
      <c r="Z587" s="2">
        <f>SUM(NonNurse[[#This Row],[Physical Therapist (PT) Hours]:[PT Aide Hours]])/NonNurse[[#This Row],[MDS Census]]</f>
        <v>0.24806983681347602</v>
      </c>
      <c r="AA587" s="2">
        <v>0</v>
      </c>
      <c r="AB587" s="2">
        <v>0</v>
      </c>
      <c r="AC587" s="2">
        <v>0</v>
      </c>
      <c r="AD587" s="2">
        <v>0</v>
      </c>
      <c r="AE587" s="2">
        <v>0</v>
      </c>
      <c r="AF587" s="2">
        <v>0</v>
      </c>
      <c r="AG587" s="2">
        <v>0</v>
      </c>
      <c r="AH587" s="2" t="s">
        <v>907</v>
      </c>
      <c r="AI587" s="37">
        <v>5</v>
      </c>
    </row>
    <row r="588" spans="1:35" x14ac:dyDescent="0.25">
      <c r="A588" t="s">
        <v>35</v>
      </c>
      <c r="B588" t="s">
        <v>1095</v>
      </c>
      <c r="C588" t="s">
        <v>2101</v>
      </c>
      <c r="D588" t="s">
        <v>2281</v>
      </c>
      <c r="E588" s="2">
        <v>91.791208791208788</v>
      </c>
      <c r="F588" s="2">
        <v>5.7142857142857144</v>
      </c>
      <c r="G588" s="2">
        <v>0.5714285714285714</v>
      </c>
      <c r="H588" s="2">
        <v>0.37362637362637363</v>
      </c>
      <c r="I588" s="2">
        <v>3.4285714285714284</v>
      </c>
      <c r="J588" s="2">
        <v>0</v>
      </c>
      <c r="K588" s="2">
        <v>0</v>
      </c>
      <c r="L588" s="2">
        <v>0.75824175824175821</v>
      </c>
      <c r="M588" s="2">
        <v>0</v>
      </c>
      <c r="N588" s="2">
        <v>6.6108791208791233</v>
      </c>
      <c r="O588" s="2">
        <f>SUM(NonNurse[[#This Row],[Qualified Social Work Staff Hours]:[Other Social Work Staff Hours]])/NonNurse[[#This Row],[MDS Census]]</f>
        <v>7.2020830839219466E-2</v>
      </c>
      <c r="P588" s="2">
        <v>5.5321978021978033</v>
      </c>
      <c r="Q588" s="2">
        <v>5.2829670329670337</v>
      </c>
      <c r="R588" s="2">
        <f>SUM(NonNurse[[#This Row],[Qualified Activities Professional Hours]:[Other Activities Professional Hours]])/NonNurse[[#This Row],[MDS Census]]</f>
        <v>0.11782353645396865</v>
      </c>
      <c r="S588" s="2">
        <v>3.6961538461538472</v>
      </c>
      <c r="T588" s="2">
        <v>4.9597802197802192</v>
      </c>
      <c r="U588" s="2">
        <v>0</v>
      </c>
      <c r="V588" s="2">
        <f>SUM(NonNurse[[#This Row],[Occupational Therapist Hours]:[OT Aide Hours]])/NonNurse[[#This Row],[MDS Census]]</f>
        <v>9.4300251406680233E-2</v>
      </c>
      <c r="W588" s="2">
        <v>3.3259340659340655</v>
      </c>
      <c r="X588" s="2">
        <v>7.4757142857142878</v>
      </c>
      <c r="Y588" s="2">
        <v>0</v>
      </c>
      <c r="Z588" s="2">
        <f>SUM(NonNurse[[#This Row],[Physical Therapist (PT) Hours]:[PT Aide Hours]])/NonNurse[[#This Row],[MDS Census]]</f>
        <v>0.11767628396983122</v>
      </c>
      <c r="AA588" s="2">
        <v>0</v>
      </c>
      <c r="AB588" s="2">
        <v>0</v>
      </c>
      <c r="AC588" s="2">
        <v>0</v>
      </c>
      <c r="AD588" s="2">
        <v>0</v>
      </c>
      <c r="AE588" s="2">
        <v>1.098901098901099E-2</v>
      </c>
      <c r="AF588" s="2">
        <v>0</v>
      </c>
      <c r="AG588" s="2">
        <v>0</v>
      </c>
      <c r="AH588" s="2" t="s">
        <v>149</v>
      </c>
      <c r="AI588" s="37">
        <v>5</v>
      </c>
    </row>
    <row r="589" spans="1:35" x14ac:dyDescent="0.25">
      <c r="A589" t="s">
        <v>35</v>
      </c>
      <c r="B589" t="s">
        <v>1493</v>
      </c>
      <c r="C589" t="s">
        <v>1949</v>
      </c>
      <c r="D589" t="s">
        <v>2298</v>
      </c>
      <c r="E589" s="2">
        <v>76.538461538461533</v>
      </c>
      <c r="F589" s="2">
        <v>4.8351648351648349</v>
      </c>
      <c r="G589" s="2">
        <v>0.65934065934065933</v>
      </c>
      <c r="H589" s="2">
        <v>0.22527472527472528</v>
      </c>
      <c r="I589" s="2">
        <v>0.47252747252747251</v>
      </c>
      <c r="J589" s="2">
        <v>0</v>
      </c>
      <c r="K589" s="2">
        <v>0</v>
      </c>
      <c r="L589" s="2">
        <v>9.4237362637362665</v>
      </c>
      <c r="M589" s="2">
        <v>9.5</v>
      </c>
      <c r="N589" s="2">
        <v>0</v>
      </c>
      <c r="O589" s="2">
        <f>SUM(NonNurse[[#This Row],[Qualified Social Work Staff Hours]:[Other Social Work Staff Hours]])/NonNurse[[#This Row],[MDS Census]]</f>
        <v>0.12412060301507538</v>
      </c>
      <c r="P589" s="2">
        <v>11.151098901098901</v>
      </c>
      <c r="Q589" s="2">
        <v>14.640109890109891</v>
      </c>
      <c r="R589" s="2">
        <f>SUM(NonNurse[[#This Row],[Qualified Activities Professional Hours]:[Other Activities Professional Hours]])/NonNurse[[#This Row],[MDS Census]]</f>
        <v>0.3369705671213209</v>
      </c>
      <c r="S589" s="2">
        <v>3.8808791208791216</v>
      </c>
      <c r="T589" s="2">
        <v>9.900879120879118</v>
      </c>
      <c r="U589" s="2">
        <v>0</v>
      </c>
      <c r="V589" s="2">
        <f>SUM(NonNurse[[#This Row],[Occupational Therapist Hours]:[OT Aide Hours]])/NonNurse[[#This Row],[MDS Census]]</f>
        <v>0.18006317300789662</v>
      </c>
      <c r="W589" s="2">
        <v>3.4207692307692299</v>
      </c>
      <c r="X589" s="2">
        <v>13.555164835164829</v>
      </c>
      <c r="Y589" s="2">
        <v>5.7802197802197801</v>
      </c>
      <c r="Z589" s="2">
        <f>SUM(NonNurse[[#This Row],[Physical Therapist (PT) Hours]:[PT Aide Hours]])/NonNurse[[#This Row],[MDS Census]]</f>
        <v>0.2973165829145728</v>
      </c>
      <c r="AA589" s="2">
        <v>0.4175824175824176</v>
      </c>
      <c r="AB589" s="2">
        <v>0</v>
      </c>
      <c r="AC589" s="2">
        <v>0</v>
      </c>
      <c r="AD589" s="2">
        <v>0</v>
      </c>
      <c r="AE589" s="2">
        <v>0</v>
      </c>
      <c r="AF589" s="2">
        <v>0</v>
      </c>
      <c r="AG589" s="2">
        <v>0.34065934065934067</v>
      </c>
      <c r="AH589" s="2" t="s">
        <v>554</v>
      </c>
      <c r="AI589" s="37">
        <v>5</v>
      </c>
    </row>
    <row r="590" spans="1:35" x14ac:dyDescent="0.25">
      <c r="A590" t="s">
        <v>35</v>
      </c>
      <c r="B590" t="s">
        <v>1417</v>
      </c>
      <c r="C590" t="s">
        <v>2077</v>
      </c>
      <c r="D590" t="s">
        <v>2338</v>
      </c>
      <c r="E590" s="2">
        <v>89.010989010989007</v>
      </c>
      <c r="F590" s="2">
        <v>5.5745054945054946</v>
      </c>
      <c r="G590" s="2">
        <v>0</v>
      </c>
      <c r="H590" s="2">
        <v>0</v>
      </c>
      <c r="I590" s="2">
        <v>8.615384615384615</v>
      </c>
      <c r="J590" s="2">
        <v>0</v>
      </c>
      <c r="K590" s="2">
        <v>0</v>
      </c>
      <c r="L590" s="2">
        <v>5.145604395604396</v>
      </c>
      <c r="M590" s="2">
        <v>0</v>
      </c>
      <c r="N590" s="2">
        <v>5.0989010989010985</v>
      </c>
      <c r="O590" s="2">
        <f>SUM(NonNurse[[#This Row],[Qualified Social Work Staff Hours]:[Other Social Work Staff Hours]])/NonNurse[[#This Row],[MDS Census]]</f>
        <v>5.7283950617283946E-2</v>
      </c>
      <c r="P590" s="2">
        <v>0</v>
      </c>
      <c r="Q590" s="2">
        <v>9.7170329670329672</v>
      </c>
      <c r="R590" s="2">
        <f>SUM(NonNurse[[#This Row],[Qualified Activities Professional Hours]:[Other Activities Professional Hours]])/NonNurse[[#This Row],[MDS Census]]</f>
        <v>0.10916666666666668</v>
      </c>
      <c r="S590" s="2">
        <v>1.206043956043956</v>
      </c>
      <c r="T590" s="2">
        <v>0.32967032967032966</v>
      </c>
      <c r="U590" s="2">
        <v>14.659340659340659</v>
      </c>
      <c r="V590" s="2">
        <f>SUM(NonNurse[[#This Row],[Occupational Therapist Hours]:[OT Aide Hours]])/NonNurse[[#This Row],[MDS Census]]</f>
        <v>0.18194444444444446</v>
      </c>
      <c r="W590" s="2">
        <v>7.2280219780219781</v>
      </c>
      <c r="X590" s="2">
        <v>6.7032967032967035</v>
      </c>
      <c r="Y590" s="2">
        <v>0</v>
      </c>
      <c r="Z590" s="2">
        <f>SUM(NonNurse[[#This Row],[Physical Therapist (PT) Hours]:[PT Aide Hours]])/NonNurse[[#This Row],[MDS Census]]</f>
        <v>0.15651234567901237</v>
      </c>
      <c r="AA590" s="2">
        <v>0</v>
      </c>
      <c r="AB590" s="2">
        <v>0</v>
      </c>
      <c r="AC590" s="2">
        <v>0</v>
      </c>
      <c r="AD590" s="2">
        <v>4.186813186813187</v>
      </c>
      <c r="AE590" s="2">
        <v>2.1538461538461537</v>
      </c>
      <c r="AF590" s="2">
        <v>0</v>
      </c>
      <c r="AG590" s="2">
        <v>0</v>
      </c>
      <c r="AH590" s="2" t="s">
        <v>476</v>
      </c>
      <c r="AI590" s="37">
        <v>5</v>
      </c>
    </row>
    <row r="591" spans="1:35" x14ac:dyDescent="0.25">
      <c r="A591" t="s">
        <v>35</v>
      </c>
      <c r="B591" t="s">
        <v>1241</v>
      </c>
      <c r="C591" t="s">
        <v>2142</v>
      </c>
      <c r="D591" t="s">
        <v>2346</v>
      </c>
      <c r="E591" s="2">
        <v>58.318681318681321</v>
      </c>
      <c r="F591" s="2">
        <v>0</v>
      </c>
      <c r="G591" s="2">
        <v>0</v>
      </c>
      <c r="H591" s="2">
        <v>0</v>
      </c>
      <c r="I591" s="2">
        <v>1.956043956043956</v>
      </c>
      <c r="J591" s="2">
        <v>0</v>
      </c>
      <c r="K591" s="2">
        <v>0</v>
      </c>
      <c r="L591" s="2">
        <v>4.4698901098901098</v>
      </c>
      <c r="M591" s="2">
        <v>3.4395604395604398</v>
      </c>
      <c r="N591" s="2">
        <v>0</v>
      </c>
      <c r="O591" s="2">
        <f>SUM(NonNurse[[#This Row],[Qualified Social Work Staff Hours]:[Other Social Work Staff Hours]])/NonNurse[[#This Row],[MDS Census]]</f>
        <v>5.8978707367627663E-2</v>
      </c>
      <c r="P591" s="2">
        <v>2.9890109890109891</v>
      </c>
      <c r="Q591" s="2">
        <v>6.3324175824175821</v>
      </c>
      <c r="R591" s="2">
        <f>SUM(NonNurse[[#This Row],[Qualified Activities Professional Hours]:[Other Activities Professional Hours]])/NonNurse[[#This Row],[MDS Census]]</f>
        <v>0.15983606557377047</v>
      </c>
      <c r="S591" s="2">
        <v>1.6756043956043958</v>
      </c>
      <c r="T591" s="2">
        <v>9.2713186813186805</v>
      </c>
      <c r="U591" s="2">
        <v>0</v>
      </c>
      <c r="V591" s="2">
        <f>SUM(NonNurse[[#This Row],[Occupational Therapist Hours]:[OT Aide Hours]])/NonNurse[[#This Row],[MDS Census]]</f>
        <v>0.18770868664028639</v>
      </c>
      <c r="W591" s="2">
        <v>2.7316483516483516</v>
      </c>
      <c r="X591" s="2">
        <v>5.5027472527472527</v>
      </c>
      <c r="Y591" s="2">
        <v>0</v>
      </c>
      <c r="Z591" s="2">
        <f>SUM(NonNurse[[#This Row],[Physical Therapist (PT) Hours]:[PT Aide Hours]])/NonNurse[[#This Row],[MDS Census]]</f>
        <v>0.14119653288110043</v>
      </c>
      <c r="AA591" s="2">
        <v>0</v>
      </c>
      <c r="AB591" s="2">
        <v>0</v>
      </c>
      <c r="AC591" s="2">
        <v>0</v>
      </c>
      <c r="AD591" s="2">
        <v>0</v>
      </c>
      <c r="AE591" s="2">
        <v>0</v>
      </c>
      <c r="AF591" s="2">
        <v>0</v>
      </c>
      <c r="AG591" s="2">
        <v>0</v>
      </c>
      <c r="AH591" s="2" t="s">
        <v>297</v>
      </c>
      <c r="AI591" s="37">
        <v>5</v>
      </c>
    </row>
    <row r="592" spans="1:35" x14ac:dyDescent="0.25">
      <c r="A592" t="s">
        <v>35</v>
      </c>
      <c r="B592" t="s">
        <v>1596</v>
      </c>
      <c r="C592" t="s">
        <v>1994</v>
      </c>
      <c r="D592" t="s">
        <v>2312</v>
      </c>
      <c r="E592" s="2">
        <v>74.692307692307693</v>
      </c>
      <c r="F592" s="2">
        <v>5.2747252747252746</v>
      </c>
      <c r="G592" s="2">
        <v>1.1318681318681318</v>
      </c>
      <c r="H592" s="2">
        <v>0</v>
      </c>
      <c r="I592" s="2">
        <v>2.0769230769230771</v>
      </c>
      <c r="J592" s="2">
        <v>0</v>
      </c>
      <c r="K592" s="2">
        <v>0</v>
      </c>
      <c r="L592" s="2">
        <v>4.2725274725274724</v>
      </c>
      <c r="M592" s="2">
        <v>10.293186813186814</v>
      </c>
      <c r="N592" s="2">
        <v>0</v>
      </c>
      <c r="O592" s="2">
        <f>SUM(NonNurse[[#This Row],[Qualified Social Work Staff Hours]:[Other Social Work Staff Hours]])/NonNurse[[#This Row],[MDS Census]]</f>
        <v>0.1378078564072385</v>
      </c>
      <c r="P592" s="2">
        <v>0</v>
      </c>
      <c r="Q592" s="2">
        <v>25.671208791208784</v>
      </c>
      <c r="R592" s="2">
        <f>SUM(NonNurse[[#This Row],[Qualified Activities Professional Hours]:[Other Activities Professional Hours]])/NonNurse[[#This Row],[MDS Census]]</f>
        <v>0.34369280564955118</v>
      </c>
      <c r="S592" s="2">
        <v>3.8827472527472526</v>
      </c>
      <c r="T592" s="2">
        <v>9.8080219780219764</v>
      </c>
      <c r="U592" s="2">
        <v>0</v>
      </c>
      <c r="V592" s="2">
        <f>SUM(NonNurse[[#This Row],[Occupational Therapist Hours]:[OT Aide Hours]])/NonNurse[[#This Row],[MDS Census]]</f>
        <v>0.18329557157569512</v>
      </c>
      <c r="W592" s="2">
        <v>3.7394505494505514</v>
      </c>
      <c r="X592" s="2">
        <v>13.811758241758236</v>
      </c>
      <c r="Y592" s="2">
        <v>0</v>
      </c>
      <c r="Z592" s="2">
        <f>SUM(NonNurse[[#This Row],[Physical Therapist (PT) Hours]:[PT Aide Hours]])/NonNurse[[#This Row],[MDS Census]]</f>
        <v>0.23498013829630712</v>
      </c>
      <c r="AA592" s="2">
        <v>0</v>
      </c>
      <c r="AB592" s="2">
        <v>0</v>
      </c>
      <c r="AC592" s="2">
        <v>0</v>
      </c>
      <c r="AD592" s="2">
        <v>0</v>
      </c>
      <c r="AE592" s="2">
        <v>0</v>
      </c>
      <c r="AF592" s="2">
        <v>0</v>
      </c>
      <c r="AG592" s="2">
        <v>0</v>
      </c>
      <c r="AH592" s="2" t="s">
        <v>658</v>
      </c>
      <c r="AI592" s="37">
        <v>5</v>
      </c>
    </row>
    <row r="593" spans="1:35" x14ac:dyDescent="0.25">
      <c r="A593" t="s">
        <v>35</v>
      </c>
      <c r="B593" t="s">
        <v>1262</v>
      </c>
      <c r="C593" t="s">
        <v>2097</v>
      </c>
      <c r="D593" t="s">
        <v>2302</v>
      </c>
      <c r="E593" s="2">
        <v>89.978021978021971</v>
      </c>
      <c r="F593" s="2">
        <v>5.6263736263736268</v>
      </c>
      <c r="G593" s="2">
        <v>0.10989010989010989</v>
      </c>
      <c r="H593" s="2">
        <v>0.93956043956043955</v>
      </c>
      <c r="I593" s="2">
        <v>4.5494505494505493</v>
      </c>
      <c r="J593" s="2">
        <v>0</v>
      </c>
      <c r="K593" s="2">
        <v>0</v>
      </c>
      <c r="L593" s="2">
        <v>6.8135164835164836</v>
      </c>
      <c r="M593" s="2">
        <v>9.2797802197802213</v>
      </c>
      <c r="N593" s="2">
        <v>0</v>
      </c>
      <c r="O593" s="2">
        <f>SUM(NonNurse[[#This Row],[Qualified Social Work Staff Hours]:[Other Social Work Staff Hours]])/NonNurse[[#This Row],[MDS Census]]</f>
        <v>0.10313385442110408</v>
      </c>
      <c r="P593" s="2">
        <v>0</v>
      </c>
      <c r="Q593" s="2">
        <v>5.5180219780219799</v>
      </c>
      <c r="R593" s="2">
        <f>SUM(NonNurse[[#This Row],[Qualified Activities Professional Hours]:[Other Activities Professional Hours]])/NonNurse[[#This Row],[MDS Census]]</f>
        <v>6.1326331216414294E-2</v>
      </c>
      <c r="S593" s="2">
        <v>15.989890109890107</v>
      </c>
      <c r="T593" s="2">
        <v>20.747362637362638</v>
      </c>
      <c r="U593" s="2">
        <v>0</v>
      </c>
      <c r="V593" s="2">
        <f>SUM(NonNurse[[#This Row],[Occupational Therapist Hours]:[OT Aide Hours]])/NonNurse[[#This Row],[MDS Census]]</f>
        <v>0.4082914020517831</v>
      </c>
      <c r="W593" s="2">
        <v>10.525494505494507</v>
      </c>
      <c r="X593" s="2">
        <v>25.348131868131873</v>
      </c>
      <c r="Y593" s="2">
        <v>0</v>
      </c>
      <c r="Z593" s="2">
        <f>SUM(NonNurse[[#This Row],[Physical Therapist (PT) Hours]:[PT Aide Hours]])/NonNurse[[#This Row],[MDS Census]]</f>
        <v>0.39869320957498788</v>
      </c>
      <c r="AA593" s="2">
        <v>0</v>
      </c>
      <c r="AB593" s="2">
        <v>0</v>
      </c>
      <c r="AC593" s="2">
        <v>0</v>
      </c>
      <c r="AD593" s="2">
        <v>0</v>
      </c>
      <c r="AE593" s="2">
        <v>0</v>
      </c>
      <c r="AF593" s="2">
        <v>0</v>
      </c>
      <c r="AG593" s="2">
        <v>0</v>
      </c>
      <c r="AH593" s="2" t="s">
        <v>318</v>
      </c>
      <c r="AI593" s="37">
        <v>5</v>
      </c>
    </row>
    <row r="594" spans="1:35" x14ac:dyDescent="0.25">
      <c r="A594" t="s">
        <v>35</v>
      </c>
      <c r="B594" t="s">
        <v>1857</v>
      </c>
      <c r="C594" t="s">
        <v>1956</v>
      </c>
      <c r="D594" t="s">
        <v>2315</v>
      </c>
      <c r="E594" s="2">
        <v>23.747252747252748</v>
      </c>
      <c r="F594" s="2">
        <v>5.4505494505494507</v>
      </c>
      <c r="G594" s="2">
        <v>0.19780219780219779</v>
      </c>
      <c r="H594" s="2">
        <v>0.23626373626373626</v>
      </c>
      <c r="I594" s="2">
        <v>0.5714285714285714</v>
      </c>
      <c r="J594" s="2">
        <v>0.14285714285714285</v>
      </c>
      <c r="K594" s="2">
        <v>1.2857142857142858</v>
      </c>
      <c r="L594" s="2">
        <v>1.3776923076923073</v>
      </c>
      <c r="M594" s="2">
        <v>0</v>
      </c>
      <c r="N594" s="2">
        <v>5.2717582417582411</v>
      </c>
      <c r="O594" s="2">
        <f>SUM(NonNurse[[#This Row],[Qualified Social Work Staff Hours]:[Other Social Work Staff Hours]])/NonNurse[[#This Row],[MDS Census]]</f>
        <v>0.22199444701527069</v>
      </c>
      <c r="P594" s="2">
        <v>0</v>
      </c>
      <c r="Q594" s="2">
        <v>5.4295604395604373</v>
      </c>
      <c r="R594" s="2">
        <f>SUM(NonNurse[[#This Row],[Qualified Activities Professional Hours]:[Other Activities Professional Hours]])/NonNurse[[#This Row],[MDS Census]]</f>
        <v>0.22863951874132335</v>
      </c>
      <c r="S594" s="2">
        <v>1.1643956043956045</v>
      </c>
      <c r="T594" s="2">
        <v>3.2458241758241759</v>
      </c>
      <c r="U594" s="2">
        <v>0</v>
      </c>
      <c r="V594" s="2">
        <f>SUM(NonNurse[[#This Row],[Occupational Therapist Hours]:[OT Aide Hours]])/NonNurse[[#This Row],[MDS Census]]</f>
        <v>0.18571494678389633</v>
      </c>
      <c r="W594" s="2">
        <v>1.1935164835164833</v>
      </c>
      <c r="X594" s="2">
        <v>6.7920879120879123</v>
      </c>
      <c r="Y594" s="2">
        <v>0</v>
      </c>
      <c r="Z594" s="2">
        <f>SUM(NonNurse[[#This Row],[Physical Therapist (PT) Hours]:[PT Aide Hours]])/NonNurse[[#This Row],[MDS Census]]</f>
        <v>0.33627487274409995</v>
      </c>
      <c r="AA594" s="2">
        <v>0</v>
      </c>
      <c r="AB594" s="2">
        <v>0</v>
      </c>
      <c r="AC594" s="2">
        <v>0</v>
      </c>
      <c r="AD594" s="2">
        <v>0</v>
      </c>
      <c r="AE594" s="2">
        <v>0</v>
      </c>
      <c r="AF594" s="2">
        <v>0</v>
      </c>
      <c r="AG594" s="2">
        <v>0</v>
      </c>
      <c r="AH594" s="2" t="s">
        <v>924</v>
      </c>
      <c r="AI594" s="37">
        <v>5</v>
      </c>
    </row>
    <row r="595" spans="1:35" x14ac:dyDescent="0.25">
      <c r="A595" t="s">
        <v>35</v>
      </c>
      <c r="B595" t="s">
        <v>1215</v>
      </c>
      <c r="C595" t="s">
        <v>2017</v>
      </c>
      <c r="D595" t="s">
        <v>2288</v>
      </c>
      <c r="E595" s="2">
        <v>100.39560439560439</v>
      </c>
      <c r="F595" s="2">
        <v>5.0989010989010985</v>
      </c>
      <c r="G595" s="2">
        <v>0.65934065934065933</v>
      </c>
      <c r="H595" s="2">
        <v>0.77197802197802201</v>
      </c>
      <c r="I595" s="2">
        <v>0</v>
      </c>
      <c r="J595" s="2">
        <v>0</v>
      </c>
      <c r="K595" s="2">
        <v>0</v>
      </c>
      <c r="L595" s="2">
        <v>9.1602197802197818</v>
      </c>
      <c r="M595" s="2">
        <v>7.5775824175824171</v>
      </c>
      <c r="N595" s="2">
        <v>0</v>
      </c>
      <c r="O595" s="2">
        <f>SUM(NonNurse[[#This Row],[Qualified Social Work Staff Hours]:[Other Social Work Staff Hours]])/NonNurse[[#This Row],[MDS Census]]</f>
        <v>7.5477232924693521E-2</v>
      </c>
      <c r="P595" s="2">
        <v>1.2527472527472527</v>
      </c>
      <c r="Q595" s="2">
        <v>11.46824175824176</v>
      </c>
      <c r="R595" s="2">
        <f>SUM(NonNurse[[#This Row],[Qualified Activities Professional Hours]:[Other Activities Professional Hours]])/NonNurse[[#This Row],[MDS Census]]</f>
        <v>0.12670862521891418</v>
      </c>
      <c r="S595" s="2">
        <v>4.5612087912087906</v>
      </c>
      <c r="T595" s="2">
        <v>15.894835164835161</v>
      </c>
      <c r="U595" s="2">
        <v>0</v>
      </c>
      <c r="V595" s="2">
        <f>SUM(NonNurse[[#This Row],[Occupational Therapist Hours]:[OT Aide Hours]])/NonNurse[[#This Row],[MDS Census]]</f>
        <v>0.20375437828371276</v>
      </c>
      <c r="W595" s="2">
        <v>4.678461538461538</v>
      </c>
      <c r="X595" s="2">
        <v>21.786153846153852</v>
      </c>
      <c r="Y595" s="2">
        <v>0</v>
      </c>
      <c r="Z595" s="2">
        <f>SUM(NonNurse[[#This Row],[Physical Therapist (PT) Hours]:[PT Aide Hours]])/NonNurse[[#This Row],[MDS Census]]</f>
        <v>0.26360332749562176</v>
      </c>
      <c r="AA595" s="2">
        <v>0</v>
      </c>
      <c r="AB595" s="2">
        <v>0</v>
      </c>
      <c r="AC595" s="2">
        <v>0</v>
      </c>
      <c r="AD595" s="2">
        <v>0</v>
      </c>
      <c r="AE595" s="2">
        <v>0</v>
      </c>
      <c r="AF595" s="2">
        <v>0</v>
      </c>
      <c r="AG595" s="2">
        <v>0</v>
      </c>
      <c r="AH595" s="2" t="s">
        <v>271</v>
      </c>
      <c r="AI595" s="37">
        <v>5</v>
      </c>
    </row>
    <row r="596" spans="1:35" x14ac:dyDescent="0.25">
      <c r="A596" t="s">
        <v>35</v>
      </c>
      <c r="B596" t="s">
        <v>1791</v>
      </c>
      <c r="C596" t="s">
        <v>2064</v>
      </c>
      <c r="D596" t="s">
        <v>2346</v>
      </c>
      <c r="E596" s="2">
        <v>45.978021978021978</v>
      </c>
      <c r="F596" s="2">
        <v>5.186813186813187</v>
      </c>
      <c r="G596" s="2">
        <v>0.7142857142857143</v>
      </c>
      <c r="H596" s="2">
        <v>0.5714285714285714</v>
      </c>
      <c r="I596" s="2">
        <v>3.7802197802197801</v>
      </c>
      <c r="J596" s="2">
        <v>0</v>
      </c>
      <c r="K596" s="2">
        <v>4.2857142857142856</v>
      </c>
      <c r="L596" s="2">
        <v>4.0719780219780199</v>
      </c>
      <c r="M596" s="2">
        <v>6.1318681318681323</v>
      </c>
      <c r="N596" s="2">
        <v>0</v>
      </c>
      <c r="O596" s="2">
        <f>SUM(NonNurse[[#This Row],[Qualified Social Work Staff Hours]:[Other Social Work Staff Hours]])/NonNurse[[#This Row],[MDS Census]]</f>
        <v>0.13336520076481836</v>
      </c>
      <c r="P596" s="2">
        <v>0</v>
      </c>
      <c r="Q596" s="2">
        <v>3.7010989010989026</v>
      </c>
      <c r="R596" s="2">
        <f>SUM(NonNurse[[#This Row],[Qualified Activities Professional Hours]:[Other Activities Professional Hours]])/NonNurse[[#This Row],[MDS Census]]</f>
        <v>8.049713193116638E-2</v>
      </c>
      <c r="S596" s="2">
        <v>9.6646153846153844</v>
      </c>
      <c r="T596" s="2">
        <v>13.826593406593407</v>
      </c>
      <c r="U596" s="2">
        <v>0</v>
      </c>
      <c r="V596" s="2">
        <f>SUM(NonNurse[[#This Row],[Occupational Therapist Hours]:[OT Aide Hours]])/NonNurse[[#This Row],[MDS Census]]</f>
        <v>0.51092256214149134</v>
      </c>
      <c r="W596" s="2">
        <v>5.8008791208791211</v>
      </c>
      <c r="X596" s="2">
        <v>16.25637362637362</v>
      </c>
      <c r="Y596" s="2">
        <v>0</v>
      </c>
      <c r="Z596" s="2">
        <f>SUM(NonNurse[[#This Row],[Physical Therapist (PT) Hours]:[PT Aide Hours]])/NonNurse[[#This Row],[MDS Census]]</f>
        <v>0.47973470363288701</v>
      </c>
      <c r="AA596" s="2">
        <v>0</v>
      </c>
      <c r="AB596" s="2">
        <v>0</v>
      </c>
      <c r="AC596" s="2">
        <v>0</v>
      </c>
      <c r="AD596" s="2">
        <v>0</v>
      </c>
      <c r="AE596" s="2">
        <v>0</v>
      </c>
      <c r="AF596" s="2">
        <v>0</v>
      </c>
      <c r="AG596" s="2">
        <v>0</v>
      </c>
      <c r="AH596" s="2" t="s">
        <v>858</v>
      </c>
      <c r="AI596" s="37">
        <v>5</v>
      </c>
    </row>
    <row r="597" spans="1:35" x14ac:dyDescent="0.25">
      <c r="A597" t="s">
        <v>35</v>
      </c>
      <c r="B597" t="s">
        <v>1193</v>
      </c>
      <c r="C597" t="s">
        <v>2068</v>
      </c>
      <c r="D597" t="s">
        <v>2307</v>
      </c>
      <c r="E597" s="2">
        <v>58.81318681318681</v>
      </c>
      <c r="F597" s="2">
        <v>4.3076923076923075</v>
      </c>
      <c r="G597" s="2">
        <v>5.4945054945054944E-2</v>
      </c>
      <c r="H597" s="2">
        <v>0.58241758241758246</v>
      </c>
      <c r="I597" s="2">
        <v>0.35164835164835168</v>
      </c>
      <c r="J597" s="2">
        <v>0</v>
      </c>
      <c r="K597" s="2">
        <v>0</v>
      </c>
      <c r="L597" s="2">
        <v>2.9460439560439551</v>
      </c>
      <c r="M597" s="2">
        <v>2.7032967032967035</v>
      </c>
      <c r="N597" s="2">
        <v>5.8021978021978011</v>
      </c>
      <c r="O597" s="2">
        <f>SUM(NonNurse[[#This Row],[Qualified Social Work Staff Hours]:[Other Social Work Staff Hours]])/NonNurse[[#This Row],[MDS Census]]</f>
        <v>0.14461883408071746</v>
      </c>
      <c r="P597" s="2">
        <v>0</v>
      </c>
      <c r="Q597" s="2">
        <v>19.546153846153842</v>
      </c>
      <c r="R597" s="2">
        <f>SUM(NonNurse[[#This Row],[Qualified Activities Professional Hours]:[Other Activities Professional Hours]])/NonNurse[[#This Row],[MDS Census]]</f>
        <v>0.3323430493273542</v>
      </c>
      <c r="S597" s="2">
        <v>2.6470329670329669</v>
      </c>
      <c r="T597" s="2">
        <v>5.5078021978022003</v>
      </c>
      <c r="U597" s="2">
        <v>0</v>
      </c>
      <c r="V597" s="2">
        <f>SUM(NonNurse[[#This Row],[Occupational Therapist Hours]:[OT Aide Hours]])/NonNurse[[#This Row],[MDS Census]]</f>
        <v>0.13865657698056805</v>
      </c>
      <c r="W597" s="2">
        <v>5.2958241758241762</v>
      </c>
      <c r="X597" s="2">
        <v>6.4212087912087901</v>
      </c>
      <c r="Y597" s="2">
        <v>0</v>
      </c>
      <c r="Z597" s="2">
        <f>SUM(NonNurse[[#This Row],[Physical Therapist (PT) Hours]:[PT Aide Hours]])/NonNurse[[#This Row],[MDS Census]]</f>
        <v>0.1992245889387145</v>
      </c>
      <c r="AA597" s="2">
        <v>0</v>
      </c>
      <c r="AB597" s="2">
        <v>0</v>
      </c>
      <c r="AC597" s="2">
        <v>0</v>
      </c>
      <c r="AD597" s="2">
        <v>0</v>
      </c>
      <c r="AE597" s="2">
        <v>0</v>
      </c>
      <c r="AF597" s="2">
        <v>0</v>
      </c>
      <c r="AG597" s="2">
        <v>0</v>
      </c>
      <c r="AH597" s="2" t="s">
        <v>248</v>
      </c>
      <c r="AI597" s="37">
        <v>5</v>
      </c>
    </row>
    <row r="598" spans="1:35" x14ac:dyDescent="0.25">
      <c r="A598" t="s">
        <v>35</v>
      </c>
      <c r="B598" t="s">
        <v>1119</v>
      </c>
      <c r="C598" t="s">
        <v>1964</v>
      </c>
      <c r="D598" t="s">
        <v>2291</v>
      </c>
      <c r="E598" s="2">
        <v>77.120879120879124</v>
      </c>
      <c r="F598" s="2">
        <v>5.3626373626373622</v>
      </c>
      <c r="G598" s="2">
        <v>0.31868131868131866</v>
      </c>
      <c r="H598" s="2">
        <v>0.68681318681318682</v>
      </c>
      <c r="I598" s="2">
        <v>0.62637362637362637</v>
      </c>
      <c r="J598" s="2">
        <v>0</v>
      </c>
      <c r="K598" s="2">
        <v>0</v>
      </c>
      <c r="L598" s="2">
        <v>4.2068131868131875</v>
      </c>
      <c r="M598" s="2">
        <v>4.8292307692307705</v>
      </c>
      <c r="N598" s="2">
        <v>4.9967032967032976</v>
      </c>
      <c r="O598" s="2">
        <f>SUM(NonNurse[[#This Row],[Qualified Social Work Staff Hours]:[Other Social Work Staff Hours]])/NonNurse[[#This Row],[MDS Census]]</f>
        <v>0.12740951838130524</v>
      </c>
      <c r="P598" s="2">
        <v>0</v>
      </c>
      <c r="Q598" s="2">
        <v>9.5579120879120882</v>
      </c>
      <c r="R598" s="2">
        <f>SUM(NonNurse[[#This Row],[Qualified Activities Professional Hours]:[Other Activities Professional Hours]])/NonNurse[[#This Row],[MDS Census]]</f>
        <v>0.12393416927899686</v>
      </c>
      <c r="S598" s="2">
        <v>5.7894505494505522</v>
      </c>
      <c r="T598" s="2">
        <v>9.511208791208789</v>
      </c>
      <c r="U598" s="2">
        <v>0</v>
      </c>
      <c r="V598" s="2">
        <f>SUM(NonNurse[[#This Row],[Occupational Therapist Hours]:[OT Aide Hours]])/NonNurse[[#This Row],[MDS Census]]</f>
        <v>0.19839840410373324</v>
      </c>
      <c r="W598" s="2">
        <v>11.848241758241761</v>
      </c>
      <c r="X598" s="2">
        <v>8.8427472527472535</v>
      </c>
      <c r="Y598" s="2">
        <v>0</v>
      </c>
      <c r="Z598" s="2">
        <f>SUM(NonNurse[[#This Row],[Physical Therapist (PT) Hours]:[PT Aide Hours]])/NonNurse[[#This Row],[MDS Census]]</f>
        <v>0.2682929609575378</v>
      </c>
      <c r="AA598" s="2">
        <v>0</v>
      </c>
      <c r="AB598" s="2">
        <v>0</v>
      </c>
      <c r="AC598" s="2">
        <v>0</v>
      </c>
      <c r="AD598" s="2">
        <v>0</v>
      </c>
      <c r="AE598" s="2">
        <v>0</v>
      </c>
      <c r="AF598" s="2">
        <v>0</v>
      </c>
      <c r="AG598" s="2">
        <v>0</v>
      </c>
      <c r="AH598" s="2" t="s">
        <v>173</v>
      </c>
      <c r="AI598" s="37">
        <v>5</v>
      </c>
    </row>
    <row r="599" spans="1:35" x14ac:dyDescent="0.25">
      <c r="A599" t="s">
        <v>35</v>
      </c>
      <c r="B599" t="s">
        <v>1012</v>
      </c>
      <c r="C599" t="s">
        <v>1947</v>
      </c>
      <c r="D599" t="s">
        <v>2333</v>
      </c>
      <c r="E599" s="2">
        <v>60.087912087912088</v>
      </c>
      <c r="F599" s="2">
        <v>5.5164835164835164</v>
      </c>
      <c r="G599" s="2">
        <v>0</v>
      </c>
      <c r="H599" s="2">
        <v>0.59340659340659341</v>
      </c>
      <c r="I599" s="2">
        <v>1.3186813186813187</v>
      </c>
      <c r="J599" s="2">
        <v>0</v>
      </c>
      <c r="K599" s="2">
        <v>0</v>
      </c>
      <c r="L599" s="2">
        <v>3.6247252747252752</v>
      </c>
      <c r="M599" s="2">
        <v>9.7582417582417591</v>
      </c>
      <c r="N599" s="2">
        <v>0</v>
      </c>
      <c r="O599" s="2">
        <f>SUM(NonNurse[[#This Row],[Qualified Social Work Staff Hours]:[Other Social Work Staff Hours]])/NonNurse[[#This Row],[MDS Census]]</f>
        <v>0.16239941477688369</v>
      </c>
      <c r="P599" s="2">
        <v>0</v>
      </c>
      <c r="Q599" s="2">
        <v>6.3383516483516464</v>
      </c>
      <c r="R599" s="2">
        <f>SUM(NonNurse[[#This Row],[Qualified Activities Professional Hours]:[Other Activities Professional Hours]])/NonNurse[[#This Row],[MDS Census]]</f>
        <v>0.10548463789319674</v>
      </c>
      <c r="S599" s="2">
        <v>4.089999999999999</v>
      </c>
      <c r="T599" s="2">
        <v>10.017692307692307</v>
      </c>
      <c r="U599" s="2">
        <v>0</v>
      </c>
      <c r="V599" s="2">
        <f>SUM(NonNurse[[#This Row],[Occupational Therapist Hours]:[OT Aide Hours]])/NonNurse[[#This Row],[MDS Census]]</f>
        <v>0.23478419897585953</v>
      </c>
      <c r="W599" s="2">
        <v>9.0076923076923094</v>
      </c>
      <c r="X599" s="2">
        <v>9.94879120879121</v>
      </c>
      <c r="Y599" s="2">
        <v>0</v>
      </c>
      <c r="Z599" s="2">
        <f>SUM(NonNurse[[#This Row],[Physical Therapist (PT) Hours]:[PT Aide Hours]])/NonNurse[[#This Row],[MDS Census]]</f>
        <v>0.31547915142648142</v>
      </c>
      <c r="AA599" s="2">
        <v>0</v>
      </c>
      <c r="AB599" s="2">
        <v>0</v>
      </c>
      <c r="AC599" s="2">
        <v>0</v>
      </c>
      <c r="AD599" s="2">
        <v>0</v>
      </c>
      <c r="AE599" s="2">
        <v>0</v>
      </c>
      <c r="AF599" s="2">
        <v>0</v>
      </c>
      <c r="AG599" s="2">
        <v>0</v>
      </c>
      <c r="AH599" s="2" t="s">
        <v>65</v>
      </c>
      <c r="AI599" s="37">
        <v>5</v>
      </c>
    </row>
    <row r="600" spans="1:35" x14ac:dyDescent="0.25">
      <c r="A600" t="s">
        <v>35</v>
      </c>
      <c r="B600" t="s">
        <v>1772</v>
      </c>
      <c r="C600" t="s">
        <v>2118</v>
      </c>
      <c r="D600" t="s">
        <v>2320</v>
      </c>
      <c r="E600" s="2">
        <v>37.505494505494504</v>
      </c>
      <c r="F600" s="2">
        <v>5.3626373626373622</v>
      </c>
      <c r="G600" s="2">
        <v>0.27472527472527475</v>
      </c>
      <c r="H600" s="2">
        <v>0.32967032967032966</v>
      </c>
      <c r="I600" s="2">
        <v>0.16483516483516483</v>
      </c>
      <c r="J600" s="2">
        <v>0</v>
      </c>
      <c r="K600" s="2">
        <v>0</v>
      </c>
      <c r="L600" s="2">
        <v>1.4736263736263733</v>
      </c>
      <c r="M600" s="2">
        <v>0</v>
      </c>
      <c r="N600" s="2">
        <v>5.6127472527472531</v>
      </c>
      <c r="O600" s="2">
        <f>SUM(NonNurse[[#This Row],[Qualified Social Work Staff Hours]:[Other Social Work Staff Hours]])/NonNurse[[#This Row],[MDS Census]]</f>
        <v>0.14965133313800177</v>
      </c>
      <c r="P600" s="2">
        <v>0</v>
      </c>
      <c r="Q600" s="2">
        <v>0</v>
      </c>
      <c r="R600" s="2">
        <f>SUM(NonNurse[[#This Row],[Qualified Activities Professional Hours]:[Other Activities Professional Hours]])/NonNurse[[#This Row],[MDS Census]]</f>
        <v>0</v>
      </c>
      <c r="S600" s="2">
        <v>0.43505494505494507</v>
      </c>
      <c r="T600" s="2">
        <v>2.2042857142857133</v>
      </c>
      <c r="U600" s="2">
        <v>0</v>
      </c>
      <c r="V600" s="2">
        <f>SUM(NonNurse[[#This Row],[Occupational Therapist Hours]:[OT Aide Hours]])/NonNurse[[#This Row],[MDS Census]]</f>
        <v>7.0372106651040114E-2</v>
      </c>
      <c r="W600" s="2">
        <v>1.0617582417582421</v>
      </c>
      <c r="X600" s="2">
        <v>6.1767032967032973</v>
      </c>
      <c r="Y600" s="2">
        <v>0</v>
      </c>
      <c r="Z600" s="2">
        <f>SUM(NonNurse[[#This Row],[Physical Therapist (PT) Hours]:[PT Aide Hours]])/NonNurse[[#This Row],[MDS Census]]</f>
        <v>0.19299736302373283</v>
      </c>
      <c r="AA600" s="2">
        <v>0</v>
      </c>
      <c r="AB600" s="2">
        <v>0</v>
      </c>
      <c r="AC600" s="2">
        <v>0</v>
      </c>
      <c r="AD600" s="2">
        <v>0</v>
      </c>
      <c r="AE600" s="2">
        <v>0</v>
      </c>
      <c r="AF600" s="2">
        <v>0</v>
      </c>
      <c r="AG600" s="2">
        <v>0</v>
      </c>
      <c r="AH600" s="2" t="s">
        <v>838</v>
      </c>
      <c r="AI600" s="37">
        <v>5</v>
      </c>
    </row>
    <row r="601" spans="1:35" x14ac:dyDescent="0.25">
      <c r="A601" t="s">
        <v>35</v>
      </c>
      <c r="B601" t="s">
        <v>1541</v>
      </c>
      <c r="C601" t="s">
        <v>2016</v>
      </c>
      <c r="D601" t="s">
        <v>2325</v>
      </c>
      <c r="E601" s="2">
        <v>31.868131868131869</v>
      </c>
      <c r="F601" s="2">
        <v>5.6263736263736268</v>
      </c>
      <c r="G601" s="2">
        <v>2.3626373626373627</v>
      </c>
      <c r="H601" s="2">
        <v>0.31043956043956045</v>
      </c>
      <c r="I601" s="2">
        <v>0</v>
      </c>
      <c r="J601" s="2">
        <v>0</v>
      </c>
      <c r="K601" s="2">
        <v>0</v>
      </c>
      <c r="L601" s="2">
        <v>1.5813186813186817</v>
      </c>
      <c r="M601" s="2">
        <v>3.8901098901098901</v>
      </c>
      <c r="N601" s="2">
        <v>5.1652747252747284</v>
      </c>
      <c r="O601" s="2">
        <f>SUM(NonNurse[[#This Row],[Qualified Social Work Staff Hours]:[Other Social Work Staff Hours]])/NonNurse[[#This Row],[MDS Census]]</f>
        <v>0.28415172413793111</v>
      </c>
      <c r="P601" s="2">
        <v>0</v>
      </c>
      <c r="Q601" s="2">
        <v>6.7920879120879114</v>
      </c>
      <c r="R601" s="2">
        <f>SUM(NonNurse[[#This Row],[Qualified Activities Professional Hours]:[Other Activities Professional Hours]])/NonNurse[[#This Row],[MDS Census]]</f>
        <v>0.21313103448275861</v>
      </c>
      <c r="S601" s="2">
        <v>1.2980219780219779</v>
      </c>
      <c r="T601" s="2">
        <v>7.3298901098901057</v>
      </c>
      <c r="U601" s="2">
        <v>0</v>
      </c>
      <c r="V601" s="2">
        <f>SUM(NonNurse[[#This Row],[Occupational Therapist Hours]:[OT Aide Hours]])/NonNurse[[#This Row],[MDS Census]]</f>
        <v>0.27073793103448263</v>
      </c>
      <c r="W601" s="2">
        <v>0.98032967032967</v>
      </c>
      <c r="X601" s="2">
        <v>6.4203296703296688</v>
      </c>
      <c r="Y601" s="2">
        <v>0</v>
      </c>
      <c r="Z601" s="2">
        <f>SUM(NonNurse[[#This Row],[Physical Therapist (PT) Hours]:[PT Aide Hours]])/NonNurse[[#This Row],[MDS Census]]</f>
        <v>0.23222758620689649</v>
      </c>
      <c r="AA601" s="2">
        <v>0</v>
      </c>
      <c r="AB601" s="2">
        <v>0</v>
      </c>
      <c r="AC601" s="2">
        <v>0</v>
      </c>
      <c r="AD601" s="2">
        <v>0</v>
      </c>
      <c r="AE601" s="2">
        <v>0</v>
      </c>
      <c r="AF601" s="2">
        <v>0</v>
      </c>
      <c r="AG601" s="2">
        <v>0</v>
      </c>
      <c r="AH601" s="2" t="s">
        <v>603</v>
      </c>
      <c r="AI601" s="37">
        <v>5</v>
      </c>
    </row>
    <row r="602" spans="1:35" x14ac:dyDescent="0.25">
      <c r="A602" t="s">
        <v>35</v>
      </c>
      <c r="B602" t="s">
        <v>1153</v>
      </c>
      <c r="C602" t="s">
        <v>1965</v>
      </c>
      <c r="D602" t="s">
        <v>2282</v>
      </c>
      <c r="E602" s="2">
        <v>103.52747252747253</v>
      </c>
      <c r="F602" s="2">
        <v>5.186813186813187</v>
      </c>
      <c r="G602" s="2">
        <v>5.4945054945054944E-2</v>
      </c>
      <c r="H602" s="2">
        <v>0.98901098901098905</v>
      </c>
      <c r="I602" s="2">
        <v>0.95604395604395609</v>
      </c>
      <c r="J602" s="2">
        <v>0</v>
      </c>
      <c r="K602" s="2">
        <v>0</v>
      </c>
      <c r="L602" s="2">
        <v>6.717472527472526</v>
      </c>
      <c r="M602" s="2">
        <v>10.378021978021978</v>
      </c>
      <c r="N602" s="2">
        <v>8.8693406593406596</v>
      </c>
      <c r="O602" s="2">
        <f>SUM(NonNurse[[#This Row],[Qualified Social Work Staff Hours]:[Other Social Work Staff Hours]])/NonNurse[[#This Row],[MDS Census]]</f>
        <v>0.18591550790786543</v>
      </c>
      <c r="P602" s="2">
        <v>0</v>
      </c>
      <c r="Q602" s="2">
        <v>10.413516483516487</v>
      </c>
      <c r="R602" s="2">
        <f>SUM(NonNurse[[#This Row],[Qualified Activities Professional Hours]:[Other Activities Professional Hours]])/NonNurse[[#This Row],[MDS Census]]</f>
        <v>0.1005869865194778</v>
      </c>
      <c r="S602" s="2">
        <v>10.190109890109893</v>
      </c>
      <c r="T602" s="2">
        <v>16.004725274725281</v>
      </c>
      <c r="U602" s="2">
        <v>0</v>
      </c>
      <c r="V602" s="2">
        <f>SUM(NonNurse[[#This Row],[Occupational Therapist Hours]:[OT Aide Hours]])/NonNurse[[#This Row],[MDS Census]]</f>
        <v>0.25302303364823281</v>
      </c>
      <c r="W602" s="2">
        <v>6.6184615384615366</v>
      </c>
      <c r="X602" s="2">
        <v>23.336043956043955</v>
      </c>
      <c r="Y602" s="2">
        <v>0</v>
      </c>
      <c r="Z602" s="2">
        <f>SUM(NonNurse[[#This Row],[Physical Therapist (PT) Hours]:[PT Aide Hours]])/NonNurse[[#This Row],[MDS Census]]</f>
        <v>0.28933871138944905</v>
      </c>
      <c r="AA602" s="2">
        <v>0</v>
      </c>
      <c r="AB602" s="2">
        <v>0</v>
      </c>
      <c r="AC602" s="2">
        <v>0</v>
      </c>
      <c r="AD602" s="2">
        <v>0</v>
      </c>
      <c r="AE602" s="2">
        <v>0</v>
      </c>
      <c r="AF602" s="2">
        <v>0</v>
      </c>
      <c r="AG602" s="2">
        <v>0</v>
      </c>
      <c r="AH602" s="2" t="s">
        <v>208</v>
      </c>
      <c r="AI602" s="37">
        <v>5</v>
      </c>
    </row>
    <row r="603" spans="1:35" x14ac:dyDescent="0.25">
      <c r="A603" t="s">
        <v>35</v>
      </c>
      <c r="B603" t="s">
        <v>1128</v>
      </c>
      <c r="C603" t="s">
        <v>2053</v>
      </c>
      <c r="D603" t="s">
        <v>2318</v>
      </c>
      <c r="E603" s="2">
        <v>130.01098901098902</v>
      </c>
      <c r="F603" s="2">
        <v>5.2747252747252746</v>
      </c>
      <c r="G603" s="2">
        <v>0.69230769230769229</v>
      </c>
      <c r="H603" s="2">
        <v>0</v>
      </c>
      <c r="I603" s="2">
        <v>4.2197802197802199</v>
      </c>
      <c r="J603" s="2">
        <v>0</v>
      </c>
      <c r="K603" s="2">
        <v>0</v>
      </c>
      <c r="L603" s="2">
        <v>5.00285714285714</v>
      </c>
      <c r="M603" s="2">
        <v>11.346153846153847</v>
      </c>
      <c r="N603" s="2">
        <v>0</v>
      </c>
      <c r="O603" s="2">
        <f>SUM(NonNurse[[#This Row],[Qualified Social Work Staff Hours]:[Other Social Work Staff Hours]])/NonNurse[[#This Row],[MDS Census]]</f>
        <v>8.7270729439607814E-2</v>
      </c>
      <c r="P603" s="2">
        <v>6.4557142857142864</v>
      </c>
      <c r="Q603" s="2">
        <v>12.642087912087913</v>
      </c>
      <c r="R603" s="2">
        <f>SUM(NonNurse[[#This Row],[Qualified Activities Professional Hours]:[Other Activities Professional Hours]])/NonNurse[[#This Row],[MDS Census]]</f>
        <v>0.14689375369791227</v>
      </c>
      <c r="S603" s="2">
        <v>5.6618681318681316</v>
      </c>
      <c r="T603" s="2">
        <v>5.1479120879120899</v>
      </c>
      <c r="U603" s="2">
        <v>0</v>
      </c>
      <c r="V603" s="2">
        <f>SUM(NonNurse[[#This Row],[Occupational Therapist Hours]:[OT Aide Hours]])/NonNurse[[#This Row],[MDS Census]]</f>
        <v>8.3145127208181915E-2</v>
      </c>
      <c r="W603" s="2">
        <v>4.8610989010988996</v>
      </c>
      <c r="X603" s="2">
        <v>8.8557142857142868</v>
      </c>
      <c r="Y603" s="2">
        <v>0</v>
      </c>
      <c r="Z603" s="2">
        <f>SUM(NonNurse[[#This Row],[Physical Therapist (PT) Hours]:[PT Aide Hours]])/NonNurse[[#This Row],[MDS Census]]</f>
        <v>0.10550502916067957</v>
      </c>
      <c r="AA603" s="2">
        <v>0</v>
      </c>
      <c r="AB603" s="2">
        <v>0</v>
      </c>
      <c r="AC603" s="2">
        <v>0</v>
      </c>
      <c r="AD603" s="2">
        <v>0</v>
      </c>
      <c r="AE603" s="2">
        <v>0</v>
      </c>
      <c r="AF603" s="2">
        <v>0</v>
      </c>
      <c r="AG603" s="2">
        <v>0</v>
      </c>
      <c r="AH603" s="2" t="s">
        <v>183</v>
      </c>
      <c r="AI603" s="37">
        <v>5</v>
      </c>
    </row>
    <row r="604" spans="1:35" x14ac:dyDescent="0.25">
      <c r="A604" t="s">
        <v>35</v>
      </c>
      <c r="B604" t="s">
        <v>1781</v>
      </c>
      <c r="C604" t="s">
        <v>2045</v>
      </c>
      <c r="D604" t="s">
        <v>2328</v>
      </c>
      <c r="E604" s="2">
        <v>236.16483516483515</v>
      </c>
      <c r="F604" s="2">
        <v>4.9824175824175816</v>
      </c>
      <c r="G604" s="2">
        <v>3.2087912087912089</v>
      </c>
      <c r="H604" s="2">
        <v>3.7967032967032974</v>
      </c>
      <c r="I604" s="2">
        <v>15.186813186813186</v>
      </c>
      <c r="J604" s="2">
        <v>0</v>
      </c>
      <c r="K604" s="2">
        <v>7.9340659340659343</v>
      </c>
      <c r="L604" s="2">
        <v>15.594505494505489</v>
      </c>
      <c r="M604" s="2">
        <v>44.168131868131873</v>
      </c>
      <c r="N604" s="2">
        <v>0</v>
      </c>
      <c r="O604" s="2">
        <f>SUM(NonNurse[[#This Row],[Qualified Social Work Staff Hours]:[Other Social Work Staff Hours]])/NonNurse[[#This Row],[MDS Census]]</f>
        <v>0.18702247452421947</v>
      </c>
      <c r="P604" s="2">
        <v>25.592307692307688</v>
      </c>
      <c r="Q604" s="2">
        <v>17.308791208791206</v>
      </c>
      <c r="R604" s="2">
        <f>SUM(NonNurse[[#This Row],[Qualified Activities Professional Hours]:[Other Activities Professional Hours]])/NonNurse[[#This Row],[MDS Census]]</f>
        <v>0.18165743799730116</v>
      </c>
      <c r="S604" s="2">
        <v>3.945054945054947</v>
      </c>
      <c r="T604" s="2">
        <v>1.2978021978021979</v>
      </c>
      <c r="U604" s="2">
        <v>4.2527472527472527</v>
      </c>
      <c r="V604" s="2">
        <f>SUM(NonNurse[[#This Row],[Occupational Therapist Hours]:[OT Aide Hours]])/NonNurse[[#This Row],[MDS Census]]</f>
        <v>4.0207528732957992E-2</v>
      </c>
      <c r="W604" s="2">
        <v>4.3527472527472524</v>
      </c>
      <c r="X604" s="2">
        <v>6.5956043956043988</v>
      </c>
      <c r="Y604" s="2">
        <v>3.5714285714285716</v>
      </c>
      <c r="Z604" s="2">
        <f>SUM(NonNurse[[#This Row],[Physical Therapist (PT) Hours]:[PT Aide Hours]])/NonNurse[[#This Row],[MDS Census]]</f>
        <v>6.1481550416453409E-2</v>
      </c>
      <c r="AA604" s="2">
        <v>0</v>
      </c>
      <c r="AB604" s="2">
        <v>4.9450549450549453</v>
      </c>
      <c r="AC604" s="2">
        <v>0</v>
      </c>
      <c r="AD604" s="2">
        <v>0</v>
      </c>
      <c r="AE604" s="2">
        <v>0</v>
      </c>
      <c r="AF604" s="2">
        <v>0</v>
      </c>
      <c r="AG604" s="2">
        <v>2.197802197802198</v>
      </c>
      <c r="AH604" s="2" t="s">
        <v>847</v>
      </c>
      <c r="AI604" s="37">
        <v>5</v>
      </c>
    </row>
    <row r="605" spans="1:35" x14ac:dyDescent="0.25">
      <c r="A605" t="s">
        <v>35</v>
      </c>
      <c r="B605" t="s">
        <v>1800</v>
      </c>
      <c r="C605" t="s">
        <v>1959</v>
      </c>
      <c r="D605" t="s">
        <v>2318</v>
      </c>
      <c r="E605" s="2">
        <v>84.736263736263737</v>
      </c>
      <c r="F605" s="2">
        <v>4.1835164835164838</v>
      </c>
      <c r="G605" s="2">
        <v>4.2637362637362637</v>
      </c>
      <c r="H605" s="2">
        <v>0</v>
      </c>
      <c r="I605" s="2">
        <v>5.5824175824175821</v>
      </c>
      <c r="J605" s="2">
        <v>0</v>
      </c>
      <c r="K605" s="2">
        <v>3.9890109890109891</v>
      </c>
      <c r="L605" s="2">
        <v>0.27032967032967031</v>
      </c>
      <c r="M605" s="2">
        <v>14.328571428571429</v>
      </c>
      <c r="N605" s="2">
        <v>0</v>
      </c>
      <c r="O605" s="2">
        <f>SUM(NonNurse[[#This Row],[Qualified Social Work Staff Hours]:[Other Social Work Staff Hours]])/NonNurse[[#This Row],[MDS Census]]</f>
        <v>0.16909609648554014</v>
      </c>
      <c r="P605" s="2">
        <v>10.562637362637364</v>
      </c>
      <c r="Q605" s="2">
        <v>19.063736263736253</v>
      </c>
      <c r="R605" s="2">
        <f>SUM(NonNurse[[#This Row],[Qualified Activities Professional Hours]:[Other Activities Professional Hours]])/NonNurse[[#This Row],[MDS Census]]</f>
        <v>0.34963039813253782</v>
      </c>
      <c r="S605" s="2">
        <v>4.0593406593406582</v>
      </c>
      <c r="T605" s="2">
        <v>0.94835164835164865</v>
      </c>
      <c r="U605" s="2">
        <v>0</v>
      </c>
      <c r="V605" s="2">
        <f>SUM(NonNurse[[#This Row],[Occupational Therapist Hours]:[OT Aide Hours]])/NonNurse[[#This Row],[MDS Census]]</f>
        <v>5.909739333419789E-2</v>
      </c>
      <c r="W605" s="2">
        <v>0.42087912087912094</v>
      </c>
      <c r="X605" s="2">
        <v>0</v>
      </c>
      <c r="Y605" s="2">
        <v>3.7912087912087911</v>
      </c>
      <c r="Z605" s="2">
        <f>SUM(NonNurse[[#This Row],[Physical Therapist (PT) Hours]:[PT Aide Hours]])/NonNurse[[#This Row],[MDS Census]]</f>
        <v>4.9708209052003634E-2</v>
      </c>
      <c r="AA605" s="2">
        <v>0</v>
      </c>
      <c r="AB605" s="2">
        <v>4.6483516483516487</v>
      </c>
      <c r="AC605" s="2">
        <v>0</v>
      </c>
      <c r="AD605" s="2">
        <v>0</v>
      </c>
      <c r="AE605" s="2">
        <v>0</v>
      </c>
      <c r="AF605" s="2">
        <v>0</v>
      </c>
      <c r="AG605" s="2">
        <v>0</v>
      </c>
      <c r="AH605" s="2" t="s">
        <v>867</v>
      </c>
      <c r="AI605" s="37">
        <v>5</v>
      </c>
    </row>
    <row r="606" spans="1:35" x14ac:dyDescent="0.25">
      <c r="A606" t="s">
        <v>35</v>
      </c>
      <c r="B606" t="s">
        <v>1632</v>
      </c>
      <c r="C606" t="s">
        <v>2235</v>
      </c>
      <c r="D606" t="s">
        <v>2362</v>
      </c>
      <c r="E606" s="2">
        <v>45.747252747252745</v>
      </c>
      <c r="F606" s="2">
        <v>7.1648351648351651</v>
      </c>
      <c r="G606" s="2">
        <v>1.1758241758241759</v>
      </c>
      <c r="H606" s="2">
        <v>0.24175824175824176</v>
      </c>
      <c r="I606" s="2">
        <v>0</v>
      </c>
      <c r="J606" s="2">
        <v>0.42857142857142855</v>
      </c>
      <c r="K606" s="2">
        <v>1.3516483516483517</v>
      </c>
      <c r="L606" s="2">
        <v>3.9226373626373632</v>
      </c>
      <c r="M606" s="2">
        <v>6.8049450549450547</v>
      </c>
      <c r="N606" s="2">
        <v>0</v>
      </c>
      <c r="O606" s="2">
        <f>SUM(NonNurse[[#This Row],[Qualified Social Work Staff Hours]:[Other Social Work Staff Hours]])/NonNurse[[#This Row],[MDS Census]]</f>
        <v>0.14875090079269757</v>
      </c>
      <c r="P606" s="2">
        <v>5.5357142857142856</v>
      </c>
      <c r="Q606" s="2">
        <v>6.3708791208791204</v>
      </c>
      <c r="R606" s="2">
        <f>SUM(NonNurse[[#This Row],[Qualified Activities Professional Hours]:[Other Activities Professional Hours]])/NonNurse[[#This Row],[MDS Census]]</f>
        <v>0.26026903675234203</v>
      </c>
      <c r="S606" s="2">
        <v>3.0079120879120875</v>
      </c>
      <c r="T606" s="2">
        <v>9.8221978021977989</v>
      </c>
      <c r="U606" s="2">
        <v>0</v>
      </c>
      <c r="V606" s="2">
        <f>SUM(NonNurse[[#This Row],[Occupational Therapist Hours]:[OT Aide Hours]])/NonNurse[[#This Row],[MDS Census]]</f>
        <v>0.28045640163343738</v>
      </c>
      <c r="W606" s="2">
        <v>4.7268131868131871</v>
      </c>
      <c r="X606" s="2">
        <v>5.0769230769230766</v>
      </c>
      <c r="Y606" s="2">
        <v>0</v>
      </c>
      <c r="Z606" s="2">
        <f>SUM(NonNurse[[#This Row],[Physical Therapist (PT) Hours]:[PT Aide Hours]])/NonNurse[[#This Row],[MDS Census]]</f>
        <v>0.2143021859236128</v>
      </c>
      <c r="AA606" s="2">
        <v>0</v>
      </c>
      <c r="AB606" s="2">
        <v>0</v>
      </c>
      <c r="AC606" s="2">
        <v>0</v>
      </c>
      <c r="AD606" s="2">
        <v>0</v>
      </c>
      <c r="AE606" s="2">
        <v>0.17582417582417584</v>
      </c>
      <c r="AF606" s="2">
        <v>0</v>
      </c>
      <c r="AG606" s="2">
        <v>0.2857142857142857</v>
      </c>
      <c r="AH606" s="2" t="s">
        <v>695</v>
      </c>
      <c r="AI606" s="37">
        <v>5</v>
      </c>
    </row>
    <row r="607" spans="1:35" x14ac:dyDescent="0.25">
      <c r="A607" t="s">
        <v>35</v>
      </c>
      <c r="B607" t="s">
        <v>1505</v>
      </c>
      <c r="C607" t="s">
        <v>2209</v>
      </c>
      <c r="D607" t="s">
        <v>2362</v>
      </c>
      <c r="E607" s="2">
        <v>77.065934065934073</v>
      </c>
      <c r="F607" s="2">
        <v>1.054945054945055</v>
      </c>
      <c r="G607" s="2">
        <v>0.8571428571428571</v>
      </c>
      <c r="H607" s="2">
        <v>0</v>
      </c>
      <c r="I607" s="2">
        <v>0</v>
      </c>
      <c r="J607" s="2">
        <v>0</v>
      </c>
      <c r="K607" s="2">
        <v>0</v>
      </c>
      <c r="L607" s="2">
        <v>5.7554945054945046</v>
      </c>
      <c r="M607" s="2">
        <v>1.054945054945055</v>
      </c>
      <c r="N607" s="2">
        <v>0</v>
      </c>
      <c r="O607" s="2">
        <f>SUM(NonNurse[[#This Row],[Qualified Social Work Staff Hours]:[Other Social Work Staff Hours]])/NonNurse[[#This Row],[MDS Census]]</f>
        <v>1.3688863539141593E-2</v>
      </c>
      <c r="P607" s="2">
        <v>4.3434065934065931</v>
      </c>
      <c r="Q607" s="2">
        <v>9.7060439560439562</v>
      </c>
      <c r="R607" s="2">
        <f>SUM(NonNurse[[#This Row],[Qualified Activities Professional Hours]:[Other Activities Professional Hours]])/NonNurse[[#This Row],[MDS Census]]</f>
        <v>0.18230429202908882</v>
      </c>
      <c r="S607" s="2">
        <v>3.6074725274725279</v>
      </c>
      <c r="T607" s="2">
        <v>4.8242857142857138</v>
      </c>
      <c r="U607" s="2">
        <v>0</v>
      </c>
      <c r="V607" s="2">
        <f>SUM(NonNurse[[#This Row],[Occupational Therapist Hours]:[OT Aide Hours]])/NonNurse[[#This Row],[MDS Census]]</f>
        <v>0.10940966775987451</v>
      </c>
      <c r="W607" s="2">
        <v>4.1669230769230774</v>
      </c>
      <c r="X607" s="2">
        <v>9.3272527472527464</v>
      </c>
      <c r="Y607" s="2">
        <v>0</v>
      </c>
      <c r="Z607" s="2">
        <f>SUM(NonNurse[[#This Row],[Physical Therapist (PT) Hours]:[PT Aide Hours]])/NonNurse[[#This Row],[MDS Census]]</f>
        <v>0.1750991016683302</v>
      </c>
      <c r="AA607" s="2">
        <v>0</v>
      </c>
      <c r="AB607" s="2">
        <v>0</v>
      </c>
      <c r="AC607" s="2">
        <v>0</v>
      </c>
      <c r="AD607" s="2">
        <v>0</v>
      </c>
      <c r="AE607" s="2">
        <v>5.395604395604396</v>
      </c>
      <c r="AF607" s="2">
        <v>0</v>
      </c>
      <c r="AG607" s="2">
        <v>0</v>
      </c>
      <c r="AH607" s="2" t="s">
        <v>567</v>
      </c>
      <c r="AI607" s="37">
        <v>5</v>
      </c>
    </row>
    <row r="608" spans="1:35" x14ac:dyDescent="0.25">
      <c r="A608" t="s">
        <v>35</v>
      </c>
      <c r="B608" t="s">
        <v>1511</v>
      </c>
      <c r="C608" t="s">
        <v>2210</v>
      </c>
      <c r="D608" t="s">
        <v>2362</v>
      </c>
      <c r="E608" s="2">
        <v>73.714285714285708</v>
      </c>
      <c r="F608" s="2">
        <v>0</v>
      </c>
      <c r="G608" s="2">
        <v>0</v>
      </c>
      <c r="H608" s="2">
        <v>0</v>
      </c>
      <c r="I608" s="2">
        <v>0</v>
      </c>
      <c r="J608" s="2">
        <v>0</v>
      </c>
      <c r="K608" s="2">
        <v>0</v>
      </c>
      <c r="L608" s="2">
        <v>4.393076923076924</v>
      </c>
      <c r="M608" s="2">
        <v>0</v>
      </c>
      <c r="N608" s="2">
        <v>0</v>
      </c>
      <c r="O608" s="2">
        <f>SUM(NonNurse[[#This Row],[Qualified Social Work Staff Hours]:[Other Social Work Staff Hours]])/NonNurse[[#This Row],[MDS Census]]</f>
        <v>0</v>
      </c>
      <c r="P608" s="2">
        <v>5.2994505494505493</v>
      </c>
      <c r="Q608" s="2">
        <v>8.8928571428571423</v>
      </c>
      <c r="R608" s="2">
        <f>SUM(NonNurse[[#This Row],[Qualified Activities Professional Hours]:[Other Activities Professional Hours]])/NonNurse[[#This Row],[MDS Census]]</f>
        <v>0.19253130590339892</v>
      </c>
      <c r="S608" s="2">
        <v>2.4856043956043949</v>
      </c>
      <c r="T608" s="2">
        <v>8.4119780219780207</v>
      </c>
      <c r="U608" s="2">
        <v>0</v>
      </c>
      <c r="V608" s="2">
        <f>SUM(NonNurse[[#This Row],[Occupational Therapist Hours]:[OT Aide Hours]])/NonNurse[[#This Row],[MDS Census]]</f>
        <v>0.14783542039355993</v>
      </c>
      <c r="W608" s="2">
        <v>3.7091208791208787</v>
      </c>
      <c r="X608" s="2">
        <v>14.067252747252748</v>
      </c>
      <c r="Y608" s="2">
        <v>0</v>
      </c>
      <c r="Z608" s="2">
        <f>SUM(NonNurse[[#This Row],[Physical Therapist (PT) Hours]:[PT Aide Hours]])/NonNurse[[#This Row],[MDS Census]]</f>
        <v>0.24115235539654145</v>
      </c>
      <c r="AA608" s="2">
        <v>0</v>
      </c>
      <c r="AB608" s="2">
        <v>0</v>
      </c>
      <c r="AC608" s="2">
        <v>0</v>
      </c>
      <c r="AD608" s="2">
        <v>0</v>
      </c>
      <c r="AE608" s="2">
        <v>0</v>
      </c>
      <c r="AF608" s="2">
        <v>0</v>
      </c>
      <c r="AG608" s="2">
        <v>0</v>
      </c>
      <c r="AH608" s="2" t="s">
        <v>573</v>
      </c>
      <c r="AI608" s="37">
        <v>5</v>
      </c>
    </row>
    <row r="609" spans="1:35" x14ac:dyDescent="0.25">
      <c r="A609" t="s">
        <v>35</v>
      </c>
      <c r="B609" t="s">
        <v>1167</v>
      </c>
      <c r="C609" t="s">
        <v>2077</v>
      </c>
      <c r="D609" t="s">
        <v>2338</v>
      </c>
      <c r="E609" s="2">
        <v>101.24175824175825</v>
      </c>
      <c r="F609" s="2">
        <v>5.7142857142857144</v>
      </c>
      <c r="G609" s="2">
        <v>0.53846153846153844</v>
      </c>
      <c r="H609" s="2">
        <v>0.14285714285714285</v>
      </c>
      <c r="I609" s="2">
        <v>6.3626373626373622</v>
      </c>
      <c r="J609" s="2">
        <v>0</v>
      </c>
      <c r="K609" s="2">
        <v>0.2967032967032967</v>
      </c>
      <c r="L609" s="2">
        <v>5.1648351648351651</v>
      </c>
      <c r="M609" s="2">
        <v>8.0934065934065931</v>
      </c>
      <c r="N609" s="2">
        <v>0</v>
      </c>
      <c r="O609" s="2">
        <f>SUM(NonNurse[[#This Row],[Qualified Social Work Staff Hours]:[Other Social Work Staff Hours]])/NonNurse[[#This Row],[MDS Census]]</f>
        <v>7.994138717030283E-2</v>
      </c>
      <c r="P609" s="2">
        <v>4.1840659340659343</v>
      </c>
      <c r="Q609" s="2">
        <v>14.126373626373626</v>
      </c>
      <c r="R609" s="2">
        <f>SUM(NonNurse[[#This Row],[Qualified Activities Professional Hours]:[Other Activities Professional Hours]])/NonNurse[[#This Row],[MDS Census]]</f>
        <v>0.18085856941278627</v>
      </c>
      <c r="S609" s="2">
        <v>4.2305494505494492</v>
      </c>
      <c r="T609" s="2">
        <v>14.916153846153851</v>
      </c>
      <c r="U609" s="2">
        <v>0</v>
      </c>
      <c r="V609" s="2">
        <f>SUM(NonNurse[[#This Row],[Occupational Therapist Hours]:[OT Aide Hours]])/NonNurse[[#This Row],[MDS Census]]</f>
        <v>0.18911863670899817</v>
      </c>
      <c r="W609" s="2">
        <v>5.0850549450549449</v>
      </c>
      <c r="X609" s="2">
        <v>15.798461538461542</v>
      </c>
      <c r="Y609" s="2">
        <v>0</v>
      </c>
      <c r="Z609" s="2">
        <f>SUM(NonNurse[[#This Row],[Physical Therapist (PT) Hours]:[PT Aide Hours]])/NonNurse[[#This Row],[MDS Census]]</f>
        <v>0.20627374362314124</v>
      </c>
      <c r="AA609" s="2">
        <v>0</v>
      </c>
      <c r="AB609" s="2">
        <v>0</v>
      </c>
      <c r="AC609" s="2">
        <v>0</v>
      </c>
      <c r="AD609" s="2">
        <v>0</v>
      </c>
      <c r="AE609" s="2">
        <v>0</v>
      </c>
      <c r="AF609" s="2">
        <v>0</v>
      </c>
      <c r="AG609" s="2">
        <v>2.197802197802198E-2</v>
      </c>
      <c r="AH609" s="2" t="s">
        <v>222</v>
      </c>
      <c r="AI609" s="37">
        <v>5</v>
      </c>
    </row>
    <row r="610" spans="1:35" x14ac:dyDescent="0.25">
      <c r="A610" t="s">
        <v>35</v>
      </c>
      <c r="B610" t="s">
        <v>1061</v>
      </c>
      <c r="C610" t="s">
        <v>2087</v>
      </c>
      <c r="D610" t="s">
        <v>2331</v>
      </c>
      <c r="E610" s="2">
        <v>87.84615384615384</v>
      </c>
      <c r="F610" s="2">
        <v>5.7142857142857144</v>
      </c>
      <c r="G610" s="2">
        <v>1.098901098901099E-2</v>
      </c>
      <c r="H610" s="2">
        <v>0.37362637362637363</v>
      </c>
      <c r="I610" s="2">
        <v>2.1868131868131866</v>
      </c>
      <c r="J610" s="2">
        <v>0</v>
      </c>
      <c r="K610" s="2">
        <v>0</v>
      </c>
      <c r="L610" s="2">
        <v>1.6218681318681316</v>
      </c>
      <c r="M610" s="2">
        <v>4.2719780219780219</v>
      </c>
      <c r="N610" s="2">
        <v>6.2390109890109891</v>
      </c>
      <c r="O610" s="2">
        <f>SUM(NonNurse[[#This Row],[Qualified Social Work Staff Hours]:[Other Social Work Staff Hours]])/NonNurse[[#This Row],[MDS Census]]</f>
        <v>0.11965223917938454</v>
      </c>
      <c r="P610" s="2">
        <v>21.978021978021978</v>
      </c>
      <c r="Q610" s="2">
        <v>0</v>
      </c>
      <c r="R610" s="2">
        <f>SUM(NonNurse[[#This Row],[Qualified Activities Professional Hours]:[Other Activities Professional Hours]])/NonNurse[[#This Row],[MDS Census]]</f>
        <v>0.25018764073054794</v>
      </c>
      <c r="S610" s="2">
        <v>4.5448351648351641</v>
      </c>
      <c r="T610" s="2">
        <v>5.1156043956043975</v>
      </c>
      <c r="U610" s="2">
        <v>0</v>
      </c>
      <c r="V610" s="2">
        <f>SUM(NonNurse[[#This Row],[Occupational Therapist Hours]:[OT Aide Hours]])/NonNurse[[#This Row],[MDS Census]]</f>
        <v>0.10996997748311235</v>
      </c>
      <c r="W610" s="2">
        <v>8.3196703296703287</v>
      </c>
      <c r="X610" s="2">
        <v>6.7498901098901092</v>
      </c>
      <c r="Y610" s="2">
        <v>0</v>
      </c>
      <c r="Z610" s="2">
        <f>SUM(NonNurse[[#This Row],[Physical Therapist (PT) Hours]:[PT Aide Hours]])/NonNurse[[#This Row],[MDS Census]]</f>
        <v>0.17154490868151112</v>
      </c>
      <c r="AA610" s="2">
        <v>0</v>
      </c>
      <c r="AB610" s="2">
        <v>0</v>
      </c>
      <c r="AC610" s="2">
        <v>0</v>
      </c>
      <c r="AD610" s="2">
        <v>0</v>
      </c>
      <c r="AE610" s="2">
        <v>0</v>
      </c>
      <c r="AF610" s="2">
        <v>0</v>
      </c>
      <c r="AG610" s="2">
        <v>4.3956043956043959E-2</v>
      </c>
      <c r="AH610" s="2" t="s">
        <v>114</v>
      </c>
      <c r="AI610" s="37">
        <v>5</v>
      </c>
    </row>
    <row r="611" spans="1:35" x14ac:dyDescent="0.25">
      <c r="A611" t="s">
        <v>35</v>
      </c>
      <c r="B611" t="s">
        <v>1869</v>
      </c>
      <c r="C611" t="s">
        <v>2271</v>
      </c>
      <c r="D611" t="s">
        <v>2331</v>
      </c>
      <c r="E611" s="2">
        <v>56.549450549450547</v>
      </c>
      <c r="F611" s="2">
        <v>5.6263736263736268</v>
      </c>
      <c r="G611" s="2">
        <v>0.14285714285714285</v>
      </c>
      <c r="H611" s="2">
        <v>0.27472527472527475</v>
      </c>
      <c r="I611" s="2">
        <v>2.3186813186813189</v>
      </c>
      <c r="J611" s="2">
        <v>0</v>
      </c>
      <c r="K611" s="2">
        <v>0</v>
      </c>
      <c r="L611" s="2">
        <v>0</v>
      </c>
      <c r="M611" s="2">
        <v>5.365384615384615</v>
      </c>
      <c r="N611" s="2">
        <v>5.6401098901098905</v>
      </c>
      <c r="O611" s="2">
        <f>SUM(NonNurse[[#This Row],[Qualified Social Work Staff Hours]:[Other Social Work Staff Hours]])/NonNurse[[#This Row],[MDS Census]]</f>
        <v>0.1946171783909833</v>
      </c>
      <c r="P611" s="2">
        <v>10.359890109890109</v>
      </c>
      <c r="Q611" s="2">
        <v>0</v>
      </c>
      <c r="R611" s="2">
        <f>SUM(NonNurse[[#This Row],[Qualified Activities Professional Hours]:[Other Activities Professional Hours]])/NonNurse[[#This Row],[MDS Census]]</f>
        <v>0.1832005441119316</v>
      </c>
      <c r="S611" s="2">
        <v>7.9780219780219781</v>
      </c>
      <c r="T611" s="2">
        <v>1.922967032967033</v>
      </c>
      <c r="U611" s="2">
        <v>0</v>
      </c>
      <c r="V611" s="2">
        <f>SUM(NonNurse[[#This Row],[Occupational Therapist Hours]:[OT Aide Hours]])/NonNurse[[#This Row],[MDS Census]]</f>
        <v>0.17508550330353675</v>
      </c>
      <c r="W611" s="2">
        <v>2.611648351648352</v>
      </c>
      <c r="X611" s="2">
        <v>5.0384615384615383</v>
      </c>
      <c r="Y611" s="2">
        <v>0</v>
      </c>
      <c r="Z611" s="2">
        <f>SUM(NonNurse[[#This Row],[Physical Therapist (PT) Hours]:[PT Aide Hours]])/NonNurse[[#This Row],[MDS Census]]</f>
        <v>0.1352817722502915</v>
      </c>
      <c r="AA611" s="2">
        <v>0.51648351648351654</v>
      </c>
      <c r="AB611" s="2">
        <v>0</v>
      </c>
      <c r="AC611" s="2">
        <v>0</v>
      </c>
      <c r="AD611" s="2">
        <v>0</v>
      </c>
      <c r="AE611" s="2">
        <v>0</v>
      </c>
      <c r="AF611" s="2">
        <v>0</v>
      </c>
      <c r="AG611" s="2">
        <v>8.7912087912087919E-2</v>
      </c>
      <c r="AH611" s="2" t="s">
        <v>936</v>
      </c>
      <c r="AI611" s="37">
        <v>5</v>
      </c>
    </row>
    <row r="612" spans="1:35" x14ac:dyDescent="0.25">
      <c r="A612" t="s">
        <v>35</v>
      </c>
      <c r="B612" t="s">
        <v>1063</v>
      </c>
      <c r="C612" t="s">
        <v>1945</v>
      </c>
      <c r="D612" t="s">
        <v>2331</v>
      </c>
      <c r="E612" s="2">
        <v>80.219780219780219</v>
      </c>
      <c r="F612" s="2">
        <v>5.6263736263736268</v>
      </c>
      <c r="G612" s="2">
        <v>0.10989010989010989</v>
      </c>
      <c r="H612" s="2">
        <v>0.31868131868131866</v>
      </c>
      <c r="I612" s="2">
        <v>3.1648351648351647</v>
      </c>
      <c r="J612" s="2">
        <v>0</v>
      </c>
      <c r="K612" s="2">
        <v>0</v>
      </c>
      <c r="L612" s="2">
        <v>0</v>
      </c>
      <c r="M612" s="2">
        <v>4.3708791208791204</v>
      </c>
      <c r="N612" s="2">
        <v>6.6703296703296706</v>
      </c>
      <c r="O612" s="2">
        <f>SUM(NonNurse[[#This Row],[Qualified Social Work Staff Hours]:[Other Social Work Staff Hours]])/NonNurse[[#This Row],[MDS Census]]</f>
        <v>0.13763698630136986</v>
      </c>
      <c r="P612" s="2">
        <v>4.6840659340659343</v>
      </c>
      <c r="Q612" s="2">
        <v>0</v>
      </c>
      <c r="R612" s="2">
        <f>SUM(NonNurse[[#This Row],[Qualified Activities Professional Hours]:[Other Activities Professional Hours]])/NonNurse[[#This Row],[MDS Census]]</f>
        <v>5.8390410958904113E-2</v>
      </c>
      <c r="S612" s="2">
        <v>8.536153846153848</v>
      </c>
      <c r="T612" s="2">
        <v>0.29021978021978018</v>
      </c>
      <c r="U612" s="2">
        <v>0</v>
      </c>
      <c r="V612" s="2">
        <f>SUM(NonNurse[[#This Row],[Occupational Therapist Hours]:[OT Aide Hours]])/NonNurse[[#This Row],[MDS Census]]</f>
        <v>0.11002739726027401</v>
      </c>
      <c r="W612" s="2">
        <v>4.0017582417582425</v>
      </c>
      <c r="X612" s="2">
        <v>3.7628571428571429</v>
      </c>
      <c r="Y612" s="2">
        <v>0</v>
      </c>
      <c r="Z612" s="2">
        <f>SUM(NonNurse[[#This Row],[Physical Therapist (PT) Hours]:[PT Aide Hours]])/NonNurse[[#This Row],[MDS Census]]</f>
        <v>9.6791780821917819E-2</v>
      </c>
      <c r="AA612" s="2">
        <v>0.62637362637362637</v>
      </c>
      <c r="AB612" s="2">
        <v>0</v>
      </c>
      <c r="AC612" s="2">
        <v>0</v>
      </c>
      <c r="AD612" s="2">
        <v>0</v>
      </c>
      <c r="AE612" s="2">
        <v>0</v>
      </c>
      <c r="AF612" s="2">
        <v>0</v>
      </c>
      <c r="AG612" s="2">
        <v>4.3956043956043959E-2</v>
      </c>
      <c r="AH612" s="2" t="s">
        <v>116</v>
      </c>
      <c r="AI612" s="37">
        <v>5</v>
      </c>
    </row>
    <row r="613" spans="1:35" x14ac:dyDescent="0.25">
      <c r="A613" t="s">
        <v>35</v>
      </c>
      <c r="B613" t="s">
        <v>1346</v>
      </c>
      <c r="C613" t="s">
        <v>2175</v>
      </c>
      <c r="D613" t="s">
        <v>2331</v>
      </c>
      <c r="E613" s="2">
        <v>36.318681318681321</v>
      </c>
      <c r="F613" s="2">
        <v>5.7142857142857144</v>
      </c>
      <c r="G613" s="2">
        <v>0.12087912087912088</v>
      </c>
      <c r="H613" s="2">
        <v>0.23626373626373626</v>
      </c>
      <c r="I613" s="2">
        <v>6.5934065934065936E-2</v>
      </c>
      <c r="J613" s="2">
        <v>0</v>
      </c>
      <c r="K613" s="2">
        <v>0</v>
      </c>
      <c r="L613" s="2">
        <v>0</v>
      </c>
      <c r="M613" s="2">
        <v>0</v>
      </c>
      <c r="N613" s="2">
        <v>0</v>
      </c>
      <c r="O613" s="2">
        <f>SUM(NonNurse[[#This Row],[Qualified Social Work Staff Hours]:[Other Social Work Staff Hours]])/NonNurse[[#This Row],[MDS Census]]</f>
        <v>0</v>
      </c>
      <c r="P613" s="2">
        <v>10.587912087912088</v>
      </c>
      <c r="Q613" s="2">
        <v>0</v>
      </c>
      <c r="R613" s="2">
        <f>SUM(NonNurse[[#This Row],[Qualified Activities Professional Hours]:[Other Activities Professional Hours]])/NonNurse[[#This Row],[MDS Census]]</f>
        <v>0.29152798789712553</v>
      </c>
      <c r="S613" s="2">
        <v>5.365274725274725</v>
      </c>
      <c r="T613" s="2">
        <v>0</v>
      </c>
      <c r="U613" s="2">
        <v>0</v>
      </c>
      <c r="V613" s="2">
        <f>SUM(NonNurse[[#This Row],[Occupational Therapist Hours]:[OT Aide Hours]])/NonNurse[[#This Row],[MDS Census]]</f>
        <v>0.14772768532526473</v>
      </c>
      <c r="W613" s="2">
        <v>2.6401098901098901</v>
      </c>
      <c r="X613" s="2">
        <v>0</v>
      </c>
      <c r="Y613" s="2">
        <v>0</v>
      </c>
      <c r="Z613" s="2">
        <f>SUM(NonNurse[[#This Row],[Physical Therapist (PT) Hours]:[PT Aide Hours]])/NonNurse[[#This Row],[MDS Census]]</f>
        <v>7.269288956127079E-2</v>
      </c>
      <c r="AA613" s="2">
        <v>6.5934065934065936E-2</v>
      </c>
      <c r="AB613" s="2">
        <v>0</v>
      </c>
      <c r="AC613" s="2">
        <v>0</v>
      </c>
      <c r="AD613" s="2">
        <v>0</v>
      </c>
      <c r="AE613" s="2">
        <v>0</v>
      </c>
      <c r="AF613" s="2">
        <v>0</v>
      </c>
      <c r="AG613" s="2">
        <v>0.24175824175824176</v>
      </c>
      <c r="AH613" s="2" t="s">
        <v>403</v>
      </c>
      <c r="AI613" s="37">
        <v>5</v>
      </c>
    </row>
    <row r="614" spans="1:35" x14ac:dyDescent="0.25">
      <c r="A614" t="s">
        <v>35</v>
      </c>
      <c r="B614" t="s">
        <v>1741</v>
      </c>
      <c r="C614" t="s">
        <v>2098</v>
      </c>
      <c r="D614" t="s">
        <v>2331</v>
      </c>
      <c r="E614" s="2">
        <v>52.505494505494504</v>
      </c>
      <c r="F614" s="2">
        <v>5.7142857142857144</v>
      </c>
      <c r="G614" s="2">
        <v>0.13186813186813187</v>
      </c>
      <c r="H614" s="2">
        <v>0.24175824175824176</v>
      </c>
      <c r="I614" s="2">
        <v>1.8791208791208791</v>
      </c>
      <c r="J614" s="2">
        <v>0</v>
      </c>
      <c r="K614" s="2">
        <v>0</v>
      </c>
      <c r="L614" s="2">
        <v>1.2308791208791205</v>
      </c>
      <c r="M614" s="2">
        <v>7.802197802197802</v>
      </c>
      <c r="N614" s="2">
        <v>1.8873626373626373</v>
      </c>
      <c r="O614" s="2">
        <f>SUM(NonNurse[[#This Row],[Qualified Social Work Staff Hours]:[Other Social Work Staff Hours]])/NonNurse[[#This Row],[MDS Census]]</f>
        <v>0.18454374215152786</v>
      </c>
      <c r="P614" s="2">
        <v>12.664835164835164</v>
      </c>
      <c r="Q614" s="2">
        <v>0</v>
      </c>
      <c r="R614" s="2">
        <f>SUM(NonNurse[[#This Row],[Qualified Activities Professional Hours]:[Other Activities Professional Hours]])/NonNurse[[#This Row],[MDS Census]]</f>
        <v>0.24120971117622436</v>
      </c>
      <c r="S614" s="2">
        <v>5.041208791208792</v>
      </c>
      <c r="T614" s="2">
        <v>4.8748351648351642</v>
      </c>
      <c r="U614" s="2">
        <v>0</v>
      </c>
      <c r="V614" s="2">
        <f>SUM(NonNurse[[#This Row],[Occupational Therapist Hours]:[OT Aide Hours]])/NonNurse[[#This Row],[MDS Census]]</f>
        <v>0.18885726245290918</v>
      </c>
      <c r="W614" s="2">
        <v>8.4552747252747249</v>
      </c>
      <c r="X614" s="2">
        <v>7.4973626373626372</v>
      </c>
      <c r="Y614" s="2">
        <v>0</v>
      </c>
      <c r="Z614" s="2">
        <f>SUM(NonNurse[[#This Row],[Physical Therapist (PT) Hours]:[PT Aide Hours]])/NonNurse[[#This Row],[MDS Census]]</f>
        <v>0.30382796149016322</v>
      </c>
      <c r="AA614" s="2">
        <v>0.10989010989010989</v>
      </c>
      <c r="AB614" s="2">
        <v>0</v>
      </c>
      <c r="AC614" s="2">
        <v>0</v>
      </c>
      <c r="AD614" s="2">
        <v>0</v>
      </c>
      <c r="AE614" s="2">
        <v>0</v>
      </c>
      <c r="AF614" s="2">
        <v>0</v>
      </c>
      <c r="AG614" s="2">
        <v>0</v>
      </c>
      <c r="AH614" s="2" t="s">
        <v>807</v>
      </c>
      <c r="AI614" s="37">
        <v>5</v>
      </c>
    </row>
    <row r="615" spans="1:35" x14ac:dyDescent="0.25">
      <c r="A615" t="s">
        <v>35</v>
      </c>
      <c r="B615" t="s">
        <v>1335</v>
      </c>
      <c r="C615" t="s">
        <v>2166</v>
      </c>
      <c r="D615" t="s">
        <v>2340</v>
      </c>
      <c r="E615" s="2">
        <v>113.31868131868131</v>
      </c>
      <c r="F615" s="2">
        <v>7.0439560439560438</v>
      </c>
      <c r="G615" s="2">
        <v>0.14285714285714285</v>
      </c>
      <c r="H615" s="2">
        <v>0.41538461538461535</v>
      </c>
      <c r="I615" s="2">
        <v>3.1318681318681318</v>
      </c>
      <c r="J615" s="2">
        <v>0</v>
      </c>
      <c r="K615" s="2">
        <v>8.7912087912087919E-2</v>
      </c>
      <c r="L615" s="2">
        <v>0</v>
      </c>
      <c r="M615" s="2">
        <v>4.6181318681318677</v>
      </c>
      <c r="N615" s="2">
        <v>11.412087912087912</v>
      </c>
      <c r="O615" s="2">
        <f>SUM(NonNurse[[#This Row],[Qualified Social Work Staff Hours]:[Other Social Work Staff Hours]])/NonNurse[[#This Row],[MDS Census]]</f>
        <v>0.14146140418929404</v>
      </c>
      <c r="P615" s="2">
        <v>15.554945054945055</v>
      </c>
      <c r="Q615" s="2">
        <v>0</v>
      </c>
      <c r="R615" s="2">
        <f>SUM(NonNurse[[#This Row],[Qualified Activities Professional Hours]:[Other Activities Professional Hours]])/NonNurse[[#This Row],[MDS Census]]</f>
        <v>0.13726726144297904</v>
      </c>
      <c r="S615" s="2">
        <v>11.522967032967031</v>
      </c>
      <c r="T615" s="2">
        <v>7.264505494505495</v>
      </c>
      <c r="U615" s="2">
        <v>0</v>
      </c>
      <c r="V615" s="2">
        <f>SUM(NonNurse[[#This Row],[Occupational Therapist Hours]:[OT Aide Hours]])/NonNurse[[#This Row],[MDS Census]]</f>
        <v>0.16579325058184641</v>
      </c>
      <c r="W615" s="2">
        <v>11.258021978021981</v>
      </c>
      <c r="X615" s="2">
        <v>8.6302197802197806</v>
      </c>
      <c r="Y615" s="2">
        <v>0</v>
      </c>
      <c r="Z615" s="2">
        <f>SUM(NonNurse[[#This Row],[Physical Therapist (PT) Hours]:[PT Aide Hours]])/NonNurse[[#This Row],[MDS Census]]</f>
        <v>0.17550717610550817</v>
      </c>
      <c r="AA615" s="2">
        <v>0.12087912087912088</v>
      </c>
      <c r="AB615" s="2">
        <v>0</v>
      </c>
      <c r="AC615" s="2">
        <v>0</v>
      </c>
      <c r="AD615" s="2">
        <v>0</v>
      </c>
      <c r="AE615" s="2">
        <v>0</v>
      </c>
      <c r="AF615" s="2">
        <v>0</v>
      </c>
      <c r="AG615" s="2">
        <v>0</v>
      </c>
      <c r="AH615" s="2" t="s">
        <v>392</v>
      </c>
      <c r="AI615" s="37">
        <v>5</v>
      </c>
    </row>
    <row r="616" spans="1:35" x14ac:dyDescent="0.25">
      <c r="A616" t="s">
        <v>35</v>
      </c>
      <c r="B616" t="s">
        <v>1590</v>
      </c>
      <c r="C616" t="s">
        <v>1991</v>
      </c>
      <c r="D616" t="s">
        <v>2325</v>
      </c>
      <c r="E616" s="2">
        <v>103.94505494505495</v>
      </c>
      <c r="F616" s="2">
        <v>32.98351648351651</v>
      </c>
      <c r="G616" s="2">
        <v>0</v>
      </c>
      <c r="H616" s="2">
        <v>0</v>
      </c>
      <c r="I616" s="2">
        <v>0.56043956043956045</v>
      </c>
      <c r="J616" s="2">
        <v>0</v>
      </c>
      <c r="K616" s="2">
        <v>0</v>
      </c>
      <c r="L616" s="2">
        <v>0.13186813186813187</v>
      </c>
      <c r="M616" s="2">
        <v>10.373626373626374</v>
      </c>
      <c r="N616" s="2">
        <v>0</v>
      </c>
      <c r="O616" s="2">
        <f>SUM(NonNurse[[#This Row],[Qualified Social Work Staff Hours]:[Other Social Work Staff Hours]])/NonNurse[[#This Row],[MDS Census]]</f>
        <v>9.9799133100750614E-2</v>
      </c>
      <c r="P616" s="2">
        <v>4.9230769230769234</v>
      </c>
      <c r="Q616" s="2">
        <v>16.60164835164835</v>
      </c>
      <c r="R616" s="2">
        <f>SUM(NonNurse[[#This Row],[Qualified Activities Professional Hours]:[Other Activities Professional Hours]])/NonNurse[[#This Row],[MDS Census]]</f>
        <v>0.20707791521302463</v>
      </c>
      <c r="S616" s="2">
        <v>5.0137362637362637</v>
      </c>
      <c r="T616" s="2">
        <v>10.31043956043956</v>
      </c>
      <c r="U616" s="2">
        <v>0</v>
      </c>
      <c r="V616" s="2">
        <f>SUM(NonNurse[[#This Row],[Occupational Therapist Hours]:[OT Aide Hours]])/NonNurse[[#This Row],[MDS Census]]</f>
        <v>0.14742573210698806</v>
      </c>
      <c r="W616" s="2">
        <v>11.73032967032967</v>
      </c>
      <c r="X616" s="2">
        <v>11.692307692307692</v>
      </c>
      <c r="Y616" s="2">
        <v>0</v>
      </c>
      <c r="Z616" s="2">
        <f>SUM(NonNurse[[#This Row],[Physical Therapist (PT) Hours]:[PT Aide Hours]])/NonNurse[[#This Row],[MDS Census]]</f>
        <v>0.22533671635479435</v>
      </c>
      <c r="AA616" s="2">
        <v>0</v>
      </c>
      <c r="AB616" s="2">
        <v>4.3956043956043959E-2</v>
      </c>
      <c r="AC616" s="2">
        <v>0</v>
      </c>
      <c r="AD616" s="2">
        <v>0</v>
      </c>
      <c r="AE616" s="2">
        <v>5.5604395604395602</v>
      </c>
      <c r="AF616" s="2">
        <v>0</v>
      </c>
      <c r="AG616" s="2">
        <v>0</v>
      </c>
      <c r="AH616" s="2" t="s">
        <v>652</v>
      </c>
      <c r="AI616" s="37">
        <v>5</v>
      </c>
    </row>
    <row r="617" spans="1:35" x14ac:dyDescent="0.25">
      <c r="A617" t="s">
        <v>35</v>
      </c>
      <c r="B617" t="s">
        <v>1771</v>
      </c>
      <c r="C617" t="s">
        <v>2258</v>
      </c>
      <c r="D617" t="s">
        <v>2363</v>
      </c>
      <c r="E617" s="2">
        <v>20.12087912087912</v>
      </c>
      <c r="F617" s="2">
        <v>2.8207692307692303</v>
      </c>
      <c r="G617" s="2">
        <v>0</v>
      </c>
      <c r="H617" s="2">
        <v>3.2967032967032968E-2</v>
      </c>
      <c r="I617" s="2">
        <v>0</v>
      </c>
      <c r="J617" s="2">
        <v>0</v>
      </c>
      <c r="K617" s="2">
        <v>0</v>
      </c>
      <c r="L617" s="2">
        <v>2.8535164835164823</v>
      </c>
      <c r="M617" s="2">
        <v>0</v>
      </c>
      <c r="N617" s="2">
        <v>0</v>
      </c>
      <c r="O617" s="2">
        <f>SUM(NonNurse[[#This Row],[Qualified Social Work Staff Hours]:[Other Social Work Staff Hours]])/NonNurse[[#This Row],[MDS Census]]</f>
        <v>0</v>
      </c>
      <c r="P617" s="2">
        <v>0</v>
      </c>
      <c r="Q617" s="2">
        <v>23.601758241758244</v>
      </c>
      <c r="R617" s="2">
        <f>SUM(NonNurse[[#This Row],[Qualified Activities Professional Hours]:[Other Activities Professional Hours]])/NonNurse[[#This Row],[MDS Census]]</f>
        <v>1.1729983615510651</v>
      </c>
      <c r="S617" s="2">
        <v>0.88428571428571423</v>
      </c>
      <c r="T617" s="2">
        <v>10.805164835164833</v>
      </c>
      <c r="U617" s="2">
        <v>0</v>
      </c>
      <c r="V617" s="2">
        <f>SUM(NonNurse[[#This Row],[Occupational Therapist Hours]:[OT Aide Hours]])/NonNurse[[#This Row],[MDS Census]]</f>
        <v>0.58096122337520462</v>
      </c>
      <c r="W617" s="2">
        <v>0.95857142857142863</v>
      </c>
      <c r="X617" s="2">
        <v>7.3535164835164819</v>
      </c>
      <c r="Y617" s="2">
        <v>0</v>
      </c>
      <c r="Z617" s="2">
        <f>SUM(NonNurse[[#This Row],[Physical Therapist (PT) Hours]:[PT Aide Hours]])/NonNurse[[#This Row],[MDS Census]]</f>
        <v>0.41310759148006548</v>
      </c>
      <c r="AA617" s="2">
        <v>0</v>
      </c>
      <c r="AB617" s="2">
        <v>0</v>
      </c>
      <c r="AC617" s="2">
        <v>0</v>
      </c>
      <c r="AD617" s="2">
        <v>0</v>
      </c>
      <c r="AE617" s="2">
        <v>0</v>
      </c>
      <c r="AF617" s="2">
        <v>0</v>
      </c>
      <c r="AG617" s="2">
        <v>0</v>
      </c>
      <c r="AH617" s="2" t="s">
        <v>837</v>
      </c>
      <c r="AI617" s="37">
        <v>5</v>
      </c>
    </row>
    <row r="618" spans="1:35" x14ac:dyDescent="0.25">
      <c r="A618" t="s">
        <v>35</v>
      </c>
      <c r="B618" t="s">
        <v>1182</v>
      </c>
      <c r="C618" t="s">
        <v>1991</v>
      </c>
      <c r="D618" t="s">
        <v>2325</v>
      </c>
      <c r="E618" s="2">
        <v>67.901098901098905</v>
      </c>
      <c r="F618" s="2">
        <v>5.6263736263736268</v>
      </c>
      <c r="G618" s="2">
        <v>0.5714285714285714</v>
      </c>
      <c r="H618" s="2">
        <v>0</v>
      </c>
      <c r="I618" s="2">
        <v>1.4615384615384615</v>
      </c>
      <c r="J618" s="2">
        <v>0</v>
      </c>
      <c r="K618" s="2">
        <v>0</v>
      </c>
      <c r="L618" s="2">
        <v>0.93802197802197818</v>
      </c>
      <c r="M618" s="2">
        <v>5.6263736263736268</v>
      </c>
      <c r="N618" s="2">
        <v>0.74032967032967034</v>
      </c>
      <c r="O618" s="2">
        <f>SUM(NonNurse[[#This Row],[Qualified Social Work Staff Hours]:[Other Social Work Staff Hours]])/NonNurse[[#This Row],[MDS Census]]</f>
        <v>9.3764363165560763E-2</v>
      </c>
      <c r="P618" s="2">
        <v>5.186813186813187</v>
      </c>
      <c r="Q618" s="2">
        <v>4.9167032967032958</v>
      </c>
      <c r="R618" s="2">
        <f>SUM(NonNurse[[#This Row],[Qualified Activities Professional Hours]:[Other Activities Professional Hours]])/NonNurse[[#This Row],[MDS Census]]</f>
        <v>0.14879754005502507</v>
      </c>
      <c r="S618" s="2">
        <v>1.6341758241758249</v>
      </c>
      <c r="T618" s="2">
        <v>4.6065934065934044</v>
      </c>
      <c r="U618" s="2">
        <v>0</v>
      </c>
      <c r="V618" s="2">
        <f>SUM(NonNurse[[#This Row],[Occupational Therapist Hours]:[OT Aide Hours]])/NonNurse[[#This Row],[MDS Census]]</f>
        <v>9.1909694125262967E-2</v>
      </c>
      <c r="W618" s="2">
        <v>2.7417582417582418</v>
      </c>
      <c r="X618" s="2">
        <v>9.3494505494505518</v>
      </c>
      <c r="Y618" s="2">
        <v>0</v>
      </c>
      <c r="Z618" s="2">
        <f>SUM(NonNurse[[#This Row],[Physical Therapist (PT) Hours]:[PT Aide Hours]])/NonNurse[[#This Row],[MDS Census]]</f>
        <v>0.17807088525651402</v>
      </c>
      <c r="AA618" s="2">
        <v>0</v>
      </c>
      <c r="AB618" s="2">
        <v>0</v>
      </c>
      <c r="AC618" s="2">
        <v>0</v>
      </c>
      <c r="AD618" s="2">
        <v>0</v>
      </c>
      <c r="AE618" s="2">
        <v>0</v>
      </c>
      <c r="AF618" s="2">
        <v>0</v>
      </c>
      <c r="AG618" s="2">
        <v>0</v>
      </c>
      <c r="AH618" s="2" t="s">
        <v>237</v>
      </c>
      <c r="AI618" s="37">
        <v>5</v>
      </c>
    </row>
    <row r="619" spans="1:35" x14ac:dyDescent="0.25">
      <c r="A619" t="s">
        <v>35</v>
      </c>
      <c r="B619" t="s">
        <v>1689</v>
      </c>
      <c r="C619" t="s">
        <v>2234</v>
      </c>
      <c r="D619" t="s">
        <v>2311</v>
      </c>
      <c r="E619" s="2">
        <v>36.318681318681321</v>
      </c>
      <c r="F619" s="2">
        <v>2.901098901098901</v>
      </c>
      <c r="G619" s="2">
        <v>0.26373626373626374</v>
      </c>
      <c r="H619" s="2">
        <v>0.21153846153846154</v>
      </c>
      <c r="I619" s="2">
        <v>0.37362637362637363</v>
      </c>
      <c r="J619" s="2">
        <v>0</v>
      </c>
      <c r="K619" s="2">
        <v>0</v>
      </c>
      <c r="L619" s="2">
        <v>0.11538461538461539</v>
      </c>
      <c r="M619" s="2">
        <v>0</v>
      </c>
      <c r="N619" s="2">
        <v>4.9175824175824179</v>
      </c>
      <c r="O619" s="2">
        <f>SUM(NonNurse[[#This Row],[Qualified Social Work Staff Hours]:[Other Social Work Staff Hours]])/NonNurse[[#This Row],[MDS Census]]</f>
        <v>0.13540090771558244</v>
      </c>
      <c r="P619" s="2">
        <v>0</v>
      </c>
      <c r="Q619" s="2">
        <v>6.2060439560439562</v>
      </c>
      <c r="R619" s="2">
        <f>SUM(NonNurse[[#This Row],[Qualified Activities Professional Hours]:[Other Activities Professional Hours]])/NonNurse[[#This Row],[MDS Census]]</f>
        <v>0.17087745839636914</v>
      </c>
      <c r="S619" s="2">
        <v>0.50824175824175821</v>
      </c>
      <c r="T619" s="2">
        <v>4.7186813186813188</v>
      </c>
      <c r="U619" s="2">
        <v>0</v>
      </c>
      <c r="V619" s="2">
        <f>SUM(NonNurse[[#This Row],[Occupational Therapist Hours]:[OT Aide Hours]])/NonNurse[[#This Row],[MDS Census]]</f>
        <v>0.14391830559757943</v>
      </c>
      <c r="W619" s="2">
        <v>0.62362637362637363</v>
      </c>
      <c r="X619" s="2">
        <v>4.9697802197802199</v>
      </c>
      <c r="Y619" s="2">
        <v>0</v>
      </c>
      <c r="Z619" s="2">
        <f>SUM(NonNurse[[#This Row],[Physical Therapist (PT) Hours]:[PT Aide Hours]])/NonNurse[[#This Row],[MDS Census]]</f>
        <v>0.15400907715582449</v>
      </c>
      <c r="AA619" s="2">
        <v>0.19780219780219779</v>
      </c>
      <c r="AB619" s="2">
        <v>0</v>
      </c>
      <c r="AC619" s="2">
        <v>0</v>
      </c>
      <c r="AD619" s="2">
        <v>15.846153846153847</v>
      </c>
      <c r="AE619" s="2">
        <v>0</v>
      </c>
      <c r="AF619" s="2">
        <v>0</v>
      </c>
      <c r="AG619" s="2">
        <v>0.14285714285714285</v>
      </c>
      <c r="AH619" s="2" t="s">
        <v>753</v>
      </c>
      <c r="AI619" s="37">
        <v>5</v>
      </c>
    </row>
    <row r="620" spans="1:35" x14ac:dyDescent="0.25">
      <c r="A620" t="s">
        <v>35</v>
      </c>
      <c r="B620" t="s">
        <v>1211</v>
      </c>
      <c r="C620" t="s">
        <v>2134</v>
      </c>
      <c r="D620" t="s">
        <v>2326</v>
      </c>
      <c r="E620" s="2">
        <v>72.681318681318686</v>
      </c>
      <c r="F620" s="2">
        <v>5.0384615384615383</v>
      </c>
      <c r="G620" s="2">
        <v>0.14285714285714285</v>
      </c>
      <c r="H620" s="2">
        <v>0.41285714285714287</v>
      </c>
      <c r="I620" s="2">
        <v>8.7912087912087919E-2</v>
      </c>
      <c r="J620" s="2">
        <v>0</v>
      </c>
      <c r="K620" s="2">
        <v>0</v>
      </c>
      <c r="L620" s="2">
        <v>4.000109890109889</v>
      </c>
      <c r="M620" s="2">
        <v>0</v>
      </c>
      <c r="N620" s="2">
        <v>0</v>
      </c>
      <c r="O620" s="2">
        <f>SUM(NonNurse[[#This Row],[Qualified Social Work Staff Hours]:[Other Social Work Staff Hours]])/NonNurse[[#This Row],[MDS Census]]</f>
        <v>0</v>
      </c>
      <c r="P620" s="2">
        <v>0</v>
      </c>
      <c r="Q620" s="2">
        <v>10.085494505494506</v>
      </c>
      <c r="R620" s="2">
        <f>SUM(NonNurse[[#This Row],[Qualified Activities Professional Hours]:[Other Activities Professional Hours]])/NonNurse[[#This Row],[MDS Census]]</f>
        <v>0.1387632295131539</v>
      </c>
      <c r="S620" s="2">
        <v>3.9726373626373626</v>
      </c>
      <c r="T620" s="2">
        <v>4.3660439560439563</v>
      </c>
      <c r="U620" s="2">
        <v>0</v>
      </c>
      <c r="V620" s="2">
        <f>SUM(NonNurse[[#This Row],[Occupational Therapist Hours]:[OT Aide Hours]])/NonNurse[[#This Row],[MDS Census]]</f>
        <v>0.11472936195947989</v>
      </c>
      <c r="W620" s="2">
        <v>3.5324175824175823</v>
      </c>
      <c r="X620" s="2">
        <v>10.703076923076924</v>
      </c>
      <c r="Y620" s="2">
        <v>0</v>
      </c>
      <c r="Z620" s="2">
        <f>SUM(NonNurse[[#This Row],[Physical Therapist (PT) Hours]:[PT Aide Hours]])/NonNurse[[#This Row],[MDS Census]]</f>
        <v>0.1958618082854551</v>
      </c>
      <c r="AA620" s="2">
        <v>0</v>
      </c>
      <c r="AB620" s="2">
        <v>0</v>
      </c>
      <c r="AC620" s="2">
        <v>0</v>
      </c>
      <c r="AD620" s="2">
        <v>0</v>
      </c>
      <c r="AE620" s="2">
        <v>0</v>
      </c>
      <c r="AF620" s="2">
        <v>0</v>
      </c>
      <c r="AG620" s="2">
        <v>0</v>
      </c>
      <c r="AH620" s="2" t="s">
        <v>267</v>
      </c>
      <c r="AI620" s="37">
        <v>5</v>
      </c>
    </row>
    <row r="621" spans="1:35" x14ac:dyDescent="0.25">
      <c r="A621" t="s">
        <v>35</v>
      </c>
      <c r="B621" t="s">
        <v>1838</v>
      </c>
      <c r="C621" t="s">
        <v>2266</v>
      </c>
      <c r="D621" t="s">
        <v>2309</v>
      </c>
      <c r="E621" s="2">
        <v>41.670329670329672</v>
      </c>
      <c r="F621" s="2">
        <v>5.802197802197802</v>
      </c>
      <c r="G621" s="2">
        <v>0.13186813186813187</v>
      </c>
      <c r="H621" s="2">
        <v>0.21428571428571427</v>
      </c>
      <c r="I621" s="2">
        <v>0.8351648351648352</v>
      </c>
      <c r="J621" s="2">
        <v>0</v>
      </c>
      <c r="K621" s="2">
        <v>0</v>
      </c>
      <c r="L621" s="2">
        <v>2.6181318681318682</v>
      </c>
      <c r="M621" s="2">
        <v>6.0796703296703294</v>
      </c>
      <c r="N621" s="2">
        <v>0</v>
      </c>
      <c r="O621" s="2">
        <f>SUM(NonNurse[[#This Row],[Qualified Social Work Staff Hours]:[Other Social Work Staff Hours]])/NonNurse[[#This Row],[MDS Census]]</f>
        <v>0.14589926160337552</v>
      </c>
      <c r="P621" s="2">
        <v>0</v>
      </c>
      <c r="Q621" s="2">
        <v>0</v>
      </c>
      <c r="R621" s="2">
        <f>SUM(NonNurse[[#This Row],[Qualified Activities Professional Hours]:[Other Activities Professional Hours]])/NonNurse[[#This Row],[MDS Census]]</f>
        <v>0</v>
      </c>
      <c r="S621" s="2">
        <v>4.7884615384615383</v>
      </c>
      <c r="T621" s="2">
        <v>3.2280219780219781</v>
      </c>
      <c r="U621" s="2">
        <v>0</v>
      </c>
      <c r="V621" s="2">
        <f>SUM(NonNurse[[#This Row],[Occupational Therapist Hours]:[OT Aide Hours]])/NonNurse[[#This Row],[MDS Census]]</f>
        <v>0.19237869198312235</v>
      </c>
      <c r="W621" s="2">
        <v>1.6620879120879122</v>
      </c>
      <c r="X621" s="2">
        <v>5.4420879120879126</v>
      </c>
      <c r="Y621" s="2">
        <v>0</v>
      </c>
      <c r="Z621" s="2">
        <f>SUM(NonNurse[[#This Row],[Physical Therapist (PT) Hours]:[PT Aide Hours]])/NonNurse[[#This Row],[MDS Census]]</f>
        <v>0.17048523206751057</v>
      </c>
      <c r="AA621" s="2">
        <v>0</v>
      </c>
      <c r="AB621" s="2">
        <v>0</v>
      </c>
      <c r="AC621" s="2">
        <v>0</v>
      </c>
      <c r="AD621" s="2">
        <v>0</v>
      </c>
      <c r="AE621" s="2">
        <v>0</v>
      </c>
      <c r="AF621" s="2">
        <v>0</v>
      </c>
      <c r="AG621" s="2">
        <v>0</v>
      </c>
      <c r="AH621" s="2" t="s">
        <v>905</v>
      </c>
      <c r="AI621" s="37">
        <v>5</v>
      </c>
    </row>
    <row r="622" spans="1:35" x14ac:dyDescent="0.25">
      <c r="A622" t="s">
        <v>35</v>
      </c>
      <c r="B622" t="s">
        <v>1871</v>
      </c>
      <c r="C622" t="s">
        <v>2230</v>
      </c>
      <c r="D622" t="s">
        <v>2282</v>
      </c>
      <c r="E622" s="2">
        <v>43.637362637362635</v>
      </c>
      <c r="F622" s="2">
        <v>11.692307692307692</v>
      </c>
      <c r="G622" s="2">
        <v>0.32967032967032966</v>
      </c>
      <c r="H622" s="2">
        <v>0.17582417582417584</v>
      </c>
      <c r="I622" s="2">
        <v>0.8351648351648352</v>
      </c>
      <c r="J622" s="2">
        <v>0</v>
      </c>
      <c r="K622" s="2">
        <v>0</v>
      </c>
      <c r="L622" s="2">
        <v>1.8983516483516483</v>
      </c>
      <c r="M622" s="2">
        <v>0</v>
      </c>
      <c r="N622" s="2">
        <v>0</v>
      </c>
      <c r="O622" s="2">
        <f>SUM(NonNurse[[#This Row],[Qualified Social Work Staff Hours]:[Other Social Work Staff Hours]])/NonNurse[[#This Row],[MDS Census]]</f>
        <v>0</v>
      </c>
      <c r="P622" s="2">
        <v>0</v>
      </c>
      <c r="Q622" s="2">
        <v>5.7829670329670328</v>
      </c>
      <c r="R622" s="2">
        <f>SUM(NonNurse[[#This Row],[Qualified Activities Professional Hours]:[Other Activities Professional Hours]])/NonNurse[[#This Row],[MDS Census]]</f>
        <v>0.13252329388063461</v>
      </c>
      <c r="S622" s="2">
        <v>3.4279120879120879</v>
      </c>
      <c r="T622" s="2">
        <v>5.3351648351648349</v>
      </c>
      <c r="U622" s="2">
        <v>0</v>
      </c>
      <c r="V622" s="2">
        <f>SUM(NonNurse[[#This Row],[Occupational Therapist Hours]:[OT Aide Hours]])/NonNurse[[#This Row],[MDS Census]]</f>
        <v>0.20081591538655252</v>
      </c>
      <c r="W622" s="2">
        <v>0.71703296703296704</v>
      </c>
      <c r="X622" s="2">
        <v>4.4267032967032973</v>
      </c>
      <c r="Y622" s="2">
        <v>0</v>
      </c>
      <c r="Z622" s="2">
        <f>SUM(NonNurse[[#This Row],[Physical Therapist (PT) Hours]:[PT Aide Hours]])/NonNurse[[#This Row],[MDS Census]]</f>
        <v>0.11787459078317807</v>
      </c>
      <c r="AA622" s="2">
        <v>0</v>
      </c>
      <c r="AB622" s="2">
        <v>0</v>
      </c>
      <c r="AC622" s="2">
        <v>0</v>
      </c>
      <c r="AD622" s="2">
        <v>0</v>
      </c>
      <c r="AE622" s="2">
        <v>0</v>
      </c>
      <c r="AF622" s="2">
        <v>0</v>
      </c>
      <c r="AG622" s="2">
        <v>0</v>
      </c>
      <c r="AH622" s="2" t="s">
        <v>938</v>
      </c>
      <c r="AI622" s="37">
        <v>5</v>
      </c>
    </row>
    <row r="623" spans="1:35" x14ac:dyDescent="0.25">
      <c r="A623" t="s">
        <v>35</v>
      </c>
      <c r="B623" t="s">
        <v>1112</v>
      </c>
      <c r="C623" t="s">
        <v>1995</v>
      </c>
      <c r="D623" t="s">
        <v>2309</v>
      </c>
      <c r="E623" s="2">
        <v>138.2967032967033</v>
      </c>
      <c r="F623" s="2">
        <v>10.461538461538462</v>
      </c>
      <c r="G623" s="2">
        <v>0.32967032967032966</v>
      </c>
      <c r="H623" s="2">
        <v>0.7857142857142857</v>
      </c>
      <c r="I623" s="2">
        <v>0.52747252747252749</v>
      </c>
      <c r="J623" s="2">
        <v>0</v>
      </c>
      <c r="K623" s="2">
        <v>0</v>
      </c>
      <c r="L623" s="2">
        <v>8.1950549450549435</v>
      </c>
      <c r="M623" s="2">
        <v>8.8434065934065931</v>
      </c>
      <c r="N623" s="2">
        <v>0</v>
      </c>
      <c r="O623" s="2">
        <f>SUM(NonNurse[[#This Row],[Qualified Social Work Staff Hours]:[Other Social Work Staff Hours]])/NonNurse[[#This Row],[MDS Census]]</f>
        <v>6.394517282479141E-2</v>
      </c>
      <c r="P623" s="2">
        <v>0</v>
      </c>
      <c r="Q623" s="2">
        <v>5.4148351648351651</v>
      </c>
      <c r="R623" s="2">
        <f>SUM(NonNurse[[#This Row],[Qualified Activities Professional Hours]:[Other Activities Professional Hours]])/NonNurse[[#This Row],[MDS Census]]</f>
        <v>3.9153754469606679E-2</v>
      </c>
      <c r="S623" s="2">
        <v>8.931978021978022</v>
      </c>
      <c r="T623" s="2">
        <v>10.088681318681319</v>
      </c>
      <c r="U623" s="2">
        <v>0</v>
      </c>
      <c r="V623" s="2">
        <f>SUM(NonNurse[[#This Row],[Occupational Therapist Hours]:[OT Aide Hours]])/NonNurse[[#This Row],[MDS Census]]</f>
        <v>0.13753516090584031</v>
      </c>
      <c r="W623" s="2">
        <v>6.0723076923076924</v>
      </c>
      <c r="X623" s="2">
        <v>16.544615384615383</v>
      </c>
      <c r="Y623" s="2">
        <v>0</v>
      </c>
      <c r="Z623" s="2">
        <f>SUM(NonNurse[[#This Row],[Physical Therapist (PT) Hours]:[PT Aide Hours]])/NonNurse[[#This Row],[MDS Census]]</f>
        <v>0.16353913388955105</v>
      </c>
      <c r="AA623" s="2">
        <v>0</v>
      </c>
      <c r="AB623" s="2">
        <v>0</v>
      </c>
      <c r="AC623" s="2">
        <v>0</v>
      </c>
      <c r="AD623" s="2">
        <v>0</v>
      </c>
      <c r="AE623" s="2">
        <v>0</v>
      </c>
      <c r="AF623" s="2">
        <v>0</v>
      </c>
      <c r="AG623" s="2">
        <v>0</v>
      </c>
      <c r="AH623" s="2" t="s">
        <v>166</v>
      </c>
      <c r="AI623" s="37">
        <v>5</v>
      </c>
    </row>
    <row r="624" spans="1:35" x14ac:dyDescent="0.25">
      <c r="A624" t="s">
        <v>35</v>
      </c>
      <c r="B624" t="s">
        <v>1886</v>
      </c>
      <c r="C624" t="s">
        <v>1946</v>
      </c>
      <c r="D624" t="s">
        <v>2355</v>
      </c>
      <c r="E624" s="2">
        <v>43.296703296703299</v>
      </c>
      <c r="F624" s="2">
        <v>10.285714285714286</v>
      </c>
      <c r="G624" s="2">
        <v>0.52747252747252749</v>
      </c>
      <c r="H624" s="2">
        <v>0.18681318681318682</v>
      </c>
      <c r="I624" s="2">
        <v>0.8351648351648352</v>
      </c>
      <c r="J624" s="2">
        <v>0</v>
      </c>
      <c r="K624" s="2">
        <v>0</v>
      </c>
      <c r="L624" s="2">
        <v>3.7032967032967035</v>
      </c>
      <c r="M624" s="2">
        <v>4.3296703296703294</v>
      </c>
      <c r="N624" s="2">
        <v>0</v>
      </c>
      <c r="O624" s="2">
        <f>SUM(NonNurse[[#This Row],[Qualified Social Work Staff Hours]:[Other Social Work Staff Hours]])/NonNurse[[#This Row],[MDS Census]]</f>
        <v>9.9999999999999992E-2</v>
      </c>
      <c r="P624" s="2">
        <v>0</v>
      </c>
      <c r="Q624" s="2">
        <v>4.9230769230769234</v>
      </c>
      <c r="R624" s="2">
        <f>SUM(NonNurse[[#This Row],[Qualified Activities Professional Hours]:[Other Activities Professional Hours]])/NonNurse[[#This Row],[MDS Census]]</f>
        <v>0.11370558375634518</v>
      </c>
      <c r="S624" s="2">
        <v>1.1016483516483517</v>
      </c>
      <c r="T624" s="2">
        <v>5.1098901098901095</v>
      </c>
      <c r="U624" s="2">
        <v>0</v>
      </c>
      <c r="V624" s="2">
        <f>SUM(NonNurse[[#This Row],[Occupational Therapist Hours]:[OT Aide Hours]])/NonNurse[[#This Row],[MDS Census]]</f>
        <v>0.14346446700507615</v>
      </c>
      <c r="W624" s="2">
        <v>5.1675824175824179</v>
      </c>
      <c r="X624" s="2">
        <v>4.4725274725274726</v>
      </c>
      <c r="Y624" s="2">
        <v>0</v>
      </c>
      <c r="Z624" s="2">
        <f>SUM(NonNurse[[#This Row],[Physical Therapist (PT) Hours]:[PT Aide Hours]])/NonNurse[[#This Row],[MDS Census]]</f>
        <v>0.22265228426395939</v>
      </c>
      <c r="AA624" s="2">
        <v>0</v>
      </c>
      <c r="AB624" s="2">
        <v>0</v>
      </c>
      <c r="AC624" s="2">
        <v>0</v>
      </c>
      <c r="AD624" s="2">
        <v>0</v>
      </c>
      <c r="AE624" s="2">
        <v>0</v>
      </c>
      <c r="AF624" s="2">
        <v>0</v>
      </c>
      <c r="AG624" s="2">
        <v>0</v>
      </c>
      <c r="AH624" s="2" t="s">
        <v>953</v>
      </c>
      <c r="AI624" s="37">
        <v>5</v>
      </c>
    </row>
    <row r="625" spans="1:35" x14ac:dyDescent="0.25">
      <c r="A625" t="s">
        <v>35</v>
      </c>
      <c r="B625" t="s">
        <v>1822</v>
      </c>
      <c r="C625" t="s">
        <v>1980</v>
      </c>
      <c r="D625" t="s">
        <v>2309</v>
      </c>
      <c r="E625" s="2">
        <v>44.142857142857146</v>
      </c>
      <c r="F625" s="2">
        <v>5.0989010989010985</v>
      </c>
      <c r="G625" s="2">
        <v>0.19780219780219779</v>
      </c>
      <c r="H625" s="2">
        <v>0.18681318681318682</v>
      </c>
      <c r="I625" s="2">
        <v>0.79120879120879117</v>
      </c>
      <c r="J625" s="2">
        <v>0</v>
      </c>
      <c r="K625" s="2">
        <v>0</v>
      </c>
      <c r="L625" s="2">
        <v>4.5302197802197801</v>
      </c>
      <c r="M625" s="2">
        <v>0</v>
      </c>
      <c r="N625" s="2">
        <v>0</v>
      </c>
      <c r="O625" s="2">
        <f>SUM(NonNurse[[#This Row],[Qualified Social Work Staff Hours]:[Other Social Work Staff Hours]])/NonNurse[[#This Row],[MDS Census]]</f>
        <v>0</v>
      </c>
      <c r="P625" s="2">
        <v>0</v>
      </c>
      <c r="Q625" s="2">
        <v>2.4423076923076925</v>
      </c>
      <c r="R625" s="2">
        <f>SUM(NonNurse[[#This Row],[Qualified Activities Professional Hours]:[Other Activities Professional Hours]])/NonNurse[[#This Row],[MDS Census]]</f>
        <v>5.5327358725416977E-2</v>
      </c>
      <c r="S625" s="2">
        <v>3.302197802197802</v>
      </c>
      <c r="T625" s="2">
        <v>9.2472527472527464</v>
      </c>
      <c r="U625" s="2">
        <v>0</v>
      </c>
      <c r="V625" s="2">
        <f>SUM(NonNurse[[#This Row],[Occupational Therapist Hours]:[OT Aide Hours]])/NonNurse[[#This Row],[MDS Census]]</f>
        <v>0.2842917600199153</v>
      </c>
      <c r="W625" s="2">
        <v>1.6675824175824177</v>
      </c>
      <c r="X625" s="2">
        <v>9.7609890109890109</v>
      </c>
      <c r="Y625" s="2">
        <v>0</v>
      </c>
      <c r="Z625" s="2">
        <f>SUM(NonNurse[[#This Row],[Physical Therapist (PT) Hours]:[PT Aide Hours]])/NonNurse[[#This Row],[MDS Census]]</f>
        <v>0.25889967637540451</v>
      </c>
      <c r="AA625" s="2">
        <v>0</v>
      </c>
      <c r="AB625" s="2">
        <v>0</v>
      </c>
      <c r="AC625" s="2">
        <v>0</v>
      </c>
      <c r="AD625" s="2">
        <v>0</v>
      </c>
      <c r="AE625" s="2">
        <v>0</v>
      </c>
      <c r="AF625" s="2">
        <v>0</v>
      </c>
      <c r="AG625" s="2">
        <v>0</v>
      </c>
      <c r="AH625" s="2" t="s">
        <v>889</v>
      </c>
      <c r="AI625" s="37">
        <v>5</v>
      </c>
    </row>
    <row r="626" spans="1:35" x14ac:dyDescent="0.25">
      <c r="A626" t="s">
        <v>35</v>
      </c>
      <c r="B626" t="s">
        <v>1808</v>
      </c>
      <c r="C626" t="s">
        <v>2262</v>
      </c>
      <c r="D626" t="s">
        <v>2325</v>
      </c>
      <c r="E626" s="2">
        <v>47.428571428571431</v>
      </c>
      <c r="F626" s="2">
        <v>5.7142857142857144</v>
      </c>
      <c r="G626" s="2">
        <v>0.65934065934065933</v>
      </c>
      <c r="H626" s="2">
        <v>0.24175824175824176</v>
      </c>
      <c r="I626" s="2">
        <v>0.42857142857142855</v>
      </c>
      <c r="J626" s="2">
        <v>0</v>
      </c>
      <c r="K626" s="2">
        <v>0</v>
      </c>
      <c r="L626" s="2">
        <v>1.2307692307692308</v>
      </c>
      <c r="M626" s="2">
        <v>5.5906593406593403</v>
      </c>
      <c r="N626" s="2">
        <v>0</v>
      </c>
      <c r="O626" s="2">
        <f>SUM(NonNurse[[#This Row],[Qualified Social Work Staff Hours]:[Other Social Work Staff Hours]])/NonNurse[[#This Row],[MDS Census]]</f>
        <v>0.11787534754402224</v>
      </c>
      <c r="P626" s="2">
        <v>0</v>
      </c>
      <c r="Q626" s="2">
        <v>0</v>
      </c>
      <c r="R626" s="2">
        <f>SUM(NonNurse[[#This Row],[Qualified Activities Professional Hours]:[Other Activities Professional Hours]])/NonNurse[[#This Row],[MDS Census]]</f>
        <v>0</v>
      </c>
      <c r="S626" s="2">
        <v>3.0467032967032965</v>
      </c>
      <c r="T626" s="2">
        <v>1.8076923076923077</v>
      </c>
      <c r="U626" s="2">
        <v>0</v>
      </c>
      <c r="V626" s="2">
        <f>SUM(NonNurse[[#This Row],[Occupational Therapist Hours]:[OT Aide Hours]])/NonNurse[[#This Row],[MDS Census]]</f>
        <v>0.10235171455050972</v>
      </c>
      <c r="W626" s="2">
        <v>0.90109890109890112</v>
      </c>
      <c r="X626" s="2">
        <v>5.7747252747252746</v>
      </c>
      <c r="Y626" s="2">
        <v>0</v>
      </c>
      <c r="Z626" s="2">
        <f>SUM(NonNurse[[#This Row],[Physical Therapist (PT) Hours]:[PT Aide Hours]])/NonNurse[[#This Row],[MDS Census]]</f>
        <v>0.14075532900834106</v>
      </c>
      <c r="AA626" s="2">
        <v>0</v>
      </c>
      <c r="AB626" s="2">
        <v>0</v>
      </c>
      <c r="AC626" s="2">
        <v>0</v>
      </c>
      <c r="AD626" s="2">
        <v>0</v>
      </c>
      <c r="AE626" s="2">
        <v>0</v>
      </c>
      <c r="AF626" s="2">
        <v>0</v>
      </c>
      <c r="AG626" s="2">
        <v>0</v>
      </c>
      <c r="AH626" s="2" t="s">
        <v>875</v>
      </c>
      <c r="AI626" s="37">
        <v>5</v>
      </c>
    </row>
    <row r="627" spans="1:35" x14ac:dyDescent="0.25">
      <c r="A627" t="s">
        <v>35</v>
      </c>
      <c r="B627" t="s">
        <v>1865</v>
      </c>
      <c r="C627" t="s">
        <v>1998</v>
      </c>
      <c r="D627" t="s">
        <v>2282</v>
      </c>
      <c r="E627" s="2">
        <v>42.659340659340657</v>
      </c>
      <c r="F627" s="2">
        <v>9.9038461538461533</v>
      </c>
      <c r="G627" s="2">
        <v>0.65934065934065933</v>
      </c>
      <c r="H627" s="2">
        <v>0.15384615384615385</v>
      </c>
      <c r="I627" s="2">
        <v>0.79120879120879117</v>
      </c>
      <c r="J627" s="2">
        <v>0</v>
      </c>
      <c r="K627" s="2">
        <v>0</v>
      </c>
      <c r="L627" s="2">
        <v>1.6483516483516483</v>
      </c>
      <c r="M627" s="2">
        <v>3.6538461538461537</v>
      </c>
      <c r="N627" s="2">
        <v>0</v>
      </c>
      <c r="O627" s="2">
        <f>SUM(NonNurse[[#This Row],[Qualified Social Work Staff Hours]:[Other Social Work Staff Hours]])/NonNurse[[#This Row],[MDS Census]]</f>
        <v>8.5651725914477075E-2</v>
      </c>
      <c r="P627" s="2">
        <v>0</v>
      </c>
      <c r="Q627" s="2">
        <v>1.706043956043956</v>
      </c>
      <c r="R627" s="2">
        <f>SUM(NonNurse[[#This Row],[Qualified Activities Professional Hours]:[Other Activities Professional Hours]])/NonNurse[[#This Row],[MDS Census]]</f>
        <v>3.9992272024729519E-2</v>
      </c>
      <c r="S627" s="2">
        <v>1.2582417582417582</v>
      </c>
      <c r="T627" s="2">
        <v>4.6593406593406597</v>
      </c>
      <c r="U627" s="2">
        <v>0</v>
      </c>
      <c r="V627" s="2">
        <f>SUM(NonNurse[[#This Row],[Occupational Therapist Hours]:[OT Aide Hours]])/NonNurse[[#This Row],[MDS Census]]</f>
        <v>0.13871715610510049</v>
      </c>
      <c r="W627" s="2">
        <v>3.6208791208791209</v>
      </c>
      <c r="X627" s="2">
        <v>3.9340659340659339</v>
      </c>
      <c r="Y627" s="2">
        <v>0</v>
      </c>
      <c r="Z627" s="2">
        <f>SUM(NonNurse[[#This Row],[Physical Therapist (PT) Hours]:[PT Aide Hours]])/NonNurse[[#This Row],[MDS Census]]</f>
        <v>0.17709943328181349</v>
      </c>
      <c r="AA627" s="2">
        <v>0</v>
      </c>
      <c r="AB627" s="2">
        <v>0</v>
      </c>
      <c r="AC627" s="2">
        <v>0</v>
      </c>
      <c r="AD627" s="2">
        <v>0</v>
      </c>
      <c r="AE627" s="2">
        <v>0</v>
      </c>
      <c r="AF627" s="2">
        <v>0</v>
      </c>
      <c r="AG627" s="2">
        <v>0</v>
      </c>
      <c r="AH627" s="2" t="s">
        <v>932</v>
      </c>
      <c r="AI627" s="37">
        <v>5</v>
      </c>
    </row>
    <row r="628" spans="1:35" x14ac:dyDescent="0.25">
      <c r="A628" t="s">
        <v>35</v>
      </c>
      <c r="B628" t="s">
        <v>1805</v>
      </c>
      <c r="C628" t="s">
        <v>1930</v>
      </c>
      <c r="D628" t="s">
        <v>2326</v>
      </c>
      <c r="E628" s="2">
        <v>17.241758241758241</v>
      </c>
      <c r="F628" s="2">
        <v>4.4835164835164836</v>
      </c>
      <c r="G628" s="2">
        <v>0.26373626373626374</v>
      </c>
      <c r="H628" s="2">
        <v>9.8901098901098897E-2</v>
      </c>
      <c r="I628" s="2">
        <v>0.18681318681318682</v>
      </c>
      <c r="J628" s="2">
        <v>0</v>
      </c>
      <c r="K628" s="2">
        <v>0</v>
      </c>
      <c r="L628" s="2">
        <v>2.4287912087912087</v>
      </c>
      <c r="M628" s="2">
        <v>0</v>
      </c>
      <c r="N628" s="2">
        <v>0</v>
      </c>
      <c r="O628" s="2">
        <f>SUM(NonNurse[[#This Row],[Qualified Social Work Staff Hours]:[Other Social Work Staff Hours]])/NonNurse[[#This Row],[MDS Census]]</f>
        <v>0</v>
      </c>
      <c r="P628" s="2">
        <v>5.6401098901098905</v>
      </c>
      <c r="Q628" s="2">
        <v>3.1043956043956045</v>
      </c>
      <c r="R628" s="2">
        <f>SUM(NonNurse[[#This Row],[Qualified Activities Professional Hours]:[Other Activities Professional Hours]])/NonNurse[[#This Row],[MDS Census]]</f>
        <v>0.50717017208413007</v>
      </c>
      <c r="S628" s="2">
        <v>1.0212087912087913</v>
      </c>
      <c r="T628" s="2">
        <v>6.8450549450549447</v>
      </c>
      <c r="U628" s="2">
        <v>0</v>
      </c>
      <c r="V628" s="2">
        <f>SUM(NonNurse[[#This Row],[Occupational Therapist Hours]:[OT Aide Hours]])/NonNurse[[#This Row],[MDS Census]]</f>
        <v>0.45623326959847038</v>
      </c>
      <c r="W628" s="2">
        <v>3.7484615384615387</v>
      </c>
      <c r="X628" s="2">
        <v>5.369120879120878</v>
      </c>
      <c r="Y628" s="2">
        <v>0</v>
      </c>
      <c r="Z628" s="2">
        <f>SUM(NonNurse[[#This Row],[Physical Therapist (PT) Hours]:[PT Aide Hours]])/NonNurse[[#This Row],[MDS Census]]</f>
        <v>0.52880815806246018</v>
      </c>
      <c r="AA628" s="2">
        <v>0</v>
      </c>
      <c r="AB628" s="2">
        <v>0</v>
      </c>
      <c r="AC628" s="2">
        <v>0</v>
      </c>
      <c r="AD628" s="2">
        <v>0</v>
      </c>
      <c r="AE628" s="2">
        <v>0</v>
      </c>
      <c r="AF628" s="2">
        <v>0</v>
      </c>
      <c r="AG628" s="2">
        <v>0</v>
      </c>
      <c r="AH628" s="2" t="s">
        <v>872</v>
      </c>
      <c r="AI628" s="37">
        <v>5</v>
      </c>
    </row>
    <row r="629" spans="1:35" x14ac:dyDescent="0.25">
      <c r="A629" t="s">
        <v>35</v>
      </c>
      <c r="B629" t="s">
        <v>1253</v>
      </c>
      <c r="C629" t="s">
        <v>2147</v>
      </c>
      <c r="D629" t="s">
        <v>2348</v>
      </c>
      <c r="E629" s="2">
        <v>45.417582417582416</v>
      </c>
      <c r="F629" s="2">
        <v>10.642857142857142</v>
      </c>
      <c r="G629" s="2">
        <v>0.26373626373626374</v>
      </c>
      <c r="H629" s="2">
        <v>0.27472527472527475</v>
      </c>
      <c r="I629" s="2">
        <v>0.12087912087912088</v>
      </c>
      <c r="J629" s="2">
        <v>0</v>
      </c>
      <c r="K629" s="2">
        <v>0</v>
      </c>
      <c r="L629" s="2">
        <v>4.7700000000000005</v>
      </c>
      <c r="M629" s="2">
        <v>4.9230769230769234</v>
      </c>
      <c r="N629" s="2">
        <v>0</v>
      </c>
      <c r="O629" s="2">
        <f>SUM(NonNurse[[#This Row],[Qualified Social Work Staff Hours]:[Other Social Work Staff Hours]])/NonNurse[[#This Row],[MDS Census]]</f>
        <v>0.10839583837406243</v>
      </c>
      <c r="P629" s="2">
        <v>0</v>
      </c>
      <c r="Q629" s="2">
        <v>15.77868131868132</v>
      </c>
      <c r="R629" s="2">
        <f>SUM(NonNurse[[#This Row],[Qualified Activities Professional Hours]:[Other Activities Professional Hours]])/NonNurse[[#This Row],[MDS Census]]</f>
        <v>0.34741350108879754</v>
      </c>
      <c r="S629" s="2">
        <v>4.4074725274725264</v>
      </c>
      <c r="T629" s="2">
        <v>7.2486813186813208</v>
      </c>
      <c r="U629" s="2">
        <v>0</v>
      </c>
      <c r="V629" s="2">
        <f>SUM(NonNurse[[#This Row],[Occupational Therapist Hours]:[OT Aide Hours]])/NonNurse[[#This Row],[MDS Census]]</f>
        <v>0.2566440842003388</v>
      </c>
      <c r="W629" s="2">
        <v>3.3014285714285716</v>
      </c>
      <c r="X629" s="2">
        <v>12.931208791208794</v>
      </c>
      <c r="Y629" s="2">
        <v>0</v>
      </c>
      <c r="Z629" s="2">
        <f>SUM(NonNurse[[#This Row],[Physical Therapist (PT) Hours]:[PT Aide Hours]])/NonNurse[[#This Row],[MDS Census]]</f>
        <v>0.35740866198887017</v>
      </c>
      <c r="AA629" s="2">
        <v>0</v>
      </c>
      <c r="AB629" s="2">
        <v>0</v>
      </c>
      <c r="AC629" s="2">
        <v>0</v>
      </c>
      <c r="AD629" s="2">
        <v>0</v>
      </c>
      <c r="AE629" s="2">
        <v>0</v>
      </c>
      <c r="AF629" s="2">
        <v>0</v>
      </c>
      <c r="AG629" s="2">
        <v>0</v>
      </c>
      <c r="AH629" s="2" t="s">
        <v>309</v>
      </c>
      <c r="AI629" s="37">
        <v>5</v>
      </c>
    </row>
    <row r="630" spans="1:35" x14ac:dyDescent="0.25">
      <c r="A630" t="s">
        <v>35</v>
      </c>
      <c r="B630" t="s">
        <v>1815</v>
      </c>
      <c r="C630" t="s">
        <v>2003</v>
      </c>
      <c r="D630" t="s">
        <v>2309</v>
      </c>
      <c r="E630" s="2">
        <v>39.296703296703299</v>
      </c>
      <c r="F630" s="2">
        <v>3.6043956043956045</v>
      </c>
      <c r="G630" s="2">
        <v>9.8901098901098897E-2</v>
      </c>
      <c r="H630" s="2">
        <v>0.17582417582417584</v>
      </c>
      <c r="I630" s="2">
        <v>0.8351648351648352</v>
      </c>
      <c r="J630" s="2">
        <v>0</v>
      </c>
      <c r="K630" s="2">
        <v>0</v>
      </c>
      <c r="L630" s="2">
        <v>1.7664835164835164</v>
      </c>
      <c r="M630" s="2">
        <v>0.27197802197802196</v>
      </c>
      <c r="N630" s="2">
        <v>0</v>
      </c>
      <c r="O630" s="2">
        <f>SUM(NonNurse[[#This Row],[Qualified Social Work Staff Hours]:[Other Social Work Staff Hours]])/NonNurse[[#This Row],[MDS Census]]</f>
        <v>6.9211409395973141E-3</v>
      </c>
      <c r="P630" s="2">
        <v>0</v>
      </c>
      <c r="Q630" s="2">
        <v>3.1098901098901099</v>
      </c>
      <c r="R630" s="2">
        <f>SUM(NonNurse[[#This Row],[Qualified Activities Professional Hours]:[Other Activities Professional Hours]])/NonNurse[[#This Row],[MDS Census]]</f>
        <v>7.9138702460850113E-2</v>
      </c>
      <c r="S630" s="2">
        <v>0.67307692307692313</v>
      </c>
      <c r="T630" s="2">
        <v>4.6181318681318677</v>
      </c>
      <c r="U630" s="2">
        <v>0</v>
      </c>
      <c r="V630" s="2">
        <f>SUM(NonNurse[[#This Row],[Occupational Therapist Hours]:[OT Aide Hours]])/NonNurse[[#This Row],[MDS Census]]</f>
        <v>0.13464765100671139</v>
      </c>
      <c r="W630" s="2">
        <v>5.1565934065934069</v>
      </c>
      <c r="X630" s="2">
        <v>3.5961538461538463</v>
      </c>
      <c r="Y630" s="2">
        <v>0</v>
      </c>
      <c r="Z630" s="2">
        <f>SUM(NonNurse[[#This Row],[Physical Therapist (PT) Hours]:[PT Aide Hours]])/NonNurse[[#This Row],[MDS Census]]</f>
        <v>0.22273489932885907</v>
      </c>
      <c r="AA630" s="2">
        <v>0</v>
      </c>
      <c r="AB630" s="2">
        <v>0</v>
      </c>
      <c r="AC630" s="2">
        <v>0</v>
      </c>
      <c r="AD630" s="2">
        <v>0</v>
      </c>
      <c r="AE630" s="2">
        <v>0</v>
      </c>
      <c r="AF630" s="2">
        <v>0</v>
      </c>
      <c r="AG630" s="2">
        <v>0</v>
      </c>
      <c r="AH630" s="2" t="s">
        <v>882</v>
      </c>
      <c r="AI630" s="37">
        <v>5</v>
      </c>
    </row>
    <row r="631" spans="1:35" x14ac:dyDescent="0.25">
      <c r="A631" t="s">
        <v>35</v>
      </c>
      <c r="B631" t="s">
        <v>1515</v>
      </c>
      <c r="C631" t="s">
        <v>2026</v>
      </c>
      <c r="D631" t="s">
        <v>2342</v>
      </c>
      <c r="E631" s="2">
        <v>42.164835164835168</v>
      </c>
      <c r="F631" s="2">
        <v>5.7142857142857144</v>
      </c>
      <c r="G631" s="2">
        <v>0.32967032967032966</v>
      </c>
      <c r="H631" s="2">
        <v>0.23076923076923078</v>
      </c>
      <c r="I631" s="2">
        <v>1.0659340659340659</v>
      </c>
      <c r="J631" s="2">
        <v>0</v>
      </c>
      <c r="K631" s="2">
        <v>0</v>
      </c>
      <c r="L631" s="2">
        <v>4.2965934065934066</v>
      </c>
      <c r="M631" s="2">
        <v>5.2747252747252746</v>
      </c>
      <c r="N631" s="2">
        <v>0</v>
      </c>
      <c r="O631" s="2">
        <f>SUM(NonNurse[[#This Row],[Qualified Social Work Staff Hours]:[Other Social Work Staff Hours]])/NonNurse[[#This Row],[MDS Census]]</f>
        <v>0.12509773260359655</v>
      </c>
      <c r="P631" s="2">
        <v>4.9230769230769234</v>
      </c>
      <c r="Q631" s="2">
        <v>14.409340659340659</v>
      </c>
      <c r="R631" s="2">
        <f>SUM(NonNurse[[#This Row],[Qualified Activities Professional Hours]:[Other Activities Professional Hours]])/NonNurse[[#This Row],[MDS Census]]</f>
        <v>0.45849622100599424</v>
      </c>
      <c r="S631" s="2">
        <v>3.1617582417582426</v>
      </c>
      <c r="T631" s="2">
        <v>10.114725274725281</v>
      </c>
      <c r="U631" s="2">
        <v>0</v>
      </c>
      <c r="V631" s="2">
        <f>SUM(NonNurse[[#This Row],[Occupational Therapist Hours]:[OT Aide Hours]])/NonNurse[[#This Row],[MDS Census]]</f>
        <v>0.31487099296325266</v>
      </c>
      <c r="W631" s="2">
        <v>3.3989010989010984</v>
      </c>
      <c r="X631" s="2">
        <v>14.236593406593398</v>
      </c>
      <c r="Y631" s="2">
        <v>0</v>
      </c>
      <c r="Z631" s="2">
        <f>SUM(NonNurse[[#This Row],[Physical Therapist (PT) Hours]:[PT Aide Hours]])/NonNurse[[#This Row],[MDS Census]]</f>
        <v>0.41825123794631197</v>
      </c>
      <c r="AA631" s="2">
        <v>0</v>
      </c>
      <c r="AB631" s="2">
        <v>0</v>
      </c>
      <c r="AC631" s="2">
        <v>0</v>
      </c>
      <c r="AD631" s="2">
        <v>0</v>
      </c>
      <c r="AE631" s="2">
        <v>2.0439560439560438</v>
      </c>
      <c r="AF631" s="2">
        <v>0</v>
      </c>
      <c r="AG631" s="2">
        <v>0</v>
      </c>
      <c r="AH631" s="2" t="s">
        <v>577</v>
      </c>
      <c r="AI631" s="37">
        <v>5</v>
      </c>
    </row>
    <row r="632" spans="1:35" x14ac:dyDescent="0.25">
      <c r="A632" t="s">
        <v>35</v>
      </c>
      <c r="B632" t="s">
        <v>1646</v>
      </c>
      <c r="C632" t="s">
        <v>2016</v>
      </c>
      <c r="D632" t="s">
        <v>2325</v>
      </c>
      <c r="E632" s="2">
        <v>17.890109890109891</v>
      </c>
      <c r="F632" s="2">
        <v>5.2747252747252746</v>
      </c>
      <c r="G632" s="2">
        <v>9.8901098901098897E-2</v>
      </c>
      <c r="H632" s="2">
        <v>0.14285714285714285</v>
      </c>
      <c r="I632" s="2">
        <v>0.35164835164835168</v>
      </c>
      <c r="J632" s="2">
        <v>0</v>
      </c>
      <c r="K632" s="2">
        <v>0</v>
      </c>
      <c r="L632" s="2">
        <v>1.8609890109890104</v>
      </c>
      <c r="M632" s="2">
        <v>0</v>
      </c>
      <c r="N632" s="2">
        <v>5.7142857142857144</v>
      </c>
      <c r="O632" s="2">
        <f>SUM(NonNurse[[#This Row],[Qualified Social Work Staff Hours]:[Other Social Work Staff Hours]])/NonNurse[[#This Row],[MDS Census]]</f>
        <v>0.31941031941031939</v>
      </c>
      <c r="P632" s="2">
        <v>0</v>
      </c>
      <c r="Q632" s="2">
        <v>4.6648351648351651</v>
      </c>
      <c r="R632" s="2">
        <f>SUM(NonNurse[[#This Row],[Qualified Activities Professional Hours]:[Other Activities Professional Hours]])/NonNurse[[#This Row],[MDS Census]]</f>
        <v>0.26074938574938578</v>
      </c>
      <c r="S632" s="2">
        <v>1.4664835164835164</v>
      </c>
      <c r="T632" s="2">
        <v>3.2779120879120875</v>
      </c>
      <c r="U632" s="2">
        <v>0</v>
      </c>
      <c r="V632" s="2">
        <f>SUM(NonNurse[[#This Row],[Occupational Therapist Hours]:[OT Aide Hours]])/NonNurse[[#This Row],[MDS Census]]</f>
        <v>0.26519656019656013</v>
      </c>
      <c r="W632" s="2">
        <v>1.3126373626373626</v>
      </c>
      <c r="X632" s="2">
        <v>3.9823076923076917</v>
      </c>
      <c r="Y632" s="2">
        <v>0</v>
      </c>
      <c r="Z632" s="2">
        <f>SUM(NonNurse[[#This Row],[Physical Therapist (PT) Hours]:[PT Aide Hours]])/NonNurse[[#This Row],[MDS Census]]</f>
        <v>0.29597051597051593</v>
      </c>
      <c r="AA632" s="2">
        <v>0</v>
      </c>
      <c r="AB632" s="2">
        <v>0</v>
      </c>
      <c r="AC632" s="2">
        <v>0</v>
      </c>
      <c r="AD632" s="2">
        <v>0</v>
      </c>
      <c r="AE632" s="2">
        <v>0</v>
      </c>
      <c r="AF632" s="2">
        <v>0</v>
      </c>
      <c r="AG632" s="2">
        <v>0</v>
      </c>
      <c r="AH632" s="2" t="s">
        <v>709</v>
      </c>
      <c r="AI632" s="37">
        <v>5</v>
      </c>
    </row>
    <row r="633" spans="1:35" x14ac:dyDescent="0.25">
      <c r="A633" t="s">
        <v>35</v>
      </c>
      <c r="B633" t="s">
        <v>1880</v>
      </c>
      <c r="C633" t="s">
        <v>1989</v>
      </c>
      <c r="D633" t="s">
        <v>2355</v>
      </c>
      <c r="E633" s="2">
        <v>48.318681318681321</v>
      </c>
      <c r="F633" s="2">
        <v>11.12912087912088</v>
      </c>
      <c r="G633" s="2">
        <v>0.79120879120879117</v>
      </c>
      <c r="H633" s="2">
        <v>0.22527472527472528</v>
      </c>
      <c r="I633" s="2">
        <v>0.79120879120879117</v>
      </c>
      <c r="J633" s="2">
        <v>0</v>
      </c>
      <c r="K633" s="2">
        <v>0</v>
      </c>
      <c r="L633" s="2">
        <v>3.8681318681318682</v>
      </c>
      <c r="M633" s="2">
        <v>5.7032967032967035</v>
      </c>
      <c r="N633" s="2">
        <v>0</v>
      </c>
      <c r="O633" s="2">
        <f>SUM(NonNurse[[#This Row],[Qualified Social Work Staff Hours]:[Other Social Work Staff Hours]])/NonNurse[[#This Row],[MDS Census]]</f>
        <v>0.11803502387991813</v>
      </c>
      <c r="P633" s="2">
        <v>0</v>
      </c>
      <c r="Q633" s="2">
        <v>4.7280219780219781</v>
      </c>
      <c r="R633" s="2">
        <f>SUM(NonNurse[[#This Row],[Qualified Activities Professional Hours]:[Other Activities Professional Hours]])/NonNurse[[#This Row],[MDS Census]]</f>
        <v>9.7850807368660447E-2</v>
      </c>
      <c r="S633" s="2">
        <v>1.8598901098901099</v>
      </c>
      <c r="T633" s="2">
        <v>5.3681318681318677</v>
      </c>
      <c r="U633" s="2">
        <v>0</v>
      </c>
      <c r="V633" s="2">
        <f>SUM(NonNurse[[#This Row],[Occupational Therapist Hours]:[OT Aide Hours]])/NonNurse[[#This Row],[MDS Census]]</f>
        <v>0.14959062997498293</v>
      </c>
      <c r="W633" s="2">
        <v>4.5906593406593403</v>
      </c>
      <c r="X633" s="2">
        <v>4.7554945054945055</v>
      </c>
      <c r="Y633" s="2">
        <v>0</v>
      </c>
      <c r="Z633" s="2">
        <f>SUM(NonNurse[[#This Row],[Physical Therapist (PT) Hours]:[PT Aide Hours]])/NonNurse[[#This Row],[MDS Census]]</f>
        <v>0.19342733682055949</v>
      </c>
      <c r="AA633" s="2">
        <v>0</v>
      </c>
      <c r="AB633" s="2">
        <v>0</v>
      </c>
      <c r="AC633" s="2">
        <v>0</v>
      </c>
      <c r="AD633" s="2">
        <v>0</v>
      </c>
      <c r="AE633" s="2">
        <v>0</v>
      </c>
      <c r="AF633" s="2">
        <v>0</v>
      </c>
      <c r="AG633" s="2">
        <v>0</v>
      </c>
      <c r="AH633" s="2" t="s">
        <v>947</v>
      </c>
      <c r="AI633" s="37">
        <v>5</v>
      </c>
    </row>
    <row r="634" spans="1:35" x14ac:dyDescent="0.25">
      <c r="A634" t="s">
        <v>35</v>
      </c>
      <c r="B634" t="s">
        <v>1581</v>
      </c>
      <c r="C634" t="s">
        <v>2224</v>
      </c>
      <c r="D634" t="s">
        <v>2342</v>
      </c>
      <c r="E634" s="2">
        <v>37.340659340659343</v>
      </c>
      <c r="F634" s="2">
        <v>5.7142857142857144</v>
      </c>
      <c r="G634" s="2">
        <v>0.13186813186813187</v>
      </c>
      <c r="H634" s="2">
        <v>0.27472527472527475</v>
      </c>
      <c r="I634" s="2">
        <v>1.2087912087912087</v>
      </c>
      <c r="J634" s="2">
        <v>0</v>
      </c>
      <c r="K634" s="2">
        <v>0</v>
      </c>
      <c r="L634" s="2">
        <v>3.6395604395604395</v>
      </c>
      <c r="M634" s="2">
        <v>5.5384615384615383</v>
      </c>
      <c r="N634" s="2">
        <v>0</v>
      </c>
      <c r="O634" s="2">
        <f>SUM(NonNurse[[#This Row],[Qualified Social Work Staff Hours]:[Other Social Work Staff Hours]])/NonNurse[[#This Row],[MDS Census]]</f>
        <v>0.14832254267216008</v>
      </c>
      <c r="P634" s="2">
        <v>5.4505494505494507</v>
      </c>
      <c r="Q634" s="2">
        <v>14.401098901098901</v>
      </c>
      <c r="R634" s="2">
        <f>SUM(NonNurse[[#This Row],[Qualified Activities Professional Hours]:[Other Activities Professional Hours]])/NonNurse[[#This Row],[MDS Census]]</f>
        <v>0.53163625662154201</v>
      </c>
      <c r="S634" s="2">
        <v>4.378791208791208</v>
      </c>
      <c r="T634" s="2">
        <v>10.157032967032968</v>
      </c>
      <c r="U634" s="2">
        <v>0</v>
      </c>
      <c r="V634" s="2">
        <f>SUM(NonNurse[[#This Row],[Occupational Therapist Hours]:[OT Aide Hours]])/NonNurse[[#This Row],[MDS Census]]</f>
        <v>0.3892760447321954</v>
      </c>
      <c r="W634" s="2">
        <v>2.2005494505494512</v>
      </c>
      <c r="X634" s="2">
        <v>10.066373626373629</v>
      </c>
      <c r="Y634" s="2">
        <v>0</v>
      </c>
      <c r="Z634" s="2">
        <f>SUM(NonNurse[[#This Row],[Physical Therapist (PT) Hours]:[PT Aide Hours]])/NonNurse[[#This Row],[MDS Census]]</f>
        <v>0.32851383166568576</v>
      </c>
      <c r="AA634" s="2">
        <v>0</v>
      </c>
      <c r="AB634" s="2">
        <v>0</v>
      </c>
      <c r="AC634" s="2">
        <v>0</v>
      </c>
      <c r="AD634" s="2">
        <v>0</v>
      </c>
      <c r="AE634" s="2">
        <v>1.9890109890109891</v>
      </c>
      <c r="AF634" s="2">
        <v>0</v>
      </c>
      <c r="AG634" s="2">
        <v>0</v>
      </c>
      <c r="AH634" s="2" t="s">
        <v>643</v>
      </c>
      <c r="AI634" s="37">
        <v>5</v>
      </c>
    </row>
    <row r="635" spans="1:35" x14ac:dyDescent="0.25">
      <c r="A635" t="s">
        <v>35</v>
      </c>
      <c r="B635" t="s">
        <v>1361</v>
      </c>
      <c r="C635" t="s">
        <v>2181</v>
      </c>
      <c r="D635" t="s">
        <v>2356</v>
      </c>
      <c r="E635" s="2">
        <v>69.703296703296701</v>
      </c>
      <c r="F635" s="2">
        <v>22.204725274725277</v>
      </c>
      <c r="G635" s="2">
        <v>0.24175824175824176</v>
      </c>
      <c r="H635" s="2">
        <v>0.38736263736263737</v>
      </c>
      <c r="I635" s="2">
        <v>0</v>
      </c>
      <c r="J635" s="2">
        <v>0.24175824175824176</v>
      </c>
      <c r="K635" s="2">
        <v>0</v>
      </c>
      <c r="L635" s="2">
        <v>5.2597802197802181</v>
      </c>
      <c r="M635" s="2">
        <v>0</v>
      </c>
      <c r="N635" s="2">
        <v>5.0989010989010985</v>
      </c>
      <c r="O635" s="2">
        <f>SUM(NonNurse[[#This Row],[Qualified Social Work Staff Hours]:[Other Social Work Staff Hours]])/NonNurse[[#This Row],[MDS Census]]</f>
        <v>7.3151505596720789E-2</v>
      </c>
      <c r="P635" s="2">
        <v>0</v>
      </c>
      <c r="Q635" s="2">
        <v>16.412087912087912</v>
      </c>
      <c r="R635" s="2">
        <f>SUM(NonNurse[[#This Row],[Qualified Activities Professional Hours]:[Other Activities Professional Hours]])/NonNurse[[#This Row],[MDS Census]]</f>
        <v>0.23545640863944506</v>
      </c>
      <c r="S635" s="2">
        <v>3.7703296703296711</v>
      </c>
      <c r="T635" s="2">
        <v>10.219670329670329</v>
      </c>
      <c r="U635" s="2">
        <v>0</v>
      </c>
      <c r="V635" s="2">
        <f>SUM(NonNurse[[#This Row],[Occupational Therapist Hours]:[OT Aide Hours]])/NonNurse[[#This Row],[MDS Census]]</f>
        <v>0.20070786693993378</v>
      </c>
      <c r="W635" s="2">
        <v>4.6901098901098894</v>
      </c>
      <c r="X635" s="2">
        <v>5.5806593406593388</v>
      </c>
      <c r="Y635" s="2">
        <v>0</v>
      </c>
      <c r="Z635" s="2">
        <f>SUM(NonNurse[[#This Row],[Physical Therapist (PT) Hours]:[PT Aide Hours]])/NonNurse[[#This Row],[MDS Census]]</f>
        <v>0.14734983446318775</v>
      </c>
      <c r="AA635" s="2">
        <v>0</v>
      </c>
      <c r="AB635" s="2">
        <v>0</v>
      </c>
      <c r="AC635" s="2">
        <v>0</v>
      </c>
      <c r="AD635" s="2">
        <v>0</v>
      </c>
      <c r="AE635" s="2">
        <v>0</v>
      </c>
      <c r="AF635" s="2">
        <v>0</v>
      </c>
      <c r="AG635" s="2">
        <v>0</v>
      </c>
      <c r="AH635" s="2" t="s">
        <v>418</v>
      </c>
      <c r="AI635" s="37">
        <v>5</v>
      </c>
    </row>
    <row r="636" spans="1:35" x14ac:dyDescent="0.25">
      <c r="A636" t="s">
        <v>35</v>
      </c>
      <c r="B636" t="s">
        <v>1059</v>
      </c>
      <c r="C636" t="s">
        <v>1920</v>
      </c>
      <c r="D636" t="s">
        <v>2291</v>
      </c>
      <c r="E636" s="2">
        <v>46.021978021978022</v>
      </c>
      <c r="F636" s="2">
        <v>14.010879120879121</v>
      </c>
      <c r="G636" s="2">
        <v>0.23076923076923078</v>
      </c>
      <c r="H636" s="2">
        <v>0.30769230769230771</v>
      </c>
      <c r="I636" s="2">
        <v>1.6923076923076923</v>
      </c>
      <c r="J636" s="2">
        <v>2.197802197802198E-2</v>
      </c>
      <c r="K636" s="2">
        <v>0</v>
      </c>
      <c r="L636" s="2">
        <v>2.3626373626373627</v>
      </c>
      <c r="M636" s="2">
        <v>4.8928571428571432</v>
      </c>
      <c r="N636" s="2">
        <v>0</v>
      </c>
      <c r="O636" s="2">
        <f>SUM(NonNurse[[#This Row],[Qualified Social Work Staff Hours]:[Other Social Work Staff Hours]])/NonNurse[[#This Row],[MDS Census]]</f>
        <v>0.10631566380133717</v>
      </c>
      <c r="P636" s="2">
        <v>11.013736263736265</v>
      </c>
      <c r="Q636" s="2">
        <v>0.60087912087912088</v>
      </c>
      <c r="R636" s="2">
        <f>SUM(NonNurse[[#This Row],[Qualified Activities Professional Hours]:[Other Activities Professional Hours]])/NonNurse[[#This Row],[MDS Census]]</f>
        <v>0.25237106017191979</v>
      </c>
      <c r="S636" s="2">
        <v>1.0714285714285714</v>
      </c>
      <c r="T636" s="2">
        <v>4.2445054945054945</v>
      </c>
      <c r="U636" s="2">
        <v>0</v>
      </c>
      <c r="V636" s="2">
        <f>SUM(NonNurse[[#This Row],[Occupational Therapist Hours]:[OT Aide Hours]])/NonNurse[[#This Row],[MDS Census]]</f>
        <v>0.11550859598853867</v>
      </c>
      <c r="W636" s="2">
        <v>1.1664835164835166</v>
      </c>
      <c r="X636" s="2">
        <v>1.9876923076923076</v>
      </c>
      <c r="Y636" s="2">
        <v>0</v>
      </c>
      <c r="Z636" s="2">
        <f>SUM(NonNurse[[#This Row],[Physical Therapist (PT) Hours]:[PT Aide Hours]])/NonNurse[[#This Row],[MDS Census]]</f>
        <v>6.853629417382999E-2</v>
      </c>
      <c r="AA636" s="2">
        <v>0</v>
      </c>
      <c r="AB636" s="2">
        <v>0</v>
      </c>
      <c r="AC636" s="2">
        <v>0</v>
      </c>
      <c r="AD636" s="2">
        <v>0</v>
      </c>
      <c r="AE636" s="2">
        <v>0</v>
      </c>
      <c r="AF636" s="2">
        <v>0</v>
      </c>
      <c r="AG636" s="2">
        <v>0</v>
      </c>
      <c r="AH636" s="2" t="s">
        <v>112</v>
      </c>
      <c r="AI636" s="37">
        <v>5</v>
      </c>
    </row>
    <row r="637" spans="1:35" x14ac:dyDescent="0.25">
      <c r="A637" t="s">
        <v>35</v>
      </c>
      <c r="B637" t="s">
        <v>1038</v>
      </c>
      <c r="C637" t="s">
        <v>2077</v>
      </c>
      <c r="D637" t="s">
        <v>2338</v>
      </c>
      <c r="E637" s="2">
        <v>68.64835164835165</v>
      </c>
      <c r="F637" s="2">
        <v>5.1287912087912089</v>
      </c>
      <c r="G637" s="2">
        <v>0</v>
      </c>
      <c r="H637" s="2">
        <v>0</v>
      </c>
      <c r="I637" s="2">
        <v>7.4505494505494507</v>
      </c>
      <c r="J637" s="2">
        <v>0</v>
      </c>
      <c r="K637" s="2">
        <v>0</v>
      </c>
      <c r="L637" s="2">
        <v>5.6453846153846152</v>
      </c>
      <c r="M637" s="2">
        <v>5.3208791208791215</v>
      </c>
      <c r="N637" s="2">
        <v>5.5581318681318681</v>
      </c>
      <c r="O637" s="2">
        <f>SUM(NonNurse[[#This Row],[Qualified Social Work Staff Hours]:[Other Social Work Staff Hours]])/NonNurse[[#This Row],[MDS Census]]</f>
        <v>0.15847446774451737</v>
      </c>
      <c r="P637" s="2">
        <v>0</v>
      </c>
      <c r="Q637" s="2">
        <v>0</v>
      </c>
      <c r="R637" s="2">
        <f>SUM(NonNurse[[#This Row],[Qualified Activities Professional Hours]:[Other Activities Professional Hours]])/NonNurse[[#This Row],[MDS Census]]</f>
        <v>0</v>
      </c>
      <c r="S637" s="2">
        <v>1.4918681318681315</v>
      </c>
      <c r="T637" s="2">
        <v>5.4684615384615363</v>
      </c>
      <c r="U637" s="2">
        <v>0</v>
      </c>
      <c r="V637" s="2">
        <f>SUM(NonNurse[[#This Row],[Occupational Therapist Hours]:[OT Aide Hours]])/NonNurse[[#This Row],[MDS Census]]</f>
        <v>0.10139106771250196</v>
      </c>
      <c r="W637" s="2">
        <v>5.5384615384615383</v>
      </c>
      <c r="X637" s="2">
        <v>7.5648351648351611</v>
      </c>
      <c r="Y637" s="2">
        <v>0</v>
      </c>
      <c r="Z637" s="2">
        <f>SUM(NonNurse[[#This Row],[Physical Therapist (PT) Hours]:[PT Aide Hours]])/NonNurse[[#This Row],[MDS Census]]</f>
        <v>0.19087562029774285</v>
      </c>
      <c r="AA637" s="2">
        <v>0</v>
      </c>
      <c r="AB637" s="2">
        <v>5.0769230769230766</v>
      </c>
      <c r="AC637" s="2">
        <v>0</v>
      </c>
      <c r="AD637" s="2">
        <v>0</v>
      </c>
      <c r="AE637" s="2">
        <v>0</v>
      </c>
      <c r="AF637" s="2">
        <v>0</v>
      </c>
      <c r="AG637" s="2">
        <v>0</v>
      </c>
      <c r="AH637" s="2" t="s">
        <v>91</v>
      </c>
      <c r="AI637" s="37">
        <v>5</v>
      </c>
    </row>
    <row r="638" spans="1:35" x14ac:dyDescent="0.25">
      <c r="A638" t="s">
        <v>35</v>
      </c>
      <c r="B638" t="s">
        <v>1526</v>
      </c>
      <c r="C638" t="s">
        <v>2174</v>
      </c>
      <c r="D638" t="s">
        <v>2359</v>
      </c>
      <c r="E638" s="2">
        <v>80.472527472527474</v>
      </c>
      <c r="F638" s="2">
        <v>5.6263736263736268</v>
      </c>
      <c r="G638" s="2">
        <v>0</v>
      </c>
      <c r="H638" s="2">
        <v>0.76923076923076927</v>
      </c>
      <c r="I638" s="2">
        <v>0.19780219780219779</v>
      </c>
      <c r="J638" s="2">
        <v>0</v>
      </c>
      <c r="K638" s="2">
        <v>0</v>
      </c>
      <c r="L638" s="2">
        <v>5.0400000000000009</v>
      </c>
      <c r="M638" s="2">
        <v>0</v>
      </c>
      <c r="N638" s="2">
        <v>5.186813186813187</v>
      </c>
      <c r="O638" s="2">
        <f>SUM(NonNurse[[#This Row],[Qualified Social Work Staff Hours]:[Other Social Work Staff Hours]])/NonNurse[[#This Row],[MDS Census]]</f>
        <v>6.4454458555236932E-2</v>
      </c>
      <c r="P638" s="2">
        <v>5.186813186813187</v>
      </c>
      <c r="Q638" s="2">
        <v>10.653846153846153</v>
      </c>
      <c r="R638" s="2">
        <f>SUM(NonNurse[[#This Row],[Qualified Activities Professional Hours]:[Other Activities Professional Hours]])/NonNurse[[#This Row],[MDS Census]]</f>
        <v>0.19684555510036869</v>
      </c>
      <c r="S638" s="2">
        <v>2.8546153846153852</v>
      </c>
      <c r="T638" s="2">
        <v>10.971098901098902</v>
      </c>
      <c r="U638" s="2">
        <v>0</v>
      </c>
      <c r="V638" s="2">
        <f>SUM(NonNurse[[#This Row],[Occupational Therapist Hours]:[OT Aide Hours]])/NonNurse[[#This Row],[MDS Census]]</f>
        <v>0.17180663662433432</v>
      </c>
      <c r="W638" s="2">
        <v>3.1976923076923085</v>
      </c>
      <c r="X638" s="2">
        <v>7.4327472527472516</v>
      </c>
      <c r="Y638" s="2">
        <v>0</v>
      </c>
      <c r="Z638" s="2">
        <f>SUM(NonNurse[[#This Row],[Physical Therapist (PT) Hours]:[PT Aide Hours]])/NonNurse[[#This Row],[MDS Census]]</f>
        <v>0.13210023214529565</v>
      </c>
      <c r="AA638" s="2">
        <v>0</v>
      </c>
      <c r="AB638" s="2">
        <v>0</v>
      </c>
      <c r="AC638" s="2">
        <v>0</v>
      </c>
      <c r="AD638" s="2">
        <v>0</v>
      </c>
      <c r="AE638" s="2">
        <v>15.659340659340659</v>
      </c>
      <c r="AF638" s="2">
        <v>0</v>
      </c>
      <c r="AG638" s="2">
        <v>0</v>
      </c>
      <c r="AH638" s="2" t="s">
        <v>588</v>
      </c>
      <c r="AI638" s="37">
        <v>5</v>
      </c>
    </row>
    <row r="639" spans="1:35" x14ac:dyDescent="0.25">
      <c r="A639" t="s">
        <v>35</v>
      </c>
      <c r="B639" t="s">
        <v>1106</v>
      </c>
      <c r="C639" t="s">
        <v>2016</v>
      </c>
      <c r="D639" t="s">
        <v>2325</v>
      </c>
      <c r="E639" s="2">
        <v>76.340659340659343</v>
      </c>
      <c r="F639" s="2">
        <v>5.186813186813187</v>
      </c>
      <c r="G639" s="2">
        <v>1.1428571428571428</v>
      </c>
      <c r="H639" s="2">
        <v>0.44505494505494503</v>
      </c>
      <c r="I639" s="2">
        <v>3.5824175824175826</v>
      </c>
      <c r="J639" s="2">
        <v>0</v>
      </c>
      <c r="K639" s="2">
        <v>0</v>
      </c>
      <c r="L639" s="2">
        <v>4.113956043956045</v>
      </c>
      <c r="M639" s="2">
        <v>5.6263736263736268</v>
      </c>
      <c r="N639" s="2">
        <v>5.2747252747252746</v>
      </c>
      <c r="O639" s="2">
        <f>SUM(NonNurse[[#This Row],[Qualified Social Work Staff Hours]:[Other Social Work Staff Hours]])/NonNurse[[#This Row],[MDS Census]]</f>
        <v>0.1427954512739312</v>
      </c>
      <c r="P639" s="2">
        <v>5.6263736263736268</v>
      </c>
      <c r="Q639" s="2">
        <v>4.8681318681318677</v>
      </c>
      <c r="R639" s="2">
        <f>SUM(NonNurse[[#This Row],[Qualified Activities Professional Hours]:[Other Activities Professional Hours]])/NonNurse[[#This Row],[MDS Census]]</f>
        <v>0.13746941125665754</v>
      </c>
      <c r="S639" s="2">
        <v>2.3670329670329666</v>
      </c>
      <c r="T639" s="2">
        <v>5.6665934065934076</v>
      </c>
      <c r="U639" s="2">
        <v>0</v>
      </c>
      <c r="V639" s="2">
        <f>SUM(NonNurse[[#This Row],[Occupational Therapist Hours]:[OT Aide Hours]])/NonNurse[[#This Row],[MDS Census]]</f>
        <v>0.10523391391967757</v>
      </c>
      <c r="W639" s="2">
        <v>1.3646153846153848</v>
      </c>
      <c r="X639" s="2">
        <v>4.7868131868131876</v>
      </c>
      <c r="Y639" s="2">
        <v>2.2087912087912089</v>
      </c>
      <c r="Z639" s="2">
        <f>SUM(NonNurse[[#This Row],[Physical Therapist (PT) Hours]:[PT Aide Hours]])/NonNurse[[#This Row],[MDS Census]]</f>
        <v>0.10951201957679575</v>
      </c>
      <c r="AA639" s="2">
        <v>0</v>
      </c>
      <c r="AB639" s="2">
        <v>0</v>
      </c>
      <c r="AC639" s="2">
        <v>0</v>
      </c>
      <c r="AD639" s="2">
        <v>0</v>
      </c>
      <c r="AE639" s="2">
        <v>0</v>
      </c>
      <c r="AF639" s="2">
        <v>0</v>
      </c>
      <c r="AG639" s="2">
        <v>0</v>
      </c>
      <c r="AH639" s="2" t="s">
        <v>160</v>
      </c>
      <c r="AI639" s="37">
        <v>5</v>
      </c>
    </row>
    <row r="640" spans="1:35" x14ac:dyDescent="0.25">
      <c r="A640" t="s">
        <v>35</v>
      </c>
      <c r="B640" t="s">
        <v>1252</v>
      </c>
      <c r="C640" t="s">
        <v>2051</v>
      </c>
      <c r="D640" t="s">
        <v>2330</v>
      </c>
      <c r="E640" s="2">
        <v>59.054945054945058</v>
      </c>
      <c r="F640" s="2">
        <v>4.0384615384615383</v>
      </c>
      <c r="G640" s="2">
        <v>0</v>
      </c>
      <c r="H640" s="2">
        <v>0</v>
      </c>
      <c r="I640" s="2">
        <v>1.8131868131868132</v>
      </c>
      <c r="J640" s="2">
        <v>0</v>
      </c>
      <c r="K640" s="2">
        <v>0</v>
      </c>
      <c r="L640" s="2">
        <v>2.6208791208791209</v>
      </c>
      <c r="M640" s="2">
        <v>5.3753846153846148</v>
      </c>
      <c r="N640" s="2">
        <v>5.6051648351648353</v>
      </c>
      <c r="O640" s="2">
        <f>SUM(NonNurse[[#This Row],[Qualified Social Work Staff Hours]:[Other Social Work Staff Hours]])/NonNurse[[#This Row],[MDS Census]]</f>
        <v>0.18593784890212131</v>
      </c>
      <c r="P640" s="2">
        <v>5.9725274725274726</v>
      </c>
      <c r="Q640" s="2">
        <v>13.186813186813186</v>
      </c>
      <c r="R640" s="2">
        <f>SUM(NonNurse[[#This Row],[Qualified Activities Professional Hours]:[Other Activities Professional Hours]])/NonNurse[[#This Row],[MDS Census]]</f>
        <v>0.32443245254931147</v>
      </c>
      <c r="S640" s="2">
        <v>1.7005494505494505</v>
      </c>
      <c r="T640" s="2">
        <v>5.2554945054945055</v>
      </c>
      <c r="U640" s="2">
        <v>6.3296703296703294</v>
      </c>
      <c r="V640" s="2">
        <f>SUM(NonNurse[[#This Row],[Occupational Therapist Hours]:[OT Aide Hours]])/NonNurse[[#This Row],[MDS Census]]</f>
        <v>0.22497208783029399</v>
      </c>
      <c r="W640" s="2">
        <v>4.4615384615384617</v>
      </c>
      <c r="X640" s="2">
        <v>0.42307692307692307</v>
      </c>
      <c r="Y640" s="2">
        <v>9.4615384615384617</v>
      </c>
      <c r="Z640" s="2">
        <f>SUM(NonNurse[[#This Row],[Physical Therapist (PT) Hours]:[PT Aide Hours]])/NonNurse[[#This Row],[MDS Census]]</f>
        <v>0.24292891700781541</v>
      </c>
      <c r="AA640" s="2">
        <v>0</v>
      </c>
      <c r="AB640" s="2">
        <v>0</v>
      </c>
      <c r="AC640" s="2">
        <v>0</v>
      </c>
      <c r="AD640" s="2">
        <v>0</v>
      </c>
      <c r="AE640" s="2">
        <v>0</v>
      </c>
      <c r="AF640" s="2">
        <v>0</v>
      </c>
      <c r="AG640" s="2">
        <v>0</v>
      </c>
      <c r="AH640" s="2" t="s">
        <v>308</v>
      </c>
      <c r="AI640" s="37">
        <v>5</v>
      </c>
    </row>
    <row r="641" spans="1:35" x14ac:dyDescent="0.25">
      <c r="A641" t="s">
        <v>35</v>
      </c>
      <c r="B641" t="s">
        <v>1890</v>
      </c>
      <c r="C641" t="s">
        <v>2079</v>
      </c>
      <c r="D641" t="s">
        <v>2339</v>
      </c>
      <c r="E641" s="2">
        <v>38.109890109890109</v>
      </c>
      <c r="F641" s="2">
        <v>5.7142857142857144</v>
      </c>
      <c r="G641" s="2">
        <v>0</v>
      </c>
      <c r="H641" s="2">
        <v>0.14285714285714285</v>
      </c>
      <c r="I641" s="2">
        <v>1.043956043956044</v>
      </c>
      <c r="J641" s="2">
        <v>0</v>
      </c>
      <c r="K641" s="2">
        <v>0</v>
      </c>
      <c r="L641" s="2">
        <v>0.46153846153846156</v>
      </c>
      <c r="M641" s="2">
        <v>0</v>
      </c>
      <c r="N641" s="2">
        <v>0</v>
      </c>
      <c r="O641" s="2">
        <f>SUM(NonNurse[[#This Row],[Qualified Social Work Staff Hours]:[Other Social Work Staff Hours]])/NonNurse[[#This Row],[MDS Census]]</f>
        <v>0</v>
      </c>
      <c r="P641" s="2">
        <v>5.4972527472527473</v>
      </c>
      <c r="Q641" s="2">
        <v>0</v>
      </c>
      <c r="R641" s="2">
        <f>SUM(NonNurse[[#This Row],[Qualified Activities Professional Hours]:[Other Activities Professional Hours]])/NonNurse[[#This Row],[MDS Census]]</f>
        <v>0.14424740484429066</v>
      </c>
      <c r="S641" s="2">
        <v>0.65934065934065933</v>
      </c>
      <c r="T641" s="2">
        <v>3.197802197802198</v>
      </c>
      <c r="U641" s="2">
        <v>0</v>
      </c>
      <c r="V641" s="2">
        <f>SUM(NonNurse[[#This Row],[Occupational Therapist Hours]:[OT Aide Hours]])/NonNurse[[#This Row],[MDS Census]]</f>
        <v>0.10121107266435986</v>
      </c>
      <c r="W641" s="2">
        <v>1.4285714285714286</v>
      </c>
      <c r="X641" s="2">
        <v>3.4862637362637363</v>
      </c>
      <c r="Y641" s="2">
        <v>0</v>
      </c>
      <c r="Z641" s="2">
        <f>SUM(NonNurse[[#This Row],[Physical Therapist (PT) Hours]:[PT Aide Hours]])/NonNurse[[#This Row],[MDS Census]]</f>
        <v>0.12896482122260669</v>
      </c>
      <c r="AA641" s="2">
        <v>0</v>
      </c>
      <c r="AB641" s="2">
        <v>0</v>
      </c>
      <c r="AC641" s="2">
        <v>0.87912087912087911</v>
      </c>
      <c r="AD641" s="2">
        <v>0</v>
      </c>
      <c r="AE641" s="2">
        <v>0</v>
      </c>
      <c r="AF641" s="2">
        <v>0</v>
      </c>
      <c r="AG641" s="2">
        <v>0.87912087912087911</v>
      </c>
      <c r="AH641" s="2" t="s">
        <v>957</v>
      </c>
      <c r="AI641" s="37">
        <v>5</v>
      </c>
    </row>
    <row r="642" spans="1:35" x14ac:dyDescent="0.25">
      <c r="A642" t="s">
        <v>35</v>
      </c>
      <c r="B642" t="s">
        <v>1606</v>
      </c>
      <c r="C642" t="s">
        <v>1957</v>
      </c>
      <c r="D642" t="s">
        <v>2339</v>
      </c>
      <c r="E642" s="2">
        <v>70.967032967032964</v>
      </c>
      <c r="F642" s="2">
        <v>14.32967032967033</v>
      </c>
      <c r="G642" s="2">
        <v>0.7142857142857143</v>
      </c>
      <c r="H642" s="2">
        <v>0</v>
      </c>
      <c r="I642" s="2">
        <v>3.098901098901099</v>
      </c>
      <c r="J642" s="2">
        <v>0</v>
      </c>
      <c r="K642" s="2">
        <v>0</v>
      </c>
      <c r="L642" s="2">
        <v>0.70604395604395609</v>
      </c>
      <c r="M642" s="2">
        <v>5.7142857142857144</v>
      </c>
      <c r="N642" s="2">
        <v>0</v>
      </c>
      <c r="O642" s="2">
        <f>SUM(NonNurse[[#This Row],[Qualified Social Work Staff Hours]:[Other Social Work Staff Hours]])/NonNurse[[#This Row],[MDS Census]]</f>
        <v>8.0520284917931256E-2</v>
      </c>
      <c r="P642" s="2">
        <v>5.615384615384615</v>
      </c>
      <c r="Q642" s="2">
        <v>9.9395604395604398</v>
      </c>
      <c r="R642" s="2">
        <f>SUM(NonNurse[[#This Row],[Qualified Activities Professional Hours]:[Other Activities Professional Hours]])/NonNurse[[#This Row],[MDS Census]]</f>
        <v>0.21918550634871478</v>
      </c>
      <c r="S642" s="2">
        <v>2.0219780219780219</v>
      </c>
      <c r="T642" s="2">
        <v>8.6263736263736259</v>
      </c>
      <c r="U642" s="2">
        <v>0</v>
      </c>
      <c r="V642" s="2">
        <f>SUM(NonNurse[[#This Row],[Occupational Therapist Hours]:[OT Aide Hours]])/NonNurse[[#This Row],[MDS Census]]</f>
        <v>0.15004645401052957</v>
      </c>
      <c r="W642" s="2">
        <v>5.7142857142857144</v>
      </c>
      <c r="X642" s="2">
        <v>8.9890109890109891</v>
      </c>
      <c r="Y642" s="2">
        <v>0</v>
      </c>
      <c r="Z642" s="2">
        <f>SUM(NonNurse[[#This Row],[Physical Therapist (PT) Hours]:[PT Aide Hours]])/NonNurse[[#This Row],[MDS Census]]</f>
        <v>0.20718488696190773</v>
      </c>
      <c r="AA642" s="2">
        <v>0</v>
      </c>
      <c r="AB642" s="2">
        <v>0</v>
      </c>
      <c r="AC642" s="2">
        <v>0</v>
      </c>
      <c r="AD642" s="2">
        <v>0</v>
      </c>
      <c r="AE642" s="2">
        <v>0</v>
      </c>
      <c r="AF642" s="2">
        <v>0</v>
      </c>
      <c r="AG642" s="2">
        <v>0</v>
      </c>
      <c r="AH642" s="2" t="s">
        <v>669</v>
      </c>
      <c r="AI642" s="37">
        <v>5</v>
      </c>
    </row>
    <row r="643" spans="1:35" x14ac:dyDescent="0.25">
      <c r="A643" t="s">
        <v>35</v>
      </c>
      <c r="B643" t="s">
        <v>1068</v>
      </c>
      <c r="C643" t="s">
        <v>2077</v>
      </c>
      <c r="D643" t="s">
        <v>2338</v>
      </c>
      <c r="E643" s="2">
        <v>73.824175824175825</v>
      </c>
      <c r="F643" s="2">
        <v>1.9340659340659341</v>
      </c>
      <c r="G643" s="2">
        <v>0</v>
      </c>
      <c r="H643" s="2">
        <v>0</v>
      </c>
      <c r="I643" s="2">
        <v>2.8351648351648353</v>
      </c>
      <c r="J643" s="2">
        <v>0</v>
      </c>
      <c r="K643" s="2">
        <v>0</v>
      </c>
      <c r="L643" s="2">
        <v>1.8307692307692305</v>
      </c>
      <c r="M643" s="2">
        <v>0</v>
      </c>
      <c r="N643" s="2">
        <v>0</v>
      </c>
      <c r="O643" s="2">
        <f>SUM(NonNurse[[#This Row],[Qualified Social Work Staff Hours]:[Other Social Work Staff Hours]])/NonNurse[[#This Row],[MDS Census]]</f>
        <v>0</v>
      </c>
      <c r="P643" s="2">
        <v>26.957142857142856</v>
      </c>
      <c r="Q643" s="2">
        <v>0</v>
      </c>
      <c r="R643" s="2">
        <f>SUM(NonNurse[[#This Row],[Qualified Activities Professional Hours]:[Other Activities Professional Hours]])/NonNurse[[#This Row],[MDS Census]]</f>
        <v>0.3651533194403096</v>
      </c>
      <c r="S643" s="2">
        <v>0.4747252747252747</v>
      </c>
      <c r="T643" s="2">
        <v>7.6406593406593428</v>
      </c>
      <c r="U643" s="2">
        <v>0</v>
      </c>
      <c r="V643" s="2">
        <f>SUM(NonNurse[[#This Row],[Occupational Therapist Hours]:[OT Aide Hours]])/NonNurse[[#This Row],[MDS Census]]</f>
        <v>0.10992855016373923</v>
      </c>
      <c r="W643" s="2">
        <v>0.39120879120879121</v>
      </c>
      <c r="X643" s="2">
        <v>11.085714285714287</v>
      </c>
      <c r="Y643" s="2">
        <v>0</v>
      </c>
      <c r="Z643" s="2">
        <f>SUM(NonNurse[[#This Row],[Physical Therapist (PT) Hours]:[PT Aide Hours]])/NonNurse[[#This Row],[MDS Census]]</f>
        <v>0.15546293539743974</v>
      </c>
      <c r="AA643" s="2">
        <v>0</v>
      </c>
      <c r="AB643" s="2">
        <v>0</v>
      </c>
      <c r="AC643" s="2">
        <v>0</v>
      </c>
      <c r="AD643" s="2">
        <v>0</v>
      </c>
      <c r="AE643" s="2">
        <v>0</v>
      </c>
      <c r="AF643" s="2">
        <v>0</v>
      </c>
      <c r="AG643" s="2">
        <v>0</v>
      </c>
      <c r="AH643" s="2" t="s">
        <v>121</v>
      </c>
      <c r="AI643" s="37">
        <v>5</v>
      </c>
    </row>
    <row r="644" spans="1:35" x14ac:dyDescent="0.25">
      <c r="A644" t="s">
        <v>35</v>
      </c>
      <c r="B644" t="s">
        <v>1395</v>
      </c>
      <c r="C644" t="s">
        <v>1928</v>
      </c>
      <c r="D644" t="s">
        <v>2363</v>
      </c>
      <c r="E644" s="2">
        <v>53.549450549450547</v>
      </c>
      <c r="F644" s="2">
        <v>4.395604395604396</v>
      </c>
      <c r="G644" s="2">
        <v>0.36263736263736263</v>
      </c>
      <c r="H644" s="2">
        <v>0</v>
      </c>
      <c r="I644" s="2">
        <v>0.70329670329670335</v>
      </c>
      <c r="J644" s="2">
        <v>0</v>
      </c>
      <c r="K644" s="2">
        <v>0</v>
      </c>
      <c r="L644" s="2">
        <v>5.2362637362637363</v>
      </c>
      <c r="M644" s="2">
        <v>5.4450549450549453</v>
      </c>
      <c r="N644" s="2">
        <v>0</v>
      </c>
      <c r="O644" s="2">
        <f>SUM(NonNurse[[#This Row],[Qualified Social Work Staff Hours]:[Other Social Work Staff Hours]])/NonNurse[[#This Row],[MDS Census]]</f>
        <v>0.10168274163759491</v>
      </c>
      <c r="P644" s="2">
        <v>4.634615384615385</v>
      </c>
      <c r="Q644" s="2">
        <v>11.104395604395604</v>
      </c>
      <c r="R644" s="2">
        <f>SUM(NonNurse[[#This Row],[Qualified Activities Professional Hours]:[Other Activities Professional Hours]])/NonNurse[[#This Row],[MDS Census]]</f>
        <v>0.29391545249333062</v>
      </c>
      <c r="S644" s="2">
        <v>1.4864835164835162</v>
      </c>
      <c r="T644" s="2">
        <v>4.8726373626373629</v>
      </c>
      <c r="U644" s="2">
        <v>0</v>
      </c>
      <c r="V644" s="2">
        <f>SUM(NonNurse[[#This Row],[Occupational Therapist Hours]:[OT Aide Hours]])/NonNurse[[#This Row],[MDS Census]]</f>
        <v>0.11875230863944182</v>
      </c>
      <c r="W644" s="2">
        <v>1.6031868131868134</v>
      </c>
      <c r="X644" s="2">
        <v>5.089670329670331</v>
      </c>
      <c r="Y644" s="2">
        <v>0</v>
      </c>
      <c r="Z644" s="2">
        <f>SUM(NonNurse[[#This Row],[Physical Therapist (PT) Hours]:[PT Aide Hours]])/NonNurse[[#This Row],[MDS Census]]</f>
        <v>0.12498460907038789</v>
      </c>
      <c r="AA644" s="2">
        <v>0</v>
      </c>
      <c r="AB644" s="2">
        <v>0</v>
      </c>
      <c r="AC644" s="2">
        <v>0</v>
      </c>
      <c r="AD644" s="2">
        <v>0</v>
      </c>
      <c r="AE644" s="2">
        <v>0</v>
      </c>
      <c r="AF644" s="2">
        <v>0</v>
      </c>
      <c r="AG644" s="2">
        <v>0</v>
      </c>
      <c r="AH644" s="2" t="s">
        <v>453</v>
      </c>
      <c r="AI644" s="37">
        <v>5</v>
      </c>
    </row>
    <row r="645" spans="1:35" x14ac:dyDescent="0.25">
      <c r="A645" t="s">
        <v>35</v>
      </c>
      <c r="B645" t="s">
        <v>1122</v>
      </c>
      <c r="C645" t="s">
        <v>1935</v>
      </c>
      <c r="D645" t="s">
        <v>2291</v>
      </c>
      <c r="E645" s="2">
        <v>51.406593406593409</v>
      </c>
      <c r="F645" s="2">
        <v>5.3626373626373622</v>
      </c>
      <c r="G645" s="2">
        <v>1</v>
      </c>
      <c r="H645" s="2">
        <v>0.21153846153846154</v>
      </c>
      <c r="I645" s="2">
        <v>0.76923076923076927</v>
      </c>
      <c r="J645" s="2">
        <v>0</v>
      </c>
      <c r="K645" s="2">
        <v>0</v>
      </c>
      <c r="L645" s="2">
        <v>1.2607692307692309</v>
      </c>
      <c r="M645" s="2">
        <v>3.4285714285714284</v>
      </c>
      <c r="N645" s="2">
        <v>0</v>
      </c>
      <c r="O645" s="2">
        <f>SUM(NonNurse[[#This Row],[Qualified Social Work Staff Hours]:[Other Social Work Staff Hours]])/NonNurse[[#This Row],[MDS Census]]</f>
        <v>6.6695168875587851E-2</v>
      </c>
      <c r="P645" s="2">
        <v>5.9148351648351651</v>
      </c>
      <c r="Q645" s="2">
        <v>4.9532967032967035</v>
      </c>
      <c r="R645" s="2">
        <f>SUM(NonNurse[[#This Row],[Qualified Activities Professional Hours]:[Other Activities Professional Hours]])/NonNurse[[#This Row],[MDS Census]]</f>
        <v>0.21141513467293716</v>
      </c>
      <c r="S645" s="2">
        <v>0.49450549450549453</v>
      </c>
      <c r="T645" s="2">
        <v>3.6004395604395598</v>
      </c>
      <c r="U645" s="2">
        <v>0</v>
      </c>
      <c r="V645" s="2">
        <f>SUM(NonNurse[[#This Row],[Occupational Therapist Hours]:[OT Aide Hours]])/NonNurse[[#This Row],[MDS Census]]</f>
        <v>7.9657973492945677E-2</v>
      </c>
      <c r="W645" s="2">
        <v>2.3410989010989005</v>
      </c>
      <c r="X645" s="2">
        <v>0.16439560439560438</v>
      </c>
      <c r="Y645" s="2">
        <v>0</v>
      </c>
      <c r="Z645" s="2">
        <f>SUM(NonNurse[[#This Row],[Physical Therapist (PT) Hours]:[PT Aide Hours]])/NonNurse[[#This Row],[MDS Census]]</f>
        <v>4.8738777255237273E-2</v>
      </c>
      <c r="AA645" s="2">
        <v>0</v>
      </c>
      <c r="AB645" s="2">
        <v>0</v>
      </c>
      <c r="AC645" s="2">
        <v>0</v>
      </c>
      <c r="AD645" s="2">
        <v>0</v>
      </c>
      <c r="AE645" s="2">
        <v>5.7472527472527473</v>
      </c>
      <c r="AF645" s="2">
        <v>0</v>
      </c>
      <c r="AG645" s="2">
        <v>0</v>
      </c>
      <c r="AH645" s="2" t="s">
        <v>176</v>
      </c>
      <c r="AI645" s="37">
        <v>5</v>
      </c>
    </row>
    <row r="646" spans="1:35" x14ac:dyDescent="0.25">
      <c r="A646" t="s">
        <v>35</v>
      </c>
      <c r="B646" t="s">
        <v>1703</v>
      </c>
      <c r="C646" t="s">
        <v>2175</v>
      </c>
      <c r="D646" t="s">
        <v>2331</v>
      </c>
      <c r="E646" s="2">
        <v>139.79120879120879</v>
      </c>
      <c r="F646" s="2">
        <v>45.46703296703302</v>
      </c>
      <c r="G646" s="2">
        <v>0</v>
      </c>
      <c r="H646" s="2">
        <v>0</v>
      </c>
      <c r="I646" s="2">
        <v>8.4395604395604398</v>
      </c>
      <c r="J646" s="2">
        <v>0</v>
      </c>
      <c r="K646" s="2">
        <v>0</v>
      </c>
      <c r="L646" s="2">
        <v>11.585164835164836</v>
      </c>
      <c r="M646" s="2">
        <v>15.777472527472527</v>
      </c>
      <c r="N646" s="2">
        <v>0</v>
      </c>
      <c r="O646" s="2">
        <f>SUM(NonNurse[[#This Row],[Qualified Social Work Staff Hours]:[Other Social Work Staff Hours]])/NonNurse[[#This Row],[MDS Census]]</f>
        <v>0.11286455467337474</v>
      </c>
      <c r="P646" s="2">
        <v>5.4835164835164836</v>
      </c>
      <c r="Q646" s="2">
        <v>19.079670329670328</v>
      </c>
      <c r="R646" s="2">
        <f>SUM(NonNurse[[#This Row],[Qualified Activities Professional Hours]:[Other Activities Professional Hours]])/NonNurse[[#This Row],[MDS Census]]</f>
        <v>0.1757133873123182</v>
      </c>
      <c r="S646" s="2">
        <v>17.439560439560438</v>
      </c>
      <c r="T646" s="2">
        <v>24.876373626373628</v>
      </c>
      <c r="U646" s="2">
        <v>0</v>
      </c>
      <c r="V646" s="2">
        <f>SUM(NonNurse[[#This Row],[Occupational Therapist Hours]:[OT Aide Hours]])/NonNurse[[#This Row],[MDS Census]]</f>
        <v>0.30270812043078377</v>
      </c>
      <c r="W646" s="2">
        <v>19.292967032967038</v>
      </c>
      <c r="X646" s="2">
        <v>30.579670329670328</v>
      </c>
      <c r="Y646" s="2">
        <v>0</v>
      </c>
      <c r="Z646" s="2">
        <f>SUM(NonNurse[[#This Row],[Physical Therapist (PT) Hours]:[PT Aide Hours]])/NonNurse[[#This Row],[MDS Census]]</f>
        <v>0.35676519141576923</v>
      </c>
      <c r="AA646" s="2">
        <v>0</v>
      </c>
      <c r="AB646" s="2">
        <v>0</v>
      </c>
      <c r="AC646" s="2">
        <v>0</v>
      </c>
      <c r="AD646" s="2">
        <v>0</v>
      </c>
      <c r="AE646" s="2">
        <v>22.384615384615383</v>
      </c>
      <c r="AF646" s="2">
        <v>0</v>
      </c>
      <c r="AG646" s="2">
        <v>0</v>
      </c>
      <c r="AH646" s="2" t="s">
        <v>769</v>
      </c>
      <c r="AI646" s="37">
        <v>5</v>
      </c>
    </row>
    <row r="647" spans="1:35" x14ac:dyDescent="0.25">
      <c r="A647" t="s">
        <v>35</v>
      </c>
      <c r="B647" t="s">
        <v>987</v>
      </c>
      <c r="C647" t="s">
        <v>1937</v>
      </c>
      <c r="D647" t="s">
        <v>2337</v>
      </c>
      <c r="E647" s="2">
        <v>23.802197802197803</v>
      </c>
      <c r="F647" s="2">
        <v>5.2747252747252746</v>
      </c>
      <c r="G647" s="2">
        <v>0.5714285714285714</v>
      </c>
      <c r="H647" s="2">
        <v>0</v>
      </c>
      <c r="I647" s="2">
        <v>0.75824175824175821</v>
      </c>
      <c r="J647" s="2">
        <v>0</v>
      </c>
      <c r="K647" s="2">
        <v>0</v>
      </c>
      <c r="L647" s="2">
        <v>5.4945054945054944E-2</v>
      </c>
      <c r="M647" s="2">
        <v>2.6153846153846154</v>
      </c>
      <c r="N647" s="2">
        <v>0</v>
      </c>
      <c r="O647" s="2">
        <f>SUM(NonNurse[[#This Row],[Qualified Social Work Staff Hours]:[Other Social Work Staff Hours]])/NonNurse[[#This Row],[MDS Census]]</f>
        <v>0.10987996306555863</v>
      </c>
      <c r="P647" s="2">
        <v>4.634615384615385</v>
      </c>
      <c r="Q647" s="2">
        <v>0</v>
      </c>
      <c r="R647" s="2">
        <f>SUM(NonNurse[[#This Row],[Qualified Activities Professional Hours]:[Other Activities Professional Hours]])/NonNurse[[#This Row],[MDS Census]]</f>
        <v>0.19471375807940905</v>
      </c>
      <c r="S647" s="2">
        <v>0.76923076923076927</v>
      </c>
      <c r="T647" s="2">
        <v>5.8708791208791204</v>
      </c>
      <c r="U647" s="2">
        <v>0</v>
      </c>
      <c r="V647" s="2">
        <f>SUM(NonNurse[[#This Row],[Occupational Therapist Hours]:[OT Aide Hours]])/NonNurse[[#This Row],[MDS Census]]</f>
        <v>0.27897045244690671</v>
      </c>
      <c r="W647" s="2">
        <v>1.25</v>
      </c>
      <c r="X647" s="2">
        <v>5.7060439560439562</v>
      </c>
      <c r="Y647" s="2">
        <v>0</v>
      </c>
      <c r="Z647" s="2">
        <f>SUM(NonNurse[[#This Row],[Physical Therapist (PT) Hours]:[PT Aide Hours]])/NonNurse[[#This Row],[MDS Census]]</f>
        <v>0.29224376731301938</v>
      </c>
      <c r="AA647" s="2">
        <v>0</v>
      </c>
      <c r="AB647" s="2">
        <v>0</v>
      </c>
      <c r="AC647" s="2">
        <v>0</v>
      </c>
      <c r="AD647" s="2">
        <v>0</v>
      </c>
      <c r="AE647" s="2">
        <v>0</v>
      </c>
      <c r="AF647" s="2">
        <v>0</v>
      </c>
      <c r="AG647" s="2">
        <v>0</v>
      </c>
      <c r="AH647" s="2" t="s">
        <v>662</v>
      </c>
      <c r="AI647" s="37">
        <v>5</v>
      </c>
    </row>
    <row r="648" spans="1:35" x14ac:dyDescent="0.25">
      <c r="A648" t="s">
        <v>35</v>
      </c>
      <c r="B648" t="s">
        <v>1542</v>
      </c>
      <c r="C648" t="s">
        <v>2045</v>
      </c>
      <c r="D648" t="s">
        <v>2328</v>
      </c>
      <c r="E648" s="2">
        <v>73.769230769230774</v>
      </c>
      <c r="F648" s="2">
        <v>5.0989010989010985</v>
      </c>
      <c r="G648" s="2">
        <v>1.098901098901099</v>
      </c>
      <c r="H648" s="2">
        <v>0</v>
      </c>
      <c r="I648" s="2">
        <v>0</v>
      </c>
      <c r="J648" s="2">
        <v>0</v>
      </c>
      <c r="K648" s="2">
        <v>0</v>
      </c>
      <c r="L648" s="2">
        <v>2.9436263736263735</v>
      </c>
      <c r="M648" s="2">
        <v>0</v>
      </c>
      <c r="N648" s="2">
        <v>4.6947252747252755</v>
      </c>
      <c r="O648" s="2">
        <f>SUM(NonNurse[[#This Row],[Qualified Social Work Staff Hours]:[Other Social Work Staff Hours]])/NonNurse[[#This Row],[MDS Census]]</f>
        <v>6.3640697154774328E-2</v>
      </c>
      <c r="P648" s="2">
        <v>6.0132967032967022</v>
      </c>
      <c r="Q648" s="2">
        <v>6.616483516483517</v>
      </c>
      <c r="R648" s="2">
        <f>SUM(NonNurse[[#This Row],[Qualified Activities Professional Hours]:[Other Activities Professional Hours]])/NonNurse[[#This Row],[MDS Census]]</f>
        <v>0.17120661403247428</v>
      </c>
      <c r="S648" s="2">
        <v>2.9586813186813186</v>
      </c>
      <c r="T648" s="2">
        <v>4.651428571428573</v>
      </c>
      <c r="U648" s="2">
        <v>0</v>
      </c>
      <c r="V648" s="2">
        <f>SUM(NonNurse[[#This Row],[Occupational Therapist Hours]:[OT Aide Hours]])/NonNurse[[#This Row],[MDS Census]]</f>
        <v>0.10316103083569195</v>
      </c>
      <c r="W648" s="2">
        <v>1.2132967032967032</v>
      </c>
      <c r="X648" s="2">
        <v>8.7576923076923094</v>
      </c>
      <c r="Y648" s="2">
        <v>0</v>
      </c>
      <c r="Z648" s="2">
        <f>SUM(NonNurse[[#This Row],[Physical Therapist (PT) Hours]:[PT Aide Hours]])/NonNurse[[#This Row],[MDS Census]]</f>
        <v>0.13516460598838076</v>
      </c>
      <c r="AA648" s="2">
        <v>0</v>
      </c>
      <c r="AB648" s="2">
        <v>0</v>
      </c>
      <c r="AC648" s="2">
        <v>0</v>
      </c>
      <c r="AD648" s="2">
        <v>0</v>
      </c>
      <c r="AE648" s="2">
        <v>0</v>
      </c>
      <c r="AF648" s="2">
        <v>0</v>
      </c>
      <c r="AG648" s="2">
        <v>0</v>
      </c>
      <c r="AH648" s="2" t="s">
        <v>604</v>
      </c>
      <c r="AI648" s="37">
        <v>5</v>
      </c>
    </row>
    <row r="649" spans="1:35" x14ac:dyDescent="0.25">
      <c r="A649" t="s">
        <v>35</v>
      </c>
      <c r="B649" t="s">
        <v>1389</v>
      </c>
      <c r="C649" t="s">
        <v>2074</v>
      </c>
      <c r="D649" t="s">
        <v>2331</v>
      </c>
      <c r="E649" s="2">
        <v>77.010989010989007</v>
      </c>
      <c r="F649" s="2">
        <v>5.2747252747252746</v>
      </c>
      <c r="G649" s="2">
        <v>0.2857142857142857</v>
      </c>
      <c r="H649" s="2">
        <v>0</v>
      </c>
      <c r="I649" s="2">
        <v>2.8131868131868134</v>
      </c>
      <c r="J649" s="2">
        <v>0</v>
      </c>
      <c r="K649" s="2">
        <v>0</v>
      </c>
      <c r="L649" s="2">
        <v>10.85175824175824</v>
      </c>
      <c r="M649" s="2">
        <v>4.7802197802197801</v>
      </c>
      <c r="N649" s="2">
        <v>10.994505494505495</v>
      </c>
      <c r="O649" s="2">
        <f>SUM(NonNurse[[#This Row],[Qualified Social Work Staff Hours]:[Other Social Work Staff Hours]])/NonNurse[[#This Row],[MDS Census]]</f>
        <v>0.20483732876712329</v>
      </c>
      <c r="P649" s="2">
        <v>5.5</v>
      </c>
      <c r="Q649" s="2">
        <v>10</v>
      </c>
      <c r="R649" s="2">
        <f>SUM(NonNurse[[#This Row],[Qualified Activities Professional Hours]:[Other Activities Professional Hours]])/NonNurse[[#This Row],[MDS Census]]</f>
        <v>0.20126997716894979</v>
      </c>
      <c r="S649" s="2">
        <v>5.475824175824175</v>
      </c>
      <c r="T649" s="2">
        <v>10.730439560439562</v>
      </c>
      <c r="U649" s="2">
        <v>0</v>
      </c>
      <c r="V649" s="2">
        <f>SUM(NonNurse[[#This Row],[Occupational Therapist Hours]:[OT Aide Hours]])/NonNurse[[#This Row],[MDS Census]]</f>
        <v>0.21044092465753425</v>
      </c>
      <c r="W649" s="2">
        <v>4.634615384615385</v>
      </c>
      <c r="X649" s="2">
        <v>16.171538461538454</v>
      </c>
      <c r="Y649" s="2">
        <v>0</v>
      </c>
      <c r="Z649" s="2">
        <f>SUM(NonNurse[[#This Row],[Physical Therapist (PT) Hours]:[PT Aide Hours]])/NonNurse[[#This Row],[MDS Census]]</f>
        <v>0.27017123287671224</v>
      </c>
      <c r="AA649" s="2">
        <v>0</v>
      </c>
      <c r="AB649" s="2">
        <v>0</v>
      </c>
      <c r="AC649" s="2">
        <v>0</v>
      </c>
      <c r="AD649" s="2">
        <v>0</v>
      </c>
      <c r="AE649" s="2">
        <v>0</v>
      </c>
      <c r="AF649" s="2">
        <v>0</v>
      </c>
      <c r="AG649" s="2">
        <v>6.5934065934065936E-2</v>
      </c>
      <c r="AH649" s="2" t="s">
        <v>447</v>
      </c>
      <c r="AI649" s="37">
        <v>5</v>
      </c>
    </row>
    <row r="650" spans="1:35" x14ac:dyDescent="0.25">
      <c r="A650" t="s">
        <v>35</v>
      </c>
      <c r="B650" t="s">
        <v>1416</v>
      </c>
      <c r="C650" t="s">
        <v>2195</v>
      </c>
      <c r="D650" t="s">
        <v>2353</v>
      </c>
      <c r="E650" s="2">
        <v>54.307692307692307</v>
      </c>
      <c r="F650" s="2">
        <v>4.1318681318681323</v>
      </c>
      <c r="G650" s="2">
        <v>0</v>
      </c>
      <c r="H650" s="2">
        <v>0</v>
      </c>
      <c r="I650" s="2">
        <v>1.1428571428571428</v>
      </c>
      <c r="J650" s="2">
        <v>0</v>
      </c>
      <c r="K650" s="2">
        <v>0</v>
      </c>
      <c r="L650" s="2">
        <v>2.3721978021978032</v>
      </c>
      <c r="M650" s="2">
        <v>6.4807692307692308</v>
      </c>
      <c r="N650" s="2">
        <v>0</v>
      </c>
      <c r="O650" s="2">
        <f>SUM(NonNurse[[#This Row],[Qualified Social Work Staff Hours]:[Other Social Work Staff Hours]])/NonNurse[[#This Row],[MDS Census]]</f>
        <v>0.1193342776203966</v>
      </c>
      <c r="P650" s="2">
        <v>0</v>
      </c>
      <c r="Q650" s="2">
        <v>10.43956043956044</v>
      </c>
      <c r="R650" s="2">
        <f>SUM(NonNurse[[#This Row],[Qualified Activities Professional Hours]:[Other Activities Professional Hours]])/NonNurse[[#This Row],[MDS Census]]</f>
        <v>0.19222986645082962</v>
      </c>
      <c r="S650" s="2">
        <v>3.4484615384615398</v>
      </c>
      <c r="T650" s="2">
        <v>2.4489010989011</v>
      </c>
      <c r="U650" s="2">
        <v>0</v>
      </c>
      <c r="V650" s="2">
        <f>SUM(NonNurse[[#This Row],[Occupational Therapist Hours]:[OT Aide Hours]])/NonNurse[[#This Row],[MDS Census]]</f>
        <v>0.10859166329421292</v>
      </c>
      <c r="W650" s="2">
        <v>4.4774725274725267</v>
      </c>
      <c r="X650" s="2">
        <v>4.2035164835164842</v>
      </c>
      <c r="Y650" s="2">
        <v>0</v>
      </c>
      <c r="Z650" s="2">
        <f>SUM(NonNurse[[#This Row],[Physical Therapist (PT) Hours]:[PT Aide Hours]])/NonNurse[[#This Row],[MDS Census]]</f>
        <v>0.15984823957911776</v>
      </c>
      <c r="AA650" s="2">
        <v>0</v>
      </c>
      <c r="AB650" s="2">
        <v>0</v>
      </c>
      <c r="AC650" s="2">
        <v>0</v>
      </c>
      <c r="AD650" s="2">
        <v>0</v>
      </c>
      <c r="AE650" s="2">
        <v>1.1538461538461537</v>
      </c>
      <c r="AF650" s="2">
        <v>0</v>
      </c>
      <c r="AG650" s="2">
        <v>0</v>
      </c>
      <c r="AH650" s="2" t="s">
        <v>475</v>
      </c>
      <c r="AI650" s="37">
        <v>5</v>
      </c>
    </row>
    <row r="651" spans="1:35" x14ac:dyDescent="0.25">
      <c r="A651" t="s">
        <v>35</v>
      </c>
      <c r="B651" t="s">
        <v>1081</v>
      </c>
      <c r="C651" t="s">
        <v>2017</v>
      </c>
      <c r="D651" t="s">
        <v>2288</v>
      </c>
      <c r="E651" s="2">
        <v>22.109890109890109</v>
      </c>
      <c r="F651" s="2">
        <v>5.7142857142857144</v>
      </c>
      <c r="G651" s="2">
        <v>0.19780219780219779</v>
      </c>
      <c r="H651" s="2">
        <v>6.5934065934065936E-2</v>
      </c>
      <c r="I651" s="2">
        <v>0.53846153846153844</v>
      </c>
      <c r="J651" s="2">
        <v>0</v>
      </c>
      <c r="K651" s="2">
        <v>0</v>
      </c>
      <c r="L651" s="2">
        <v>1.456043956043956</v>
      </c>
      <c r="M651" s="2">
        <v>0</v>
      </c>
      <c r="N651" s="2">
        <v>0</v>
      </c>
      <c r="O651" s="2">
        <f>SUM(NonNurse[[#This Row],[Qualified Social Work Staff Hours]:[Other Social Work Staff Hours]])/NonNurse[[#This Row],[MDS Census]]</f>
        <v>0</v>
      </c>
      <c r="P651" s="2">
        <v>0</v>
      </c>
      <c r="Q651" s="2">
        <v>5.4505494505494507</v>
      </c>
      <c r="R651" s="2">
        <f>SUM(NonNurse[[#This Row],[Qualified Activities Professional Hours]:[Other Activities Professional Hours]])/NonNurse[[#This Row],[MDS Census]]</f>
        <v>0.24652087475149106</v>
      </c>
      <c r="S651" s="2">
        <v>0.31318681318681318</v>
      </c>
      <c r="T651" s="2">
        <v>8.6868131868131861</v>
      </c>
      <c r="U651" s="2">
        <v>0</v>
      </c>
      <c r="V651" s="2">
        <f>SUM(NonNurse[[#This Row],[Occupational Therapist Hours]:[OT Aide Hours]])/NonNurse[[#This Row],[MDS Census]]</f>
        <v>0.40705765407554673</v>
      </c>
      <c r="W651" s="2">
        <v>0.4642857142857143</v>
      </c>
      <c r="X651" s="2">
        <v>11.972527472527473</v>
      </c>
      <c r="Y651" s="2">
        <v>0</v>
      </c>
      <c r="Z651" s="2">
        <f>SUM(NonNurse[[#This Row],[Physical Therapist (PT) Hours]:[PT Aide Hours]])/NonNurse[[#This Row],[MDS Census]]</f>
        <v>0.5625</v>
      </c>
      <c r="AA651" s="2">
        <v>0</v>
      </c>
      <c r="AB651" s="2">
        <v>0</v>
      </c>
      <c r="AC651" s="2">
        <v>0</v>
      </c>
      <c r="AD651" s="2">
        <v>0</v>
      </c>
      <c r="AE651" s="2">
        <v>0</v>
      </c>
      <c r="AF651" s="2">
        <v>0</v>
      </c>
      <c r="AG651" s="2">
        <v>0</v>
      </c>
      <c r="AH651" s="2" t="s">
        <v>134</v>
      </c>
      <c r="AI651" s="37">
        <v>5</v>
      </c>
    </row>
    <row r="652" spans="1:35" x14ac:dyDescent="0.25">
      <c r="A652" t="s">
        <v>35</v>
      </c>
      <c r="B652" t="s">
        <v>1181</v>
      </c>
      <c r="C652" t="s">
        <v>1976</v>
      </c>
      <c r="D652" t="s">
        <v>2335</v>
      </c>
      <c r="E652" s="2">
        <v>43.241758241758241</v>
      </c>
      <c r="F652" s="2">
        <v>5.7142857142857144</v>
      </c>
      <c r="G652" s="2">
        <v>1.1428571428571428</v>
      </c>
      <c r="H652" s="2">
        <v>0.26373626373626374</v>
      </c>
      <c r="I652" s="2">
        <v>0.35164835164835168</v>
      </c>
      <c r="J652" s="2">
        <v>0</v>
      </c>
      <c r="K652" s="2">
        <v>0</v>
      </c>
      <c r="L652" s="2">
        <v>0.55384615384615388</v>
      </c>
      <c r="M652" s="2">
        <v>0</v>
      </c>
      <c r="N652" s="2">
        <v>0</v>
      </c>
      <c r="O652" s="2">
        <f>SUM(NonNurse[[#This Row],[Qualified Social Work Staff Hours]:[Other Social Work Staff Hours]])/NonNurse[[#This Row],[MDS Census]]</f>
        <v>0</v>
      </c>
      <c r="P652" s="2">
        <v>2.0467032967032965</v>
      </c>
      <c r="Q652" s="2">
        <v>0</v>
      </c>
      <c r="R652" s="2">
        <f>SUM(NonNurse[[#This Row],[Qualified Activities Professional Hours]:[Other Activities Professional Hours]])/NonNurse[[#This Row],[MDS Census]]</f>
        <v>4.7331639135959336E-2</v>
      </c>
      <c r="S652" s="2">
        <v>0.28846153846153844</v>
      </c>
      <c r="T652" s="2">
        <v>0.88076923076923064</v>
      </c>
      <c r="U652" s="2">
        <v>0</v>
      </c>
      <c r="V652" s="2">
        <f>SUM(NonNurse[[#This Row],[Occupational Therapist Hours]:[OT Aide Hours]])/NonNurse[[#This Row],[MDS Census]]</f>
        <v>2.7039390088945358E-2</v>
      </c>
      <c r="W652" s="2">
        <v>0.88626373626373622</v>
      </c>
      <c r="X652" s="2">
        <v>1.8901098901098901</v>
      </c>
      <c r="Y652" s="2">
        <v>0</v>
      </c>
      <c r="Z652" s="2">
        <f>SUM(NonNurse[[#This Row],[Physical Therapist (PT) Hours]:[PT Aide Hours]])/NonNurse[[#This Row],[MDS Census]]</f>
        <v>6.4205844980940285E-2</v>
      </c>
      <c r="AA652" s="2">
        <v>0</v>
      </c>
      <c r="AB652" s="2">
        <v>0</v>
      </c>
      <c r="AC652" s="2">
        <v>0</v>
      </c>
      <c r="AD652" s="2">
        <v>0</v>
      </c>
      <c r="AE652" s="2">
        <v>3.2967032967032968E-2</v>
      </c>
      <c r="AF652" s="2">
        <v>0</v>
      </c>
      <c r="AG652" s="2">
        <v>0.30769230769230771</v>
      </c>
      <c r="AH652" s="2" t="s">
        <v>236</v>
      </c>
      <c r="AI652" s="37">
        <v>5</v>
      </c>
    </row>
    <row r="653" spans="1:35" x14ac:dyDescent="0.25">
      <c r="A653" t="s">
        <v>35</v>
      </c>
      <c r="B653" t="s">
        <v>1365</v>
      </c>
      <c r="C653" t="s">
        <v>1947</v>
      </c>
      <c r="D653" t="s">
        <v>2333</v>
      </c>
      <c r="E653" s="2">
        <v>135.25274725274724</v>
      </c>
      <c r="F653" s="2">
        <v>30.329670329670328</v>
      </c>
      <c r="G653" s="2">
        <v>0.75824175824175821</v>
      </c>
      <c r="H653" s="2">
        <v>1.0879120879120878</v>
      </c>
      <c r="I653" s="2">
        <v>5.2087912087912089</v>
      </c>
      <c r="J653" s="2">
        <v>0</v>
      </c>
      <c r="K653" s="2">
        <v>0</v>
      </c>
      <c r="L653" s="2">
        <v>7.4589010989010989</v>
      </c>
      <c r="M653" s="2">
        <v>0</v>
      </c>
      <c r="N653" s="2">
        <v>0</v>
      </c>
      <c r="O653" s="2">
        <f>SUM(NonNurse[[#This Row],[Qualified Social Work Staff Hours]:[Other Social Work Staff Hours]])/NonNurse[[#This Row],[MDS Census]]</f>
        <v>0</v>
      </c>
      <c r="P653" s="2">
        <v>5.5</v>
      </c>
      <c r="Q653" s="2">
        <v>13.42032967032967</v>
      </c>
      <c r="R653" s="2">
        <f>SUM(NonNurse[[#This Row],[Qualified Activities Professional Hours]:[Other Activities Professional Hours]])/NonNurse[[#This Row],[MDS Census]]</f>
        <v>0.13988869028274295</v>
      </c>
      <c r="S653" s="2">
        <v>9.2980219780219802</v>
      </c>
      <c r="T653" s="2">
        <v>15.221208791208801</v>
      </c>
      <c r="U653" s="2">
        <v>0</v>
      </c>
      <c r="V653" s="2">
        <f>SUM(NonNurse[[#This Row],[Occupational Therapist Hours]:[OT Aide Hours]])/NonNurse[[#This Row],[MDS Census]]</f>
        <v>0.18128453038674044</v>
      </c>
      <c r="W653" s="2">
        <v>9.1872527472527459</v>
      </c>
      <c r="X653" s="2">
        <v>15.081758241758237</v>
      </c>
      <c r="Y653" s="2">
        <v>0</v>
      </c>
      <c r="Z653" s="2">
        <f>SUM(NonNurse[[#This Row],[Physical Therapist (PT) Hours]:[PT Aide Hours]])/NonNurse[[#This Row],[MDS Census]]</f>
        <v>0.17943451413714653</v>
      </c>
      <c r="AA653" s="2">
        <v>0</v>
      </c>
      <c r="AB653" s="2">
        <v>0</v>
      </c>
      <c r="AC653" s="2">
        <v>0</v>
      </c>
      <c r="AD653" s="2">
        <v>0</v>
      </c>
      <c r="AE653" s="2">
        <v>9.8901098901098897E-2</v>
      </c>
      <c r="AF653" s="2">
        <v>0</v>
      </c>
      <c r="AG653" s="2">
        <v>0</v>
      </c>
      <c r="AH653" s="2" t="s">
        <v>422</v>
      </c>
      <c r="AI653" s="37">
        <v>5</v>
      </c>
    </row>
    <row r="654" spans="1:35" x14ac:dyDescent="0.25">
      <c r="A654" t="s">
        <v>35</v>
      </c>
      <c r="B654" t="s">
        <v>1242</v>
      </c>
      <c r="C654" t="s">
        <v>2095</v>
      </c>
      <c r="D654" t="s">
        <v>2345</v>
      </c>
      <c r="E654" s="2">
        <v>61.703296703296701</v>
      </c>
      <c r="F654" s="2">
        <v>4.1494505494505463</v>
      </c>
      <c r="G654" s="2">
        <v>0</v>
      </c>
      <c r="H654" s="2">
        <v>0</v>
      </c>
      <c r="I654" s="2">
        <v>1.2307692307692308</v>
      </c>
      <c r="J654" s="2">
        <v>0</v>
      </c>
      <c r="K654" s="2">
        <v>0</v>
      </c>
      <c r="L654" s="2">
        <v>0</v>
      </c>
      <c r="M654" s="2">
        <v>7.6923076923076927E-2</v>
      </c>
      <c r="N654" s="2">
        <v>5.2747252747252746</v>
      </c>
      <c r="O654" s="2">
        <f>SUM(NonNurse[[#This Row],[Qualified Social Work Staff Hours]:[Other Social Work Staff Hours]])/NonNurse[[#This Row],[MDS Census]]</f>
        <v>8.6731967943009788E-2</v>
      </c>
      <c r="P654" s="2">
        <v>5.313186813186813</v>
      </c>
      <c r="Q654" s="2">
        <v>12.752747252747254</v>
      </c>
      <c r="R654" s="2">
        <f>SUM(NonNurse[[#This Row],[Qualified Activities Professional Hours]:[Other Activities Professional Hours]])/NonNurse[[#This Row],[MDS Census]]</f>
        <v>0.29278717720391806</v>
      </c>
      <c r="S654" s="2">
        <v>6.3776923076923078</v>
      </c>
      <c r="T654" s="2">
        <v>4.2359340659340647</v>
      </c>
      <c r="U654" s="2">
        <v>0</v>
      </c>
      <c r="V654" s="2">
        <f>SUM(NonNurse[[#This Row],[Occupational Therapist Hours]:[OT Aide Hours]])/NonNurse[[#This Row],[MDS Census]]</f>
        <v>0.17201068566340158</v>
      </c>
      <c r="W654" s="2">
        <v>3.5021978021978022</v>
      </c>
      <c r="X654" s="2">
        <v>5.2038461538461549</v>
      </c>
      <c r="Y654" s="2">
        <v>0</v>
      </c>
      <c r="Z654" s="2">
        <f>SUM(NonNurse[[#This Row],[Physical Therapist (PT) Hours]:[PT Aide Hours]])/NonNurse[[#This Row],[MDS Census]]</f>
        <v>0.14109528049866429</v>
      </c>
      <c r="AA654" s="2">
        <v>0</v>
      </c>
      <c r="AB654" s="2">
        <v>0</v>
      </c>
      <c r="AC654" s="2">
        <v>0</v>
      </c>
      <c r="AD654" s="2">
        <v>0</v>
      </c>
      <c r="AE654" s="2">
        <v>0</v>
      </c>
      <c r="AF654" s="2">
        <v>0</v>
      </c>
      <c r="AG654" s="2">
        <v>0</v>
      </c>
      <c r="AH654" s="2" t="s">
        <v>298</v>
      </c>
      <c r="AI654" s="37">
        <v>5</v>
      </c>
    </row>
    <row r="655" spans="1:35" x14ac:dyDescent="0.25">
      <c r="A655" t="s">
        <v>35</v>
      </c>
      <c r="B655" t="s">
        <v>1302</v>
      </c>
      <c r="C655" t="s">
        <v>2162</v>
      </c>
      <c r="D655" t="s">
        <v>2304</v>
      </c>
      <c r="E655" s="2">
        <v>72.021978021978029</v>
      </c>
      <c r="F655" s="2">
        <v>1.4945054945054945</v>
      </c>
      <c r="G655" s="2">
        <v>0.53846153846153844</v>
      </c>
      <c r="H655" s="2">
        <v>0.25824175824175827</v>
      </c>
      <c r="I655" s="2">
        <v>1.1428571428571428</v>
      </c>
      <c r="J655" s="2">
        <v>0</v>
      </c>
      <c r="K655" s="2">
        <v>0</v>
      </c>
      <c r="L655" s="2">
        <v>4.1961538461538455</v>
      </c>
      <c r="M655" s="2">
        <v>0</v>
      </c>
      <c r="N655" s="2">
        <v>0</v>
      </c>
      <c r="O655" s="2">
        <f>SUM(NonNurse[[#This Row],[Qualified Social Work Staff Hours]:[Other Social Work Staff Hours]])/NonNurse[[#This Row],[MDS Census]]</f>
        <v>0</v>
      </c>
      <c r="P655" s="2">
        <v>5.2115384615384617</v>
      </c>
      <c r="Q655" s="2">
        <v>2</v>
      </c>
      <c r="R655" s="2">
        <f>SUM(NonNurse[[#This Row],[Qualified Activities Professional Hours]:[Other Activities Professional Hours]])/NonNurse[[#This Row],[MDS Census]]</f>
        <v>0.1001296917912725</v>
      </c>
      <c r="S655" s="2">
        <v>5.3915384615384614</v>
      </c>
      <c r="T655" s="2">
        <v>9.499560439560442</v>
      </c>
      <c r="U655" s="2">
        <v>0</v>
      </c>
      <c r="V655" s="2">
        <f>SUM(NonNurse[[#This Row],[Occupational Therapist Hours]:[OT Aide Hours]])/NonNurse[[#This Row],[MDS Census]]</f>
        <v>0.20675770521818737</v>
      </c>
      <c r="W655" s="2">
        <v>3.2276923076923079</v>
      </c>
      <c r="X655" s="2">
        <v>9.707582417582417</v>
      </c>
      <c r="Y655" s="2">
        <v>0</v>
      </c>
      <c r="Z655" s="2">
        <f>SUM(NonNurse[[#This Row],[Physical Therapist (PT) Hours]:[PT Aide Hours]])/NonNurse[[#This Row],[MDS Census]]</f>
        <v>0.17960176991150439</v>
      </c>
      <c r="AA655" s="2">
        <v>0</v>
      </c>
      <c r="AB655" s="2">
        <v>0</v>
      </c>
      <c r="AC655" s="2">
        <v>0</v>
      </c>
      <c r="AD655" s="2">
        <v>0</v>
      </c>
      <c r="AE655" s="2">
        <v>0</v>
      </c>
      <c r="AF655" s="2">
        <v>0</v>
      </c>
      <c r="AG655" s="2">
        <v>0</v>
      </c>
      <c r="AH655" s="2" t="s">
        <v>358</v>
      </c>
      <c r="AI655" s="37">
        <v>5</v>
      </c>
    </row>
    <row r="656" spans="1:35" x14ac:dyDescent="0.25">
      <c r="A656" t="s">
        <v>35</v>
      </c>
      <c r="B656" t="s">
        <v>1517</v>
      </c>
      <c r="C656" t="s">
        <v>2125</v>
      </c>
      <c r="D656" t="s">
        <v>2292</v>
      </c>
      <c r="E656" s="2">
        <v>31.164835164835164</v>
      </c>
      <c r="F656" s="2">
        <v>5.7142857142857144</v>
      </c>
      <c r="G656" s="2">
        <v>3.2967032967032968E-2</v>
      </c>
      <c r="H656" s="2">
        <v>0</v>
      </c>
      <c r="I656" s="2">
        <v>1.1098901098901099</v>
      </c>
      <c r="J656" s="2">
        <v>0</v>
      </c>
      <c r="K656" s="2">
        <v>0</v>
      </c>
      <c r="L656" s="2">
        <v>0.3579120879120879</v>
      </c>
      <c r="M656" s="2">
        <v>5.5272527472527475</v>
      </c>
      <c r="N656" s="2">
        <v>0</v>
      </c>
      <c r="O656" s="2">
        <f>SUM(NonNurse[[#This Row],[Qualified Social Work Staff Hours]:[Other Social Work Staff Hours]])/NonNurse[[#This Row],[MDS Census]]</f>
        <v>0.17735543018335687</v>
      </c>
      <c r="P656" s="2">
        <v>5.8901098901098905</v>
      </c>
      <c r="Q656" s="2">
        <v>2.0164835164835164</v>
      </c>
      <c r="R656" s="2">
        <f>SUM(NonNurse[[#This Row],[Qualified Activities Professional Hours]:[Other Activities Professional Hours]])/NonNurse[[#This Row],[MDS Census]]</f>
        <v>0.25370239774330045</v>
      </c>
      <c r="S656" s="2">
        <v>0.75791208791208786</v>
      </c>
      <c r="T656" s="2">
        <v>4.854395604395604</v>
      </c>
      <c r="U656" s="2">
        <v>0</v>
      </c>
      <c r="V656" s="2">
        <f>SUM(NonNurse[[#This Row],[Occupational Therapist Hours]:[OT Aide Hours]])/NonNurse[[#This Row],[MDS Census]]</f>
        <v>0.18008462623413257</v>
      </c>
      <c r="W656" s="2">
        <v>0.79395604395604391</v>
      </c>
      <c r="X656" s="2">
        <v>8.7581318681318674</v>
      </c>
      <c r="Y656" s="2">
        <v>0</v>
      </c>
      <c r="Z656" s="2">
        <f>SUM(NonNurse[[#This Row],[Physical Therapist (PT) Hours]:[PT Aide Hours]])/NonNurse[[#This Row],[MDS Census]]</f>
        <v>0.30650211565585328</v>
      </c>
      <c r="AA656" s="2">
        <v>0</v>
      </c>
      <c r="AB656" s="2">
        <v>0</v>
      </c>
      <c r="AC656" s="2">
        <v>0</v>
      </c>
      <c r="AD656" s="2">
        <v>0</v>
      </c>
      <c r="AE656" s="2">
        <v>0</v>
      </c>
      <c r="AF656" s="2">
        <v>0</v>
      </c>
      <c r="AG656" s="2">
        <v>0</v>
      </c>
      <c r="AH656" s="2" t="s">
        <v>579</v>
      </c>
      <c r="AI656" s="37">
        <v>5</v>
      </c>
    </row>
    <row r="657" spans="1:35" x14ac:dyDescent="0.25">
      <c r="A657" t="s">
        <v>35</v>
      </c>
      <c r="B657" t="s">
        <v>1813</v>
      </c>
      <c r="C657" t="s">
        <v>1921</v>
      </c>
      <c r="D657" t="s">
        <v>2344</v>
      </c>
      <c r="E657" s="2">
        <v>64.802197802197796</v>
      </c>
      <c r="F657" s="2">
        <v>5.6263736263736268</v>
      </c>
      <c r="G657" s="2">
        <v>9.8901098901098897E-2</v>
      </c>
      <c r="H657" s="2">
        <v>0.23626373626373626</v>
      </c>
      <c r="I657" s="2">
        <v>9.8901098901098897E-2</v>
      </c>
      <c r="J657" s="2">
        <v>0</v>
      </c>
      <c r="K657" s="2">
        <v>2.197802197802198E-2</v>
      </c>
      <c r="L657" s="2">
        <v>1.6265934065934065</v>
      </c>
      <c r="M657" s="2">
        <v>0</v>
      </c>
      <c r="N657" s="2">
        <v>4.2032967032967035</v>
      </c>
      <c r="O657" s="2">
        <f>SUM(NonNurse[[#This Row],[Qualified Social Work Staff Hours]:[Other Social Work Staff Hours]])/NonNurse[[#This Row],[MDS Census]]</f>
        <v>6.4863489910123806E-2</v>
      </c>
      <c r="P657" s="2">
        <v>10.813186813186814</v>
      </c>
      <c r="Q657" s="2">
        <v>0</v>
      </c>
      <c r="R657" s="2">
        <f>SUM(NonNurse[[#This Row],[Qualified Activities Professional Hours]:[Other Activities Professional Hours]])/NonNurse[[#This Row],[MDS Census]]</f>
        <v>0.16686450737663222</v>
      </c>
      <c r="S657" s="2">
        <v>0.47153846153846157</v>
      </c>
      <c r="T657" s="2">
        <v>1.0535164835164832</v>
      </c>
      <c r="U657" s="2">
        <v>0</v>
      </c>
      <c r="V657" s="2">
        <f>SUM(NonNurse[[#This Row],[Occupational Therapist Hours]:[OT Aide Hours]])/NonNurse[[#This Row],[MDS Census]]</f>
        <v>2.3534000339155502E-2</v>
      </c>
      <c r="W657" s="2">
        <v>0.37813186813186811</v>
      </c>
      <c r="X657" s="2">
        <v>1.2542857142857142</v>
      </c>
      <c r="Y657" s="2">
        <v>0</v>
      </c>
      <c r="Z657" s="2">
        <f>SUM(NonNurse[[#This Row],[Physical Therapist (PT) Hours]:[PT Aide Hours]])/NonNurse[[#This Row],[MDS Census]]</f>
        <v>2.5190774970323897E-2</v>
      </c>
      <c r="AA657" s="2">
        <v>0.23076923076923078</v>
      </c>
      <c r="AB657" s="2">
        <v>0</v>
      </c>
      <c r="AC657" s="2">
        <v>0</v>
      </c>
      <c r="AD657" s="2">
        <v>0</v>
      </c>
      <c r="AE657" s="2">
        <v>0</v>
      </c>
      <c r="AF657" s="2">
        <v>0</v>
      </c>
      <c r="AG657" s="2">
        <v>0</v>
      </c>
      <c r="AH657" s="2" t="s">
        <v>880</v>
      </c>
      <c r="AI657" s="37">
        <v>5</v>
      </c>
    </row>
    <row r="658" spans="1:35" x14ac:dyDescent="0.25">
      <c r="A658" t="s">
        <v>35</v>
      </c>
      <c r="B658" t="s">
        <v>1470</v>
      </c>
      <c r="C658" t="s">
        <v>2202</v>
      </c>
      <c r="D658" t="s">
        <v>2309</v>
      </c>
      <c r="E658" s="2">
        <v>36.967032967032964</v>
      </c>
      <c r="F658" s="2">
        <v>5.2857142857142856</v>
      </c>
      <c r="G658" s="2">
        <v>0</v>
      </c>
      <c r="H658" s="2">
        <v>0</v>
      </c>
      <c r="I658" s="2">
        <v>0</v>
      </c>
      <c r="J658" s="2">
        <v>0</v>
      </c>
      <c r="K658" s="2">
        <v>0</v>
      </c>
      <c r="L658" s="2">
        <v>0.38582417582417583</v>
      </c>
      <c r="M658" s="2">
        <v>0</v>
      </c>
      <c r="N658" s="2">
        <v>4.873516483516485</v>
      </c>
      <c r="O658" s="2">
        <f>SUM(NonNurse[[#This Row],[Qualified Social Work Staff Hours]:[Other Social Work Staff Hours]])/NonNurse[[#This Row],[MDS Census]]</f>
        <v>0.1318341260404281</v>
      </c>
      <c r="P658" s="2">
        <v>1.5953846153846152</v>
      </c>
      <c r="Q658" s="2">
        <v>1.0181318681318683</v>
      </c>
      <c r="R658" s="2">
        <f>SUM(NonNurse[[#This Row],[Qualified Activities Professional Hours]:[Other Activities Professional Hours]])/NonNurse[[#This Row],[MDS Census]]</f>
        <v>7.0698573127229491E-2</v>
      </c>
      <c r="S658" s="2">
        <v>0.29791208791208784</v>
      </c>
      <c r="T658" s="2">
        <v>0.33769230769230768</v>
      </c>
      <c r="U658" s="2">
        <v>0</v>
      </c>
      <c r="V658" s="2">
        <f>SUM(NonNurse[[#This Row],[Occupational Therapist Hours]:[OT Aide Hours]])/NonNurse[[#This Row],[MDS Census]]</f>
        <v>1.7193816884661116E-2</v>
      </c>
      <c r="W658" s="2">
        <v>2.1924175824175824</v>
      </c>
      <c r="X658" s="2">
        <v>0.89000000000000012</v>
      </c>
      <c r="Y658" s="2">
        <v>0</v>
      </c>
      <c r="Z658" s="2">
        <f>SUM(NonNurse[[#This Row],[Physical Therapist (PT) Hours]:[PT Aide Hours]])/NonNurse[[#This Row],[MDS Census]]</f>
        <v>8.3382877526753871E-2</v>
      </c>
      <c r="AA658" s="2">
        <v>0</v>
      </c>
      <c r="AB658" s="2">
        <v>0</v>
      </c>
      <c r="AC658" s="2">
        <v>0</v>
      </c>
      <c r="AD658" s="2">
        <v>0</v>
      </c>
      <c r="AE658" s="2">
        <v>0</v>
      </c>
      <c r="AF658" s="2">
        <v>0</v>
      </c>
      <c r="AG658" s="2">
        <v>0</v>
      </c>
      <c r="AH658" s="2" t="s">
        <v>530</v>
      </c>
      <c r="AI658" s="37">
        <v>5</v>
      </c>
    </row>
    <row r="659" spans="1:35" x14ac:dyDescent="0.25">
      <c r="A659" t="s">
        <v>35</v>
      </c>
      <c r="B659" t="s">
        <v>1281</v>
      </c>
      <c r="C659" t="s">
        <v>2088</v>
      </c>
      <c r="D659" t="s">
        <v>2321</v>
      </c>
      <c r="E659" s="2">
        <v>47.857142857142854</v>
      </c>
      <c r="F659" s="2">
        <v>2.8571428571428572</v>
      </c>
      <c r="G659" s="2">
        <v>0.4175824175824176</v>
      </c>
      <c r="H659" s="2">
        <v>0</v>
      </c>
      <c r="I659" s="2">
        <v>0.91208791208791207</v>
      </c>
      <c r="J659" s="2">
        <v>0</v>
      </c>
      <c r="K659" s="2">
        <v>0</v>
      </c>
      <c r="L659" s="2">
        <v>0.96780219780219789</v>
      </c>
      <c r="M659" s="2">
        <v>10.813186813186814</v>
      </c>
      <c r="N659" s="2">
        <v>0</v>
      </c>
      <c r="O659" s="2">
        <f>SUM(NonNurse[[#This Row],[Qualified Social Work Staff Hours]:[Other Social Work Staff Hours]])/NonNurse[[#This Row],[MDS Census]]</f>
        <v>0.22594718714121703</v>
      </c>
      <c r="P659" s="2">
        <v>0</v>
      </c>
      <c r="Q659" s="2">
        <v>8.6467032967032988</v>
      </c>
      <c r="R659" s="2">
        <f>SUM(NonNurse[[#This Row],[Qualified Activities Professional Hours]:[Other Activities Professional Hours]])/NonNurse[[#This Row],[MDS Census]]</f>
        <v>0.18067738231917341</v>
      </c>
      <c r="S659" s="2">
        <v>2.1116483516483515</v>
      </c>
      <c r="T659" s="2">
        <v>4.0032967032967024</v>
      </c>
      <c r="U659" s="2">
        <v>0</v>
      </c>
      <c r="V659" s="2">
        <f>SUM(NonNurse[[#This Row],[Occupational Therapist Hours]:[OT Aide Hours]])/NonNurse[[#This Row],[MDS Census]]</f>
        <v>0.12777497129735935</v>
      </c>
      <c r="W659" s="2">
        <v>1.1131868131868132</v>
      </c>
      <c r="X659" s="2">
        <v>2.4953846153846153</v>
      </c>
      <c r="Y659" s="2">
        <v>0</v>
      </c>
      <c r="Z659" s="2">
        <f>SUM(NonNurse[[#This Row],[Physical Therapist (PT) Hours]:[PT Aide Hours]])/NonNurse[[#This Row],[MDS Census]]</f>
        <v>7.5402985074626866E-2</v>
      </c>
      <c r="AA659" s="2">
        <v>0</v>
      </c>
      <c r="AB659" s="2">
        <v>0</v>
      </c>
      <c r="AC659" s="2">
        <v>0</v>
      </c>
      <c r="AD659" s="2">
        <v>0</v>
      </c>
      <c r="AE659" s="2">
        <v>0</v>
      </c>
      <c r="AF659" s="2">
        <v>0</v>
      </c>
      <c r="AG659" s="2">
        <v>0</v>
      </c>
      <c r="AH659" s="2" t="s">
        <v>337</v>
      </c>
      <c r="AI659" s="37">
        <v>5</v>
      </c>
    </row>
    <row r="660" spans="1:35" x14ac:dyDescent="0.25">
      <c r="A660" t="s">
        <v>35</v>
      </c>
      <c r="B660" t="s">
        <v>1062</v>
      </c>
      <c r="C660" t="s">
        <v>2088</v>
      </c>
      <c r="D660" t="s">
        <v>2321</v>
      </c>
      <c r="E660" s="2">
        <v>85.934065934065927</v>
      </c>
      <c r="F660" s="2">
        <v>7.9120879120879124</v>
      </c>
      <c r="G660" s="2">
        <v>0</v>
      </c>
      <c r="H660" s="2">
        <v>0.71351648351648356</v>
      </c>
      <c r="I660" s="2">
        <v>2.3846153846153846</v>
      </c>
      <c r="J660" s="2">
        <v>0</v>
      </c>
      <c r="K660" s="2">
        <v>0</v>
      </c>
      <c r="L660" s="2">
        <v>3.5198901098901105</v>
      </c>
      <c r="M660" s="2">
        <v>5.2747252747252746</v>
      </c>
      <c r="N660" s="2">
        <v>0</v>
      </c>
      <c r="O660" s="2">
        <f>SUM(NonNurse[[#This Row],[Qualified Social Work Staff Hours]:[Other Social Work Staff Hours]])/NonNurse[[#This Row],[MDS Census]]</f>
        <v>6.1381074168797956E-2</v>
      </c>
      <c r="P660" s="2">
        <v>4.7802197802197801</v>
      </c>
      <c r="Q660" s="2">
        <v>5.3087912087912095</v>
      </c>
      <c r="R660" s="2">
        <f>SUM(NonNurse[[#This Row],[Qualified Activities Professional Hours]:[Other Activities Professional Hours]])/NonNurse[[#This Row],[MDS Census]]</f>
        <v>0.11740409207161127</v>
      </c>
      <c r="S660" s="2">
        <v>5.0873626373626371</v>
      </c>
      <c r="T660" s="2">
        <v>9.1252747252747266</v>
      </c>
      <c r="U660" s="2">
        <v>0</v>
      </c>
      <c r="V660" s="2">
        <f>SUM(NonNurse[[#This Row],[Occupational Therapist Hours]:[OT Aide Hours]])/NonNurse[[#This Row],[MDS Census]]</f>
        <v>0.16539002557544757</v>
      </c>
      <c r="W660" s="2">
        <v>4.547252747252748</v>
      </c>
      <c r="X660" s="2">
        <v>9.1945054945054974</v>
      </c>
      <c r="Y660" s="2">
        <v>0</v>
      </c>
      <c r="Z660" s="2">
        <f>SUM(NonNurse[[#This Row],[Physical Therapist (PT) Hours]:[PT Aide Hours]])/NonNurse[[#This Row],[MDS Census]]</f>
        <v>0.15991048593350388</v>
      </c>
      <c r="AA660" s="2">
        <v>0</v>
      </c>
      <c r="AB660" s="2">
        <v>0</v>
      </c>
      <c r="AC660" s="2">
        <v>0</v>
      </c>
      <c r="AD660" s="2">
        <v>0</v>
      </c>
      <c r="AE660" s="2">
        <v>1.0659340659340659</v>
      </c>
      <c r="AF660" s="2">
        <v>0</v>
      </c>
      <c r="AG660" s="2">
        <v>0</v>
      </c>
      <c r="AH660" s="2" t="s">
        <v>115</v>
      </c>
      <c r="AI660" s="37">
        <v>5</v>
      </c>
    </row>
    <row r="661" spans="1:35" x14ac:dyDescent="0.25">
      <c r="A661" t="s">
        <v>35</v>
      </c>
      <c r="B661" t="s">
        <v>1349</v>
      </c>
      <c r="C661" t="s">
        <v>2074</v>
      </c>
      <c r="D661" t="s">
        <v>2331</v>
      </c>
      <c r="E661" s="2">
        <v>143.02197802197801</v>
      </c>
      <c r="F661" s="2">
        <v>36.615384615384613</v>
      </c>
      <c r="G661" s="2">
        <v>0</v>
      </c>
      <c r="H661" s="2">
        <v>0</v>
      </c>
      <c r="I661" s="2">
        <v>4.3296703296703294</v>
      </c>
      <c r="J661" s="2">
        <v>0</v>
      </c>
      <c r="K661" s="2">
        <v>0</v>
      </c>
      <c r="L661" s="2">
        <v>6.5329670329670328</v>
      </c>
      <c r="M661" s="2">
        <v>15.736263736263735</v>
      </c>
      <c r="N661" s="2">
        <v>0</v>
      </c>
      <c r="O661" s="2">
        <f>SUM(NonNurse[[#This Row],[Qualified Social Work Staff Hours]:[Other Social Work Staff Hours]])/NonNurse[[#This Row],[MDS Census]]</f>
        <v>0.11002689204763734</v>
      </c>
      <c r="P661" s="2">
        <v>5.5384615384615383</v>
      </c>
      <c r="Q661" s="2">
        <v>11.958791208791208</v>
      </c>
      <c r="R661" s="2">
        <f>SUM(NonNurse[[#This Row],[Qualified Activities Professional Hours]:[Other Activities Professional Hours]])/NonNurse[[#This Row],[MDS Census]]</f>
        <v>0.12233960814444871</v>
      </c>
      <c r="S661" s="2">
        <v>11.604395604395604</v>
      </c>
      <c r="T661" s="2">
        <v>11.101648351648352</v>
      </c>
      <c r="U661" s="2">
        <v>0</v>
      </c>
      <c r="V661" s="2">
        <f>SUM(NonNurse[[#This Row],[Occupational Therapist Hours]:[OT Aide Hours]])/NonNurse[[#This Row],[MDS Census]]</f>
        <v>0.15875912408759124</v>
      </c>
      <c r="W661" s="2">
        <v>13.849120879120878</v>
      </c>
      <c r="X661" s="2">
        <v>15.365384615384615</v>
      </c>
      <c r="Y661" s="2">
        <v>0</v>
      </c>
      <c r="Z661" s="2">
        <f>SUM(NonNurse[[#This Row],[Physical Therapist (PT) Hours]:[PT Aide Hours]])/NonNurse[[#This Row],[MDS Census]]</f>
        <v>0.2042658470995006</v>
      </c>
      <c r="AA661" s="2">
        <v>0</v>
      </c>
      <c r="AB661" s="2">
        <v>0</v>
      </c>
      <c r="AC661" s="2">
        <v>0</v>
      </c>
      <c r="AD661" s="2">
        <v>0</v>
      </c>
      <c r="AE661" s="2">
        <v>4.0989010989010985</v>
      </c>
      <c r="AF661" s="2">
        <v>0</v>
      </c>
      <c r="AG661" s="2">
        <v>0</v>
      </c>
      <c r="AH661" s="2" t="s">
        <v>406</v>
      </c>
      <c r="AI661" s="37">
        <v>5</v>
      </c>
    </row>
    <row r="662" spans="1:35" x14ac:dyDescent="0.25">
      <c r="A662" t="s">
        <v>35</v>
      </c>
      <c r="B662" t="s">
        <v>1043</v>
      </c>
      <c r="C662" t="s">
        <v>2068</v>
      </c>
      <c r="D662" t="s">
        <v>2307</v>
      </c>
      <c r="E662" s="2">
        <v>52.428571428571431</v>
      </c>
      <c r="F662" s="2">
        <v>5.4505494505494507</v>
      </c>
      <c r="G662" s="2">
        <v>0</v>
      </c>
      <c r="H662" s="2">
        <v>0</v>
      </c>
      <c r="I662" s="2">
        <v>0.60439560439560436</v>
      </c>
      <c r="J662" s="2">
        <v>0</v>
      </c>
      <c r="K662" s="2">
        <v>0</v>
      </c>
      <c r="L662" s="2">
        <v>5.4936263736263751</v>
      </c>
      <c r="M662" s="2">
        <v>0</v>
      </c>
      <c r="N662" s="2">
        <v>0.31329670329670328</v>
      </c>
      <c r="O662" s="2">
        <f>SUM(NonNurse[[#This Row],[Qualified Social Work Staff Hours]:[Other Social Work Staff Hours]])/NonNurse[[#This Row],[MDS Census]]</f>
        <v>5.9756864389016971E-3</v>
      </c>
      <c r="P662" s="2">
        <v>0</v>
      </c>
      <c r="Q662" s="2">
        <v>7.2248351648351656</v>
      </c>
      <c r="R662" s="2">
        <f>SUM(NonNurse[[#This Row],[Qualified Activities Professional Hours]:[Other Activities Professional Hours]])/NonNurse[[#This Row],[MDS Census]]</f>
        <v>0.13780339551456719</v>
      </c>
      <c r="S662" s="2">
        <v>0.73208791208791202</v>
      </c>
      <c r="T662" s="2">
        <v>3.2436263736263733</v>
      </c>
      <c r="U662" s="2">
        <v>0</v>
      </c>
      <c r="V662" s="2">
        <f>SUM(NonNurse[[#This Row],[Occupational Therapist Hours]:[OT Aide Hours]])/NonNurse[[#This Row],[MDS Census]]</f>
        <v>7.5831062670299709E-2</v>
      </c>
      <c r="W662" s="2">
        <v>0.90604395604395593</v>
      </c>
      <c r="X662" s="2">
        <v>3.2527472527472527</v>
      </c>
      <c r="Y662" s="2">
        <v>0</v>
      </c>
      <c r="Z662" s="2">
        <f>SUM(NonNurse[[#This Row],[Physical Therapist (PT) Hours]:[PT Aide Hours]])/NonNurse[[#This Row],[MDS Census]]</f>
        <v>7.9322993083211071E-2</v>
      </c>
      <c r="AA662" s="2">
        <v>0</v>
      </c>
      <c r="AB662" s="2">
        <v>0</v>
      </c>
      <c r="AC662" s="2">
        <v>0</v>
      </c>
      <c r="AD662" s="2">
        <v>0</v>
      </c>
      <c r="AE662" s="2">
        <v>0</v>
      </c>
      <c r="AF662" s="2">
        <v>0</v>
      </c>
      <c r="AG662" s="2">
        <v>0</v>
      </c>
      <c r="AH662" s="2" t="s">
        <v>96</v>
      </c>
      <c r="AI662" s="37">
        <v>5</v>
      </c>
    </row>
    <row r="663" spans="1:35" x14ac:dyDescent="0.25">
      <c r="A663" t="s">
        <v>35</v>
      </c>
      <c r="B663" t="s">
        <v>1147</v>
      </c>
      <c r="C663" t="s">
        <v>2104</v>
      </c>
      <c r="D663" t="s">
        <v>2333</v>
      </c>
      <c r="E663" s="2">
        <v>92.604395604395606</v>
      </c>
      <c r="F663" s="2">
        <v>11.252747252747254</v>
      </c>
      <c r="G663" s="2">
        <v>0.56043956043956045</v>
      </c>
      <c r="H663" s="2">
        <v>0.50274725274725274</v>
      </c>
      <c r="I663" s="2">
        <v>2.3956043956043955</v>
      </c>
      <c r="J663" s="2">
        <v>0</v>
      </c>
      <c r="K663" s="2">
        <v>0</v>
      </c>
      <c r="L663" s="2">
        <v>4.4536263736263741</v>
      </c>
      <c r="M663" s="2">
        <v>10.82967032967033</v>
      </c>
      <c r="N663" s="2">
        <v>4.2197802197802199</v>
      </c>
      <c r="O663" s="2">
        <f>SUM(NonNurse[[#This Row],[Qualified Social Work Staff Hours]:[Other Social Work Staff Hours]])/NonNurse[[#This Row],[MDS Census]]</f>
        <v>0.16251334994660022</v>
      </c>
      <c r="P663" s="2">
        <v>18.989010989010989</v>
      </c>
      <c r="Q663" s="2">
        <v>0</v>
      </c>
      <c r="R663" s="2">
        <f>SUM(NonNurse[[#This Row],[Qualified Activities Professional Hours]:[Other Activities Professional Hours]])/NonNurse[[#This Row],[MDS Census]]</f>
        <v>0.20505517977928089</v>
      </c>
      <c r="S663" s="2">
        <v>4.39912087912088</v>
      </c>
      <c r="T663" s="2">
        <v>6.3251648351648342</v>
      </c>
      <c r="U663" s="2">
        <v>0</v>
      </c>
      <c r="V663" s="2">
        <f>SUM(NonNurse[[#This Row],[Occupational Therapist Hours]:[OT Aide Hours]])/NonNurse[[#This Row],[MDS Census]]</f>
        <v>0.11580752343657291</v>
      </c>
      <c r="W663" s="2">
        <v>5.1141758241758239</v>
      </c>
      <c r="X663" s="2">
        <v>5.9316483516483522</v>
      </c>
      <c r="Y663" s="2">
        <v>0</v>
      </c>
      <c r="Z663" s="2">
        <f>SUM(NonNurse[[#This Row],[Physical Therapist (PT) Hours]:[PT Aide Hours]])/NonNurse[[#This Row],[MDS Census]]</f>
        <v>0.11927969621454848</v>
      </c>
      <c r="AA663" s="2">
        <v>0</v>
      </c>
      <c r="AB663" s="2">
        <v>0</v>
      </c>
      <c r="AC663" s="2">
        <v>0</v>
      </c>
      <c r="AD663" s="2">
        <v>0</v>
      </c>
      <c r="AE663" s="2">
        <v>0</v>
      </c>
      <c r="AF663" s="2">
        <v>0</v>
      </c>
      <c r="AG663" s="2">
        <v>0</v>
      </c>
      <c r="AH663" s="2" t="s">
        <v>202</v>
      </c>
      <c r="AI663" s="37">
        <v>5</v>
      </c>
    </row>
    <row r="664" spans="1:35" x14ac:dyDescent="0.25">
      <c r="A664" t="s">
        <v>35</v>
      </c>
      <c r="B664" t="s">
        <v>1018</v>
      </c>
      <c r="C664" t="s">
        <v>2074</v>
      </c>
      <c r="D664" t="s">
        <v>2331</v>
      </c>
      <c r="E664" s="2">
        <v>127.39560439560439</v>
      </c>
      <c r="F664" s="2">
        <v>32.019230769230802</v>
      </c>
      <c r="G664" s="2">
        <v>0</v>
      </c>
      <c r="H664" s="2">
        <v>0</v>
      </c>
      <c r="I664" s="2">
        <v>5.2087912087912089</v>
      </c>
      <c r="J664" s="2">
        <v>0</v>
      </c>
      <c r="K664" s="2">
        <v>0</v>
      </c>
      <c r="L664" s="2">
        <v>4.547582417582416</v>
      </c>
      <c r="M664" s="2">
        <v>9.3708791208791204</v>
      </c>
      <c r="N664" s="2">
        <v>0</v>
      </c>
      <c r="O664" s="2">
        <f>SUM(NonNurse[[#This Row],[Qualified Social Work Staff Hours]:[Other Social Work Staff Hours]])/NonNurse[[#This Row],[MDS Census]]</f>
        <v>7.35573190718537E-2</v>
      </c>
      <c r="P664" s="2">
        <v>4.9670329670329672</v>
      </c>
      <c r="Q664" s="2">
        <v>33.043956043956044</v>
      </c>
      <c r="R664" s="2">
        <f>SUM(NonNurse[[#This Row],[Qualified Activities Professional Hours]:[Other Activities Professional Hours]])/NonNurse[[#This Row],[MDS Census]]</f>
        <v>0.29836970585698264</v>
      </c>
      <c r="S664" s="2">
        <v>4.466043956043956</v>
      </c>
      <c r="T664" s="2">
        <v>7.8859340659340651</v>
      </c>
      <c r="U664" s="2">
        <v>0</v>
      </c>
      <c r="V664" s="2">
        <f>SUM(NonNurse[[#This Row],[Occupational Therapist Hours]:[OT Aide Hours]])/NonNurse[[#This Row],[MDS Census]]</f>
        <v>9.6957646855861279E-2</v>
      </c>
      <c r="W664" s="2">
        <v>5.1237362637362649</v>
      </c>
      <c r="X664" s="2">
        <v>15.766703296703296</v>
      </c>
      <c r="Y664" s="2">
        <v>0</v>
      </c>
      <c r="Z664" s="2">
        <f>SUM(NonNurse[[#This Row],[Physical Therapist (PT) Hours]:[PT Aide Hours]])/NonNurse[[#This Row],[MDS Census]]</f>
        <v>0.16398085051324074</v>
      </c>
      <c r="AA664" s="2">
        <v>0</v>
      </c>
      <c r="AB664" s="2">
        <v>0</v>
      </c>
      <c r="AC664" s="2">
        <v>0</v>
      </c>
      <c r="AD664" s="2">
        <v>0</v>
      </c>
      <c r="AE664" s="2">
        <v>4.8461538461538458</v>
      </c>
      <c r="AF664" s="2">
        <v>0</v>
      </c>
      <c r="AG664" s="2">
        <v>0</v>
      </c>
      <c r="AH664" s="2" t="s">
        <v>71</v>
      </c>
      <c r="AI664" s="37">
        <v>5</v>
      </c>
    </row>
    <row r="665" spans="1:35" x14ac:dyDescent="0.25">
      <c r="A665" t="s">
        <v>35</v>
      </c>
      <c r="B665" t="s">
        <v>1306</v>
      </c>
      <c r="C665" t="s">
        <v>2062</v>
      </c>
      <c r="D665" t="s">
        <v>2347</v>
      </c>
      <c r="E665" s="2">
        <v>53.934065934065934</v>
      </c>
      <c r="F665" s="2">
        <v>2.2857142857142856</v>
      </c>
      <c r="G665" s="2">
        <v>0.18681318681318682</v>
      </c>
      <c r="H665" s="2">
        <v>0</v>
      </c>
      <c r="I665" s="2">
        <v>3.9340659340659339</v>
      </c>
      <c r="J665" s="2">
        <v>0</v>
      </c>
      <c r="K665" s="2">
        <v>0</v>
      </c>
      <c r="L665" s="2">
        <v>0.41076923076923072</v>
      </c>
      <c r="M665" s="2">
        <v>3.7582417582417582</v>
      </c>
      <c r="N665" s="2">
        <v>2.3241758241758244</v>
      </c>
      <c r="O665" s="2">
        <f>SUM(NonNurse[[#This Row],[Qualified Social Work Staff Hours]:[Other Social Work Staff Hours]])/NonNurse[[#This Row],[MDS Census]]</f>
        <v>0.11277506112469438</v>
      </c>
      <c r="P665" s="2">
        <v>3.7802197802197801</v>
      </c>
      <c r="Q665" s="2">
        <v>9.8390109890109905</v>
      </c>
      <c r="R665" s="2">
        <f>SUM(NonNurse[[#This Row],[Qualified Activities Professional Hours]:[Other Activities Professional Hours]])/NonNurse[[#This Row],[MDS Census]]</f>
        <v>0.25251629991850044</v>
      </c>
      <c r="S665" s="2">
        <v>1.6949450549450547</v>
      </c>
      <c r="T665" s="2">
        <v>15.748131868131864</v>
      </c>
      <c r="U665" s="2">
        <v>0</v>
      </c>
      <c r="V665" s="2">
        <f>SUM(NonNurse[[#This Row],[Occupational Therapist Hours]:[OT Aide Hours]])/NonNurse[[#This Row],[MDS Census]]</f>
        <v>0.32341483292583528</v>
      </c>
      <c r="W665" s="2">
        <v>4.0249450549450545</v>
      </c>
      <c r="X665" s="2">
        <v>15.783406593406591</v>
      </c>
      <c r="Y665" s="2">
        <v>0</v>
      </c>
      <c r="Z665" s="2">
        <f>SUM(NonNurse[[#This Row],[Physical Therapist (PT) Hours]:[PT Aide Hours]])/NonNurse[[#This Row],[MDS Census]]</f>
        <v>0.36726976365118169</v>
      </c>
      <c r="AA665" s="2">
        <v>0</v>
      </c>
      <c r="AB665" s="2">
        <v>0</v>
      </c>
      <c r="AC665" s="2">
        <v>0</v>
      </c>
      <c r="AD665" s="2">
        <v>29.274725274725274</v>
      </c>
      <c r="AE665" s="2">
        <v>0</v>
      </c>
      <c r="AF665" s="2">
        <v>0</v>
      </c>
      <c r="AG665" s="2">
        <v>0</v>
      </c>
      <c r="AH665" s="2" t="s">
        <v>363</v>
      </c>
      <c r="AI665" s="37">
        <v>5</v>
      </c>
    </row>
    <row r="666" spans="1:35" x14ac:dyDescent="0.25">
      <c r="A666" t="s">
        <v>35</v>
      </c>
      <c r="B666" t="s">
        <v>1263</v>
      </c>
      <c r="C666" t="s">
        <v>2062</v>
      </c>
      <c r="D666" t="s">
        <v>2347</v>
      </c>
      <c r="E666" s="2">
        <v>68.824175824175825</v>
      </c>
      <c r="F666" s="2">
        <v>5.7142857142857144</v>
      </c>
      <c r="G666" s="2">
        <v>0.23076923076923078</v>
      </c>
      <c r="H666" s="2">
        <v>0</v>
      </c>
      <c r="I666" s="2">
        <v>1.3956043956043955</v>
      </c>
      <c r="J666" s="2">
        <v>0</v>
      </c>
      <c r="K666" s="2">
        <v>0</v>
      </c>
      <c r="L666" s="2">
        <v>4.7500000000000009</v>
      </c>
      <c r="M666" s="2">
        <v>11.428571428571429</v>
      </c>
      <c r="N666" s="2">
        <v>0</v>
      </c>
      <c r="O666" s="2">
        <f>SUM(NonNurse[[#This Row],[Qualified Social Work Staff Hours]:[Other Social Work Staff Hours]])/NonNurse[[#This Row],[MDS Census]]</f>
        <v>0.16605460641864922</v>
      </c>
      <c r="P666" s="2">
        <v>5.7142857142857144</v>
      </c>
      <c r="Q666" s="2">
        <v>4.2926373626373628</v>
      </c>
      <c r="R666" s="2">
        <f>SUM(NonNurse[[#This Row],[Qualified Activities Professional Hours]:[Other Activities Professional Hours]])/NonNurse[[#This Row],[MDS Census]]</f>
        <v>0.14539837138751396</v>
      </c>
      <c r="S666" s="2">
        <v>5.6214285714285701</v>
      </c>
      <c r="T666" s="2">
        <v>10.276923076923074</v>
      </c>
      <c r="U666" s="2">
        <v>0</v>
      </c>
      <c r="V666" s="2">
        <f>SUM(NonNurse[[#This Row],[Occupational Therapist Hours]:[OT Aide Hours]])/NonNurse[[#This Row],[MDS Census]]</f>
        <v>0.23099952099632759</v>
      </c>
      <c r="W666" s="2">
        <v>5.286483516483516</v>
      </c>
      <c r="X666" s="2">
        <v>14.575824175824174</v>
      </c>
      <c r="Y666" s="2">
        <v>0</v>
      </c>
      <c r="Z666" s="2">
        <f>SUM(NonNurse[[#This Row],[Physical Therapist (PT) Hours]:[PT Aide Hours]])/NonNurse[[#This Row],[MDS Census]]</f>
        <v>0.28859492256107289</v>
      </c>
      <c r="AA666" s="2">
        <v>0</v>
      </c>
      <c r="AB666" s="2">
        <v>0</v>
      </c>
      <c r="AC666" s="2">
        <v>0</v>
      </c>
      <c r="AD666" s="2">
        <v>0</v>
      </c>
      <c r="AE666" s="2">
        <v>0</v>
      </c>
      <c r="AF666" s="2">
        <v>0</v>
      </c>
      <c r="AG666" s="2">
        <v>0</v>
      </c>
      <c r="AH666" s="2" t="s">
        <v>319</v>
      </c>
      <c r="AI666" s="37">
        <v>5</v>
      </c>
    </row>
    <row r="667" spans="1:35" x14ac:dyDescent="0.25">
      <c r="A667" t="s">
        <v>35</v>
      </c>
      <c r="B667" t="s">
        <v>1288</v>
      </c>
      <c r="C667" t="s">
        <v>1918</v>
      </c>
      <c r="D667" t="s">
        <v>2289</v>
      </c>
      <c r="E667" s="2">
        <v>69.505494505494511</v>
      </c>
      <c r="F667" s="2">
        <v>5.6263736263736268</v>
      </c>
      <c r="G667" s="2">
        <v>0.65934065934065933</v>
      </c>
      <c r="H667" s="2">
        <v>0</v>
      </c>
      <c r="I667" s="2">
        <v>1.7692307692307692</v>
      </c>
      <c r="J667" s="2">
        <v>0</v>
      </c>
      <c r="K667" s="2">
        <v>0</v>
      </c>
      <c r="L667" s="2">
        <v>4.8519780219780211</v>
      </c>
      <c r="M667" s="2">
        <v>5.1786813186813196</v>
      </c>
      <c r="N667" s="2">
        <v>0.16340659340659341</v>
      </c>
      <c r="O667" s="2">
        <f>SUM(NonNurse[[#This Row],[Qualified Social Work Staff Hours]:[Other Social Work Staff Hours]])/NonNurse[[#This Row],[MDS Census]]</f>
        <v>7.6858498023715416E-2</v>
      </c>
      <c r="P667" s="2">
        <v>0</v>
      </c>
      <c r="Q667" s="2">
        <v>6.343736263736262</v>
      </c>
      <c r="R667" s="2">
        <f>SUM(NonNurse[[#This Row],[Qualified Activities Professional Hours]:[Other Activities Professional Hours]])/NonNurse[[#This Row],[MDS Census]]</f>
        <v>9.1269565217391269E-2</v>
      </c>
      <c r="S667" s="2">
        <v>5.6282417582417592</v>
      </c>
      <c r="T667" s="2">
        <v>8.5128571428571416</v>
      </c>
      <c r="U667" s="2">
        <v>0</v>
      </c>
      <c r="V667" s="2">
        <f>SUM(NonNurse[[#This Row],[Occupational Therapist Hours]:[OT Aide Hours]])/NonNurse[[#This Row],[MDS Census]]</f>
        <v>0.20345296442687744</v>
      </c>
      <c r="W667" s="2">
        <v>6.464945054945054</v>
      </c>
      <c r="X667" s="2">
        <v>11.096263736263737</v>
      </c>
      <c r="Y667" s="2">
        <v>0</v>
      </c>
      <c r="Z667" s="2">
        <f>SUM(NonNurse[[#This Row],[Physical Therapist (PT) Hours]:[PT Aide Hours]])/NonNurse[[#This Row],[MDS Census]]</f>
        <v>0.25265928853754938</v>
      </c>
      <c r="AA667" s="2">
        <v>0</v>
      </c>
      <c r="AB667" s="2">
        <v>0</v>
      </c>
      <c r="AC667" s="2">
        <v>0</v>
      </c>
      <c r="AD667" s="2">
        <v>0</v>
      </c>
      <c r="AE667" s="2">
        <v>0.17582417582417584</v>
      </c>
      <c r="AF667" s="2">
        <v>0</v>
      </c>
      <c r="AG667" s="2">
        <v>0</v>
      </c>
      <c r="AH667" s="2" t="s">
        <v>344</v>
      </c>
      <c r="AI667" s="37">
        <v>5</v>
      </c>
    </row>
    <row r="668" spans="1:35" x14ac:dyDescent="0.25">
      <c r="A668" t="s">
        <v>35</v>
      </c>
      <c r="B668" t="s">
        <v>1258</v>
      </c>
      <c r="C668" t="s">
        <v>2022</v>
      </c>
      <c r="D668" t="s">
        <v>2297</v>
      </c>
      <c r="E668" s="2">
        <v>55.560439560439562</v>
      </c>
      <c r="F668" s="2">
        <v>5.6263736263736268</v>
      </c>
      <c r="G668" s="2">
        <v>0.8351648351648352</v>
      </c>
      <c r="H668" s="2">
        <v>0.2087912087912088</v>
      </c>
      <c r="I668" s="2">
        <v>1.0329670329670331</v>
      </c>
      <c r="J668" s="2">
        <v>0</v>
      </c>
      <c r="K668" s="2">
        <v>0</v>
      </c>
      <c r="L668" s="2">
        <v>2.2298901098901105</v>
      </c>
      <c r="M668" s="2">
        <v>5.5467032967032965</v>
      </c>
      <c r="N668" s="2">
        <v>0</v>
      </c>
      <c r="O668" s="2">
        <f>SUM(NonNurse[[#This Row],[Qualified Social Work Staff Hours]:[Other Social Work Staff Hours]])/NonNurse[[#This Row],[MDS Census]]</f>
        <v>9.9831882911392403E-2</v>
      </c>
      <c r="P668" s="2">
        <v>6.9313186813186816</v>
      </c>
      <c r="Q668" s="2">
        <v>2.5494505494505493</v>
      </c>
      <c r="R668" s="2">
        <f>SUM(NonNurse[[#This Row],[Qualified Activities Professional Hours]:[Other Activities Professional Hours]])/NonNurse[[#This Row],[MDS Census]]</f>
        <v>0.17063884493670883</v>
      </c>
      <c r="S668" s="2">
        <v>1.190879120879121</v>
      </c>
      <c r="T668" s="2">
        <v>4.8836263736263739</v>
      </c>
      <c r="U668" s="2">
        <v>0</v>
      </c>
      <c r="V668" s="2">
        <f>SUM(NonNurse[[#This Row],[Occupational Therapist Hours]:[OT Aide Hours]])/NonNurse[[#This Row],[MDS Census]]</f>
        <v>0.10933148734177216</v>
      </c>
      <c r="W668" s="2">
        <v>2.9392307692307691</v>
      </c>
      <c r="X668" s="2">
        <v>6.5498901098901117</v>
      </c>
      <c r="Y668" s="2">
        <v>0</v>
      </c>
      <c r="Z668" s="2">
        <f>SUM(NonNurse[[#This Row],[Physical Therapist (PT) Hours]:[PT Aide Hours]])/NonNurse[[#This Row],[MDS Census]]</f>
        <v>0.17078916139240508</v>
      </c>
      <c r="AA668" s="2">
        <v>0</v>
      </c>
      <c r="AB668" s="2">
        <v>0</v>
      </c>
      <c r="AC668" s="2">
        <v>0</v>
      </c>
      <c r="AD668" s="2">
        <v>0</v>
      </c>
      <c r="AE668" s="2">
        <v>0</v>
      </c>
      <c r="AF668" s="2">
        <v>0</v>
      </c>
      <c r="AG668" s="2">
        <v>0</v>
      </c>
      <c r="AH668" s="2" t="s">
        <v>314</v>
      </c>
      <c r="AI668" s="37">
        <v>5</v>
      </c>
    </row>
    <row r="669" spans="1:35" x14ac:dyDescent="0.25">
      <c r="A669" t="s">
        <v>35</v>
      </c>
      <c r="B669" t="s">
        <v>1777</v>
      </c>
      <c r="C669" t="s">
        <v>1977</v>
      </c>
      <c r="D669" t="s">
        <v>2325</v>
      </c>
      <c r="E669" s="2">
        <v>55.53846153846154</v>
      </c>
      <c r="F669" s="2">
        <v>5.3626373626373622</v>
      </c>
      <c r="G669" s="2">
        <v>0.17582417582417584</v>
      </c>
      <c r="H669" s="2">
        <v>0</v>
      </c>
      <c r="I669" s="2">
        <v>0.94505494505494503</v>
      </c>
      <c r="J669" s="2">
        <v>0</v>
      </c>
      <c r="K669" s="2">
        <v>0</v>
      </c>
      <c r="L669" s="2">
        <v>4.3798901098901108</v>
      </c>
      <c r="M669" s="2">
        <v>0</v>
      </c>
      <c r="N669" s="2">
        <v>5.7461538461538462</v>
      </c>
      <c r="O669" s="2">
        <f>SUM(NonNurse[[#This Row],[Qualified Social Work Staff Hours]:[Other Social Work Staff Hours]])/NonNurse[[#This Row],[MDS Census]]</f>
        <v>0.10346260387811634</v>
      </c>
      <c r="P669" s="2">
        <v>5.0780219780219786</v>
      </c>
      <c r="Q669" s="2">
        <v>0</v>
      </c>
      <c r="R669" s="2">
        <f>SUM(NonNurse[[#This Row],[Qualified Activities Professional Hours]:[Other Activities Professional Hours]])/NonNurse[[#This Row],[MDS Census]]</f>
        <v>9.1432528690146425E-2</v>
      </c>
      <c r="S669" s="2">
        <v>4.7721978021978027</v>
      </c>
      <c r="T669" s="2">
        <v>0.97604395604395633</v>
      </c>
      <c r="U669" s="2">
        <v>0</v>
      </c>
      <c r="V669" s="2">
        <f>SUM(NonNurse[[#This Row],[Occupational Therapist Hours]:[OT Aide Hours]])/NonNurse[[#This Row],[MDS Census]]</f>
        <v>0.10350019786307876</v>
      </c>
      <c r="W669" s="2">
        <v>5.5824175824175821</v>
      </c>
      <c r="X669" s="2">
        <v>2.4675824175824173</v>
      </c>
      <c r="Y669" s="2">
        <v>0</v>
      </c>
      <c r="Z669" s="2">
        <f>SUM(NonNurse[[#This Row],[Physical Therapist (PT) Hours]:[PT Aide Hours]])/NonNurse[[#This Row],[MDS Census]]</f>
        <v>0.14494459833795012</v>
      </c>
      <c r="AA669" s="2">
        <v>0</v>
      </c>
      <c r="AB669" s="2">
        <v>0</v>
      </c>
      <c r="AC669" s="2">
        <v>0</v>
      </c>
      <c r="AD669" s="2">
        <v>0</v>
      </c>
      <c r="AE669" s="2">
        <v>0</v>
      </c>
      <c r="AF669" s="2">
        <v>0</v>
      </c>
      <c r="AG669" s="2">
        <v>0</v>
      </c>
      <c r="AH669" s="2" t="s">
        <v>843</v>
      </c>
      <c r="AI669" s="37">
        <v>5</v>
      </c>
    </row>
    <row r="670" spans="1:35" x14ac:dyDescent="0.25">
      <c r="A670" t="s">
        <v>35</v>
      </c>
      <c r="B670" t="s">
        <v>1107</v>
      </c>
      <c r="C670" t="s">
        <v>2104</v>
      </c>
      <c r="D670" t="s">
        <v>2333</v>
      </c>
      <c r="E670" s="2">
        <v>83.659340659340657</v>
      </c>
      <c r="F670" s="2">
        <v>5.0549450549450547</v>
      </c>
      <c r="G670" s="2">
        <v>0</v>
      </c>
      <c r="H670" s="2">
        <v>0</v>
      </c>
      <c r="I670" s="2">
        <v>5.0989010989010985</v>
      </c>
      <c r="J670" s="2">
        <v>0</v>
      </c>
      <c r="K670" s="2">
        <v>0</v>
      </c>
      <c r="L670" s="2">
        <v>7.07868131868132</v>
      </c>
      <c r="M670" s="2">
        <v>0.52747252747252749</v>
      </c>
      <c r="N670" s="2">
        <v>2.9305494505494507</v>
      </c>
      <c r="O670" s="2">
        <f>SUM(NonNurse[[#This Row],[Qualified Social Work Staff Hours]:[Other Social Work Staff Hours]])/NonNurse[[#This Row],[MDS Census]]</f>
        <v>4.1334559306449498E-2</v>
      </c>
      <c r="P670" s="2">
        <v>0</v>
      </c>
      <c r="Q670" s="2">
        <v>4.5769230769230766</v>
      </c>
      <c r="R670" s="2">
        <f>SUM(NonNurse[[#This Row],[Qualified Activities Professional Hours]:[Other Activities Professional Hours]])/NonNurse[[#This Row],[MDS Census]]</f>
        <v>5.4709050308682512E-2</v>
      </c>
      <c r="S670" s="2">
        <v>5.1739560439560437</v>
      </c>
      <c r="T670" s="2">
        <v>5.982967032967033</v>
      </c>
      <c r="U670" s="2">
        <v>0</v>
      </c>
      <c r="V670" s="2">
        <f>SUM(NonNurse[[#This Row],[Occupational Therapist Hours]:[OT Aide Hours]])/NonNurse[[#This Row],[MDS Census]]</f>
        <v>0.13336135557598844</v>
      </c>
      <c r="W670" s="2">
        <v>8.5917582417582388</v>
      </c>
      <c r="X670" s="2">
        <v>8.6954945054945068</v>
      </c>
      <c r="Y670" s="2">
        <v>0</v>
      </c>
      <c r="Z670" s="2">
        <f>SUM(NonNurse[[#This Row],[Physical Therapist (PT) Hours]:[PT Aide Hours]])/NonNurse[[#This Row],[MDS Census]]</f>
        <v>0.20663864442401153</v>
      </c>
      <c r="AA670" s="2">
        <v>0</v>
      </c>
      <c r="AB670" s="2">
        <v>0</v>
      </c>
      <c r="AC670" s="2">
        <v>0</v>
      </c>
      <c r="AD670" s="2">
        <v>0</v>
      </c>
      <c r="AE670" s="2">
        <v>0</v>
      </c>
      <c r="AF670" s="2">
        <v>0</v>
      </c>
      <c r="AG670" s="2">
        <v>0</v>
      </c>
      <c r="AH670" s="2" t="s">
        <v>161</v>
      </c>
      <c r="AI670" s="37">
        <v>5</v>
      </c>
    </row>
    <row r="671" spans="1:35" x14ac:dyDescent="0.25">
      <c r="A671" t="s">
        <v>35</v>
      </c>
      <c r="B671" t="s">
        <v>1289</v>
      </c>
      <c r="C671" t="s">
        <v>2156</v>
      </c>
      <c r="D671" t="s">
        <v>2295</v>
      </c>
      <c r="E671" s="2">
        <v>53.934065934065934</v>
      </c>
      <c r="F671" s="2">
        <v>5.5384615384615383</v>
      </c>
      <c r="G671" s="2">
        <v>0.7142857142857143</v>
      </c>
      <c r="H671" s="2">
        <v>0</v>
      </c>
      <c r="I671" s="2">
        <v>1.0659340659340659</v>
      </c>
      <c r="J671" s="2">
        <v>0</v>
      </c>
      <c r="K671" s="2">
        <v>0</v>
      </c>
      <c r="L671" s="2">
        <v>2.4564835164835168</v>
      </c>
      <c r="M671" s="2">
        <v>0</v>
      </c>
      <c r="N671" s="2">
        <v>0</v>
      </c>
      <c r="O671" s="2">
        <f>SUM(NonNurse[[#This Row],[Qualified Social Work Staff Hours]:[Other Social Work Staff Hours]])/NonNurse[[#This Row],[MDS Census]]</f>
        <v>0</v>
      </c>
      <c r="P671" s="2">
        <v>0</v>
      </c>
      <c r="Q671" s="2">
        <v>6.6681318681318693</v>
      </c>
      <c r="R671" s="2">
        <f>SUM(NonNurse[[#This Row],[Qualified Activities Professional Hours]:[Other Activities Professional Hours]])/NonNurse[[#This Row],[MDS Census]]</f>
        <v>0.12363488182559089</v>
      </c>
      <c r="S671" s="2">
        <v>3.4331868131868122</v>
      </c>
      <c r="T671" s="2">
        <v>3.3152747252747252</v>
      </c>
      <c r="U671" s="2">
        <v>0</v>
      </c>
      <c r="V671" s="2">
        <f>SUM(NonNurse[[#This Row],[Occupational Therapist Hours]:[OT Aide Hours]])/NonNurse[[#This Row],[MDS Census]]</f>
        <v>0.12512428687856558</v>
      </c>
      <c r="W671" s="2">
        <v>5.0989010989010985</v>
      </c>
      <c r="X671" s="2">
        <v>4.0727472527472539</v>
      </c>
      <c r="Y671" s="2">
        <v>0</v>
      </c>
      <c r="Z671" s="2">
        <f>SUM(NonNurse[[#This Row],[Physical Therapist (PT) Hours]:[PT Aide Hours]])/NonNurse[[#This Row],[MDS Census]]</f>
        <v>0.17005297473512634</v>
      </c>
      <c r="AA671" s="2">
        <v>0</v>
      </c>
      <c r="AB671" s="2">
        <v>0</v>
      </c>
      <c r="AC671" s="2">
        <v>0</v>
      </c>
      <c r="AD671" s="2">
        <v>0</v>
      </c>
      <c r="AE671" s="2">
        <v>0</v>
      </c>
      <c r="AF671" s="2">
        <v>0</v>
      </c>
      <c r="AG671" s="2">
        <v>0</v>
      </c>
      <c r="AH671" s="2" t="s">
        <v>345</v>
      </c>
      <c r="AI671" s="37">
        <v>5</v>
      </c>
    </row>
    <row r="672" spans="1:35" x14ac:dyDescent="0.25">
      <c r="A672" t="s">
        <v>35</v>
      </c>
      <c r="B672" t="s">
        <v>1613</v>
      </c>
      <c r="C672" t="s">
        <v>2003</v>
      </c>
      <c r="D672" t="s">
        <v>2281</v>
      </c>
      <c r="E672" s="2">
        <v>88.120879120879124</v>
      </c>
      <c r="F672" s="2">
        <v>6.3296703296703294</v>
      </c>
      <c r="G672" s="2">
        <v>1.4065934065934067</v>
      </c>
      <c r="H672" s="2">
        <v>0</v>
      </c>
      <c r="I672" s="2">
        <v>0</v>
      </c>
      <c r="J672" s="2">
        <v>0</v>
      </c>
      <c r="K672" s="2">
        <v>0</v>
      </c>
      <c r="L672" s="2">
        <v>3.4952747252747258</v>
      </c>
      <c r="M672" s="2">
        <v>3.3406593406593408</v>
      </c>
      <c r="N672" s="2">
        <v>3.2967032967032968E-2</v>
      </c>
      <c r="O672" s="2">
        <f>SUM(NonNurse[[#This Row],[Qualified Social Work Staff Hours]:[Other Social Work Staff Hours]])/NonNurse[[#This Row],[MDS Census]]</f>
        <v>3.828407532111236E-2</v>
      </c>
      <c r="P672" s="2">
        <v>0</v>
      </c>
      <c r="Q672" s="2">
        <v>16.113736263736264</v>
      </c>
      <c r="R672" s="2">
        <f>SUM(NonNurse[[#This Row],[Qualified Activities Professional Hours]:[Other Activities Professional Hours]])/NonNurse[[#This Row],[MDS Census]]</f>
        <v>0.1828594587853847</v>
      </c>
      <c r="S672" s="2">
        <v>9.003076923076927</v>
      </c>
      <c r="T672" s="2">
        <v>7.5129670329670324</v>
      </c>
      <c r="U672" s="2">
        <v>0</v>
      </c>
      <c r="V672" s="2">
        <f>SUM(NonNurse[[#This Row],[Occupational Therapist Hours]:[OT Aide Hours]])/NonNurse[[#This Row],[MDS Census]]</f>
        <v>0.18742486594338448</v>
      </c>
      <c r="W672" s="2">
        <v>5.5607692307692309</v>
      </c>
      <c r="X672" s="2">
        <v>6.5363736263736296</v>
      </c>
      <c r="Y672" s="2">
        <v>0</v>
      </c>
      <c r="Z672" s="2">
        <f>SUM(NonNurse[[#This Row],[Physical Therapist (PT) Hours]:[PT Aide Hours]])/NonNurse[[#This Row],[MDS Census]]</f>
        <v>0.13727896246414767</v>
      </c>
      <c r="AA672" s="2">
        <v>0</v>
      </c>
      <c r="AB672" s="2">
        <v>0</v>
      </c>
      <c r="AC672" s="2">
        <v>0</v>
      </c>
      <c r="AD672" s="2">
        <v>0</v>
      </c>
      <c r="AE672" s="2">
        <v>0</v>
      </c>
      <c r="AF672" s="2">
        <v>0</v>
      </c>
      <c r="AG672" s="2">
        <v>0</v>
      </c>
      <c r="AH672" s="2" t="s">
        <v>676</v>
      </c>
      <c r="AI672" s="37">
        <v>5</v>
      </c>
    </row>
    <row r="673" spans="1:35" x14ac:dyDescent="0.25">
      <c r="A673" t="s">
        <v>35</v>
      </c>
      <c r="B673" t="s">
        <v>1257</v>
      </c>
      <c r="C673" t="s">
        <v>1985</v>
      </c>
      <c r="D673" t="s">
        <v>2360</v>
      </c>
      <c r="E673" s="2">
        <v>66.670329670329664</v>
      </c>
      <c r="F673" s="2">
        <v>5.6263736263736268</v>
      </c>
      <c r="G673" s="2">
        <v>0.26373626373626374</v>
      </c>
      <c r="H673" s="2">
        <v>0</v>
      </c>
      <c r="I673" s="2">
        <v>2.8571428571428572</v>
      </c>
      <c r="J673" s="2">
        <v>0</v>
      </c>
      <c r="K673" s="2">
        <v>0</v>
      </c>
      <c r="L673" s="2">
        <v>4.4785714285714286</v>
      </c>
      <c r="M673" s="2">
        <v>0</v>
      </c>
      <c r="N673" s="2">
        <v>4.7763736263736263</v>
      </c>
      <c r="O673" s="2">
        <f>SUM(NonNurse[[#This Row],[Qualified Social Work Staff Hours]:[Other Social Work Staff Hours]])/NonNurse[[#This Row],[MDS Census]]</f>
        <v>7.1641668040217571E-2</v>
      </c>
      <c r="P673" s="2">
        <v>5.2634065934065939</v>
      </c>
      <c r="Q673" s="2">
        <v>3.2896703296703294</v>
      </c>
      <c r="R673" s="2">
        <f>SUM(NonNurse[[#This Row],[Qualified Activities Professional Hours]:[Other Activities Professional Hours]])/NonNurse[[#This Row],[MDS Census]]</f>
        <v>0.12828910499423107</v>
      </c>
      <c r="S673" s="2">
        <v>6.3127472527472515</v>
      </c>
      <c r="T673" s="2">
        <v>19.200879120879126</v>
      </c>
      <c r="U673" s="2">
        <v>0</v>
      </c>
      <c r="V673" s="2">
        <f>SUM(NonNurse[[#This Row],[Occupational Therapist Hours]:[OT Aide Hours]])/NonNurse[[#This Row],[MDS Census]]</f>
        <v>0.38268336904565692</v>
      </c>
      <c r="W673" s="2">
        <v>11.87857142857143</v>
      </c>
      <c r="X673" s="2">
        <v>12.390219780219786</v>
      </c>
      <c r="Y673" s="2">
        <v>4.395604395604396</v>
      </c>
      <c r="Z673" s="2">
        <f>SUM(NonNurse[[#This Row],[Physical Therapist (PT) Hours]:[PT Aide Hours]])/NonNurse[[#This Row],[MDS Census]]</f>
        <v>0.42994231086204066</v>
      </c>
      <c r="AA673" s="2">
        <v>0</v>
      </c>
      <c r="AB673" s="2">
        <v>0</v>
      </c>
      <c r="AC673" s="2">
        <v>0</v>
      </c>
      <c r="AD673" s="2">
        <v>0</v>
      </c>
      <c r="AE673" s="2">
        <v>0</v>
      </c>
      <c r="AF673" s="2">
        <v>0</v>
      </c>
      <c r="AG673" s="2">
        <v>0</v>
      </c>
      <c r="AH673" s="2" t="s">
        <v>313</v>
      </c>
      <c r="AI673" s="37">
        <v>5</v>
      </c>
    </row>
    <row r="674" spans="1:35" x14ac:dyDescent="0.25">
      <c r="A674" t="s">
        <v>35</v>
      </c>
      <c r="B674" t="s">
        <v>1860</v>
      </c>
      <c r="C674" t="s">
        <v>1970</v>
      </c>
      <c r="D674" t="s">
        <v>2282</v>
      </c>
      <c r="E674" s="2">
        <v>89.967032967032964</v>
      </c>
      <c r="F674" s="2">
        <v>5.3186813186813184</v>
      </c>
      <c r="G674" s="2">
        <v>0.47252747252747251</v>
      </c>
      <c r="H674" s="2">
        <v>0</v>
      </c>
      <c r="I674" s="2">
        <v>4.8791208791208796</v>
      </c>
      <c r="J674" s="2">
        <v>0</v>
      </c>
      <c r="K674" s="2">
        <v>0</v>
      </c>
      <c r="L674" s="2">
        <v>10.86120879120879</v>
      </c>
      <c r="M674" s="2">
        <v>8.9670329670329672</v>
      </c>
      <c r="N674" s="2">
        <v>0</v>
      </c>
      <c r="O674" s="2">
        <f>SUM(NonNurse[[#This Row],[Qualified Social Work Staff Hours]:[Other Social Work Staff Hours]])/NonNurse[[#This Row],[MDS Census]]</f>
        <v>9.9670208867717117E-2</v>
      </c>
      <c r="P674" s="2">
        <v>0</v>
      </c>
      <c r="Q674" s="2">
        <v>9.0027472527472536</v>
      </c>
      <c r="R674" s="2">
        <f>SUM(NonNurse[[#This Row],[Qualified Activities Professional Hours]:[Other Activities Professional Hours]])/NonNurse[[#This Row],[MDS Census]]</f>
        <v>0.10006717967509468</v>
      </c>
      <c r="S674" s="2">
        <v>15.937472527472531</v>
      </c>
      <c r="T674" s="2">
        <v>8.8579120879120889</v>
      </c>
      <c r="U674" s="2">
        <v>0</v>
      </c>
      <c r="V674" s="2">
        <f>SUM(NonNurse[[#This Row],[Occupational Therapist Hours]:[OT Aide Hours]])/NonNurse[[#This Row],[MDS Census]]</f>
        <v>0.27560522780017105</v>
      </c>
      <c r="W674" s="2">
        <v>10.922967032967035</v>
      </c>
      <c r="X674" s="2">
        <v>10.698241758241757</v>
      </c>
      <c r="Y674" s="2">
        <v>0</v>
      </c>
      <c r="Z674" s="2">
        <f>SUM(NonNurse[[#This Row],[Physical Therapist (PT) Hours]:[PT Aide Hours]])/NonNurse[[#This Row],[MDS Census]]</f>
        <v>0.2403236838890925</v>
      </c>
      <c r="AA674" s="2">
        <v>0</v>
      </c>
      <c r="AB674" s="2">
        <v>0</v>
      </c>
      <c r="AC674" s="2">
        <v>0</v>
      </c>
      <c r="AD674" s="2">
        <v>0</v>
      </c>
      <c r="AE674" s="2">
        <v>0</v>
      </c>
      <c r="AF674" s="2">
        <v>0</v>
      </c>
      <c r="AG674" s="2">
        <v>0</v>
      </c>
      <c r="AH674" s="2" t="s">
        <v>927</v>
      </c>
      <c r="AI674" s="37">
        <v>5</v>
      </c>
    </row>
    <row r="675" spans="1:35" x14ac:dyDescent="0.25">
      <c r="A675" t="s">
        <v>35</v>
      </c>
      <c r="B675" t="s">
        <v>1291</v>
      </c>
      <c r="C675" t="s">
        <v>1992</v>
      </c>
      <c r="D675" t="s">
        <v>2341</v>
      </c>
      <c r="E675" s="2">
        <v>75.857142857142861</v>
      </c>
      <c r="F675" s="2">
        <v>5.4505494505494507</v>
      </c>
      <c r="G675" s="2">
        <v>0</v>
      </c>
      <c r="H675" s="2">
        <v>0</v>
      </c>
      <c r="I675" s="2">
        <v>2.3186813186813189</v>
      </c>
      <c r="J675" s="2">
        <v>0</v>
      </c>
      <c r="K675" s="2">
        <v>0</v>
      </c>
      <c r="L675" s="2">
        <v>4.8321978021978023</v>
      </c>
      <c r="M675" s="2">
        <v>4</v>
      </c>
      <c r="N675" s="2">
        <v>1.6703296703296704</v>
      </c>
      <c r="O675" s="2">
        <f>SUM(NonNurse[[#This Row],[Qualified Social Work Staff Hours]:[Other Social Work Staff Hours]])/NonNurse[[#This Row],[MDS Census]]</f>
        <v>7.4750108648413735E-2</v>
      </c>
      <c r="P675" s="2">
        <v>6.121318681318682</v>
      </c>
      <c r="Q675" s="2">
        <v>4.4846153846153847</v>
      </c>
      <c r="R675" s="2">
        <f>SUM(NonNurse[[#This Row],[Qualified Activities Professional Hours]:[Other Activities Professional Hours]])/NonNurse[[#This Row],[MDS Census]]</f>
        <v>0.13981457337389541</v>
      </c>
      <c r="S675" s="2">
        <v>4.4130769230769218</v>
      </c>
      <c r="T675" s="2">
        <v>14.379670329670329</v>
      </c>
      <c r="U675" s="2">
        <v>0</v>
      </c>
      <c r="V675" s="2">
        <f>SUM(NonNurse[[#This Row],[Occupational Therapist Hours]:[OT Aide Hours]])/NonNurse[[#This Row],[MDS Census]]</f>
        <v>0.24773866434883379</v>
      </c>
      <c r="W675" s="2">
        <v>2.932087912087912</v>
      </c>
      <c r="X675" s="2">
        <v>10.9167032967033</v>
      </c>
      <c r="Y675" s="2">
        <v>5.0329670329670328</v>
      </c>
      <c r="Z675" s="2">
        <f>SUM(NonNurse[[#This Row],[Physical Therapist (PT) Hours]:[PT Aide Hours]])/NonNurse[[#This Row],[MDS Census]]</f>
        <v>0.24891206721715201</v>
      </c>
      <c r="AA675" s="2">
        <v>0</v>
      </c>
      <c r="AB675" s="2">
        <v>0</v>
      </c>
      <c r="AC675" s="2">
        <v>0</v>
      </c>
      <c r="AD675" s="2">
        <v>0</v>
      </c>
      <c r="AE675" s="2">
        <v>0</v>
      </c>
      <c r="AF675" s="2">
        <v>0</v>
      </c>
      <c r="AG675" s="2">
        <v>0</v>
      </c>
      <c r="AH675" s="2" t="s">
        <v>347</v>
      </c>
      <c r="AI675" s="37">
        <v>5</v>
      </c>
    </row>
    <row r="676" spans="1:35" x14ac:dyDescent="0.25">
      <c r="A676" t="s">
        <v>35</v>
      </c>
      <c r="B676" t="s">
        <v>1286</v>
      </c>
      <c r="C676" t="s">
        <v>2101</v>
      </c>
      <c r="D676" t="s">
        <v>2281</v>
      </c>
      <c r="E676" s="2">
        <v>83.967032967032964</v>
      </c>
      <c r="F676" s="2">
        <v>5.5384615384615383</v>
      </c>
      <c r="G676" s="2">
        <v>1.6043956043956045</v>
      </c>
      <c r="H676" s="2">
        <v>0</v>
      </c>
      <c r="I676" s="2">
        <v>0</v>
      </c>
      <c r="J676" s="2">
        <v>0</v>
      </c>
      <c r="K676" s="2">
        <v>0</v>
      </c>
      <c r="L676" s="2">
        <v>4.4692307692307702</v>
      </c>
      <c r="M676" s="2">
        <v>5.7142857142857144</v>
      </c>
      <c r="N676" s="2">
        <v>5.2867032967032976</v>
      </c>
      <c r="O676" s="2">
        <f>SUM(NonNurse[[#This Row],[Qualified Social Work Staff Hours]:[Other Social Work Staff Hours]])/NonNurse[[#This Row],[MDS Census]]</f>
        <v>0.13101557387776472</v>
      </c>
      <c r="P676" s="2">
        <v>4.5782417582417585</v>
      </c>
      <c r="Q676" s="2">
        <v>5.4195604395604393</v>
      </c>
      <c r="R676" s="2">
        <f>SUM(NonNurse[[#This Row],[Qualified Activities Professional Hours]:[Other Activities Professional Hours]])/NonNurse[[#This Row],[MDS Census]]</f>
        <v>0.11906818479256642</v>
      </c>
      <c r="S676" s="2">
        <v>8.3808791208791185</v>
      </c>
      <c r="T676" s="2">
        <v>5.3436263736263729</v>
      </c>
      <c r="U676" s="2">
        <v>0</v>
      </c>
      <c r="V676" s="2">
        <f>SUM(NonNurse[[#This Row],[Occupational Therapist Hours]:[OT Aide Hours]])/NonNurse[[#This Row],[MDS Census]]</f>
        <v>0.16345111896348644</v>
      </c>
      <c r="W676" s="2">
        <v>9.2819780219780217</v>
      </c>
      <c r="X676" s="2">
        <v>8.767692307692311</v>
      </c>
      <c r="Y676" s="2">
        <v>0</v>
      </c>
      <c r="Z676" s="2">
        <f>SUM(NonNurse[[#This Row],[Physical Therapist (PT) Hours]:[PT Aide Hours]])/NonNurse[[#This Row],[MDS Census]]</f>
        <v>0.21496139248789431</v>
      </c>
      <c r="AA676" s="2">
        <v>0</v>
      </c>
      <c r="AB676" s="2">
        <v>0</v>
      </c>
      <c r="AC676" s="2">
        <v>0</v>
      </c>
      <c r="AD676" s="2">
        <v>0</v>
      </c>
      <c r="AE676" s="2">
        <v>0</v>
      </c>
      <c r="AF676" s="2">
        <v>0</v>
      </c>
      <c r="AG676" s="2">
        <v>0</v>
      </c>
      <c r="AH676" s="2" t="s">
        <v>342</v>
      </c>
      <c r="AI676" s="37">
        <v>5</v>
      </c>
    </row>
    <row r="677" spans="1:35" x14ac:dyDescent="0.25">
      <c r="A677" t="s">
        <v>35</v>
      </c>
      <c r="B677" t="s">
        <v>1407</v>
      </c>
      <c r="C677" t="s">
        <v>1966</v>
      </c>
      <c r="D677" t="s">
        <v>2286</v>
      </c>
      <c r="E677" s="2">
        <v>49.18681318681319</v>
      </c>
      <c r="F677" s="2">
        <v>6.395604395604396</v>
      </c>
      <c r="G677" s="2">
        <v>5.4945054945054944E-2</v>
      </c>
      <c r="H677" s="2">
        <v>0</v>
      </c>
      <c r="I677" s="2">
        <v>0</v>
      </c>
      <c r="J677" s="2">
        <v>0</v>
      </c>
      <c r="K677" s="2">
        <v>0</v>
      </c>
      <c r="L677" s="2">
        <v>3.7128571428571435</v>
      </c>
      <c r="M677" s="2">
        <v>0</v>
      </c>
      <c r="N677" s="2">
        <v>3.3839560439560445</v>
      </c>
      <c r="O677" s="2">
        <f>SUM(NonNurse[[#This Row],[Qualified Social Work Staff Hours]:[Other Social Work Staff Hours]])/NonNurse[[#This Row],[MDS Census]]</f>
        <v>6.8798033958891877E-2</v>
      </c>
      <c r="P677" s="2">
        <v>3.2684615384615392</v>
      </c>
      <c r="Q677" s="2">
        <v>3.6826373626373634</v>
      </c>
      <c r="R677" s="2">
        <f>SUM(NonNurse[[#This Row],[Qualified Activities Professional Hours]:[Other Activities Professional Hours]])/NonNurse[[#This Row],[MDS Census]]</f>
        <v>0.14132037533512065</v>
      </c>
      <c r="S677" s="2">
        <v>5.085274725274723</v>
      </c>
      <c r="T677" s="2">
        <v>5.6206593406593397</v>
      </c>
      <c r="U677" s="2">
        <v>0</v>
      </c>
      <c r="V677" s="2">
        <f>SUM(NonNurse[[#This Row],[Occupational Therapist Hours]:[OT Aide Hours]])/NonNurse[[#This Row],[MDS Census]]</f>
        <v>0.21765862377122422</v>
      </c>
      <c r="W677" s="2">
        <v>9.511758241758244</v>
      </c>
      <c r="X677" s="2">
        <v>4.319230769230769</v>
      </c>
      <c r="Y677" s="2">
        <v>0</v>
      </c>
      <c r="Z677" s="2">
        <f>SUM(NonNurse[[#This Row],[Physical Therapist (PT) Hours]:[PT Aide Hours]])/NonNurse[[#This Row],[MDS Census]]</f>
        <v>0.28119302949061664</v>
      </c>
      <c r="AA677" s="2">
        <v>0</v>
      </c>
      <c r="AB677" s="2">
        <v>0</v>
      </c>
      <c r="AC677" s="2">
        <v>0</v>
      </c>
      <c r="AD677" s="2">
        <v>0</v>
      </c>
      <c r="AE677" s="2">
        <v>0</v>
      </c>
      <c r="AF677" s="2">
        <v>0</v>
      </c>
      <c r="AG677" s="2">
        <v>0</v>
      </c>
      <c r="AH677" s="2" t="s">
        <v>465</v>
      </c>
      <c r="AI677" s="37">
        <v>5</v>
      </c>
    </row>
    <row r="678" spans="1:35" x14ac:dyDescent="0.25">
      <c r="A678" t="s">
        <v>35</v>
      </c>
      <c r="B678" t="s">
        <v>1767</v>
      </c>
      <c r="C678" t="s">
        <v>1918</v>
      </c>
      <c r="D678" t="s">
        <v>2289</v>
      </c>
      <c r="E678" s="2">
        <v>96.164835164835168</v>
      </c>
      <c r="F678" s="2">
        <v>5.186813186813187</v>
      </c>
      <c r="G678" s="2">
        <v>2.7142857142857144</v>
      </c>
      <c r="H678" s="2">
        <v>0</v>
      </c>
      <c r="I678" s="2">
        <v>0</v>
      </c>
      <c r="J678" s="2">
        <v>0</v>
      </c>
      <c r="K678" s="2">
        <v>0</v>
      </c>
      <c r="L678" s="2">
        <v>11.782417582417585</v>
      </c>
      <c r="M678" s="2">
        <v>5.186813186813187</v>
      </c>
      <c r="N678" s="2">
        <v>2.9932967032967031</v>
      </c>
      <c r="O678" s="2">
        <f>SUM(NonNurse[[#This Row],[Qualified Social Work Staff Hours]:[Other Social Work Staff Hours]])/NonNurse[[#This Row],[MDS Census]]</f>
        <v>8.5063421323277336E-2</v>
      </c>
      <c r="P678" s="2">
        <v>0</v>
      </c>
      <c r="Q678" s="2">
        <v>10.721538461538463</v>
      </c>
      <c r="R678" s="2">
        <f>SUM(NonNurse[[#This Row],[Qualified Activities Professional Hours]:[Other Activities Professional Hours]])/NonNurse[[#This Row],[MDS Census]]</f>
        <v>0.11149125814192665</v>
      </c>
      <c r="S678" s="2">
        <v>9.4506593406593424</v>
      </c>
      <c r="T678" s="2">
        <v>13.070109890109892</v>
      </c>
      <c r="U678" s="2">
        <v>0</v>
      </c>
      <c r="V678" s="2">
        <f>SUM(NonNurse[[#This Row],[Occupational Therapist Hours]:[OT Aide Hours]])/NonNurse[[#This Row],[MDS Census]]</f>
        <v>0.23418923551594104</v>
      </c>
      <c r="W678" s="2">
        <v>9.3839560439560401</v>
      </c>
      <c r="X678" s="2">
        <v>12.851648351648349</v>
      </c>
      <c r="Y678" s="2">
        <v>0</v>
      </c>
      <c r="Z678" s="2">
        <f>SUM(NonNurse[[#This Row],[Physical Therapist (PT) Hours]:[PT Aide Hours]])/NonNurse[[#This Row],[MDS Census]]</f>
        <v>0.23122386013027077</v>
      </c>
      <c r="AA678" s="2">
        <v>0</v>
      </c>
      <c r="AB678" s="2">
        <v>0</v>
      </c>
      <c r="AC678" s="2">
        <v>0</v>
      </c>
      <c r="AD678" s="2">
        <v>0</v>
      </c>
      <c r="AE678" s="2">
        <v>0</v>
      </c>
      <c r="AF678" s="2">
        <v>0</v>
      </c>
      <c r="AG678" s="2">
        <v>0</v>
      </c>
      <c r="AH678" s="2" t="s">
        <v>833</v>
      </c>
      <c r="AI678" s="37">
        <v>5</v>
      </c>
    </row>
    <row r="679" spans="1:35" x14ac:dyDescent="0.25">
      <c r="A679" t="s">
        <v>35</v>
      </c>
      <c r="B679" t="s">
        <v>1232</v>
      </c>
      <c r="C679" t="s">
        <v>2138</v>
      </c>
      <c r="D679" t="s">
        <v>2348</v>
      </c>
      <c r="E679" s="2">
        <v>74.362637362637358</v>
      </c>
      <c r="F679" s="2">
        <v>5.6263736263736268</v>
      </c>
      <c r="G679" s="2">
        <v>0.5714285714285714</v>
      </c>
      <c r="H679" s="2">
        <v>0</v>
      </c>
      <c r="I679" s="2">
        <v>4.4395604395604398</v>
      </c>
      <c r="J679" s="2">
        <v>0</v>
      </c>
      <c r="K679" s="2">
        <v>0</v>
      </c>
      <c r="L679" s="2">
        <v>5.0423076923076904</v>
      </c>
      <c r="M679" s="2">
        <v>4.3076923076923075</v>
      </c>
      <c r="N679" s="2">
        <v>5.0260439560439538</v>
      </c>
      <c r="O679" s="2">
        <f>SUM(NonNurse[[#This Row],[Qualified Social Work Staff Hours]:[Other Social Work Staff Hours]])/NonNurse[[#This Row],[MDS Census]]</f>
        <v>0.12551647702083638</v>
      </c>
      <c r="P679" s="2">
        <v>0</v>
      </c>
      <c r="Q679" s="2">
        <v>8.9863736263736271</v>
      </c>
      <c r="R679" s="2">
        <f>SUM(NonNurse[[#This Row],[Qualified Activities Professional Hours]:[Other Activities Professional Hours]])/NonNurse[[#This Row],[MDS Census]]</f>
        <v>0.12084527855770653</v>
      </c>
      <c r="S679" s="2">
        <v>10.074505494505495</v>
      </c>
      <c r="T679" s="2">
        <v>8.6940659340659341</v>
      </c>
      <c r="U679" s="2">
        <v>0</v>
      </c>
      <c r="V679" s="2">
        <f>SUM(NonNurse[[#This Row],[Occupational Therapist Hours]:[OT Aide Hours]])/NonNurse[[#This Row],[MDS Census]]</f>
        <v>0.25239249298064131</v>
      </c>
      <c r="W679" s="2">
        <v>5.5220879120879127</v>
      </c>
      <c r="X679" s="2">
        <v>9.6675824175824197</v>
      </c>
      <c r="Y679" s="2">
        <v>0</v>
      </c>
      <c r="Z679" s="2">
        <f>SUM(NonNurse[[#This Row],[Physical Therapist (PT) Hours]:[PT Aide Hours]])/NonNurse[[#This Row],[MDS Census]]</f>
        <v>0.20426481454115564</v>
      </c>
      <c r="AA679" s="2">
        <v>0</v>
      </c>
      <c r="AB679" s="2">
        <v>0</v>
      </c>
      <c r="AC679" s="2">
        <v>0</v>
      </c>
      <c r="AD679" s="2">
        <v>0</v>
      </c>
      <c r="AE679" s="2">
        <v>0</v>
      </c>
      <c r="AF679" s="2">
        <v>0</v>
      </c>
      <c r="AG679" s="2">
        <v>0</v>
      </c>
      <c r="AH679" s="2" t="s">
        <v>288</v>
      </c>
      <c r="AI679" s="37">
        <v>5</v>
      </c>
    </row>
    <row r="680" spans="1:35" x14ac:dyDescent="0.25">
      <c r="A680" t="s">
        <v>35</v>
      </c>
      <c r="B680" t="s">
        <v>1290</v>
      </c>
      <c r="C680" t="s">
        <v>2157</v>
      </c>
      <c r="D680" t="s">
        <v>2287</v>
      </c>
      <c r="E680" s="2">
        <v>86.769230769230774</v>
      </c>
      <c r="F680" s="2">
        <v>5.3626373626373622</v>
      </c>
      <c r="G680" s="2">
        <v>0.51648351648351654</v>
      </c>
      <c r="H680" s="2">
        <v>0</v>
      </c>
      <c r="I680" s="2">
        <v>5.3626373626373622</v>
      </c>
      <c r="J680" s="2">
        <v>0</v>
      </c>
      <c r="K680" s="2">
        <v>0</v>
      </c>
      <c r="L680" s="2">
        <v>13.526153846153845</v>
      </c>
      <c r="M680" s="2">
        <v>5.6263736263736268</v>
      </c>
      <c r="N680" s="2">
        <v>5.0219780219780228</v>
      </c>
      <c r="O680" s="2">
        <f>SUM(NonNurse[[#This Row],[Qualified Social Work Staff Hours]:[Other Social Work Staff Hours]])/NonNurse[[#This Row],[MDS Census]]</f>
        <v>0.12272036474164134</v>
      </c>
      <c r="P680" s="2">
        <v>4.315384615384616</v>
      </c>
      <c r="Q680" s="2">
        <v>5.7571428571428598</v>
      </c>
      <c r="R680" s="2">
        <f>SUM(NonNurse[[#This Row],[Qualified Activities Professional Hours]:[Other Activities Professional Hours]])/NonNurse[[#This Row],[MDS Census]]</f>
        <v>0.11608409321175282</v>
      </c>
      <c r="S680" s="2">
        <v>7.7989010989010978</v>
      </c>
      <c r="T680" s="2">
        <v>10.740109890109894</v>
      </c>
      <c r="U680" s="2">
        <v>0</v>
      </c>
      <c r="V680" s="2">
        <f>SUM(NonNurse[[#This Row],[Occupational Therapist Hours]:[OT Aide Hours]])/NonNurse[[#This Row],[MDS Census]]</f>
        <v>0.21365881458966565</v>
      </c>
      <c r="W680" s="2">
        <v>7.237692307692309</v>
      </c>
      <c r="X680" s="2">
        <v>13.13098901098901</v>
      </c>
      <c r="Y680" s="2">
        <v>0</v>
      </c>
      <c r="Z680" s="2">
        <f>SUM(NonNurse[[#This Row],[Physical Therapist (PT) Hours]:[PT Aide Hours]])/NonNurse[[#This Row],[MDS Census]]</f>
        <v>0.23474544072948328</v>
      </c>
      <c r="AA680" s="2">
        <v>0</v>
      </c>
      <c r="AB680" s="2">
        <v>0</v>
      </c>
      <c r="AC680" s="2">
        <v>0</v>
      </c>
      <c r="AD680" s="2">
        <v>0</v>
      </c>
      <c r="AE680" s="2">
        <v>0</v>
      </c>
      <c r="AF680" s="2">
        <v>0</v>
      </c>
      <c r="AG680" s="2">
        <v>0</v>
      </c>
      <c r="AH680" s="2" t="s">
        <v>346</v>
      </c>
      <c r="AI680" s="37">
        <v>5</v>
      </c>
    </row>
    <row r="681" spans="1:35" x14ac:dyDescent="0.25">
      <c r="A681" t="s">
        <v>35</v>
      </c>
      <c r="B681" t="s">
        <v>1877</v>
      </c>
      <c r="C681" t="s">
        <v>1977</v>
      </c>
      <c r="D681" t="s">
        <v>2325</v>
      </c>
      <c r="E681" s="2">
        <v>62.527472527472526</v>
      </c>
      <c r="F681" s="2">
        <v>5.4505494505494507</v>
      </c>
      <c r="G681" s="2">
        <v>0.53846153846153844</v>
      </c>
      <c r="H681" s="2">
        <v>0</v>
      </c>
      <c r="I681" s="2">
        <v>6.5714285714285712</v>
      </c>
      <c r="J681" s="2">
        <v>0</v>
      </c>
      <c r="K681" s="2">
        <v>0</v>
      </c>
      <c r="L681" s="2">
        <v>5.2125274725274737</v>
      </c>
      <c r="M681" s="2">
        <v>11.203076923076924</v>
      </c>
      <c r="N681" s="2">
        <v>0</v>
      </c>
      <c r="O681" s="2">
        <f>SUM(NonNurse[[#This Row],[Qualified Social Work Staff Hours]:[Other Social Work Staff Hours]])/NonNurse[[#This Row],[MDS Census]]</f>
        <v>0.17917047451669599</v>
      </c>
      <c r="P681" s="2">
        <v>0</v>
      </c>
      <c r="Q681" s="2">
        <v>12.72373626373626</v>
      </c>
      <c r="R681" s="2">
        <f>SUM(NonNurse[[#This Row],[Qualified Activities Professional Hours]:[Other Activities Professional Hours]])/NonNurse[[#This Row],[MDS Census]]</f>
        <v>0.20349033391915636</v>
      </c>
      <c r="S681" s="2">
        <v>10.920439560439563</v>
      </c>
      <c r="T681" s="2">
        <v>12.274725274725272</v>
      </c>
      <c r="U681" s="2">
        <v>0</v>
      </c>
      <c r="V681" s="2">
        <f>SUM(NonNurse[[#This Row],[Occupational Therapist Hours]:[OT Aide Hours]])/NonNurse[[#This Row],[MDS Census]]</f>
        <v>0.3709595782073814</v>
      </c>
      <c r="W681" s="2">
        <v>6.7460439560439545</v>
      </c>
      <c r="X681" s="2">
        <v>13.127912087912089</v>
      </c>
      <c r="Y681" s="2">
        <v>0</v>
      </c>
      <c r="Z681" s="2">
        <f>SUM(NonNurse[[#This Row],[Physical Therapist (PT) Hours]:[PT Aide Hours]])/NonNurse[[#This Row],[MDS Census]]</f>
        <v>0.31784358523725831</v>
      </c>
      <c r="AA681" s="2">
        <v>0</v>
      </c>
      <c r="AB681" s="2">
        <v>0</v>
      </c>
      <c r="AC681" s="2">
        <v>0</v>
      </c>
      <c r="AD681" s="2">
        <v>0</v>
      </c>
      <c r="AE681" s="2">
        <v>0</v>
      </c>
      <c r="AF681" s="2">
        <v>0</v>
      </c>
      <c r="AG681" s="2">
        <v>0</v>
      </c>
      <c r="AH681" s="2" t="s">
        <v>944</v>
      </c>
      <c r="AI681" s="37">
        <v>5</v>
      </c>
    </row>
    <row r="682" spans="1:35" x14ac:dyDescent="0.25">
      <c r="A682" t="s">
        <v>35</v>
      </c>
      <c r="B682" t="s">
        <v>1861</v>
      </c>
      <c r="C682" t="s">
        <v>2261</v>
      </c>
      <c r="D682" t="s">
        <v>2333</v>
      </c>
      <c r="E682" s="2">
        <v>89.340659340659343</v>
      </c>
      <c r="F682" s="2">
        <v>4.9230769230769234</v>
      </c>
      <c r="G682" s="2">
        <v>0.13186813186813187</v>
      </c>
      <c r="H682" s="2">
        <v>0</v>
      </c>
      <c r="I682" s="2">
        <v>5.3406593406593403</v>
      </c>
      <c r="J682" s="2">
        <v>0</v>
      </c>
      <c r="K682" s="2">
        <v>0</v>
      </c>
      <c r="L682" s="2">
        <v>14.195494505494503</v>
      </c>
      <c r="M682" s="2">
        <v>5.5384615384615383</v>
      </c>
      <c r="N682" s="2">
        <v>3.6910989010989024</v>
      </c>
      <c r="O682" s="2">
        <f>SUM(NonNurse[[#This Row],[Qualified Social Work Staff Hours]:[Other Social Work Staff Hours]])/NonNurse[[#This Row],[MDS Census]]</f>
        <v>0.10330750307503075</v>
      </c>
      <c r="P682" s="2">
        <v>6.9326373626373625</v>
      </c>
      <c r="Q682" s="2">
        <v>4.6159340659340637</v>
      </c>
      <c r="R682" s="2">
        <f>SUM(NonNurse[[#This Row],[Qualified Activities Professional Hours]:[Other Activities Professional Hours]])/NonNurse[[#This Row],[MDS Census]]</f>
        <v>0.12926445264452641</v>
      </c>
      <c r="S682" s="2">
        <v>9.8197802197802186</v>
      </c>
      <c r="T682" s="2">
        <v>7.7206593406593411</v>
      </c>
      <c r="U682" s="2">
        <v>0</v>
      </c>
      <c r="V682" s="2">
        <f>SUM(NonNurse[[#This Row],[Occupational Therapist Hours]:[OT Aide Hours]])/NonNurse[[#This Row],[MDS Census]]</f>
        <v>0.19633210332103318</v>
      </c>
      <c r="W682" s="2">
        <v>10.153516483516482</v>
      </c>
      <c r="X682" s="2">
        <v>11.516373626373632</v>
      </c>
      <c r="Y682" s="2">
        <v>0</v>
      </c>
      <c r="Z682" s="2">
        <f>SUM(NonNurse[[#This Row],[Physical Therapist (PT) Hours]:[PT Aide Hours]])/NonNurse[[#This Row],[MDS Census]]</f>
        <v>0.24255350553505536</v>
      </c>
      <c r="AA682" s="2">
        <v>0</v>
      </c>
      <c r="AB682" s="2">
        <v>0</v>
      </c>
      <c r="AC682" s="2">
        <v>0</v>
      </c>
      <c r="AD682" s="2">
        <v>0</v>
      </c>
      <c r="AE682" s="2">
        <v>0</v>
      </c>
      <c r="AF682" s="2">
        <v>0</v>
      </c>
      <c r="AG682" s="2">
        <v>0</v>
      </c>
      <c r="AH682" s="2" t="s">
        <v>928</v>
      </c>
      <c r="AI682" s="37">
        <v>5</v>
      </c>
    </row>
    <row r="683" spans="1:35" x14ac:dyDescent="0.25">
      <c r="A683" t="s">
        <v>35</v>
      </c>
      <c r="B683" t="s">
        <v>1283</v>
      </c>
      <c r="C683" t="s">
        <v>2119</v>
      </c>
      <c r="D683" t="s">
        <v>2282</v>
      </c>
      <c r="E683" s="2">
        <v>87.032967032967036</v>
      </c>
      <c r="F683" s="2">
        <v>5.4505494505494507</v>
      </c>
      <c r="G683" s="2">
        <v>0.4175824175824176</v>
      </c>
      <c r="H683" s="2">
        <v>0</v>
      </c>
      <c r="I683" s="2">
        <v>1.2747252747252746</v>
      </c>
      <c r="J683" s="2">
        <v>0</v>
      </c>
      <c r="K683" s="2">
        <v>0</v>
      </c>
      <c r="L683" s="2">
        <v>13.307802197802198</v>
      </c>
      <c r="M683" s="2">
        <v>5.6263736263736268</v>
      </c>
      <c r="N683" s="2">
        <v>5.3497802197802189</v>
      </c>
      <c r="O683" s="2">
        <f>SUM(NonNurse[[#This Row],[Qualified Social Work Staff Hours]:[Other Social Work Staff Hours]])/NonNurse[[#This Row],[MDS Census]]</f>
        <v>0.12611489898989897</v>
      </c>
      <c r="P683" s="2">
        <v>0</v>
      </c>
      <c r="Q683" s="2">
        <v>6.2373626373626374</v>
      </c>
      <c r="R683" s="2">
        <f>SUM(NonNurse[[#This Row],[Qualified Activities Professional Hours]:[Other Activities Professional Hours]])/NonNurse[[#This Row],[MDS Census]]</f>
        <v>7.166666666666667E-2</v>
      </c>
      <c r="S683" s="2">
        <v>17.295164835164833</v>
      </c>
      <c r="T683" s="2">
        <v>11.154395604395607</v>
      </c>
      <c r="U683" s="2">
        <v>0</v>
      </c>
      <c r="V683" s="2">
        <f>SUM(NonNurse[[#This Row],[Occupational Therapist Hours]:[OT Aide Hours]])/NonNurse[[#This Row],[MDS Census]]</f>
        <v>0.32688257575757573</v>
      </c>
      <c r="W683" s="2">
        <v>16.432747252747259</v>
      </c>
      <c r="X683" s="2">
        <v>8.1484615384615378</v>
      </c>
      <c r="Y683" s="2">
        <v>0</v>
      </c>
      <c r="Z683" s="2">
        <f>SUM(NonNurse[[#This Row],[Physical Therapist (PT) Hours]:[PT Aide Hours]])/NonNurse[[#This Row],[MDS Census]]</f>
        <v>0.28243560606060608</v>
      </c>
      <c r="AA683" s="2">
        <v>0</v>
      </c>
      <c r="AB683" s="2">
        <v>0</v>
      </c>
      <c r="AC683" s="2">
        <v>0</v>
      </c>
      <c r="AD683" s="2">
        <v>0</v>
      </c>
      <c r="AE683" s="2">
        <v>3.2967032967032968E-2</v>
      </c>
      <c r="AF683" s="2">
        <v>0</v>
      </c>
      <c r="AG683" s="2">
        <v>0</v>
      </c>
      <c r="AH683" s="2" t="s">
        <v>339</v>
      </c>
      <c r="AI683" s="37">
        <v>5</v>
      </c>
    </row>
    <row r="684" spans="1:35" x14ac:dyDescent="0.25">
      <c r="A684" t="s">
        <v>35</v>
      </c>
      <c r="B684" t="s">
        <v>1086</v>
      </c>
      <c r="C684" t="s">
        <v>2097</v>
      </c>
      <c r="D684" t="s">
        <v>2302</v>
      </c>
      <c r="E684" s="2">
        <v>86.769230769230774</v>
      </c>
      <c r="F684" s="2">
        <v>5.0989010989010985</v>
      </c>
      <c r="G684" s="2">
        <v>0.30769230769230771</v>
      </c>
      <c r="H684" s="2">
        <v>0</v>
      </c>
      <c r="I684" s="2">
        <v>5.6263736263736268</v>
      </c>
      <c r="J684" s="2">
        <v>0</v>
      </c>
      <c r="K684" s="2">
        <v>0</v>
      </c>
      <c r="L684" s="2">
        <v>4.3396703296703301</v>
      </c>
      <c r="M684" s="2">
        <v>5.802197802197802</v>
      </c>
      <c r="N684" s="2">
        <v>4.2883516483516484</v>
      </c>
      <c r="O684" s="2">
        <f>SUM(NonNurse[[#This Row],[Qualified Social Work Staff Hours]:[Other Social Work Staff Hours]])/NonNurse[[#This Row],[MDS Census]]</f>
        <v>0.11629179331306989</v>
      </c>
      <c r="P684" s="2">
        <v>0</v>
      </c>
      <c r="Q684" s="2">
        <v>13.702197802197803</v>
      </c>
      <c r="R684" s="2">
        <f>SUM(NonNurse[[#This Row],[Qualified Activities Professional Hours]:[Other Activities Professional Hours]])/NonNurse[[#This Row],[MDS Census]]</f>
        <v>0.15791540020263425</v>
      </c>
      <c r="S684" s="2">
        <v>9.3696703296703294</v>
      </c>
      <c r="T684" s="2">
        <v>3.9030769230769224</v>
      </c>
      <c r="U684" s="2">
        <v>0</v>
      </c>
      <c r="V684" s="2">
        <f>SUM(NonNurse[[#This Row],[Occupational Therapist Hours]:[OT Aide Hours]])/NonNurse[[#This Row],[MDS Census]]</f>
        <v>0.15296605876393107</v>
      </c>
      <c r="W684" s="2">
        <v>5.910000000000001</v>
      </c>
      <c r="X684" s="2">
        <v>3.5673626373626384</v>
      </c>
      <c r="Y684" s="2">
        <v>0</v>
      </c>
      <c r="Z684" s="2">
        <f>SUM(NonNurse[[#This Row],[Physical Therapist (PT) Hours]:[PT Aide Hours]])/NonNurse[[#This Row],[MDS Census]]</f>
        <v>0.10922492401215807</v>
      </c>
      <c r="AA684" s="2">
        <v>0</v>
      </c>
      <c r="AB684" s="2">
        <v>0</v>
      </c>
      <c r="AC684" s="2">
        <v>0</v>
      </c>
      <c r="AD684" s="2">
        <v>0</v>
      </c>
      <c r="AE684" s="2">
        <v>0</v>
      </c>
      <c r="AF684" s="2">
        <v>0</v>
      </c>
      <c r="AG684" s="2">
        <v>0</v>
      </c>
      <c r="AH684" s="2" t="s">
        <v>139</v>
      </c>
      <c r="AI684" s="37">
        <v>5</v>
      </c>
    </row>
    <row r="685" spans="1:35" x14ac:dyDescent="0.25">
      <c r="A685" t="s">
        <v>35</v>
      </c>
      <c r="B685" t="s">
        <v>1340</v>
      </c>
      <c r="C685" t="s">
        <v>2172</v>
      </c>
      <c r="D685" t="s">
        <v>2302</v>
      </c>
      <c r="E685" s="2">
        <v>81.560439560439562</v>
      </c>
      <c r="F685" s="2">
        <v>5.2747252747252746</v>
      </c>
      <c r="G685" s="2">
        <v>0.32967032967032966</v>
      </c>
      <c r="H685" s="2">
        <v>0</v>
      </c>
      <c r="I685" s="2">
        <v>4.5824175824175821</v>
      </c>
      <c r="J685" s="2">
        <v>0</v>
      </c>
      <c r="K685" s="2">
        <v>0</v>
      </c>
      <c r="L685" s="2">
        <v>15.654285714285722</v>
      </c>
      <c r="M685" s="2">
        <v>10.724065934065932</v>
      </c>
      <c r="N685" s="2">
        <v>0</v>
      </c>
      <c r="O685" s="2">
        <f>SUM(NonNurse[[#This Row],[Qualified Social Work Staff Hours]:[Other Social Work Staff Hours]])/NonNurse[[#This Row],[MDS Census]]</f>
        <v>0.13148612233899215</v>
      </c>
      <c r="P685" s="2">
        <v>5.3260439560439545</v>
      </c>
      <c r="Q685" s="2">
        <v>4.0192307692307692</v>
      </c>
      <c r="R685" s="2">
        <f>SUM(NonNurse[[#This Row],[Qualified Activities Professional Hours]:[Other Activities Professional Hours]])/NonNurse[[#This Row],[MDS Census]]</f>
        <v>0.11458097547830771</v>
      </c>
      <c r="S685" s="2">
        <v>6.3172527472527475</v>
      </c>
      <c r="T685" s="2">
        <v>7.6436263736263754</v>
      </c>
      <c r="U685" s="2">
        <v>0</v>
      </c>
      <c r="V685" s="2">
        <f>SUM(NonNurse[[#This Row],[Occupational Therapist Hours]:[OT Aide Hours]])/NonNurse[[#This Row],[MDS Census]]</f>
        <v>0.17117219078415524</v>
      </c>
      <c r="W685" s="2">
        <v>9.6136263736263725</v>
      </c>
      <c r="X685" s="2">
        <v>5.37153846153846</v>
      </c>
      <c r="Y685" s="2">
        <v>0</v>
      </c>
      <c r="Z685" s="2">
        <f>SUM(NonNurse[[#This Row],[Physical Therapist (PT) Hours]:[PT Aide Hours]])/NonNurse[[#This Row],[MDS Census]]</f>
        <v>0.18373080032336295</v>
      </c>
      <c r="AA685" s="2">
        <v>0</v>
      </c>
      <c r="AB685" s="2">
        <v>0</v>
      </c>
      <c r="AC685" s="2">
        <v>0</v>
      </c>
      <c r="AD685" s="2">
        <v>0</v>
      </c>
      <c r="AE685" s="2">
        <v>0</v>
      </c>
      <c r="AF685" s="2">
        <v>0</v>
      </c>
      <c r="AG685" s="2">
        <v>0</v>
      </c>
      <c r="AH685" s="2" t="s">
        <v>397</v>
      </c>
      <c r="AI685" s="37">
        <v>5</v>
      </c>
    </row>
    <row r="686" spans="1:35" x14ac:dyDescent="0.25">
      <c r="A686" t="s">
        <v>35</v>
      </c>
      <c r="B686" t="s">
        <v>1795</v>
      </c>
      <c r="C686" t="s">
        <v>2074</v>
      </c>
      <c r="D686" t="s">
        <v>2331</v>
      </c>
      <c r="E686" s="2">
        <v>76.626373626373621</v>
      </c>
      <c r="F686" s="2">
        <v>5.3626373626373622</v>
      </c>
      <c r="G686" s="2">
        <v>0.17582417582417584</v>
      </c>
      <c r="H686" s="2">
        <v>0</v>
      </c>
      <c r="I686" s="2">
        <v>4.2087912087912089</v>
      </c>
      <c r="J686" s="2">
        <v>0</v>
      </c>
      <c r="K686" s="2">
        <v>0</v>
      </c>
      <c r="L686" s="2">
        <v>4.7420879120879125</v>
      </c>
      <c r="M686" s="2">
        <v>4.395604395604396</v>
      </c>
      <c r="N686" s="2">
        <v>1.5647252747252747</v>
      </c>
      <c r="O686" s="2">
        <f>SUM(NonNurse[[#This Row],[Qualified Social Work Staff Hours]:[Other Social Work Staff Hours]])/NonNurse[[#This Row],[MDS Census]]</f>
        <v>7.7784310913523599E-2</v>
      </c>
      <c r="P686" s="2">
        <v>0</v>
      </c>
      <c r="Q686" s="2">
        <v>14.860219780219772</v>
      </c>
      <c r="R686" s="2">
        <f>SUM(NonNurse[[#This Row],[Qualified Activities Professional Hours]:[Other Activities Professional Hours]])/NonNurse[[#This Row],[MDS Census]]</f>
        <v>0.19393087623691371</v>
      </c>
      <c r="S686" s="2">
        <v>6.4136263736263732</v>
      </c>
      <c r="T686" s="2">
        <v>1.0632967032967033</v>
      </c>
      <c r="U686" s="2">
        <v>0</v>
      </c>
      <c r="V686" s="2">
        <f>SUM(NonNurse[[#This Row],[Occupational Therapist Hours]:[OT Aide Hours]])/NonNurse[[#This Row],[MDS Census]]</f>
        <v>9.757636598307759E-2</v>
      </c>
      <c r="W686" s="2">
        <v>10.192527472527473</v>
      </c>
      <c r="X686" s="2">
        <v>2.0161538461538466</v>
      </c>
      <c r="Y686" s="2">
        <v>0</v>
      </c>
      <c r="Z686" s="2">
        <f>SUM(NonNurse[[#This Row],[Physical Therapist (PT) Hours]:[PT Aide Hours]])/NonNurse[[#This Row],[MDS Census]]</f>
        <v>0.15932740570772985</v>
      </c>
      <c r="AA686" s="2">
        <v>0</v>
      </c>
      <c r="AB686" s="2">
        <v>0</v>
      </c>
      <c r="AC686" s="2">
        <v>0</v>
      </c>
      <c r="AD686" s="2">
        <v>0</v>
      </c>
      <c r="AE686" s="2">
        <v>0</v>
      </c>
      <c r="AF686" s="2">
        <v>0</v>
      </c>
      <c r="AG686" s="2">
        <v>0</v>
      </c>
      <c r="AH686" s="2" t="s">
        <v>862</v>
      </c>
      <c r="AI686" s="37">
        <v>5</v>
      </c>
    </row>
    <row r="687" spans="1:35" x14ac:dyDescent="0.25">
      <c r="A687" t="s">
        <v>35</v>
      </c>
      <c r="B687" t="s">
        <v>1127</v>
      </c>
      <c r="C687" t="s">
        <v>2008</v>
      </c>
      <c r="D687" t="s">
        <v>2281</v>
      </c>
      <c r="E687" s="2">
        <v>66.868131868131869</v>
      </c>
      <c r="F687" s="2">
        <v>5.6263736263736268</v>
      </c>
      <c r="G687" s="2">
        <v>0.19780219780219779</v>
      </c>
      <c r="H687" s="2">
        <v>0</v>
      </c>
      <c r="I687" s="2">
        <v>0</v>
      </c>
      <c r="J687" s="2">
        <v>0</v>
      </c>
      <c r="K687" s="2">
        <v>0</v>
      </c>
      <c r="L687" s="2">
        <v>3.827032967032967</v>
      </c>
      <c r="M687" s="2">
        <v>4.9230769230769234</v>
      </c>
      <c r="N687" s="2">
        <v>3.9220879120879122</v>
      </c>
      <c r="O687" s="2">
        <f>SUM(NonNurse[[#This Row],[Qualified Social Work Staff Hours]:[Other Social Work Staff Hours]])/NonNurse[[#This Row],[MDS Census]]</f>
        <v>0.13227773212818406</v>
      </c>
      <c r="P687" s="2">
        <v>4.6690109890109879</v>
      </c>
      <c r="Q687" s="2">
        <v>3.2317582417582416</v>
      </c>
      <c r="R687" s="2">
        <f>SUM(NonNurse[[#This Row],[Qualified Activities Professional Hours]:[Other Activities Professional Hours]])/NonNurse[[#This Row],[MDS Census]]</f>
        <v>0.11815447822514379</v>
      </c>
      <c r="S687" s="2">
        <v>5.8816483516483533</v>
      </c>
      <c r="T687" s="2">
        <v>4.975604395604396</v>
      </c>
      <c r="U687" s="2">
        <v>3.802197802197802</v>
      </c>
      <c r="V687" s="2">
        <f>SUM(NonNurse[[#This Row],[Occupational Therapist Hours]:[OT Aide Hours]])/NonNurse[[#This Row],[MDS Census]]</f>
        <v>0.21922925225965489</v>
      </c>
      <c r="W687" s="2">
        <v>7.1224175824175795</v>
      </c>
      <c r="X687" s="2">
        <v>7.818131868131867</v>
      </c>
      <c r="Y687" s="2">
        <v>0</v>
      </c>
      <c r="Z687" s="2">
        <f>SUM(NonNurse[[#This Row],[Physical Therapist (PT) Hours]:[PT Aide Hours]])/NonNurse[[#This Row],[MDS Census]]</f>
        <v>0.22343303204601475</v>
      </c>
      <c r="AA687" s="2">
        <v>0</v>
      </c>
      <c r="AB687" s="2">
        <v>0</v>
      </c>
      <c r="AC687" s="2">
        <v>0</v>
      </c>
      <c r="AD687" s="2">
        <v>0</v>
      </c>
      <c r="AE687" s="2">
        <v>0</v>
      </c>
      <c r="AF687" s="2">
        <v>0</v>
      </c>
      <c r="AG687" s="2">
        <v>0</v>
      </c>
      <c r="AH687" s="2" t="s">
        <v>181</v>
      </c>
      <c r="AI687" s="37">
        <v>5</v>
      </c>
    </row>
    <row r="688" spans="1:35" x14ac:dyDescent="0.25">
      <c r="A688" t="s">
        <v>35</v>
      </c>
      <c r="B688" t="s">
        <v>1304</v>
      </c>
      <c r="C688" t="s">
        <v>2164</v>
      </c>
      <c r="D688" t="s">
        <v>2281</v>
      </c>
      <c r="E688" s="2">
        <v>68.560439560439562</v>
      </c>
      <c r="F688" s="2">
        <v>5.7142857142857144</v>
      </c>
      <c r="G688" s="2">
        <v>1.054945054945055</v>
      </c>
      <c r="H688" s="2">
        <v>0</v>
      </c>
      <c r="I688" s="2">
        <v>5.604395604395604</v>
      </c>
      <c r="J688" s="2">
        <v>0</v>
      </c>
      <c r="K688" s="2">
        <v>0</v>
      </c>
      <c r="L688" s="2">
        <v>5.0438461538461548</v>
      </c>
      <c r="M688" s="2">
        <v>5.0989010989010985</v>
      </c>
      <c r="N688" s="2">
        <v>1.580989010989011</v>
      </c>
      <c r="O688" s="2">
        <f>SUM(NonNurse[[#This Row],[Qualified Social Work Staff Hours]:[Other Social Work Staff Hours]])/NonNurse[[#This Row],[MDS Census]]</f>
        <v>9.7430677993268142E-2</v>
      </c>
      <c r="P688" s="2">
        <v>0</v>
      </c>
      <c r="Q688" s="2">
        <v>10.530329670329667</v>
      </c>
      <c r="R688" s="2">
        <f>SUM(NonNurse[[#This Row],[Qualified Activities Professional Hours]:[Other Activities Professional Hours]])/NonNurse[[#This Row],[MDS Census]]</f>
        <v>0.15359192178233685</v>
      </c>
      <c r="S688" s="2">
        <v>4.7219780219780212</v>
      </c>
      <c r="T688" s="2">
        <v>7.8934065934065929</v>
      </c>
      <c r="U688" s="2">
        <v>0</v>
      </c>
      <c r="V688" s="2">
        <f>SUM(NonNurse[[#This Row],[Occupational Therapist Hours]:[OT Aide Hours]])/NonNurse[[#This Row],[MDS Census]]</f>
        <v>0.18400384677031573</v>
      </c>
      <c r="W688" s="2">
        <v>11.33065934065934</v>
      </c>
      <c r="X688" s="2">
        <v>6.9045054945054938</v>
      </c>
      <c r="Y688" s="2">
        <v>0</v>
      </c>
      <c r="Z688" s="2">
        <f>SUM(NonNurse[[#This Row],[Physical Therapist (PT) Hours]:[PT Aide Hours]])/NonNurse[[#This Row],[MDS Census]]</f>
        <v>0.26597211091521078</v>
      </c>
      <c r="AA688" s="2">
        <v>0</v>
      </c>
      <c r="AB688" s="2">
        <v>0</v>
      </c>
      <c r="AC688" s="2">
        <v>0</v>
      </c>
      <c r="AD688" s="2">
        <v>0</v>
      </c>
      <c r="AE688" s="2">
        <v>0</v>
      </c>
      <c r="AF688" s="2">
        <v>0</v>
      </c>
      <c r="AG688" s="2">
        <v>0</v>
      </c>
      <c r="AH688" s="2" t="s">
        <v>361</v>
      </c>
      <c r="AI688" s="37">
        <v>5</v>
      </c>
    </row>
    <row r="689" spans="1:35" x14ac:dyDescent="0.25">
      <c r="A689" t="s">
        <v>35</v>
      </c>
      <c r="B689" t="s">
        <v>1527</v>
      </c>
      <c r="C689" t="s">
        <v>2045</v>
      </c>
      <c r="D689" t="s">
        <v>2328</v>
      </c>
      <c r="E689" s="2">
        <v>115.35164835164835</v>
      </c>
      <c r="F689" s="2">
        <v>0</v>
      </c>
      <c r="G689" s="2">
        <v>1.9780219780219781</v>
      </c>
      <c r="H689" s="2">
        <v>0.8214285714285714</v>
      </c>
      <c r="I689" s="2">
        <v>2</v>
      </c>
      <c r="J689" s="2">
        <v>0</v>
      </c>
      <c r="K689" s="2">
        <v>0</v>
      </c>
      <c r="L689" s="2">
        <v>1.2437362637362637</v>
      </c>
      <c r="M689" s="2">
        <v>1.4945054945054945</v>
      </c>
      <c r="N689" s="2">
        <v>4.3598901098901095</v>
      </c>
      <c r="O689" s="2">
        <f>SUM(NonNurse[[#This Row],[Qualified Social Work Staff Hours]:[Other Social Work Staff Hours]])/NonNurse[[#This Row],[MDS Census]]</f>
        <v>5.075259597980375E-2</v>
      </c>
      <c r="P689" s="2">
        <v>5.4505494505494507</v>
      </c>
      <c r="Q689" s="2">
        <v>13.656593406593407</v>
      </c>
      <c r="R689" s="2">
        <f>SUM(NonNurse[[#This Row],[Qualified Activities Professional Hours]:[Other Activities Professional Hours]])/NonNurse[[#This Row],[MDS Census]]</f>
        <v>0.16564256454225018</v>
      </c>
      <c r="S689" s="2">
        <v>6.6903296703296711</v>
      </c>
      <c r="T689" s="2">
        <v>12.706483516483514</v>
      </c>
      <c r="U689" s="2">
        <v>0</v>
      </c>
      <c r="V689" s="2">
        <f>SUM(NonNurse[[#This Row],[Occupational Therapist Hours]:[OT Aide Hours]])/NonNurse[[#This Row],[MDS Census]]</f>
        <v>0.16815375821663331</v>
      </c>
      <c r="W689" s="2">
        <v>6.6295604395604393</v>
      </c>
      <c r="X689" s="2">
        <v>13.091318681318681</v>
      </c>
      <c r="Y689" s="2">
        <v>6.5934065934065936E-2</v>
      </c>
      <c r="Z689" s="2">
        <f>SUM(NonNurse[[#This Row],[Physical Therapist (PT) Hours]:[PT Aide Hours]])/NonNurse[[#This Row],[MDS Census]]</f>
        <v>0.17153472420691623</v>
      </c>
      <c r="AA689" s="2">
        <v>0</v>
      </c>
      <c r="AB689" s="2">
        <v>0</v>
      </c>
      <c r="AC689" s="2">
        <v>0</v>
      </c>
      <c r="AD689" s="2">
        <v>0</v>
      </c>
      <c r="AE689" s="2">
        <v>0</v>
      </c>
      <c r="AF689" s="2">
        <v>0</v>
      </c>
      <c r="AG689" s="2">
        <v>0</v>
      </c>
      <c r="AH689" s="2" t="s">
        <v>589</v>
      </c>
      <c r="AI689" s="37">
        <v>5</v>
      </c>
    </row>
    <row r="690" spans="1:35" x14ac:dyDescent="0.25">
      <c r="A690" t="s">
        <v>35</v>
      </c>
      <c r="B690" t="s">
        <v>1525</v>
      </c>
      <c r="C690" t="s">
        <v>2055</v>
      </c>
      <c r="D690" t="s">
        <v>2309</v>
      </c>
      <c r="E690" s="2">
        <v>60.626373626373628</v>
      </c>
      <c r="F690" s="2">
        <v>5.3626373626373622</v>
      </c>
      <c r="G690" s="2">
        <v>2.6593406593406592</v>
      </c>
      <c r="H690" s="2">
        <v>0.44505494505494503</v>
      </c>
      <c r="I690" s="2">
        <v>2.9450549450549453</v>
      </c>
      <c r="J690" s="2">
        <v>0</v>
      </c>
      <c r="K690" s="2">
        <v>0</v>
      </c>
      <c r="L690" s="2">
        <v>1.6958241758241754</v>
      </c>
      <c r="M690" s="2">
        <v>0</v>
      </c>
      <c r="N690" s="2">
        <v>0</v>
      </c>
      <c r="O690" s="2">
        <f>SUM(NonNurse[[#This Row],[Qualified Social Work Staff Hours]:[Other Social Work Staff Hours]])/NonNurse[[#This Row],[MDS Census]]</f>
        <v>0</v>
      </c>
      <c r="P690" s="2">
        <v>0</v>
      </c>
      <c r="Q690" s="2">
        <v>0</v>
      </c>
      <c r="R690" s="2">
        <f>SUM(NonNurse[[#This Row],[Qualified Activities Professional Hours]:[Other Activities Professional Hours]])/NonNurse[[#This Row],[MDS Census]]</f>
        <v>0</v>
      </c>
      <c r="S690" s="2">
        <v>4.4946153846153836</v>
      </c>
      <c r="T690" s="2">
        <v>6.0164835164835164</v>
      </c>
      <c r="U690" s="2">
        <v>0</v>
      </c>
      <c r="V690" s="2">
        <f>SUM(NonNurse[[#This Row],[Occupational Therapist Hours]:[OT Aide Hours]])/NonNurse[[#This Row],[MDS Census]]</f>
        <v>0.17337502265724125</v>
      </c>
      <c r="W690" s="2">
        <v>4.502527472527472</v>
      </c>
      <c r="X690" s="2">
        <v>3.8959340659340636</v>
      </c>
      <c r="Y690" s="2">
        <v>0</v>
      </c>
      <c r="Z690" s="2">
        <f>SUM(NonNurse[[#This Row],[Physical Therapist (PT) Hours]:[PT Aide Hours]])/NonNurse[[#This Row],[MDS Census]]</f>
        <v>0.1385281856081203</v>
      </c>
      <c r="AA690" s="2">
        <v>0</v>
      </c>
      <c r="AB690" s="2">
        <v>0</v>
      </c>
      <c r="AC690" s="2">
        <v>0</v>
      </c>
      <c r="AD690" s="2">
        <v>0</v>
      </c>
      <c r="AE690" s="2">
        <v>0</v>
      </c>
      <c r="AF690" s="2">
        <v>0</v>
      </c>
      <c r="AG690" s="2">
        <v>0</v>
      </c>
      <c r="AH690" s="2" t="s">
        <v>587</v>
      </c>
      <c r="AI690" s="37">
        <v>5</v>
      </c>
    </row>
    <row r="691" spans="1:35" x14ac:dyDescent="0.25">
      <c r="A691" t="s">
        <v>35</v>
      </c>
      <c r="B691" t="s">
        <v>1579</v>
      </c>
      <c r="C691" t="s">
        <v>1921</v>
      </c>
      <c r="D691" t="s">
        <v>2344</v>
      </c>
      <c r="E691" s="2">
        <v>57.714285714285715</v>
      </c>
      <c r="F691" s="2">
        <v>8</v>
      </c>
      <c r="G691" s="2">
        <v>0.13186813186813187</v>
      </c>
      <c r="H691" s="2">
        <v>0</v>
      </c>
      <c r="I691" s="2">
        <v>1.7142857142857142</v>
      </c>
      <c r="J691" s="2">
        <v>0</v>
      </c>
      <c r="K691" s="2">
        <v>0</v>
      </c>
      <c r="L691" s="2">
        <v>1.5370329670329668</v>
      </c>
      <c r="M691" s="2">
        <v>0</v>
      </c>
      <c r="N691" s="2">
        <v>5.3241758241758239</v>
      </c>
      <c r="O691" s="2">
        <f>SUM(NonNurse[[#This Row],[Qualified Social Work Staff Hours]:[Other Social Work Staff Hours]])/NonNurse[[#This Row],[MDS Census]]</f>
        <v>9.2250571210967247E-2</v>
      </c>
      <c r="P691" s="2">
        <v>5.5934065934065931</v>
      </c>
      <c r="Q691" s="2">
        <v>6.7280219780219781</v>
      </c>
      <c r="R691" s="2">
        <f>SUM(NonNurse[[#This Row],[Qualified Activities Professional Hours]:[Other Activities Professional Hours]])/NonNurse[[#This Row],[MDS Census]]</f>
        <v>0.21349009900990099</v>
      </c>
      <c r="S691" s="2">
        <v>2.3846153846153846</v>
      </c>
      <c r="T691" s="2">
        <v>4.2747252747252746</v>
      </c>
      <c r="U691" s="2">
        <v>0</v>
      </c>
      <c r="V691" s="2">
        <f>SUM(NonNurse[[#This Row],[Occupational Therapist Hours]:[OT Aide Hours]])/NonNurse[[#This Row],[MDS Census]]</f>
        <v>0.11538461538461538</v>
      </c>
      <c r="W691" s="2">
        <v>0.51923076923076927</v>
      </c>
      <c r="X691" s="2">
        <v>4.1194505494505504</v>
      </c>
      <c r="Y691" s="2">
        <v>0</v>
      </c>
      <c r="Z691" s="2">
        <f>SUM(NonNurse[[#This Row],[Physical Therapist (PT) Hours]:[PT Aide Hours]])/NonNurse[[#This Row],[MDS Census]]</f>
        <v>8.0373191165270391E-2</v>
      </c>
      <c r="AA691" s="2">
        <v>0</v>
      </c>
      <c r="AB691" s="2">
        <v>0</v>
      </c>
      <c r="AC691" s="2">
        <v>0</v>
      </c>
      <c r="AD691" s="2">
        <v>0</v>
      </c>
      <c r="AE691" s="2">
        <v>0</v>
      </c>
      <c r="AF691" s="2">
        <v>0</v>
      </c>
      <c r="AG691" s="2">
        <v>0</v>
      </c>
      <c r="AH691" s="2" t="s">
        <v>641</v>
      </c>
      <c r="AI691" s="37">
        <v>5</v>
      </c>
    </row>
    <row r="692" spans="1:35" x14ac:dyDescent="0.25">
      <c r="A692" t="s">
        <v>35</v>
      </c>
      <c r="B692" t="s">
        <v>1453</v>
      </c>
      <c r="C692" t="s">
        <v>2069</v>
      </c>
      <c r="D692" t="s">
        <v>2331</v>
      </c>
      <c r="E692" s="2">
        <v>55.307692307692307</v>
      </c>
      <c r="F692" s="2">
        <v>5.7142857142857144</v>
      </c>
      <c r="G692" s="2">
        <v>0</v>
      </c>
      <c r="H692" s="2">
        <v>0</v>
      </c>
      <c r="I692" s="2">
        <v>3.8901098901098901</v>
      </c>
      <c r="J692" s="2">
        <v>0</v>
      </c>
      <c r="K692" s="2">
        <v>0</v>
      </c>
      <c r="L692" s="2">
        <v>0</v>
      </c>
      <c r="M692" s="2">
        <v>1.195054945054945</v>
      </c>
      <c r="N692" s="2">
        <v>6.115384615384615</v>
      </c>
      <c r="O692" s="2">
        <f>SUM(NonNurse[[#This Row],[Qualified Social Work Staff Hours]:[Other Social Work Staff Hours]])/NonNurse[[#This Row],[MDS Census]]</f>
        <v>0.13217762765746074</v>
      </c>
      <c r="P692" s="2">
        <v>5.8708791208791204</v>
      </c>
      <c r="Q692" s="2">
        <v>5.7396703296703286</v>
      </c>
      <c r="R692" s="2">
        <f>SUM(NonNurse[[#This Row],[Qualified Activities Professional Hours]:[Other Activities Professional Hours]])/NonNurse[[#This Row],[MDS Census]]</f>
        <v>0.20992648519769519</v>
      </c>
      <c r="S692" s="2">
        <v>1.6842857142857142</v>
      </c>
      <c r="T692" s="2">
        <v>3.8075824175824176</v>
      </c>
      <c r="U692" s="2">
        <v>0</v>
      </c>
      <c r="V692" s="2">
        <f>SUM(NonNurse[[#This Row],[Occupational Therapist Hours]:[OT Aide Hours]])/NonNurse[[#This Row],[MDS Census]]</f>
        <v>9.9296642161732562E-2</v>
      </c>
      <c r="W692" s="2">
        <v>2.3419780219780217</v>
      </c>
      <c r="X692" s="2">
        <v>3.5237362637362639</v>
      </c>
      <c r="Y692" s="2">
        <v>0</v>
      </c>
      <c r="Z692" s="2">
        <f>SUM(NonNurse[[#This Row],[Physical Therapist (PT) Hours]:[PT Aide Hours]])/NonNurse[[#This Row],[MDS Census]]</f>
        <v>0.10605603020067554</v>
      </c>
      <c r="AA692" s="2">
        <v>0</v>
      </c>
      <c r="AB692" s="2">
        <v>0</v>
      </c>
      <c r="AC692" s="2">
        <v>0</v>
      </c>
      <c r="AD692" s="2">
        <v>0</v>
      </c>
      <c r="AE692" s="2">
        <v>0</v>
      </c>
      <c r="AF692" s="2">
        <v>0</v>
      </c>
      <c r="AG692" s="2">
        <v>0</v>
      </c>
      <c r="AH692" s="2" t="s">
        <v>512</v>
      </c>
      <c r="AI692" s="37">
        <v>5</v>
      </c>
    </row>
    <row r="693" spans="1:35" x14ac:dyDescent="0.25">
      <c r="A693" t="s">
        <v>35</v>
      </c>
      <c r="B693" t="s">
        <v>1026</v>
      </c>
      <c r="C693" t="s">
        <v>2069</v>
      </c>
      <c r="D693" t="s">
        <v>2331</v>
      </c>
      <c r="E693" s="2">
        <v>59.241758241758241</v>
      </c>
      <c r="F693" s="2">
        <v>5.4505494505494507</v>
      </c>
      <c r="G693" s="2">
        <v>0</v>
      </c>
      <c r="H693" s="2">
        <v>0</v>
      </c>
      <c r="I693" s="2">
        <v>5.3626373626373622</v>
      </c>
      <c r="J693" s="2">
        <v>0</v>
      </c>
      <c r="K693" s="2">
        <v>0</v>
      </c>
      <c r="L693" s="2">
        <v>0.63560439560439563</v>
      </c>
      <c r="M693" s="2">
        <v>3.3587912087912084</v>
      </c>
      <c r="N693" s="2">
        <v>5.1620879120879124</v>
      </c>
      <c r="O693" s="2">
        <f>SUM(NonNurse[[#This Row],[Qualified Social Work Staff Hours]:[Other Social Work Staff Hours]])/NonNurse[[#This Row],[MDS Census]]</f>
        <v>0.14383231311445002</v>
      </c>
      <c r="P693" s="2">
        <v>4.9807692307692308</v>
      </c>
      <c r="Q693" s="2">
        <v>12.447802197802197</v>
      </c>
      <c r="R693" s="2">
        <f>SUM(NonNurse[[#This Row],[Qualified Activities Professional Hours]:[Other Activities Professional Hours]])/NonNurse[[#This Row],[MDS Census]]</f>
        <v>0.29419402708217396</v>
      </c>
      <c r="S693" s="2">
        <v>1.4093406593406594</v>
      </c>
      <c r="T693" s="2">
        <v>3.5886813186813193</v>
      </c>
      <c r="U693" s="2">
        <v>0</v>
      </c>
      <c r="V693" s="2">
        <f>SUM(NonNurse[[#This Row],[Occupational Therapist Hours]:[OT Aide Hours]])/NonNurse[[#This Row],[MDS Census]]</f>
        <v>8.4366536820626975E-2</v>
      </c>
      <c r="W693" s="2">
        <v>1.9675824175824179</v>
      </c>
      <c r="X693" s="2">
        <v>3.2437362637362637</v>
      </c>
      <c r="Y693" s="2">
        <v>0</v>
      </c>
      <c r="Z693" s="2">
        <f>SUM(NonNurse[[#This Row],[Physical Therapist (PT) Hours]:[PT Aide Hours]])/NonNurse[[#This Row],[MDS Census]]</f>
        <v>8.7966982007048791E-2</v>
      </c>
      <c r="AA693" s="2">
        <v>0</v>
      </c>
      <c r="AB693" s="2">
        <v>0</v>
      </c>
      <c r="AC693" s="2">
        <v>0</v>
      </c>
      <c r="AD693" s="2">
        <v>0</v>
      </c>
      <c r="AE693" s="2">
        <v>0</v>
      </c>
      <c r="AF693" s="2">
        <v>0</v>
      </c>
      <c r="AG693" s="2">
        <v>0</v>
      </c>
      <c r="AH693" s="2" t="s">
        <v>79</v>
      </c>
      <c r="AI693" s="37">
        <v>5</v>
      </c>
    </row>
    <row r="694" spans="1:35" x14ac:dyDescent="0.25">
      <c r="A694" t="s">
        <v>35</v>
      </c>
      <c r="B694" t="s">
        <v>1094</v>
      </c>
      <c r="C694" t="s">
        <v>1947</v>
      </c>
      <c r="D694" t="s">
        <v>2333</v>
      </c>
      <c r="E694" s="2">
        <v>51.780219780219781</v>
      </c>
      <c r="F694" s="2">
        <v>0.94120879120879097</v>
      </c>
      <c r="G694" s="2">
        <v>0.7142857142857143</v>
      </c>
      <c r="H694" s="2">
        <v>0.13186813186813187</v>
      </c>
      <c r="I694" s="2">
        <v>0.96703296703296704</v>
      </c>
      <c r="J694" s="2">
        <v>0</v>
      </c>
      <c r="K694" s="2">
        <v>0</v>
      </c>
      <c r="L694" s="2">
        <v>0.71978021978021978</v>
      </c>
      <c r="M694" s="2">
        <v>3.4510989010988999</v>
      </c>
      <c r="N694" s="2">
        <v>8.7218681318681401</v>
      </c>
      <c r="O694" s="2">
        <f>SUM(NonNurse[[#This Row],[Qualified Social Work Staff Hours]:[Other Social Work Staff Hours]])/NonNurse[[#This Row],[MDS Census]]</f>
        <v>0.23508913412563681</v>
      </c>
      <c r="P694" s="2">
        <v>0</v>
      </c>
      <c r="Q694" s="2">
        <v>9.3775824175824223</v>
      </c>
      <c r="R694" s="2">
        <f>SUM(NonNurse[[#This Row],[Qualified Activities Professional Hours]:[Other Activities Professional Hours]])/NonNurse[[#This Row],[MDS Census]]</f>
        <v>0.18110356536502556</v>
      </c>
      <c r="S694" s="2">
        <v>11.0946153846154</v>
      </c>
      <c r="T694" s="2">
        <v>0</v>
      </c>
      <c r="U694" s="2">
        <v>0</v>
      </c>
      <c r="V694" s="2">
        <f>SUM(NonNurse[[#This Row],[Occupational Therapist Hours]:[OT Aide Hours]])/NonNurse[[#This Row],[MDS Census]]</f>
        <v>0.21426358234295445</v>
      </c>
      <c r="W694" s="2">
        <v>5.1016483516483513</v>
      </c>
      <c r="X694" s="2">
        <v>0</v>
      </c>
      <c r="Y694" s="2">
        <v>0</v>
      </c>
      <c r="Z694" s="2">
        <f>SUM(NonNurse[[#This Row],[Physical Therapist (PT) Hours]:[PT Aide Hours]])/NonNurse[[#This Row],[MDS Census]]</f>
        <v>9.8525042444821728E-2</v>
      </c>
      <c r="AA694" s="2">
        <v>0</v>
      </c>
      <c r="AB694" s="2">
        <v>0</v>
      </c>
      <c r="AC694" s="2">
        <v>0</v>
      </c>
      <c r="AD694" s="2">
        <v>33</v>
      </c>
      <c r="AE694" s="2">
        <v>27.934065934065934</v>
      </c>
      <c r="AF694" s="2">
        <v>0</v>
      </c>
      <c r="AG694" s="2">
        <v>0</v>
      </c>
      <c r="AH694" s="2" t="s">
        <v>148</v>
      </c>
      <c r="AI694" s="37">
        <v>5</v>
      </c>
    </row>
    <row r="695" spans="1:35" x14ac:dyDescent="0.25">
      <c r="A695" t="s">
        <v>35</v>
      </c>
      <c r="B695" t="s">
        <v>1806</v>
      </c>
      <c r="C695" t="s">
        <v>1978</v>
      </c>
      <c r="D695" t="s">
        <v>2331</v>
      </c>
      <c r="E695" s="2">
        <v>63.879120879120876</v>
      </c>
      <c r="F695" s="2">
        <v>5.8061538461538387</v>
      </c>
      <c r="G695" s="2">
        <v>0.5714285714285714</v>
      </c>
      <c r="H695" s="2">
        <v>0.2967032967032967</v>
      </c>
      <c r="I695" s="2">
        <v>1.1978021978021978</v>
      </c>
      <c r="J695" s="2">
        <v>0</v>
      </c>
      <c r="K695" s="2">
        <v>0</v>
      </c>
      <c r="L695" s="2">
        <v>4.634615384615385</v>
      </c>
      <c r="M695" s="2">
        <v>5.7099999999999991</v>
      </c>
      <c r="N695" s="2">
        <v>11.419999999999998</v>
      </c>
      <c r="O695" s="2">
        <f>SUM(NonNurse[[#This Row],[Qualified Social Work Staff Hours]:[Other Social Work Staff Hours]])/NonNurse[[#This Row],[MDS Census]]</f>
        <v>0.26816273868914497</v>
      </c>
      <c r="P695" s="2">
        <v>0</v>
      </c>
      <c r="Q695" s="2">
        <v>12.293956043956044</v>
      </c>
      <c r="R695" s="2">
        <f>SUM(NonNurse[[#This Row],[Qualified Activities Professional Hours]:[Other Activities Professional Hours]])/NonNurse[[#This Row],[MDS Census]]</f>
        <v>0.19245656287631172</v>
      </c>
      <c r="S695" s="2">
        <v>14.372087912087929</v>
      </c>
      <c r="T695" s="2">
        <v>0</v>
      </c>
      <c r="U695" s="2">
        <v>0</v>
      </c>
      <c r="V695" s="2">
        <f>SUM(NonNurse[[#This Row],[Occupational Therapist Hours]:[OT Aide Hours]])/NonNurse[[#This Row],[MDS Census]]</f>
        <v>0.22498881816617952</v>
      </c>
      <c r="W695" s="2">
        <v>11.087912087912088</v>
      </c>
      <c r="X695" s="2">
        <v>0</v>
      </c>
      <c r="Y695" s="2">
        <v>0</v>
      </c>
      <c r="Z695" s="2">
        <f>SUM(NonNurse[[#This Row],[Physical Therapist (PT) Hours]:[PT Aide Hours]])/NonNurse[[#This Row],[MDS Census]]</f>
        <v>0.17357646654051265</v>
      </c>
      <c r="AA695" s="2">
        <v>0</v>
      </c>
      <c r="AB695" s="2">
        <v>0</v>
      </c>
      <c r="AC695" s="2">
        <v>0</v>
      </c>
      <c r="AD695" s="2">
        <v>74.362637362637358</v>
      </c>
      <c r="AE695" s="2">
        <v>25.428571428571427</v>
      </c>
      <c r="AF695" s="2">
        <v>0</v>
      </c>
      <c r="AG695" s="2">
        <v>0</v>
      </c>
      <c r="AH695" s="2" t="s">
        <v>873</v>
      </c>
      <c r="AI695" s="37">
        <v>5</v>
      </c>
    </row>
    <row r="696" spans="1:35" x14ac:dyDescent="0.25">
      <c r="A696" t="s">
        <v>35</v>
      </c>
      <c r="B696" t="s">
        <v>1498</v>
      </c>
      <c r="C696" t="s">
        <v>2049</v>
      </c>
      <c r="D696" t="s">
        <v>2333</v>
      </c>
      <c r="E696" s="2">
        <v>74.373626373626379</v>
      </c>
      <c r="F696" s="2">
        <v>5.0109890109890109</v>
      </c>
      <c r="G696" s="2">
        <v>0.96703296703296704</v>
      </c>
      <c r="H696" s="2">
        <v>0</v>
      </c>
      <c r="I696" s="2">
        <v>1.9340659340659341</v>
      </c>
      <c r="J696" s="2">
        <v>0</v>
      </c>
      <c r="K696" s="2">
        <v>0.65934065934065933</v>
      </c>
      <c r="L696" s="2">
        <v>0.83901098901098892</v>
      </c>
      <c r="M696" s="2">
        <v>4.7472527472527473</v>
      </c>
      <c r="N696" s="2">
        <v>0</v>
      </c>
      <c r="O696" s="2">
        <f>SUM(NonNurse[[#This Row],[Qualified Social Work Staff Hours]:[Other Social Work Staff Hours]])/NonNurse[[#This Row],[MDS Census]]</f>
        <v>6.3829787234042548E-2</v>
      </c>
      <c r="P696" s="2">
        <v>5.0989010989010985</v>
      </c>
      <c r="Q696" s="2">
        <v>14.258131868131867</v>
      </c>
      <c r="R696" s="2">
        <f>SUM(NonNurse[[#This Row],[Qualified Activities Professional Hours]:[Other Activities Professional Hours]])/NonNurse[[#This Row],[MDS Census]]</f>
        <v>0.26026743498817961</v>
      </c>
      <c r="S696" s="2">
        <v>2.3162637362637359</v>
      </c>
      <c r="T696" s="2">
        <v>5.7163736263736284</v>
      </c>
      <c r="U696" s="2">
        <v>0</v>
      </c>
      <c r="V696" s="2">
        <f>SUM(NonNurse[[#This Row],[Occupational Therapist Hours]:[OT Aide Hours]])/NonNurse[[#This Row],[MDS Census]]</f>
        <v>0.10800384160756503</v>
      </c>
      <c r="W696" s="2">
        <v>3.6464835164835159</v>
      </c>
      <c r="X696" s="2">
        <v>4.7018681318681326</v>
      </c>
      <c r="Y696" s="2">
        <v>0</v>
      </c>
      <c r="Z696" s="2">
        <f>SUM(NonNurse[[#This Row],[Physical Therapist (PT) Hours]:[PT Aide Hours]])/NonNurse[[#This Row],[MDS Census]]</f>
        <v>0.11224881796690307</v>
      </c>
      <c r="AA696" s="2">
        <v>0</v>
      </c>
      <c r="AB696" s="2">
        <v>0</v>
      </c>
      <c r="AC696" s="2">
        <v>0</v>
      </c>
      <c r="AD696" s="2">
        <v>0</v>
      </c>
      <c r="AE696" s="2">
        <v>0</v>
      </c>
      <c r="AF696" s="2">
        <v>0</v>
      </c>
      <c r="AG696" s="2">
        <v>0</v>
      </c>
      <c r="AH696" s="2" t="s">
        <v>560</v>
      </c>
      <c r="AI696" s="37">
        <v>5</v>
      </c>
    </row>
    <row r="697" spans="1:35" x14ac:dyDescent="0.25">
      <c r="A697" t="s">
        <v>35</v>
      </c>
      <c r="B697" t="s">
        <v>1825</v>
      </c>
      <c r="C697" t="s">
        <v>2251</v>
      </c>
      <c r="D697" t="s">
        <v>2362</v>
      </c>
      <c r="E697" s="2">
        <v>22.901098901098901</v>
      </c>
      <c r="F697" s="2">
        <v>5.6263736263736268</v>
      </c>
      <c r="G697" s="2">
        <v>3.2967032967032968E-2</v>
      </c>
      <c r="H697" s="2">
        <v>0</v>
      </c>
      <c r="I697" s="2">
        <v>3.087912087912088</v>
      </c>
      <c r="J697" s="2">
        <v>0</v>
      </c>
      <c r="K697" s="2">
        <v>0</v>
      </c>
      <c r="L697" s="2">
        <v>5.4697802197802199</v>
      </c>
      <c r="M697" s="2">
        <v>7.3379120879120876</v>
      </c>
      <c r="N697" s="2">
        <v>0</v>
      </c>
      <c r="O697" s="2">
        <f>SUM(NonNurse[[#This Row],[Qualified Social Work Staff Hours]:[Other Social Work Staff Hours]])/NonNurse[[#This Row],[MDS Census]]</f>
        <v>0.32041746641074853</v>
      </c>
      <c r="P697" s="2">
        <v>0</v>
      </c>
      <c r="Q697" s="2">
        <v>5.1813186813186816</v>
      </c>
      <c r="R697" s="2">
        <f>SUM(NonNurse[[#This Row],[Qualified Activities Professional Hours]:[Other Activities Professional Hours]])/NonNurse[[#This Row],[MDS Census]]</f>
        <v>0.22624760076775433</v>
      </c>
      <c r="S697" s="2">
        <v>12.590659340659341</v>
      </c>
      <c r="T697" s="2">
        <v>5.4450549450549453</v>
      </c>
      <c r="U697" s="2">
        <v>0</v>
      </c>
      <c r="V697" s="2">
        <f>SUM(NonNurse[[#This Row],[Occupational Therapist Hours]:[OT Aide Hours]])/NonNurse[[#This Row],[MDS Census]]</f>
        <v>0.7875479846449136</v>
      </c>
      <c r="W697" s="2">
        <v>7.0439560439560438</v>
      </c>
      <c r="X697" s="2">
        <v>7.7225274725274726</v>
      </c>
      <c r="Y697" s="2">
        <v>0</v>
      </c>
      <c r="Z697" s="2">
        <f>SUM(NonNurse[[#This Row],[Physical Therapist (PT) Hours]:[PT Aide Hours]])/NonNurse[[#This Row],[MDS Census]]</f>
        <v>0.64479366602687138</v>
      </c>
      <c r="AA697" s="2">
        <v>0</v>
      </c>
      <c r="AB697" s="2">
        <v>0</v>
      </c>
      <c r="AC697" s="2">
        <v>0</v>
      </c>
      <c r="AD697" s="2">
        <v>0</v>
      </c>
      <c r="AE697" s="2">
        <v>0</v>
      </c>
      <c r="AF697" s="2">
        <v>0</v>
      </c>
      <c r="AG697" s="2">
        <v>0</v>
      </c>
      <c r="AH697" s="2" t="s">
        <v>892</v>
      </c>
      <c r="AI697" s="37">
        <v>5</v>
      </c>
    </row>
    <row r="698" spans="1:35" x14ac:dyDescent="0.25">
      <c r="A698" t="s">
        <v>35</v>
      </c>
      <c r="B698" t="s">
        <v>1691</v>
      </c>
      <c r="C698" t="s">
        <v>1922</v>
      </c>
      <c r="D698" t="s">
        <v>2291</v>
      </c>
      <c r="E698" s="2">
        <v>74.92307692307692</v>
      </c>
      <c r="F698" s="2">
        <v>5.6263736263736268</v>
      </c>
      <c r="G698" s="2">
        <v>0.12087912087912088</v>
      </c>
      <c r="H698" s="2">
        <v>0.28846153846153844</v>
      </c>
      <c r="I698" s="2">
        <v>2.6593406593406592</v>
      </c>
      <c r="J698" s="2">
        <v>0</v>
      </c>
      <c r="K698" s="2">
        <v>0</v>
      </c>
      <c r="L698" s="2">
        <v>3.0518681318681313</v>
      </c>
      <c r="M698" s="2">
        <v>0</v>
      </c>
      <c r="N698" s="2">
        <v>4.7032967032967035</v>
      </c>
      <c r="O698" s="2">
        <f>SUM(NonNurse[[#This Row],[Qualified Social Work Staff Hours]:[Other Social Work Staff Hours]])/NonNurse[[#This Row],[MDS Census]]</f>
        <v>6.2775007333528893E-2</v>
      </c>
      <c r="P698" s="2">
        <v>5.3626373626373622</v>
      </c>
      <c r="Q698" s="2">
        <v>11.739010989010989</v>
      </c>
      <c r="R698" s="2">
        <f>SUM(NonNurse[[#This Row],[Qualified Activities Professional Hours]:[Other Activities Professional Hours]])/NonNurse[[#This Row],[MDS Census]]</f>
        <v>0.2282560868289821</v>
      </c>
      <c r="S698" s="2">
        <v>4.893296703296703</v>
      </c>
      <c r="T698" s="2">
        <v>6.0625274725274716</v>
      </c>
      <c r="U698" s="2">
        <v>0</v>
      </c>
      <c r="V698" s="2">
        <f>SUM(NonNurse[[#This Row],[Occupational Therapist Hours]:[OT Aide Hours]])/NonNurse[[#This Row],[MDS Census]]</f>
        <v>0.14622763273687298</v>
      </c>
      <c r="W698" s="2">
        <v>4.9994505494505495</v>
      </c>
      <c r="X698" s="2">
        <v>2.1623076923076923</v>
      </c>
      <c r="Y698" s="2">
        <v>0</v>
      </c>
      <c r="Z698" s="2">
        <f>SUM(NonNurse[[#This Row],[Physical Therapist (PT) Hours]:[PT Aide Hours]])/NonNurse[[#This Row],[MDS Census]]</f>
        <v>9.5588149017307125E-2</v>
      </c>
      <c r="AA698" s="2">
        <v>3.2967032967032968E-2</v>
      </c>
      <c r="AB698" s="2">
        <v>0</v>
      </c>
      <c r="AC698" s="2">
        <v>0</v>
      </c>
      <c r="AD698" s="2">
        <v>0</v>
      </c>
      <c r="AE698" s="2">
        <v>0</v>
      </c>
      <c r="AF698" s="2">
        <v>0</v>
      </c>
      <c r="AG698" s="2">
        <v>0</v>
      </c>
      <c r="AH698" s="2" t="s">
        <v>755</v>
      </c>
      <c r="AI698" s="37">
        <v>5</v>
      </c>
    </row>
    <row r="699" spans="1:35" x14ac:dyDescent="0.25">
      <c r="A699" t="s">
        <v>35</v>
      </c>
      <c r="B699" t="s">
        <v>1197</v>
      </c>
      <c r="C699" t="s">
        <v>2068</v>
      </c>
      <c r="D699" t="s">
        <v>2307</v>
      </c>
      <c r="E699" s="2">
        <v>90.098901098901095</v>
      </c>
      <c r="F699" s="2">
        <v>5.2307692307692308</v>
      </c>
      <c r="G699" s="2">
        <v>0.14285714285714285</v>
      </c>
      <c r="H699" s="2">
        <v>0.34065934065934067</v>
      </c>
      <c r="I699" s="2">
        <v>3.4065934065934065</v>
      </c>
      <c r="J699" s="2">
        <v>0</v>
      </c>
      <c r="K699" s="2">
        <v>0</v>
      </c>
      <c r="L699" s="2">
        <v>4.6218681318681325</v>
      </c>
      <c r="M699" s="2">
        <v>5.2747252747252746</v>
      </c>
      <c r="N699" s="2">
        <v>0</v>
      </c>
      <c r="O699" s="2">
        <f>SUM(NonNurse[[#This Row],[Qualified Social Work Staff Hours]:[Other Social Work Staff Hours]])/NonNurse[[#This Row],[MDS Census]]</f>
        <v>5.8543724844493231E-2</v>
      </c>
      <c r="P699" s="2">
        <v>5.2747252747252746</v>
      </c>
      <c r="Q699" s="2">
        <v>0</v>
      </c>
      <c r="R699" s="2">
        <f>SUM(NonNurse[[#This Row],[Qualified Activities Professional Hours]:[Other Activities Professional Hours]])/NonNurse[[#This Row],[MDS Census]]</f>
        <v>5.8543724844493231E-2</v>
      </c>
      <c r="S699" s="2">
        <v>1.666923076923077</v>
      </c>
      <c r="T699" s="2">
        <v>4.508351648351649</v>
      </c>
      <c r="U699" s="2">
        <v>0</v>
      </c>
      <c r="V699" s="2">
        <f>SUM(NonNurse[[#This Row],[Occupational Therapist Hours]:[OT Aide Hours]])/NonNurse[[#This Row],[MDS Census]]</f>
        <v>6.853884620075619E-2</v>
      </c>
      <c r="W699" s="2">
        <v>4.5040659340659355</v>
      </c>
      <c r="X699" s="2">
        <v>5.0989010989010985</v>
      </c>
      <c r="Y699" s="2">
        <v>0</v>
      </c>
      <c r="Z699" s="2">
        <f>SUM(NonNurse[[#This Row],[Physical Therapist (PT) Hours]:[PT Aide Hours]])/NonNurse[[#This Row],[MDS Census]]</f>
        <v>0.10658251006220272</v>
      </c>
      <c r="AA699" s="2">
        <v>0</v>
      </c>
      <c r="AB699" s="2">
        <v>0</v>
      </c>
      <c r="AC699" s="2">
        <v>0</v>
      </c>
      <c r="AD699" s="2">
        <v>0</v>
      </c>
      <c r="AE699" s="2">
        <v>0</v>
      </c>
      <c r="AF699" s="2">
        <v>0</v>
      </c>
      <c r="AG699" s="2">
        <v>0</v>
      </c>
      <c r="AH699" s="2" t="s">
        <v>252</v>
      </c>
      <c r="AI699" s="37">
        <v>5</v>
      </c>
    </row>
    <row r="700" spans="1:35" x14ac:dyDescent="0.25">
      <c r="A700" t="s">
        <v>35</v>
      </c>
      <c r="B700" t="s">
        <v>1220</v>
      </c>
      <c r="C700" t="s">
        <v>2135</v>
      </c>
      <c r="D700" t="s">
        <v>2281</v>
      </c>
      <c r="E700" s="2">
        <v>81.065934065934073</v>
      </c>
      <c r="F700" s="2">
        <v>5.2747252747252746</v>
      </c>
      <c r="G700" s="2">
        <v>0.36263736263736263</v>
      </c>
      <c r="H700" s="2">
        <v>0.2967032967032967</v>
      </c>
      <c r="I700" s="2">
        <v>3.5164835164835164</v>
      </c>
      <c r="J700" s="2">
        <v>0</v>
      </c>
      <c r="K700" s="2">
        <v>0</v>
      </c>
      <c r="L700" s="2">
        <v>1.3682417582417581</v>
      </c>
      <c r="M700" s="2">
        <v>0</v>
      </c>
      <c r="N700" s="2">
        <v>5.4505494505494507</v>
      </c>
      <c r="O700" s="2">
        <f>SUM(NonNurse[[#This Row],[Qualified Social Work Staff Hours]:[Other Social Work Staff Hours]])/NonNurse[[#This Row],[MDS Census]]</f>
        <v>6.7236003795580854E-2</v>
      </c>
      <c r="P700" s="2">
        <v>4.6758241758241761</v>
      </c>
      <c r="Q700" s="2">
        <v>12.925824175824175</v>
      </c>
      <c r="R700" s="2">
        <f>SUM(NonNurse[[#This Row],[Qualified Activities Professional Hours]:[Other Activities Professional Hours]])/NonNurse[[#This Row],[MDS Census]]</f>
        <v>0.2171275586281686</v>
      </c>
      <c r="S700" s="2">
        <v>1.9719780219780216</v>
      </c>
      <c r="T700" s="2">
        <v>4.1159340659340664</v>
      </c>
      <c r="U700" s="2">
        <v>0</v>
      </c>
      <c r="V700" s="2">
        <f>SUM(NonNurse[[#This Row],[Occupational Therapist Hours]:[OT Aide Hours]])/NonNurse[[#This Row],[MDS Census]]</f>
        <v>7.5098278432967319E-2</v>
      </c>
      <c r="W700" s="2">
        <v>1.1032967032967032</v>
      </c>
      <c r="X700" s="2">
        <v>3.8787912087912071</v>
      </c>
      <c r="Y700" s="2">
        <v>0</v>
      </c>
      <c r="Z700" s="2">
        <f>SUM(NonNurse[[#This Row],[Physical Therapist (PT) Hours]:[PT Aide Hours]])/NonNurse[[#This Row],[MDS Census]]</f>
        <v>6.1457231937101772E-2</v>
      </c>
      <c r="AA700" s="2">
        <v>7.6923076923076927E-2</v>
      </c>
      <c r="AB700" s="2">
        <v>0</v>
      </c>
      <c r="AC700" s="2">
        <v>0</v>
      </c>
      <c r="AD700" s="2">
        <v>0</v>
      </c>
      <c r="AE700" s="2">
        <v>42.868131868131869</v>
      </c>
      <c r="AF700" s="2">
        <v>0</v>
      </c>
      <c r="AG700" s="2">
        <v>0</v>
      </c>
      <c r="AH700" s="2" t="s">
        <v>276</v>
      </c>
      <c r="AI700" s="37">
        <v>5</v>
      </c>
    </row>
    <row r="701" spans="1:35" x14ac:dyDescent="0.25">
      <c r="A701" t="s">
        <v>35</v>
      </c>
      <c r="B701" t="s">
        <v>1619</v>
      </c>
      <c r="C701" t="s">
        <v>2231</v>
      </c>
      <c r="D701" t="s">
        <v>2347</v>
      </c>
      <c r="E701" s="2">
        <v>18.967032967032967</v>
      </c>
      <c r="F701" s="2">
        <v>3.4285714285714284</v>
      </c>
      <c r="G701" s="2">
        <v>0</v>
      </c>
      <c r="H701" s="2">
        <v>0</v>
      </c>
      <c r="I701" s="2">
        <v>0</v>
      </c>
      <c r="J701" s="2">
        <v>0</v>
      </c>
      <c r="K701" s="2">
        <v>0</v>
      </c>
      <c r="L701" s="2">
        <v>0</v>
      </c>
      <c r="M701" s="2">
        <v>0</v>
      </c>
      <c r="N701" s="2">
        <v>6.0610989010989016</v>
      </c>
      <c r="O701" s="2">
        <f>SUM(NonNurse[[#This Row],[Qualified Social Work Staff Hours]:[Other Social Work Staff Hours]])/NonNurse[[#This Row],[MDS Census]]</f>
        <v>0.3195596755504056</v>
      </c>
      <c r="P701" s="2">
        <v>0</v>
      </c>
      <c r="Q701" s="2">
        <v>0</v>
      </c>
      <c r="R701" s="2">
        <f>SUM(NonNurse[[#This Row],[Qualified Activities Professional Hours]:[Other Activities Professional Hours]])/NonNurse[[#This Row],[MDS Census]]</f>
        <v>0</v>
      </c>
      <c r="S701" s="2">
        <v>0.28021978021978022</v>
      </c>
      <c r="T701" s="2">
        <v>5.7071428571428591</v>
      </c>
      <c r="U701" s="2">
        <v>0</v>
      </c>
      <c r="V701" s="2">
        <f>SUM(NonNurse[[#This Row],[Occupational Therapist Hours]:[OT Aide Hours]])/NonNurse[[#This Row],[MDS Census]]</f>
        <v>0.31567207415990739</v>
      </c>
      <c r="W701" s="2">
        <v>0.19230769230769232</v>
      </c>
      <c r="X701" s="2">
        <v>4.2235164835164838</v>
      </c>
      <c r="Y701" s="2">
        <v>0</v>
      </c>
      <c r="Z701" s="2">
        <f>SUM(NonNurse[[#This Row],[Physical Therapist (PT) Hours]:[PT Aide Hours]])/NonNurse[[#This Row],[MDS Census]]</f>
        <v>0.2328157589803013</v>
      </c>
      <c r="AA701" s="2">
        <v>0</v>
      </c>
      <c r="AB701" s="2">
        <v>0</v>
      </c>
      <c r="AC701" s="2">
        <v>0</v>
      </c>
      <c r="AD701" s="2">
        <v>0</v>
      </c>
      <c r="AE701" s="2">
        <v>0</v>
      </c>
      <c r="AF701" s="2">
        <v>0</v>
      </c>
      <c r="AG701" s="2">
        <v>0</v>
      </c>
      <c r="AH701" s="2" t="s">
        <v>682</v>
      </c>
      <c r="AI701" s="37">
        <v>5</v>
      </c>
    </row>
    <row r="702" spans="1:35" x14ac:dyDescent="0.25">
      <c r="A702" t="s">
        <v>35</v>
      </c>
      <c r="B702" t="s">
        <v>1178</v>
      </c>
      <c r="C702" t="s">
        <v>1924</v>
      </c>
      <c r="D702" t="s">
        <v>2332</v>
      </c>
      <c r="E702" s="2">
        <v>49.978021978021978</v>
      </c>
      <c r="F702" s="2">
        <v>3.0769230769230771</v>
      </c>
      <c r="G702" s="2">
        <v>0.35164835164835168</v>
      </c>
      <c r="H702" s="2">
        <v>0.13186813186813187</v>
      </c>
      <c r="I702" s="2">
        <v>0.64835164835164838</v>
      </c>
      <c r="J702" s="2">
        <v>1.5164835164835164</v>
      </c>
      <c r="K702" s="2">
        <v>0</v>
      </c>
      <c r="L702" s="2">
        <v>5.7912087912087928</v>
      </c>
      <c r="M702" s="2">
        <v>0</v>
      </c>
      <c r="N702" s="2">
        <v>5.6263736263736268</v>
      </c>
      <c r="O702" s="2">
        <f>SUM(NonNurse[[#This Row],[Qualified Social Work Staff Hours]:[Other Social Work Staff Hours]])/NonNurse[[#This Row],[MDS Census]]</f>
        <v>0.11257695690413369</v>
      </c>
      <c r="P702" s="2">
        <v>4.5112087912087926</v>
      </c>
      <c r="Q702" s="2">
        <v>6.6379120879120901</v>
      </c>
      <c r="R702" s="2">
        <f>SUM(NonNurse[[#This Row],[Qualified Activities Professional Hours]:[Other Activities Professional Hours]])/NonNurse[[#This Row],[MDS Census]]</f>
        <v>0.22308047493403702</v>
      </c>
      <c r="S702" s="2">
        <v>8.8158241758241758</v>
      </c>
      <c r="T702" s="2">
        <v>3.3554945054945047</v>
      </c>
      <c r="U702" s="2">
        <v>0</v>
      </c>
      <c r="V702" s="2">
        <f>SUM(NonNurse[[#This Row],[Occupational Therapist Hours]:[OT Aide Hours]])/NonNurse[[#This Row],[MDS Census]]</f>
        <v>0.2435334212840809</v>
      </c>
      <c r="W702" s="2">
        <v>2.9701098901098892</v>
      </c>
      <c r="X702" s="2">
        <v>4.8417582417582423</v>
      </c>
      <c r="Y702" s="2">
        <v>4.1208791208791204</v>
      </c>
      <c r="Z702" s="2">
        <f>SUM(NonNurse[[#This Row],[Physical Therapist (PT) Hours]:[PT Aide Hours]])/NonNurse[[#This Row],[MDS Census]]</f>
        <v>0.23875989445910287</v>
      </c>
      <c r="AA702" s="2">
        <v>0.19780219780219779</v>
      </c>
      <c r="AB702" s="2">
        <v>0</v>
      </c>
      <c r="AC702" s="2">
        <v>0</v>
      </c>
      <c r="AD702" s="2">
        <v>0</v>
      </c>
      <c r="AE702" s="2">
        <v>0</v>
      </c>
      <c r="AF702" s="2">
        <v>0</v>
      </c>
      <c r="AG702" s="2">
        <v>0</v>
      </c>
      <c r="AH702" s="2" t="s">
        <v>233</v>
      </c>
      <c r="AI702" s="37">
        <v>5</v>
      </c>
    </row>
    <row r="703" spans="1:35" x14ac:dyDescent="0.25">
      <c r="A703" t="s">
        <v>35</v>
      </c>
      <c r="B703" t="s">
        <v>1823</v>
      </c>
      <c r="C703" t="s">
        <v>2216</v>
      </c>
      <c r="D703" t="s">
        <v>2331</v>
      </c>
      <c r="E703" s="2">
        <v>41.241758241758241</v>
      </c>
      <c r="F703" s="2">
        <v>5.6373626373626298</v>
      </c>
      <c r="G703" s="2">
        <v>0.2857142857142857</v>
      </c>
      <c r="H703" s="2">
        <v>0.34571428571428581</v>
      </c>
      <c r="I703" s="2">
        <v>0.27472527472527475</v>
      </c>
      <c r="J703" s="2">
        <v>0</v>
      </c>
      <c r="K703" s="2">
        <v>0</v>
      </c>
      <c r="L703" s="2">
        <v>3.151758241758241</v>
      </c>
      <c r="M703" s="2">
        <v>0</v>
      </c>
      <c r="N703" s="2">
        <v>4.7857142857142856</v>
      </c>
      <c r="O703" s="2">
        <f>SUM(NonNurse[[#This Row],[Qualified Social Work Staff Hours]:[Other Social Work Staff Hours]])/NonNurse[[#This Row],[MDS Census]]</f>
        <v>0.11604050093258726</v>
      </c>
      <c r="P703" s="2">
        <v>0</v>
      </c>
      <c r="Q703" s="2">
        <v>14.024725274725276</v>
      </c>
      <c r="R703" s="2">
        <f>SUM(NonNurse[[#This Row],[Qualified Activities Professional Hours]:[Other Activities Professional Hours]])/NonNurse[[#This Row],[MDS Census]]</f>
        <v>0.34006128430588867</v>
      </c>
      <c r="S703" s="2">
        <v>4.3856043956043953</v>
      </c>
      <c r="T703" s="2">
        <v>5.3543956043956031</v>
      </c>
      <c r="U703" s="2">
        <v>0</v>
      </c>
      <c r="V703" s="2">
        <f>SUM(NonNurse[[#This Row],[Occupational Therapist Hours]:[OT Aide Hours]])/NonNurse[[#This Row],[MDS Census]]</f>
        <v>0.23616839861444175</v>
      </c>
      <c r="W703" s="2">
        <v>5.0590109890109893</v>
      </c>
      <c r="X703" s="2">
        <v>8.581428571428571</v>
      </c>
      <c r="Y703" s="2">
        <v>0</v>
      </c>
      <c r="Z703" s="2">
        <f>SUM(NonNurse[[#This Row],[Physical Therapist (PT) Hours]:[PT Aide Hours]])/NonNurse[[#This Row],[MDS Census]]</f>
        <v>0.33074340527577939</v>
      </c>
      <c r="AA703" s="2">
        <v>0</v>
      </c>
      <c r="AB703" s="2">
        <v>0</v>
      </c>
      <c r="AC703" s="2">
        <v>0</v>
      </c>
      <c r="AD703" s="2">
        <v>0</v>
      </c>
      <c r="AE703" s="2">
        <v>0</v>
      </c>
      <c r="AF703" s="2">
        <v>0</v>
      </c>
      <c r="AG703" s="2">
        <v>0</v>
      </c>
      <c r="AH703" s="2" t="s">
        <v>890</v>
      </c>
      <c r="AI703" s="37">
        <v>5</v>
      </c>
    </row>
    <row r="704" spans="1:35" x14ac:dyDescent="0.25">
      <c r="A704" t="s">
        <v>35</v>
      </c>
      <c r="B704" t="s">
        <v>1514</v>
      </c>
      <c r="C704" t="s">
        <v>2211</v>
      </c>
      <c r="D704" t="s">
        <v>2325</v>
      </c>
      <c r="E704" s="2">
        <v>61.769230769230766</v>
      </c>
      <c r="F704" s="2">
        <v>5.186813186813187</v>
      </c>
      <c r="G704" s="2">
        <v>0.5714285714285714</v>
      </c>
      <c r="H704" s="2">
        <v>0</v>
      </c>
      <c r="I704" s="2">
        <v>0.68131868131868134</v>
      </c>
      <c r="J704" s="2">
        <v>0</v>
      </c>
      <c r="K704" s="2">
        <v>0</v>
      </c>
      <c r="L704" s="2">
        <v>4.9256043956043962</v>
      </c>
      <c r="M704" s="2">
        <v>5.7142857142857144</v>
      </c>
      <c r="N704" s="2">
        <v>0</v>
      </c>
      <c r="O704" s="2">
        <f>SUM(NonNurse[[#This Row],[Qualified Social Work Staff Hours]:[Other Social Work Staff Hours]])/NonNurse[[#This Row],[MDS Census]]</f>
        <v>9.2510229496530871E-2</v>
      </c>
      <c r="P704" s="2">
        <v>5.6950549450549453</v>
      </c>
      <c r="Q704" s="2">
        <v>7.7802197802197801</v>
      </c>
      <c r="R704" s="2">
        <f>SUM(NonNurse[[#This Row],[Qualified Activities Professional Hours]:[Other Activities Professional Hours]])/NonNurse[[#This Row],[MDS Census]]</f>
        <v>0.2181551325386942</v>
      </c>
      <c r="S704" s="2">
        <v>3.3794505494505493</v>
      </c>
      <c r="T704" s="2">
        <v>5.0659340659340657</v>
      </c>
      <c r="U704" s="2">
        <v>0</v>
      </c>
      <c r="V704" s="2">
        <f>SUM(NonNurse[[#This Row],[Occupational Therapist Hours]:[OT Aide Hours]])/NonNurse[[#This Row],[MDS Census]]</f>
        <v>0.13672478206724781</v>
      </c>
      <c r="W704" s="2">
        <v>2.651098901098901</v>
      </c>
      <c r="X704" s="2">
        <v>10.115054945054945</v>
      </c>
      <c r="Y704" s="2">
        <v>0</v>
      </c>
      <c r="Z704" s="2">
        <f>SUM(NonNurse[[#This Row],[Physical Therapist (PT) Hours]:[PT Aide Hours]])/NonNurse[[#This Row],[MDS Census]]</f>
        <v>0.20667496886674971</v>
      </c>
      <c r="AA704" s="2">
        <v>0</v>
      </c>
      <c r="AB704" s="2">
        <v>0</v>
      </c>
      <c r="AC704" s="2">
        <v>0</v>
      </c>
      <c r="AD704" s="2">
        <v>0</v>
      </c>
      <c r="AE704" s="2">
        <v>0</v>
      </c>
      <c r="AF704" s="2">
        <v>0</v>
      </c>
      <c r="AG704" s="2">
        <v>0</v>
      </c>
      <c r="AH704" s="2" t="s">
        <v>576</v>
      </c>
      <c r="AI704" s="37">
        <v>5</v>
      </c>
    </row>
    <row r="705" spans="1:35" x14ac:dyDescent="0.25">
      <c r="A705" t="s">
        <v>35</v>
      </c>
      <c r="B705" t="s">
        <v>1637</v>
      </c>
      <c r="C705" t="s">
        <v>2078</v>
      </c>
      <c r="D705" t="s">
        <v>2283</v>
      </c>
      <c r="E705" s="2">
        <v>32.846153846153847</v>
      </c>
      <c r="F705" s="2">
        <v>5.186813186813187</v>
      </c>
      <c r="G705" s="2">
        <v>0</v>
      </c>
      <c r="H705" s="2">
        <v>0</v>
      </c>
      <c r="I705" s="2">
        <v>0</v>
      </c>
      <c r="J705" s="2">
        <v>0</v>
      </c>
      <c r="K705" s="2">
        <v>0</v>
      </c>
      <c r="L705" s="2">
        <v>1.197802197802198E-2</v>
      </c>
      <c r="M705" s="2">
        <v>0</v>
      </c>
      <c r="N705" s="2">
        <v>7.9670329670329665E-2</v>
      </c>
      <c r="O705" s="2">
        <f>SUM(NonNurse[[#This Row],[Qualified Social Work Staff Hours]:[Other Social Work Staff Hours]])/NonNurse[[#This Row],[MDS Census]]</f>
        <v>2.4255603880896618E-3</v>
      </c>
      <c r="P705" s="2">
        <v>5.4339560439560426</v>
      </c>
      <c r="Q705" s="2">
        <v>6.7579120879120866</v>
      </c>
      <c r="R705" s="2">
        <f>SUM(NonNurse[[#This Row],[Qualified Activities Professional Hours]:[Other Activities Professional Hours]])/NonNurse[[#This Row],[MDS Census]]</f>
        <v>0.37118099698895946</v>
      </c>
      <c r="S705" s="2">
        <v>0.52483516483516479</v>
      </c>
      <c r="T705" s="2">
        <v>2.2503296703296698</v>
      </c>
      <c r="U705" s="2">
        <v>0</v>
      </c>
      <c r="V705" s="2">
        <f>SUM(NonNurse[[#This Row],[Occupational Therapist Hours]:[OT Aide Hours]])/NonNurse[[#This Row],[MDS Census]]</f>
        <v>8.4489795918367319E-2</v>
      </c>
      <c r="W705" s="2">
        <v>0.27714285714285719</v>
      </c>
      <c r="X705" s="2">
        <v>2.5051648351648352</v>
      </c>
      <c r="Y705" s="2">
        <v>0</v>
      </c>
      <c r="Z705" s="2">
        <f>SUM(NonNurse[[#This Row],[Physical Therapist (PT) Hours]:[PT Aide Hours]])/NonNurse[[#This Row],[MDS Census]]</f>
        <v>8.4707259953161598E-2</v>
      </c>
      <c r="AA705" s="2">
        <v>0</v>
      </c>
      <c r="AB705" s="2">
        <v>0</v>
      </c>
      <c r="AC705" s="2">
        <v>0</v>
      </c>
      <c r="AD705" s="2">
        <v>0</v>
      </c>
      <c r="AE705" s="2">
        <v>0</v>
      </c>
      <c r="AF705" s="2">
        <v>0</v>
      </c>
      <c r="AG705" s="2">
        <v>0</v>
      </c>
      <c r="AH705" s="2" t="s">
        <v>700</v>
      </c>
      <c r="AI705" s="37">
        <v>5</v>
      </c>
    </row>
    <row r="706" spans="1:35" x14ac:dyDescent="0.25">
      <c r="A706" t="s">
        <v>35</v>
      </c>
      <c r="B706" t="s">
        <v>1163</v>
      </c>
      <c r="C706" t="s">
        <v>2121</v>
      </c>
      <c r="D706" t="s">
        <v>2339</v>
      </c>
      <c r="E706" s="2">
        <v>57.483516483516482</v>
      </c>
      <c r="F706" s="2">
        <v>5.0109890109890109</v>
      </c>
      <c r="G706" s="2">
        <v>0.18681318681318682</v>
      </c>
      <c r="H706" s="2">
        <v>0.2032967032967033</v>
      </c>
      <c r="I706" s="2">
        <v>0</v>
      </c>
      <c r="J706" s="2">
        <v>0</v>
      </c>
      <c r="K706" s="2">
        <v>0</v>
      </c>
      <c r="L706" s="2">
        <v>1.7174725274725271</v>
      </c>
      <c r="M706" s="2">
        <v>6.5576923076923075</v>
      </c>
      <c r="N706" s="2">
        <v>0</v>
      </c>
      <c r="O706" s="2">
        <f>SUM(NonNurse[[#This Row],[Qualified Social Work Staff Hours]:[Other Social Work Staff Hours]])/NonNurse[[#This Row],[MDS Census]]</f>
        <v>0.11407952590326897</v>
      </c>
      <c r="P706" s="2">
        <v>6.7802197802197801</v>
      </c>
      <c r="Q706" s="2">
        <v>5.9175824175824179</v>
      </c>
      <c r="R706" s="2">
        <f>SUM(NonNurse[[#This Row],[Qualified Activities Professional Hours]:[Other Activities Professional Hours]])/NonNurse[[#This Row],[MDS Census]]</f>
        <v>0.22089466641177594</v>
      </c>
      <c r="S706" s="2">
        <v>0.7182417582417584</v>
      </c>
      <c r="T706" s="2">
        <v>5.832307692307694</v>
      </c>
      <c r="U706" s="2">
        <v>0</v>
      </c>
      <c r="V706" s="2">
        <f>SUM(NonNurse[[#This Row],[Occupational Therapist Hours]:[OT Aide Hours]])/NonNurse[[#This Row],[MDS Census]]</f>
        <v>0.11395526667941124</v>
      </c>
      <c r="W706" s="2">
        <v>1.1341758241758242</v>
      </c>
      <c r="X706" s="2">
        <v>8.5578021978022001</v>
      </c>
      <c r="Y706" s="2">
        <v>0</v>
      </c>
      <c r="Z706" s="2">
        <f>SUM(NonNurse[[#This Row],[Physical Therapist (PT) Hours]:[PT Aide Hours]])/NonNurse[[#This Row],[MDS Census]]</f>
        <v>0.16860447333205891</v>
      </c>
      <c r="AA706" s="2">
        <v>0</v>
      </c>
      <c r="AB706" s="2">
        <v>0</v>
      </c>
      <c r="AC706" s="2">
        <v>0</v>
      </c>
      <c r="AD706" s="2">
        <v>0</v>
      </c>
      <c r="AE706" s="2">
        <v>0</v>
      </c>
      <c r="AF706" s="2">
        <v>0</v>
      </c>
      <c r="AG706" s="2">
        <v>0.12087912087912088</v>
      </c>
      <c r="AH706" s="2" t="s">
        <v>218</v>
      </c>
      <c r="AI706" s="37">
        <v>5</v>
      </c>
    </row>
    <row r="707" spans="1:35" x14ac:dyDescent="0.25">
      <c r="A707" t="s">
        <v>35</v>
      </c>
      <c r="B707" t="s">
        <v>997</v>
      </c>
      <c r="C707" t="s">
        <v>2008</v>
      </c>
      <c r="D707" t="s">
        <v>2281</v>
      </c>
      <c r="E707" s="2">
        <v>147.8131868131868</v>
      </c>
      <c r="F707" s="2">
        <v>17.802197802197803</v>
      </c>
      <c r="G707" s="2">
        <v>0.68131868131868134</v>
      </c>
      <c r="H707" s="2">
        <v>0.8571428571428571</v>
      </c>
      <c r="I707" s="2">
        <v>5.2087912087912089</v>
      </c>
      <c r="J707" s="2">
        <v>6.5934065934065936E-2</v>
      </c>
      <c r="K707" s="2">
        <v>0</v>
      </c>
      <c r="L707" s="2">
        <v>7.4109890109890122</v>
      </c>
      <c r="M707" s="2">
        <v>0.35164835164835168</v>
      </c>
      <c r="N707" s="2">
        <v>0</v>
      </c>
      <c r="O707" s="2">
        <f>SUM(NonNurse[[#This Row],[Qualified Social Work Staff Hours]:[Other Social Work Staff Hours]])/NonNurse[[#This Row],[MDS Census]]</f>
        <v>2.3790052784179619E-3</v>
      </c>
      <c r="P707" s="2">
        <v>5.6263736263736268</v>
      </c>
      <c r="Q707" s="2">
        <v>28.35164835164835</v>
      </c>
      <c r="R707" s="2">
        <f>SUM(NonNurse[[#This Row],[Qualified Activities Professional Hours]:[Other Activities Professional Hours]])/NonNurse[[#This Row],[MDS Census]]</f>
        <v>0.22987138502713556</v>
      </c>
      <c r="S707" s="2">
        <v>1.7931868131868132</v>
      </c>
      <c r="T707" s="2">
        <v>13.597032967032968</v>
      </c>
      <c r="U707" s="2">
        <v>0</v>
      </c>
      <c r="V707" s="2">
        <f>SUM(NonNurse[[#This Row],[Occupational Therapist Hours]:[OT Aide Hours]])/NonNurse[[#This Row],[MDS Census]]</f>
        <v>0.10411939632741062</v>
      </c>
      <c r="W707" s="2">
        <v>6.4356043956043969</v>
      </c>
      <c r="X707" s="2">
        <v>5.4269230769230772</v>
      </c>
      <c r="Y707" s="2">
        <v>0</v>
      </c>
      <c r="Z707" s="2">
        <f>SUM(NonNurse[[#This Row],[Physical Therapist (PT) Hours]:[PT Aide Hours]])/NonNurse[[#This Row],[MDS Census]]</f>
        <v>8.0253512749981437E-2</v>
      </c>
      <c r="AA707" s="2">
        <v>0</v>
      </c>
      <c r="AB707" s="2">
        <v>0</v>
      </c>
      <c r="AC707" s="2">
        <v>0</v>
      </c>
      <c r="AD707" s="2">
        <v>0</v>
      </c>
      <c r="AE707" s="2">
        <v>0</v>
      </c>
      <c r="AF707" s="2">
        <v>0</v>
      </c>
      <c r="AG707" s="2">
        <v>0</v>
      </c>
      <c r="AH707" s="2" t="s">
        <v>529</v>
      </c>
      <c r="AI707" s="37">
        <v>5</v>
      </c>
    </row>
    <row r="708" spans="1:35" x14ac:dyDescent="0.25">
      <c r="A708" t="s">
        <v>35</v>
      </c>
      <c r="B708" t="s">
        <v>1667</v>
      </c>
      <c r="C708" t="s">
        <v>2238</v>
      </c>
      <c r="D708" t="s">
        <v>2331</v>
      </c>
      <c r="E708" s="2">
        <v>112.57142857142857</v>
      </c>
      <c r="F708" s="2">
        <v>5.9780219780219781</v>
      </c>
      <c r="G708" s="2">
        <v>0.32967032967032966</v>
      </c>
      <c r="H708" s="2">
        <v>0.53846153846153844</v>
      </c>
      <c r="I708" s="2">
        <v>4.9120879120879124</v>
      </c>
      <c r="J708" s="2">
        <v>0</v>
      </c>
      <c r="K708" s="2">
        <v>0</v>
      </c>
      <c r="L708" s="2">
        <v>5.5490109890109878</v>
      </c>
      <c r="M708" s="2">
        <v>2.7472527472527472E-2</v>
      </c>
      <c r="N708" s="2">
        <v>10.461538461538462</v>
      </c>
      <c r="O708" s="2">
        <f>SUM(NonNurse[[#This Row],[Qualified Social Work Staff Hours]:[Other Social Work Staff Hours]])/NonNurse[[#This Row],[MDS Census]]</f>
        <v>9.3176493557204212E-2</v>
      </c>
      <c r="P708" s="2">
        <v>5.6263736263736268</v>
      </c>
      <c r="Q708" s="2">
        <v>33.104395604395606</v>
      </c>
      <c r="R708" s="2">
        <f>SUM(NonNurse[[#This Row],[Qualified Activities Professional Hours]:[Other Activities Professional Hours]])/NonNurse[[#This Row],[MDS Census]]</f>
        <v>0.34405505661850844</v>
      </c>
      <c r="S708" s="2">
        <v>5.0347252747252744</v>
      </c>
      <c r="T708" s="2">
        <v>10.170879120879121</v>
      </c>
      <c r="U708" s="2">
        <v>0</v>
      </c>
      <c r="V708" s="2">
        <f>SUM(NonNurse[[#This Row],[Occupational Therapist Hours]:[OT Aide Hours]])/NonNurse[[#This Row],[MDS Census]]</f>
        <v>0.13507516595080049</v>
      </c>
      <c r="W708" s="2">
        <v>4.8887912087912078</v>
      </c>
      <c r="X708" s="2">
        <v>17.129120879120887</v>
      </c>
      <c r="Y708" s="2">
        <v>0</v>
      </c>
      <c r="Z708" s="2">
        <f>SUM(NonNurse[[#This Row],[Physical Therapist (PT) Hours]:[PT Aide Hours]])/NonNurse[[#This Row],[MDS Census]]</f>
        <v>0.19559058961343231</v>
      </c>
      <c r="AA708" s="2">
        <v>0</v>
      </c>
      <c r="AB708" s="2">
        <v>0</v>
      </c>
      <c r="AC708" s="2">
        <v>0</v>
      </c>
      <c r="AD708" s="2">
        <v>0</v>
      </c>
      <c r="AE708" s="2">
        <v>0</v>
      </c>
      <c r="AF708" s="2">
        <v>0</v>
      </c>
      <c r="AG708" s="2">
        <v>0</v>
      </c>
      <c r="AH708" s="2" t="s">
        <v>731</v>
      </c>
      <c r="AI708" s="37">
        <v>5</v>
      </c>
    </row>
    <row r="709" spans="1:35" x14ac:dyDescent="0.25">
      <c r="A709" t="s">
        <v>35</v>
      </c>
      <c r="B709" t="s">
        <v>1854</v>
      </c>
      <c r="C709" t="s">
        <v>2269</v>
      </c>
      <c r="D709" t="s">
        <v>2282</v>
      </c>
      <c r="E709" s="2">
        <v>21.64835164835165</v>
      </c>
      <c r="F709" s="2">
        <v>5.5604395604395602</v>
      </c>
      <c r="G709" s="2">
        <v>0.18681318681318682</v>
      </c>
      <c r="H709" s="2">
        <v>0</v>
      </c>
      <c r="I709" s="2">
        <v>0</v>
      </c>
      <c r="J709" s="2">
        <v>0</v>
      </c>
      <c r="K709" s="2">
        <v>0</v>
      </c>
      <c r="L709" s="2">
        <v>1.5429670329670333</v>
      </c>
      <c r="M709" s="2">
        <v>5.2939560439560438</v>
      </c>
      <c r="N709" s="2">
        <v>3.2362637362637363</v>
      </c>
      <c r="O709" s="2">
        <f>SUM(NonNurse[[#This Row],[Qualified Social Work Staff Hours]:[Other Social Work Staff Hours]])/NonNurse[[#This Row],[MDS Census]]</f>
        <v>0.39403553299492389</v>
      </c>
      <c r="P709" s="2">
        <v>5.4197802197802192</v>
      </c>
      <c r="Q709" s="2">
        <v>0</v>
      </c>
      <c r="R709" s="2">
        <f>SUM(NonNurse[[#This Row],[Qualified Activities Professional Hours]:[Other Activities Professional Hours]])/NonNurse[[#This Row],[MDS Census]]</f>
        <v>0.25035532994923854</v>
      </c>
      <c r="S709" s="2">
        <v>0.82901098901098935</v>
      </c>
      <c r="T709" s="2">
        <v>5.1085714285714294</v>
      </c>
      <c r="U709" s="2">
        <v>0</v>
      </c>
      <c r="V709" s="2">
        <f>SUM(NonNurse[[#This Row],[Occupational Therapist Hours]:[OT Aide Hours]])/NonNurse[[#This Row],[MDS Census]]</f>
        <v>0.27427411167512694</v>
      </c>
      <c r="W709" s="2">
        <v>4.4420879120879126</v>
      </c>
      <c r="X709" s="2">
        <v>6.0034065934065932</v>
      </c>
      <c r="Y709" s="2">
        <v>0</v>
      </c>
      <c r="Z709" s="2">
        <f>SUM(NonNurse[[#This Row],[Physical Therapist (PT) Hours]:[PT Aide Hours]])/NonNurse[[#This Row],[MDS Census]]</f>
        <v>0.48250761421319793</v>
      </c>
      <c r="AA709" s="2">
        <v>0</v>
      </c>
      <c r="AB709" s="2">
        <v>0</v>
      </c>
      <c r="AC709" s="2">
        <v>0</v>
      </c>
      <c r="AD709" s="2">
        <v>0</v>
      </c>
      <c r="AE709" s="2">
        <v>0</v>
      </c>
      <c r="AF709" s="2">
        <v>0</v>
      </c>
      <c r="AG709" s="2">
        <v>0</v>
      </c>
      <c r="AH709" s="2" t="s">
        <v>921</v>
      </c>
      <c r="AI709" s="37">
        <v>5</v>
      </c>
    </row>
    <row r="710" spans="1:35" x14ac:dyDescent="0.25">
      <c r="A710" t="s">
        <v>35</v>
      </c>
      <c r="B710" t="s">
        <v>1138</v>
      </c>
      <c r="C710" t="s">
        <v>1978</v>
      </c>
      <c r="D710" t="s">
        <v>2331</v>
      </c>
      <c r="E710" s="2">
        <v>85.824175824175825</v>
      </c>
      <c r="F710" s="2">
        <v>5.6263736263736268</v>
      </c>
      <c r="G710" s="2">
        <v>0.87912087912087911</v>
      </c>
      <c r="H710" s="2">
        <v>0.36813186813186816</v>
      </c>
      <c r="I710" s="2">
        <v>2.3296703296703298</v>
      </c>
      <c r="J710" s="2">
        <v>0</v>
      </c>
      <c r="K710" s="2">
        <v>0</v>
      </c>
      <c r="L710" s="2">
        <v>6.8818681318681323</v>
      </c>
      <c r="M710" s="2">
        <v>8.3076923076923084</v>
      </c>
      <c r="N710" s="2">
        <v>0.36263736263736263</v>
      </c>
      <c r="O710" s="2">
        <f>SUM(NonNurse[[#This Row],[Qualified Social Work Staff Hours]:[Other Social Work Staff Hours]])/NonNurse[[#This Row],[MDS Census]]</f>
        <v>0.10102432778489118</v>
      </c>
      <c r="P710" s="2">
        <v>5.5384615384615383</v>
      </c>
      <c r="Q710" s="2">
        <v>17.64835164835165</v>
      </c>
      <c r="R710" s="2">
        <f>SUM(NonNurse[[#This Row],[Qualified Activities Professional Hours]:[Other Activities Professional Hours]])/NonNurse[[#This Row],[MDS Census]]</f>
        <v>0.27016645326504485</v>
      </c>
      <c r="S710" s="2">
        <v>6.3598901098901095</v>
      </c>
      <c r="T710" s="2">
        <v>0</v>
      </c>
      <c r="U710" s="2">
        <v>19.802197802197803</v>
      </c>
      <c r="V710" s="2">
        <f>SUM(NonNurse[[#This Row],[Occupational Therapist Hours]:[OT Aide Hours]])/NonNurse[[#This Row],[MDS Census]]</f>
        <v>0.30483354673495516</v>
      </c>
      <c r="W710" s="2">
        <v>6.1126373626373622</v>
      </c>
      <c r="X710" s="2">
        <v>0</v>
      </c>
      <c r="Y710" s="2">
        <v>15.406593406593407</v>
      </c>
      <c r="Z710" s="2">
        <f>SUM(NonNurse[[#This Row],[Physical Therapist (PT) Hours]:[PT Aide Hours]])/NonNurse[[#This Row],[MDS Census]]</f>
        <v>0.25073623559539054</v>
      </c>
      <c r="AA710" s="2">
        <v>0</v>
      </c>
      <c r="AB710" s="2">
        <v>0</v>
      </c>
      <c r="AC710" s="2">
        <v>0</v>
      </c>
      <c r="AD710" s="2">
        <v>0</v>
      </c>
      <c r="AE710" s="2">
        <v>0</v>
      </c>
      <c r="AF710" s="2">
        <v>0</v>
      </c>
      <c r="AG710" s="2">
        <v>0</v>
      </c>
      <c r="AH710" s="2" t="s">
        <v>193</v>
      </c>
      <c r="AI710" s="37">
        <v>5</v>
      </c>
    </row>
    <row r="711" spans="1:35" x14ac:dyDescent="0.25">
      <c r="A711" t="s">
        <v>35</v>
      </c>
      <c r="B711" t="s">
        <v>1586</v>
      </c>
      <c r="C711" t="s">
        <v>1978</v>
      </c>
      <c r="D711" t="s">
        <v>2331</v>
      </c>
      <c r="E711" s="2">
        <v>32.175824175824175</v>
      </c>
      <c r="F711" s="2">
        <v>5.7142857142857144</v>
      </c>
      <c r="G711" s="2">
        <v>1.098901098901099E-2</v>
      </c>
      <c r="H711" s="2">
        <v>0</v>
      </c>
      <c r="I711" s="2">
        <v>0</v>
      </c>
      <c r="J711" s="2">
        <v>0</v>
      </c>
      <c r="K711" s="2">
        <v>3.2967032967032968E-2</v>
      </c>
      <c r="L711" s="2">
        <v>1.9768131868131873</v>
      </c>
      <c r="M711" s="2">
        <v>0</v>
      </c>
      <c r="N711" s="2">
        <v>0</v>
      </c>
      <c r="O711" s="2">
        <f>SUM(NonNurse[[#This Row],[Qualified Social Work Staff Hours]:[Other Social Work Staff Hours]])/NonNurse[[#This Row],[MDS Census]]</f>
        <v>0</v>
      </c>
      <c r="P711" s="2">
        <v>0</v>
      </c>
      <c r="Q711" s="2">
        <v>6.1372527472527469</v>
      </c>
      <c r="R711" s="2">
        <f>SUM(NonNurse[[#This Row],[Qualified Activities Professional Hours]:[Other Activities Professional Hours]])/NonNurse[[#This Row],[MDS Census]]</f>
        <v>0.19074112021857922</v>
      </c>
      <c r="S711" s="2">
        <v>1.2617582417582416</v>
      </c>
      <c r="T711" s="2">
        <v>5.4348351648351647</v>
      </c>
      <c r="U711" s="2">
        <v>0</v>
      </c>
      <c r="V711" s="2">
        <f>SUM(NonNurse[[#This Row],[Occupational Therapist Hours]:[OT Aide Hours]])/NonNurse[[#This Row],[MDS Census]]</f>
        <v>0.20812499999999998</v>
      </c>
      <c r="W711" s="2">
        <v>1.5194505494505495</v>
      </c>
      <c r="X711" s="2">
        <v>5.8548351648351646</v>
      </c>
      <c r="Y711" s="2">
        <v>0</v>
      </c>
      <c r="Z711" s="2">
        <f>SUM(NonNurse[[#This Row],[Physical Therapist (PT) Hours]:[PT Aide Hours]])/NonNurse[[#This Row],[MDS Census]]</f>
        <v>0.22918715846994533</v>
      </c>
      <c r="AA711" s="2">
        <v>0</v>
      </c>
      <c r="AB711" s="2">
        <v>0</v>
      </c>
      <c r="AC711" s="2">
        <v>0</v>
      </c>
      <c r="AD711" s="2">
        <v>0</v>
      </c>
      <c r="AE711" s="2">
        <v>0</v>
      </c>
      <c r="AF711" s="2">
        <v>0</v>
      </c>
      <c r="AG711" s="2">
        <v>0</v>
      </c>
      <c r="AH711" s="2" t="s">
        <v>648</v>
      </c>
      <c r="AI711" s="37">
        <v>5</v>
      </c>
    </row>
    <row r="712" spans="1:35" x14ac:dyDescent="0.25">
      <c r="A712" t="s">
        <v>35</v>
      </c>
      <c r="B712" t="s">
        <v>1245</v>
      </c>
      <c r="C712" t="s">
        <v>1927</v>
      </c>
      <c r="D712" t="s">
        <v>2359</v>
      </c>
      <c r="E712" s="2">
        <v>41.318681318681321</v>
      </c>
      <c r="F712" s="2">
        <v>5.6263736263736268</v>
      </c>
      <c r="G712" s="2">
        <v>1.054945054945055</v>
      </c>
      <c r="H712" s="2">
        <v>0.26373626373626374</v>
      </c>
      <c r="I712" s="2">
        <v>1.054945054945055</v>
      </c>
      <c r="J712" s="2">
        <v>0</v>
      </c>
      <c r="K712" s="2">
        <v>0</v>
      </c>
      <c r="L712" s="2">
        <v>0.70186813186813191</v>
      </c>
      <c r="M712" s="2">
        <v>5.5384615384615383</v>
      </c>
      <c r="N712" s="2">
        <v>0</v>
      </c>
      <c r="O712" s="2">
        <f>SUM(NonNurse[[#This Row],[Qualified Social Work Staff Hours]:[Other Social Work Staff Hours]])/NonNurse[[#This Row],[MDS Census]]</f>
        <v>0.13404255319148936</v>
      </c>
      <c r="P712" s="2">
        <v>5.2032967032967035</v>
      </c>
      <c r="Q712" s="2">
        <v>4.0357142857142856</v>
      </c>
      <c r="R712" s="2">
        <f>SUM(NonNurse[[#This Row],[Qualified Activities Professional Hours]:[Other Activities Professional Hours]])/NonNurse[[#This Row],[MDS Census]]</f>
        <v>0.2236037234042553</v>
      </c>
      <c r="S712" s="2">
        <v>5.5824175824175821</v>
      </c>
      <c r="T712" s="2">
        <v>3.7373626373626356</v>
      </c>
      <c r="U712" s="2">
        <v>0</v>
      </c>
      <c r="V712" s="2">
        <f>SUM(NonNurse[[#This Row],[Occupational Therapist Hours]:[OT Aide Hours]])/NonNurse[[#This Row],[MDS Census]]</f>
        <v>0.22555851063829779</v>
      </c>
      <c r="W712" s="2">
        <v>5.2801098901098884</v>
      </c>
      <c r="X712" s="2">
        <v>1.0453846153846154</v>
      </c>
      <c r="Y712" s="2">
        <v>0</v>
      </c>
      <c r="Z712" s="2">
        <f>SUM(NonNurse[[#This Row],[Physical Therapist (PT) Hours]:[PT Aide Hours]])/NonNurse[[#This Row],[MDS Census]]</f>
        <v>0.15309042553191485</v>
      </c>
      <c r="AA712" s="2">
        <v>0</v>
      </c>
      <c r="AB712" s="2">
        <v>0</v>
      </c>
      <c r="AC712" s="2">
        <v>0</v>
      </c>
      <c r="AD712" s="2">
        <v>0</v>
      </c>
      <c r="AE712" s="2">
        <v>0</v>
      </c>
      <c r="AF712" s="2">
        <v>0</v>
      </c>
      <c r="AG712" s="2">
        <v>0</v>
      </c>
      <c r="AH712" s="2" t="s">
        <v>301</v>
      </c>
      <c r="AI712" s="37">
        <v>5</v>
      </c>
    </row>
    <row r="713" spans="1:35" x14ac:dyDescent="0.25">
      <c r="A713" t="s">
        <v>35</v>
      </c>
      <c r="B713" t="s">
        <v>1746</v>
      </c>
      <c r="C713" t="s">
        <v>1977</v>
      </c>
      <c r="D713" t="s">
        <v>2325</v>
      </c>
      <c r="E713" s="2">
        <v>69.296703296703299</v>
      </c>
      <c r="F713" s="2">
        <v>12.175824175824175</v>
      </c>
      <c r="G713" s="2">
        <v>0</v>
      </c>
      <c r="H713" s="2">
        <v>0.23186813186813188</v>
      </c>
      <c r="I713" s="2">
        <v>1.1428571428571428</v>
      </c>
      <c r="J713" s="2">
        <v>0</v>
      </c>
      <c r="K713" s="2">
        <v>0</v>
      </c>
      <c r="L713" s="2">
        <v>2.7830769230769241</v>
      </c>
      <c r="M713" s="2">
        <v>5.4505494505494507</v>
      </c>
      <c r="N713" s="2">
        <v>0</v>
      </c>
      <c r="O713" s="2">
        <f>SUM(NonNurse[[#This Row],[Qualified Social Work Staff Hours]:[Other Social Work Staff Hours]])/NonNurse[[#This Row],[MDS Census]]</f>
        <v>7.8655248969235647E-2</v>
      </c>
      <c r="P713" s="2">
        <v>16.423076923076923</v>
      </c>
      <c r="Q713" s="2">
        <v>0</v>
      </c>
      <c r="R713" s="2">
        <f>SUM(NonNurse[[#This Row],[Qualified Activities Professional Hours]:[Other Activities Professional Hours]])/NonNurse[[#This Row],[MDS Census]]</f>
        <v>0.2369965112591183</v>
      </c>
      <c r="S713" s="2">
        <v>4.2870329670329674</v>
      </c>
      <c r="T713" s="2">
        <v>6.3361538461538469</v>
      </c>
      <c r="U713" s="2">
        <v>0</v>
      </c>
      <c r="V713" s="2">
        <f>SUM(NonNurse[[#This Row],[Occupational Therapist Hours]:[OT Aide Hours]])/NonNurse[[#This Row],[MDS Census]]</f>
        <v>0.15330003171582621</v>
      </c>
      <c r="W713" s="2">
        <v>4.4773626373626367</v>
      </c>
      <c r="X713" s="2">
        <v>11.579780219780217</v>
      </c>
      <c r="Y713" s="2">
        <v>0</v>
      </c>
      <c r="Z713" s="2">
        <f>SUM(NonNurse[[#This Row],[Physical Therapist (PT) Hours]:[PT Aide Hours]])/NonNurse[[#This Row],[MDS Census]]</f>
        <v>0.23171582619727238</v>
      </c>
      <c r="AA713" s="2">
        <v>0</v>
      </c>
      <c r="AB713" s="2">
        <v>0</v>
      </c>
      <c r="AC713" s="2">
        <v>0</v>
      </c>
      <c r="AD713" s="2">
        <v>0</v>
      </c>
      <c r="AE713" s="2">
        <v>0</v>
      </c>
      <c r="AF713" s="2">
        <v>0</v>
      </c>
      <c r="AG713" s="2">
        <v>0</v>
      </c>
      <c r="AH713" s="2" t="s">
        <v>812</v>
      </c>
      <c r="AI713" s="37">
        <v>5</v>
      </c>
    </row>
    <row r="714" spans="1:35" x14ac:dyDescent="0.25">
      <c r="A714" t="s">
        <v>35</v>
      </c>
      <c r="B714" t="s">
        <v>1075</v>
      </c>
      <c r="C714" t="s">
        <v>2093</v>
      </c>
      <c r="D714" t="s">
        <v>2316</v>
      </c>
      <c r="E714" s="2">
        <v>149.34065934065933</v>
      </c>
      <c r="F714" s="2">
        <v>2.901098901098901</v>
      </c>
      <c r="G714" s="2">
        <v>0.32967032967032966</v>
      </c>
      <c r="H714" s="2">
        <v>0.47252747252747251</v>
      </c>
      <c r="I714" s="2">
        <v>0</v>
      </c>
      <c r="J714" s="2">
        <v>0</v>
      </c>
      <c r="K714" s="2">
        <v>0</v>
      </c>
      <c r="L714" s="2">
        <v>0</v>
      </c>
      <c r="M714" s="2">
        <v>0</v>
      </c>
      <c r="N714" s="2">
        <v>0</v>
      </c>
      <c r="O714" s="2">
        <f>SUM(NonNurse[[#This Row],[Qualified Social Work Staff Hours]:[Other Social Work Staff Hours]])/NonNurse[[#This Row],[MDS Census]]</f>
        <v>0</v>
      </c>
      <c r="P714" s="2">
        <v>0</v>
      </c>
      <c r="Q714" s="2">
        <v>4.7790109890109891</v>
      </c>
      <c r="R714" s="2">
        <f>SUM(NonNurse[[#This Row],[Qualified Activities Professional Hours]:[Other Activities Professional Hours]])/NonNurse[[#This Row],[MDS Census]]</f>
        <v>3.2000735835172926E-2</v>
      </c>
      <c r="S714" s="2">
        <v>3.6457142857142864</v>
      </c>
      <c r="T714" s="2">
        <v>7.2957142857142827</v>
      </c>
      <c r="U714" s="2">
        <v>0</v>
      </c>
      <c r="V714" s="2">
        <f>SUM(NonNurse[[#This Row],[Occupational Therapist Hours]:[OT Aide Hours]])/NonNurse[[#This Row],[MDS Census]]</f>
        <v>7.3264900662251636E-2</v>
      </c>
      <c r="W714" s="2">
        <v>6.0173626373626377</v>
      </c>
      <c r="X714" s="2">
        <v>8.5213186813186823</v>
      </c>
      <c r="Y714" s="2">
        <v>0</v>
      </c>
      <c r="Z714" s="2">
        <f>SUM(NonNurse[[#This Row],[Physical Therapist (PT) Hours]:[PT Aide Hours]])/NonNurse[[#This Row],[MDS Census]]</f>
        <v>9.7352465047829309E-2</v>
      </c>
      <c r="AA714" s="2">
        <v>0</v>
      </c>
      <c r="AB714" s="2">
        <v>0</v>
      </c>
      <c r="AC714" s="2">
        <v>0</v>
      </c>
      <c r="AD714" s="2">
        <v>0</v>
      </c>
      <c r="AE714" s="2">
        <v>0</v>
      </c>
      <c r="AF714" s="2">
        <v>0</v>
      </c>
      <c r="AG714" s="2">
        <v>0</v>
      </c>
      <c r="AH714" s="2" t="s">
        <v>128</v>
      </c>
      <c r="AI714" s="37">
        <v>5</v>
      </c>
    </row>
    <row r="715" spans="1:35" x14ac:dyDescent="0.25">
      <c r="A715" t="s">
        <v>35</v>
      </c>
      <c r="B715" t="s">
        <v>1705</v>
      </c>
      <c r="C715" t="s">
        <v>2059</v>
      </c>
      <c r="D715" t="s">
        <v>2316</v>
      </c>
      <c r="E715" s="2">
        <v>35.175824175824175</v>
      </c>
      <c r="F715" s="2">
        <v>2.7252747252747254</v>
      </c>
      <c r="G715" s="2">
        <v>0.16483516483516483</v>
      </c>
      <c r="H715" s="2">
        <v>0</v>
      </c>
      <c r="I715" s="2">
        <v>0.18681318681318682</v>
      </c>
      <c r="J715" s="2">
        <v>0</v>
      </c>
      <c r="K715" s="2">
        <v>9.8901098901098897E-2</v>
      </c>
      <c r="L715" s="2">
        <v>1.4752747252747249</v>
      </c>
      <c r="M715" s="2">
        <v>0</v>
      </c>
      <c r="N715" s="2">
        <v>5.6263736263736268</v>
      </c>
      <c r="O715" s="2">
        <f>SUM(NonNurse[[#This Row],[Qualified Social Work Staff Hours]:[Other Social Work Staff Hours]])/NonNurse[[#This Row],[MDS Census]]</f>
        <v>0.15995001562011874</v>
      </c>
      <c r="P715" s="2">
        <v>0</v>
      </c>
      <c r="Q715" s="2">
        <v>9.5001098901098935</v>
      </c>
      <c r="R715" s="2">
        <f>SUM(NonNurse[[#This Row],[Qualified Activities Professional Hours]:[Other Activities Professional Hours]])/NonNurse[[#This Row],[MDS Census]]</f>
        <v>0.27007497656982205</v>
      </c>
      <c r="S715" s="2">
        <v>0.88219780219780186</v>
      </c>
      <c r="T715" s="2">
        <v>3.1037362637362644</v>
      </c>
      <c r="U715" s="2">
        <v>0</v>
      </c>
      <c r="V715" s="2">
        <f>SUM(NonNurse[[#This Row],[Occupational Therapist Hours]:[OT Aide Hours]])/NonNurse[[#This Row],[MDS Census]]</f>
        <v>0.11331458919087786</v>
      </c>
      <c r="W715" s="2">
        <v>1.0134065934065934</v>
      </c>
      <c r="X715" s="2">
        <v>3.873956043956043</v>
      </c>
      <c r="Y715" s="2">
        <v>0</v>
      </c>
      <c r="Z715" s="2">
        <f>SUM(NonNurse[[#This Row],[Physical Therapist (PT) Hours]:[PT Aide Hours]])/NonNurse[[#This Row],[MDS Census]]</f>
        <v>0.13894095595126521</v>
      </c>
      <c r="AA715" s="2">
        <v>0</v>
      </c>
      <c r="AB715" s="2">
        <v>0</v>
      </c>
      <c r="AC715" s="2">
        <v>0</v>
      </c>
      <c r="AD715" s="2">
        <v>0</v>
      </c>
      <c r="AE715" s="2">
        <v>0</v>
      </c>
      <c r="AF715" s="2">
        <v>0</v>
      </c>
      <c r="AG715" s="2">
        <v>0.15384615384615385</v>
      </c>
      <c r="AH715" s="2" t="s">
        <v>771</v>
      </c>
      <c r="AI715" s="37">
        <v>5</v>
      </c>
    </row>
    <row r="716" spans="1:35" x14ac:dyDescent="0.25">
      <c r="A716" t="s">
        <v>35</v>
      </c>
      <c r="B716" t="s">
        <v>1379</v>
      </c>
      <c r="C716" t="s">
        <v>2185</v>
      </c>
      <c r="D716" t="s">
        <v>2322</v>
      </c>
      <c r="E716" s="2">
        <v>42.549450549450547</v>
      </c>
      <c r="F716" s="2">
        <v>5.4505494505494507</v>
      </c>
      <c r="G716" s="2">
        <v>5.4945054945054944E-2</v>
      </c>
      <c r="H716" s="2">
        <v>0.51175824175824169</v>
      </c>
      <c r="I716" s="2">
        <v>1.1428571428571428</v>
      </c>
      <c r="J716" s="2">
        <v>0</v>
      </c>
      <c r="K716" s="2">
        <v>0</v>
      </c>
      <c r="L716" s="2">
        <v>2.9707692307692324</v>
      </c>
      <c r="M716" s="2">
        <v>4.615384615384615</v>
      </c>
      <c r="N716" s="2">
        <v>0</v>
      </c>
      <c r="O716" s="2">
        <f>SUM(NonNurse[[#This Row],[Qualified Social Work Staff Hours]:[Other Social Work Staff Hours]])/NonNurse[[#This Row],[MDS Census]]</f>
        <v>0.10847107438016529</v>
      </c>
      <c r="P716" s="2">
        <v>3.2527472527472527</v>
      </c>
      <c r="Q716" s="2">
        <v>0.56813186813186811</v>
      </c>
      <c r="R716" s="2">
        <f>SUM(NonNurse[[#This Row],[Qualified Activities Professional Hours]:[Other Activities Professional Hours]])/NonNurse[[#This Row],[MDS Census]]</f>
        <v>8.9798553719008259E-2</v>
      </c>
      <c r="S716" s="2">
        <v>5.0410989010989002</v>
      </c>
      <c r="T716" s="2">
        <v>4.8850549450549448</v>
      </c>
      <c r="U716" s="2">
        <v>0</v>
      </c>
      <c r="V716" s="2">
        <f>SUM(NonNurse[[#This Row],[Occupational Therapist Hours]:[OT Aide Hours]])/NonNurse[[#This Row],[MDS Census]]</f>
        <v>0.23328512396694212</v>
      </c>
      <c r="W716" s="2">
        <v>0.1043956043956044</v>
      </c>
      <c r="X716" s="2">
        <v>7.636813186813189</v>
      </c>
      <c r="Y716" s="2">
        <v>0</v>
      </c>
      <c r="Z716" s="2">
        <f>SUM(NonNurse[[#This Row],[Physical Therapist (PT) Hours]:[PT Aide Hours]])/NonNurse[[#This Row],[MDS Census]]</f>
        <v>0.18193440082644632</v>
      </c>
      <c r="AA716" s="2">
        <v>0</v>
      </c>
      <c r="AB716" s="2">
        <v>0</v>
      </c>
      <c r="AC716" s="2">
        <v>0</v>
      </c>
      <c r="AD716" s="2">
        <v>0</v>
      </c>
      <c r="AE716" s="2">
        <v>0</v>
      </c>
      <c r="AF716" s="2">
        <v>0</v>
      </c>
      <c r="AG716" s="2">
        <v>0</v>
      </c>
      <c r="AH716" s="2" t="s">
        <v>436</v>
      </c>
      <c r="AI716" s="37">
        <v>5</v>
      </c>
    </row>
    <row r="717" spans="1:35" x14ac:dyDescent="0.25">
      <c r="A717" t="s">
        <v>35</v>
      </c>
      <c r="B717" t="s">
        <v>1384</v>
      </c>
      <c r="C717" t="s">
        <v>2175</v>
      </c>
      <c r="D717" t="s">
        <v>2331</v>
      </c>
      <c r="E717" s="2">
        <v>76.681318681318686</v>
      </c>
      <c r="F717" s="2">
        <v>0</v>
      </c>
      <c r="G717" s="2">
        <v>0.58241758241758246</v>
      </c>
      <c r="H717" s="2">
        <v>0.32967032967032966</v>
      </c>
      <c r="I717" s="2">
        <v>6.5934065934065931</v>
      </c>
      <c r="J717" s="2">
        <v>0</v>
      </c>
      <c r="K717" s="2">
        <v>0</v>
      </c>
      <c r="L717" s="2">
        <v>5.2893406593406596</v>
      </c>
      <c r="M717" s="2">
        <v>5.7445054945054945</v>
      </c>
      <c r="N717" s="2">
        <v>0</v>
      </c>
      <c r="O717" s="2">
        <f>SUM(NonNurse[[#This Row],[Qualified Social Work Staff Hours]:[Other Social Work Staff Hours]])/NonNurse[[#This Row],[MDS Census]]</f>
        <v>7.4914015477214102E-2</v>
      </c>
      <c r="P717" s="2">
        <v>5.7142857142857144</v>
      </c>
      <c r="Q717" s="2">
        <v>4.5247252747252746</v>
      </c>
      <c r="R717" s="2">
        <f>SUM(NonNurse[[#This Row],[Qualified Activities Professional Hours]:[Other Activities Professional Hours]])/NonNurse[[#This Row],[MDS Census]]</f>
        <v>0.13352679850960159</v>
      </c>
      <c r="S717" s="2">
        <v>5.2397802197802195</v>
      </c>
      <c r="T717" s="2">
        <v>6.548571428571428</v>
      </c>
      <c r="U717" s="2">
        <v>0</v>
      </c>
      <c r="V717" s="2">
        <f>SUM(NonNurse[[#This Row],[Occupational Therapist Hours]:[OT Aide Hours]])/NonNurse[[#This Row],[MDS Census]]</f>
        <v>0.15373172828890797</v>
      </c>
      <c r="W717" s="2">
        <v>3.2199999999999998</v>
      </c>
      <c r="X717" s="2">
        <v>11.277142857142856</v>
      </c>
      <c r="Y717" s="2">
        <v>0</v>
      </c>
      <c r="Z717" s="2">
        <f>SUM(NonNurse[[#This Row],[Physical Therapist (PT) Hours]:[PT Aide Hours]])/NonNurse[[#This Row],[MDS Census]]</f>
        <v>0.18905703640011459</v>
      </c>
      <c r="AA717" s="2">
        <v>0</v>
      </c>
      <c r="AB717" s="2">
        <v>0</v>
      </c>
      <c r="AC717" s="2">
        <v>0</v>
      </c>
      <c r="AD717" s="2">
        <v>0</v>
      </c>
      <c r="AE717" s="2">
        <v>0</v>
      </c>
      <c r="AF717" s="2">
        <v>0</v>
      </c>
      <c r="AG717" s="2">
        <v>0.52747252747252749</v>
      </c>
      <c r="AH717" s="2" t="s">
        <v>442</v>
      </c>
      <c r="AI717" s="37">
        <v>5</v>
      </c>
    </row>
    <row r="718" spans="1:35" x14ac:dyDescent="0.25">
      <c r="A718" t="s">
        <v>35</v>
      </c>
      <c r="B718" t="s">
        <v>1297</v>
      </c>
      <c r="C718" t="s">
        <v>1950</v>
      </c>
      <c r="D718" t="s">
        <v>2355</v>
      </c>
      <c r="E718" s="2">
        <v>88.527472527472526</v>
      </c>
      <c r="F718" s="2">
        <v>0</v>
      </c>
      <c r="G718" s="2">
        <v>0.30769230769230771</v>
      </c>
      <c r="H718" s="2">
        <v>0</v>
      </c>
      <c r="I718" s="2">
        <v>0.2087912087912088</v>
      </c>
      <c r="J718" s="2">
        <v>0</v>
      </c>
      <c r="K718" s="2">
        <v>0</v>
      </c>
      <c r="L718" s="2">
        <v>9.8763736263736259</v>
      </c>
      <c r="M718" s="2">
        <v>5.5412087912087911</v>
      </c>
      <c r="N718" s="2">
        <v>0</v>
      </c>
      <c r="O718" s="2">
        <f>SUM(NonNurse[[#This Row],[Qualified Social Work Staff Hours]:[Other Social Work Staff Hours]])/NonNurse[[#This Row],[MDS Census]]</f>
        <v>6.259309831181728E-2</v>
      </c>
      <c r="P718" s="2">
        <v>0</v>
      </c>
      <c r="Q718" s="2">
        <v>18.203296703296704</v>
      </c>
      <c r="R718" s="2">
        <f>SUM(NonNurse[[#This Row],[Qualified Activities Professional Hours]:[Other Activities Professional Hours]])/NonNurse[[#This Row],[MDS Census]]</f>
        <v>0.20562313803376367</v>
      </c>
      <c r="S718" s="2">
        <v>9.0886813186813171</v>
      </c>
      <c r="T718" s="2">
        <v>0</v>
      </c>
      <c r="U718" s="2">
        <v>2.5164835164835164</v>
      </c>
      <c r="V718" s="2">
        <f>SUM(NonNurse[[#This Row],[Occupational Therapist Hours]:[OT Aide Hours]])/NonNurse[[#This Row],[MDS Census]]</f>
        <v>0.13109111221449848</v>
      </c>
      <c r="W718" s="2">
        <v>10.271978021978022</v>
      </c>
      <c r="X718" s="2">
        <v>1.8956043956043955</v>
      </c>
      <c r="Y718" s="2">
        <v>0</v>
      </c>
      <c r="Z718" s="2">
        <f>SUM(NonNurse[[#This Row],[Physical Therapist (PT) Hours]:[PT Aide Hours]])/NonNurse[[#This Row],[MDS Census]]</f>
        <v>0.13744414101290964</v>
      </c>
      <c r="AA718" s="2">
        <v>0</v>
      </c>
      <c r="AB718" s="2">
        <v>0</v>
      </c>
      <c r="AC718" s="2">
        <v>0</v>
      </c>
      <c r="AD718" s="2">
        <v>0</v>
      </c>
      <c r="AE718" s="2">
        <v>0</v>
      </c>
      <c r="AF718" s="2">
        <v>0</v>
      </c>
      <c r="AG718" s="2">
        <v>0</v>
      </c>
      <c r="AH718" s="2" t="s">
        <v>353</v>
      </c>
      <c r="AI718" s="37">
        <v>5</v>
      </c>
    </row>
    <row r="719" spans="1:35" x14ac:dyDescent="0.25">
      <c r="A719" t="s">
        <v>35</v>
      </c>
      <c r="B719" t="s">
        <v>1489</v>
      </c>
      <c r="C719" t="s">
        <v>1948</v>
      </c>
      <c r="D719" t="s">
        <v>2316</v>
      </c>
      <c r="E719" s="2">
        <v>47.417582417582416</v>
      </c>
      <c r="F719" s="2">
        <v>4.7472527472527473</v>
      </c>
      <c r="G719" s="2">
        <v>2.197802197802198E-2</v>
      </c>
      <c r="H719" s="2">
        <v>0.23076923076923078</v>
      </c>
      <c r="I719" s="2">
        <v>2.3736263736263736</v>
      </c>
      <c r="J719" s="2">
        <v>0</v>
      </c>
      <c r="K719" s="2">
        <v>0</v>
      </c>
      <c r="L719" s="2">
        <v>1.7907692307692304</v>
      </c>
      <c r="M719" s="2">
        <v>0</v>
      </c>
      <c r="N719" s="2">
        <v>0</v>
      </c>
      <c r="O719" s="2">
        <f>SUM(NonNurse[[#This Row],[Qualified Social Work Staff Hours]:[Other Social Work Staff Hours]])/NonNurse[[#This Row],[MDS Census]]</f>
        <v>0</v>
      </c>
      <c r="P719" s="2">
        <v>0</v>
      </c>
      <c r="Q719" s="2">
        <v>9.4981318681318729</v>
      </c>
      <c r="R719" s="2">
        <f>SUM(NonNurse[[#This Row],[Qualified Activities Professional Hours]:[Other Activities Professional Hours]])/NonNurse[[#This Row],[MDS Census]]</f>
        <v>0.20030822711471621</v>
      </c>
      <c r="S719" s="2">
        <v>1.3526373626373627</v>
      </c>
      <c r="T719" s="2">
        <v>7.5909890109890119</v>
      </c>
      <c r="U719" s="2">
        <v>0</v>
      </c>
      <c r="V719" s="2">
        <f>SUM(NonNurse[[#This Row],[Occupational Therapist Hours]:[OT Aide Hours]])/NonNurse[[#This Row],[MDS Census]]</f>
        <v>0.1886141367323291</v>
      </c>
      <c r="W719" s="2">
        <v>3.8241758241758252</v>
      </c>
      <c r="X719" s="2">
        <v>1.2664835164835164</v>
      </c>
      <c r="Y719" s="2">
        <v>0</v>
      </c>
      <c r="Z719" s="2">
        <f>SUM(NonNurse[[#This Row],[Physical Therapist (PT) Hours]:[PT Aide Hours]])/NonNurse[[#This Row],[MDS Census]]</f>
        <v>0.10735805330243339</v>
      </c>
      <c r="AA719" s="2">
        <v>0</v>
      </c>
      <c r="AB719" s="2">
        <v>0</v>
      </c>
      <c r="AC719" s="2">
        <v>0</v>
      </c>
      <c r="AD719" s="2">
        <v>0</v>
      </c>
      <c r="AE719" s="2">
        <v>0</v>
      </c>
      <c r="AF719" s="2">
        <v>0</v>
      </c>
      <c r="AG719" s="2">
        <v>0</v>
      </c>
      <c r="AH719" s="2" t="s">
        <v>550</v>
      </c>
      <c r="AI719" s="37">
        <v>5</v>
      </c>
    </row>
    <row r="720" spans="1:35" x14ac:dyDescent="0.25">
      <c r="A720" t="s">
        <v>35</v>
      </c>
      <c r="B720" t="s">
        <v>1223</v>
      </c>
      <c r="C720" t="s">
        <v>2136</v>
      </c>
      <c r="D720" t="s">
        <v>2316</v>
      </c>
      <c r="E720" s="2">
        <v>100.95604395604396</v>
      </c>
      <c r="F720" s="2">
        <v>5.3626373626373622</v>
      </c>
      <c r="G720" s="2">
        <v>0</v>
      </c>
      <c r="H720" s="2">
        <v>0.32967032967032966</v>
      </c>
      <c r="I720" s="2">
        <v>7.9780219780219781</v>
      </c>
      <c r="J720" s="2">
        <v>0</v>
      </c>
      <c r="K720" s="2">
        <v>0</v>
      </c>
      <c r="L720" s="2">
        <v>2.0648351648351646</v>
      </c>
      <c r="M720" s="2">
        <v>0</v>
      </c>
      <c r="N720" s="2">
        <v>7.1840659340659343</v>
      </c>
      <c r="O720" s="2">
        <f>SUM(NonNurse[[#This Row],[Qualified Social Work Staff Hours]:[Other Social Work Staff Hours]])/NonNurse[[#This Row],[MDS Census]]</f>
        <v>7.1160335256340482E-2</v>
      </c>
      <c r="P720" s="2">
        <v>0</v>
      </c>
      <c r="Q720" s="2">
        <v>24.107142857142858</v>
      </c>
      <c r="R720" s="2">
        <f>SUM(NonNurse[[#This Row],[Qualified Activities Professional Hours]:[Other Activities Professional Hours]])/NonNurse[[#This Row],[MDS Census]]</f>
        <v>0.23878850549689778</v>
      </c>
      <c r="S720" s="2">
        <v>5.3189010989010983</v>
      </c>
      <c r="T720" s="2">
        <v>8.3069230769230771</v>
      </c>
      <c r="U720" s="2">
        <v>0</v>
      </c>
      <c r="V720" s="2">
        <f>SUM(NonNurse[[#This Row],[Occupational Therapist Hours]:[OT Aide Hours]])/NonNurse[[#This Row],[MDS Census]]</f>
        <v>0.13496788940894741</v>
      </c>
      <c r="W720" s="2">
        <v>4.5853846153846147</v>
      </c>
      <c r="X720" s="2">
        <v>13.039670329670331</v>
      </c>
      <c r="Y720" s="2">
        <v>0</v>
      </c>
      <c r="Z720" s="2">
        <f>SUM(NonNurse[[#This Row],[Physical Therapist (PT) Hours]:[PT Aide Hours]])/NonNurse[[#This Row],[MDS Census]]</f>
        <v>0.17458147382170458</v>
      </c>
      <c r="AA720" s="2">
        <v>0</v>
      </c>
      <c r="AB720" s="2">
        <v>0</v>
      </c>
      <c r="AC720" s="2">
        <v>0</v>
      </c>
      <c r="AD720" s="2">
        <v>0</v>
      </c>
      <c r="AE720" s="2">
        <v>0</v>
      </c>
      <c r="AF720" s="2">
        <v>0</v>
      </c>
      <c r="AG720" s="2">
        <v>0</v>
      </c>
      <c r="AH720" s="2" t="s">
        <v>279</v>
      </c>
      <c r="AI720" s="37">
        <v>5</v>
      </c>
    </row>
    <row r="721" spans="1:35" x14ac:dyDescent="0.25">
      <c r="A721" t="s">
        <v>35</v>
      </c>
      <c r="B721" t="s">
        <v>1617</v>
      </c>
      <c r="C721" t="s">
        <v>1933</v>
      </c>
      <c r="D721" t="s">
        <v>2363</v>
      </c>
      <c r="E721" s="2">
        <v>59.615384615384613</v>
      </c>
      <c r="F721" s="2">
        <v>15.208791208791208</v>
      </c>
      <c r="G721" s="2">
        <v>0.39560439560439559</v>
      </c>
      <c r="H721" s="2">
        <v>0.2857142857142857</v>
      </c>
      <c r="I721" s="2">
        <v>2.5054945054945055</v>
      </c>
      <c r="J721" s="2">
        <v>0</v>
      </c>
      <c r="K721" s="2">
        <v>0</v>
      </c>
      <c r="L721" s="2">
        <v>3.8131868131868134</v>
      </c>
      <c r="M721" s="2">
        <v>4.186813186813187</v>
      </c>
      <c r="N721" s="2">
        <v>0</v>
      </c>
      <c r="O721" s="2">
        <f>SUM(NonNurse[[#This Row],[Qualified Social Work Staff Hours]:[Other Social Work Staff Hours]])/NonNurse[[#This Row],[MDS Census]]</f>
        <v>7.023041474654379E-2</v>
      </c>
      <c r="P721" s="2">
        <v>0</v>
      </c>
      <c r="Q721" s="2">
        <v>9.6483516483516478</v>
      </c>
      <c r="R721" s="2">
        <f>SUM(NonNurse[[#This Row],[Qualified Activities Professional Hours]:[Other Activities Professional Hours]])/NonNurse[[#This Row],[MDS Census]]</f>
        <v>0.16184331797235021</v>
      </c>
      <c r="S721" s="2">
        <v>1.8651648351648353</v>
      </c>
      <c r="T721" s="2">
        <v>7.6951648351648334</v>
      </c>
      <c r="U721" s="2">
        <v>0</v>
      </c>
      <c r="V721" s="2">
        <f>SUM(NonNurse[[#This Row],[Occupational Therapist Hours]:[OT Aide Hours]])/NonNurse[[#This Row],[MDS Census]]</f>
        <v>0.16036682027649768</v>
      </c>
      <c r="W721" s="2">
        <v>2.9399999999999995</v>
      </c>
      <c r="X721" s="2">
        <v>10.001758241758242</v>
      </c>
      <c r="Y721" s="2">
        <v>0</v>
      </c>
      <c r="Z721" s="2">
        <f>SUM(NonNurse[[#This Row],[Physical Therapist (PT) Hours]:[PT Aide Hours]])/NonNurse[[#This Row],[MDS Census]]</f>
        <v>0.21708755760368664</v>
      </c>
      <c r="AA721" s="2">
        <v>0</v>
      </c>
      <c r="AB721" s="2">
        <v>0</v>
      </c>
      <c r="AC721" s="2">
        <v>0</v>
      </c>
      <c r="AD721" s="2">
        <v>0</v>
      </c>
      <c r="AE721" s="2">
        <v>0</v>
      </c>
      <c r="AF721" s="2">
        <v>0</v>
      </c>
      <c r="AG721" s="2">
        <v>0</v>
      </c>
      <c r="AH721" s="2" t="s">
        <v>680</v>
      </c>
      <c r="AI721" s="37">
        <v>5</v>
      </c>
    </row>
    <row r="722" spans="1:35" x14ac:dyDescent="0.25">
      <c r="A722" t="s">
        <v>35</v>
      </c>
      <c r="B722" t="s">
        <v>1609</v>
      </c>
      <c r="C722" t="s">
        <v>1933</v>
      </c>
      <c r="D722" t="s">
        <v>2363</v>
      </c>
      <c r="E722" s="2">
        <v>63.406593406593409</v>
      </c>
      <c r="F722" s="2">
        <v>5.3571428571428568</v>
      </c>
      <c r="G722" s="2">
        <v>0.5714285714285714</v>
      </c>
      <c r="H722" s="2">
        <v>0.2857142857142857</v>
      </c>
      <c r="I722" s="2">
        <v>2.3516483516483517</v>
      </c>
      <c r="J722" s="2">
        <v>0</v>
      </c>
      <c r="K722" s="2">
        <v>0</v>
      </c>
      <c r="L722" s="2">
        <v>5.6706593406593404</v>
      </c>
      <c r="M722" s="2">
        <v>5.354395604395604</v>
      </c>
      <c r="N722" s="2">
        <v>0</v>
      </c>
      <c r="O722" s="2">
        <f>SUM(NonNurse[[#This Row],[Qualified Social Work Staff Hours]:[Other Social Work Staff Hours]])/NonNurse[[#This Row],[MDS Census]]</f>
        <v>8.4445407279029452E-2</v>
      </c>
      <c r="P722" s="2">
        <v>5.75</v>
      </c>
      <c r="Q722" s="2">
        <v>4.8414285714285716</v>
      </c>
      <c r="R722" s="2">
        <f>SUM(NonNurse[[#This Row],[Qualified Activities Professional Hours]:[Other Activities Professional Hours]])/NonNurse[[#This Row],[MDS Census]]</f>
        <v>0.16703986135181978</v>
      </c>
      <c r="S722" s="2">
        <v>1.6352747252747251</v>
      </c>
      <c r="T722" s="2">
        <v>8.4553846153846166</v>
      </c>
      <c r="U722" s="2">
        <v>0</v>
      </c>
      <c r="V722" s="2">
        <f>SUM(NonNurse[[#This Row],[Occupational Therapist Hours]:[OT Aide Hours]])/NonNurse[[#This Row],[MDS Census]]</f>
        <v>0.15914211438474871</v>
      </c>
      <c r="W722" s="2">
        <v>2.9226373626373632</v>
      </c>
      <c r="X722" s="2">
        <v>8.0342857142857156</v>
      </c>
      <c r="Y722" s="2">
        <v>0</v>
      </c>
      <c r="Z722" s="2">
        <f>SUM(NonNurse[[#This Row],[Physical Therapist (PT) Hours]:[PT Aide Hours]])/NonNurse[[#This Row],[MDS Census]]</f>
        <v>0.17280415944540731</v>
      </c>
      <c r="AA722" s="2">
        <v>0</v>
      </c>
      <c r="AB722" s="2">
        <v>0</v>
      </c>
      <c r="AC722" s="2">
        <v>0</v>
      </c>
      <c r="AD722" s="2">
        <v>0</v>
      </c>
      <c r="AE722" s="2">
        <v>0</v>
      </c>
      <c r="AF722" s="2">
        <v>0</v>
      </c>
      <c r="AG722" s="2">
        <v>0</v>
      </c>
      <c r="AH722" s="2" t="s">
        <v>672</v>
      </c>
      <c r="AI722" s="37">
        <v>5</v>
      </c>
    </row>
    <row r="723" spans="1:35" x14ac:dyDescent="0.25">
      <c r="A723" t="s">
        <v>35</v>
      </c>
      <c r="B723" t="s">
        <v>1431</v>
      </c>
      <c r="C723" t="s">
        <v>2065</v>
      </c>
      <c r="D723" t="s">
        <v>2335</v>
      </c>
      <c r="E723" s="2">
        <v>28.692307692307693</v>
      </c>
      <c r="F723" s="2">
        <v>24.052307692307686</v>
      </c>
      <c r="G723" s="2">
        <v>0.30769230769230771</v>
      </c>
      <c r="H723" s="2">
        <v>0</v>
      </c>
      <c r="I723" s="2">
        <v>1.1428571428571428</v>
      </c>
      <c r="J723" s="2">
        <v>0.2857142857142857</v>
      </c>
      <c r="K723" s="2">
        <v>1.1428571428571428</v>
      </c>
      <c r="L723" s="2">
        <v>0.2624175824175824</v>
      </c>
      <c r="M723" s="2">
        <v>0</v>
      </c>
      <c r="N723" s="2">
        <v>0</v>
      </c>
      <c r="O723" s="2">
        <f>SUM(NonNurse[[#This Row],[Qualified Social Work Staff Hours]:[Other Social Work Staff Hours]])/NonNurse[[#This Row],[MDS Census]]</f>
        <v>0</v>
      </c>
      <c r="P723" s="2">
        <v>0</v>
      </c>
      <c r="Q723" s="2">
        <v>0.59340659340659341</v>
      </c>
      <c r="R723" s="2">
        <f>SUM(NonNurse[[#This Row],[Qualified Activities Professional Hours]:[Other Activities Professional Hours]])/NonNurse[[#This Row],[MDS Census]]</f>
        <v>2.0681731137495211E-2</v>
      </c>
      <c r="S723" s="2">
        <v>1.4492307692307695</v>
      </c>
      <c r="T723" s="2">
        <v>2.4341758241758238</v>
      </c>
      <c r="U723" s="2">
        <v>0</v>
      </c>
      <c r="V723" s="2">
        <f>SUM(NonNurse[[#This Row],[Occupational Therapist Hours]:[OT Aide Hours]])/NonNurse[[#This Row],[MDS Census]]</f>
        <v>0.13534661049406357</v>
      </c>
      <c r="W723" s="2">
        <v>1.4682417582417582</v>
      </c>
      <c r="X723" s="2">
        <v>5.686813186813187</v>
      </c>
      <c r="Y723" s="2">
        <v>0</v>
      </c>
      <c r="Z723" s="2">
        <f>SUM(NonNurse[[#This Row],[Physical Therapist (PT) Hours]:[PT Aide Hours]])/NonNurse[[#This Row],[MDS Census]]</f>
        <v>0.24937188816545386</v>
      </c>
      <c r="AA723" s="2">
        <v>1.1428571428571428</v>
      </c>
      <c r="AB723" s="2">
        <v>0</v>
      </c>
      <c r="AC723" s="2">
        <v>0</v>
      </c>
      <c r="AD723" s="2">
        <v>0</v>
      </c>
      <c r="AE723" s="2">
        <v>0</v>
      </c>
      <c r="AF723" s="2">
        <v>0</v>
      </c>
      <c r="AG723" s="2">
        <v>0.2857142857142857</v>
      </c>
      <c r="AH723" s="2" t="s">
        <v>490</v>
      </c>
      <c r="AI723" s="37">
        <v>5</v>
      </c>
    </row>
    <row r="724" spans="1:35" x14ac:dyDescent="0.25">
      <c r="A724" t="s">
        <v>35</v>
      </c>
      <c r="B724" t="s">
        <v>1414</v>
      </c>
      <c r="C724" t="s">
        <v>2145</v>
      </c>
      <c r="D724" t="s">
        <v>2287</v>
      </c>
      <c r="E724" s="2">
        <v>57.593406593406591</v>
      </c>
      <c r="F724" s="2">
        <v>20.475274725274726</v>
      </c>
      <c r="G724" s="2">
        <v>0</v>
      </c>
      <c r="H724" s="2">
        <v>0</v>
      </c>
      <c r="I724" s="2">
        <v>0</v>
      </c>
      <c r="J724" s="2">
        <v>0</v>
      </c>
      <c r="K724" s="2">
        <v>0</v>
      </c>
      <c r="L724" s="2">
        <v>3.5102197802197814</v>
      </c>
      <c r="M724" s="2">
        <v>4.6983516483516476</v>
      </c>
      <c r="N724" s="2">
        <v>0</v>
      </c>
      <c r="O724" s="2">
        <f>SUM(NonNurse[[#This Row],[Qualified Social Work Staff Hours]:[Other Social Work Staff Hours]])/NonNurse[[#This Row],[MDS Census]]</f>
        <v>8.1577943140622014E-2</v>
      </c>
      <c r="P724" s="2">
        <v>4.3684615384615384</v>
      </c>
      <c r="Q724" s="2">
        <v>11.984285714285713</v>
      </c>
      <c r="R724" s="2">
        <f>SUM(NonNurse[[#This Row],[Qualified Activities Professional Hours]:[Other Activities Professional Hours]])/NonNurse[[#This Row],[MDS Census]]</f>
        <v>0.28393436367105512</v>
      </c>
      <c r="S724" s="2">
        <v>0.48461538461538473</v>
      </c>
      <c r="T724" s="2">
        <v>10.955604395604396</v>
      </c>
      <c r="U724" s="2">
        <v>0</v>
      </c>
      <c r="V724" s="2">
        <f>SUM(NonNurse[[#This Row],[Occupational Therapist Hours]:[OT Aide Hours]])/NonNurse[[#This Row],[MDS Census]]</f>
        <v>0.19863766456783058</v>
      </c>
      <c r="W724" s="2">
        <v>0.74681318681318676</v>
      </c>
      <c r="X724" s="2">
        <v>6.0619780219780202</v>
      </c>
      <c r="Y724" s="2">
        <v>0</v>
      </c>
      <c r="Z724" s="2">
        <f>SUM(NonNurse[[#This Row],[Physical Therapist (PT) Hours]:[PT Aide Hours]])/NonNurse[[#This Row],[MDS Census]]</f>
        <v>0.11822171341347068</v>
      </c>
      <c r="AA724" s="2">
        <v>0</v>
      </c>
      <c r="AB724" s="2">
        <v>0</v>
      </c>
      <c r="AC724" s="2">
        <v>0</v>
      </c>
      <c r="AD724" s="2">
        <v>0</v>
      </c>
      <c r="AE724" s="2">
        <v>0</v>
      </c>
      <c r="AF724" s="2">
        <v>0</v>
      </c>
      <c r="AG724" s="2">
        <v>0</v>
      </c>
      <c r="AH724" s="2" t="s">
        <v>473</v>
      </c>
      <c r="AI724" s="37">
        <v>5</v>
      </c>
    </row>
    <row r="725" spans="1:35" x14ac:dyDescent="0.25">
      <c r="A725" t="s">
        <v>35</v>
      </c>
      <c r="B725" t="s">
        <v>1413</v>
      </c>
      <c r="C725" t="s">
        <v>2008</v>
      </c>
      <c r="D725" t="s">
        <v>2281</v>
      </c>
      <c r="E725" s="2">
        <v>56.527472527472526</v>
      </c>
      <c r="F725" s="2">
        <v>28.407362637362638</v>
      </c>
      <c r="G725" s="2">
        <v>0.76923076923076927</v>
      </c>
      <c r="H725" s="2">
        <v>0.24175824175824176</v>
      </c>
      <c r="I725" s="2">
        <v>1.1428571428571428</v>
      </c>
      <c r="J725" s="2">
        <v>0</v>
      </c>
      <c r="K725" s="2">
        <v>1.4395604395604396</v>
      </c>
      <c r="L725" s="2">
        <v>4.1005494505494511</v>
      </c>
      <c r="M725" s="2">
        <v>2.2857142857142856</v>
      </c>
      <c r="N725" s="2">
        <v>0</v>
      </c>
      <c r="O725" s="2">
        <f>SUM(NonNurse[[#This Row],[Qualified Social Work Staff Hours]:[Other Social Work Staff Hours]])/NonNurse[[#This Row],[MDS Census]]</f>
        <v>4.0435458786936239E-2</v>
      </c>
      <c r="P725" s="2">
        <v>3.5604395604395602</v>
      </c>
      <c r="Q725" s="2">
        <v>5.9460439560439555</v>
      </c>
      <c r="R725" s="2">
        <f>SUM(NonNurse[[#This Row],[Qualified Activities Professional Hours]:[Other Activities Professional Hours]])/NonNurse[[#This Row],[MDS Census]]</f>
        <v>0.16817457231726285</v>
      </c>
      <c r="S725" s="2">
        <v>4.1427472527472524</v>
      </c>
      <c r="T725" s="2">
        <v>8.1904395604395592</v>
      </c>
      <c r="U725" s="2">
        <v>0</v>
      </c>
      <c r="V725" s="2">
        <f>SUM(NonNurse[[#This Row],[Occupational Therapist Hours]:[OT Aide Hours]])/NonNurse[[#This Row],[MDS Census]]</f>
        <v>0.21818040435458785</v>
      </c>
      <c r="W725" s="2">
        <v>4.5682417582417596</v>
      </c>
      <c r="X725" s="2">
        <v>14.305934065934061</v>
      </c>
      <c r="Y725" s="2">
        <v>0</v>
      </c>
      <c r="Z725" s="2">
        <f>SUM(NonNurse[[#This Row],[Physical Therapist (PT) Hours]:[PT Aide Hours]])/NonNurse[[#This Row],[MDS Census]]</f>
        <v>0.33389385692068424</v>
      </c>
      <c r="AA725" s="2">
        <v>0</v>
      </c>
      <c r="AB725" s="2">
        <v>0</v>
      </c>
      <c r="AC725" s="2">
        <v>0</v>
      </c>
      <c r="AD725" s="2">
        <v>0</v>
      </c>
      <c r="AE725" s="2">
        <v>0</v>
      </c>
      <c r="AF725" s="2">
        <v>0</v>
      </c>
      <c r="AG725" s="2">
        <v>0</v>
      </c>
      <c r="AH725" s="2" t="s">
        <v>472</v>
      </c>
      <c r="AI725" s="37">
        <v>5</v>
      </c>
    </row>
    <row r="726" spans="1:35" x14ac:dyDescent="0.25">
      <c r="A726" t="s">
        <v>35</v>
      </c>
      <c r="B726" t="s">
        <v>1873</v>
      </c>
      <c r="C726" t="s">
        <v>2068</v>
      </c>
      <c r="D726" t="s">
        <v>2307</v>
      </c>
      <c r="E726" s="2">
        <v>71.747252747252745</v>
      </c>
      <c r="F726" s="2">
        <v>5.7142857142857144</v>
      </c>
      <c r="G726" s="2">
        <v>0.32967032967032966</v>
      </c>
      <c r="H726" s="2">
        <v>0.12373626373626372</v>
      </c>
      <c r="I726" s="2">
        <v>1.054945054945055</v>
      </c>
      <c r="J726" s="2">
        <v>0</v>
      </c>
      <c r="K726" s="2">
        <v>0</v>
      </c>
      <c r="L726" s="2">
        <v>2.4818681318681324</v>
      </c>
      <c r="M726" s="2">
        <v>10.207692307692307</v>
      </c>
      <c r="N726" s="2">
        <v>0</v>
      </c>
      <c r="O726" s="2">
        <f>SUM(NonNurse[[#This Row],[Qualified Social Work Staff Hours]:[Other Social Work Staff Hours]])/NonNurse[[#This Row],[MDS Census]]</f>
        <v>0.14227293613110736</v>
      </c>
      <c r="P726" s="2">
        <v>16.706813186813182</v>
      </c>
      <c r="Q726" s="2">
        <v>0</v>
      </c>
      <c r="R726" s="2">
        <f>SUM(NonNurse[[#This Row],[Qualified Activities Professional Hours]:[Other Activities Professional Hours]])/NonNurse[[#This Row],[MDS Census]]</f>
        <v>0.23285648644509108</v>
      </c>
      <c r="S726" s="2">
        <v>3.2706593406593401</v>
      </c>
      <c r="T726" s="2">
        <v>3.1202197802197809</v>
      </c>
      <c r="U726" s="2">
        <v>0</v>
      </c>
      <c r="V726" s="2">
        <f>SUM(NonNurse[[#This Row],[Occupational Therapist Hours]:[OT Aide Hours]])/NonNurse[[#This Row],[MDS Census]]</f>
        <v>8.9074896615101859E-2</v>
      </c>
      <c r="W726" s="2">
        <v>5.4362637362637356</v>
      </c>
      <c r="X726" s="2">
        <v>4.7024175824175831</v>
      </c>
      <c r="Y726" s="2">
        <v>0</v>
      </c>
      <c r="Z726" s="2">
        <f>SUM(NonNurse[[#This Row],[Physical Therapist (PT) Hours]:[PT Aide Hours]])/NonNurse[[#This Row],[MDS Census]]</f>
        <v>0.1413110736713126</v>
      </c>
      <c r="AA726" s="2">
        <v>0</v>
      </c>
      <c r="AB726" s="2">
        <v>0</v>
      </c>
      <c r="AC726" s="2">
        <v>0</v>
      </c>
      <c r="AD726" s="2">
        <v>0</v>
      </c>
      <c r="AE726" s="2">
        <v>0</v>
      </c>
      <c r="AF726" s="2">
        <v>0</v>
      </c>
      <c r="AG726" s="2">
        <v>0</v>
      </c>
      <c r="AH726" s="2" t="s">
        <v>940</v>
      </c>
      <c r="AI726" s="37">
        <v>5</v>
      </c>
    </row>
    <row r="727" spans="1:35" x14ac:dyDescent="0.25">
      <c r="A727" t="s">
        <v>35</v>
      </c>
      <c r="B727" t="s">
        <v>1162</v>
      </c>
      <c r="C727" t="s">
        <v>2089</v>
      </c>
      <c r="D727" t="s">
        <v>2335</v>
      </c>
      <c r="E727" s="2">
        <v>55</v>
      </c>
      <c r="F727" s="2">
        <v>11.252747252747254</v>
      </c>
      <c r="G727" s="2">
        <v>1.4065934065934067</v>
      </c>
      <c r="H727" s="2">
        <v>0</v>
      </c>
      <c r="I727" s="2">
        <v>5.3626373626373622</v>
      </c>
      <c r="J727" s="2">
        <v>0</v>
      </c>
      <c r="K727" s="2">
        <v>0</v>
      </c>
      <c r="L727" s="2">
        <v>8.9557142857142846</v>
      </c>
      <c r="M727" s="2">
        <v>0</v>
      </c>
      <c r="N727" s="2">
        <v>4.6593406593406597</v>
      </c>
      <c r="O727" s="2">
        <f>SUM(NonNurse[[#This Row],[Qualified Social Work Staff Hours]:[Other Social Work Staff Hours]])/NonNurse[[#This Row],[MDS Census]]</f>
        <v>8.4715284715284722E-2</v>
      </c>
      <c r="P727" s="2">
        <v>0</v>
      </c>
      <c r="Q727" s="2">
        <v>0.27758241758241758</v>
      </c>
      <c r="R727" s="2">
        <f>SUM(NonNurse[[#This Row],[Qualified Activities Professional Hours]:[Other Activities Professional Hours]])/NonNurse[[#This Row],[MDS Census]]</f>
        <v>5.0469530469530472E-3</v>
      </c>
      <c r="S727" s="2">
        <v>1.9480219780219779</v>
      </c>
      <c r="T727" s="2">
        <v>7.3768131868131901</v>
      </c>
      <c r="U727" s="2">
        <v>0</v>
      </c>
      <c r="V727" s="2">
        <f>SUM(NonNurse[[#This Row],[Occupational Therapist Hours]:[OT Aide Hours]])/NonNurse[[#This Row],[MDS Census]]</f>
        <v>0.16954245754245759</v>
      </c>
      <c r="W727" s="2">
        <v>1.7646153846153847</v>
      </c>
      <c r="X727" s="2">
        <v>7.5615384615384684</v>
      </c>
      <c r="Y727" s="2">
        <v>0</v>
      </c>
      <c r="Z727" s="2">
        <f>SUM(NonNurse[[#This Row],[Physical Therapist (PT) Hours]:[PT Aide Hours]])/NonNurse[[#This Row],[MDS Census]]</f>
        <v>0.16956643356643369</v>
      </c>
      <c r="AA727" s="2">
        <v>0</v>
      </c>
      <c r="AB727" s="2">
        <v>0</v>
      </c>
      <c r="AC727" s="2">
        <v>0</v>
      </c>
      <c r="AD727" s="2">
        <v>0</v>
      </c>
      <c r="AE727" s="2">
        <v>0</v>
      </c>
      <c r="AF727" s="2">
        <v>0</v>
      </c>
      <c r="AG727" s="2">
        <v>0</v>
      </c>
      <c r="AH727" s="2" t="s">
        <v>217</v>
      </c>
      <c r="AI727" s="37">
        <v>5</v>
      </c>
    </row>
    <row r="728" spans="1:35" x14ac:dyDescent="0.25">
      <c r="A728" t="s">
        <v>35</v>
      </c>
      <c r="B728" t="s">
        <v>1828</v>
      </c>
      <c r="C728" t="s">
        <v>2091</v>
      </c>
      <c r="D728" t="s">
        <v>2344</v>
      </c>
      <c r="E728" s="2">
        <v>83.417582417582423</v>
      </c>
      <c r="F728" s="2">
        <v>5.0109890109890109</v>
      </c>
      <c r="G728" s="2">
        <v>0</v>
      </c>
      <c r="H728" s="2">
        <v>0.29120879120879123</v>
      </c>
      <c r="I728" s="2">
        <v>0.26373626373626374</v>
      </c>
      <c r="J728" s="2">
        <v>0</v>
      </c>
      <c r="K728" s="2">
        <v>0</v>
      </c>
      <c r="L728" s="2">
        <v>9.4637362637362639</v>
      </c>
      <c r="M728" s="2">
        <v>5.4890109890109891</v>
      </c>
      <c r="N728" s="2">
        <v>0</v>
      </c>
      <c r="O728" s="2">
        <f>SUM(NonNurse[[#This Row],[Qualified Social Work Staff Hours]:[Other Social Work Staff Hours]])/NonNurse[[#This Row],[MDS Census]]</f>
        <v>6.580160716638124E-2</v>
      </c>
      <c r="P728" s="2">
        <v>5.5340659340659331</v>
      </c>
      <c r="Q728" s="2">
        <v>9.96813186813187</v>
      </c>
      <c r="R728" s="2">
        <f>SUM(NonNurse[[#This Row],[Qualified Activities Professional Hours]:[Other Activities Professional Hours]])/NonNurse[[#This Row],[MDS Census]]</f>
        <v>0.18583849295218019</v>
      </c>
      <c r="S728" s="2">
        <v>1.8241758241758241</v>
      </c>
      <c r="T728" s="2">
        <v>7.1427472527472515</v>
      </c>
      <c r="U728" s="2">
        <v>0</v>
      </c>
      <c r="V728" s="2">
        <f>SUM(NonNurse[[#This Row],[Occupational Therapist Hours]:[OT Aide Hours]])/NonNurse[[#This Row],[MDS Census]]</f>
        <v>0.10749440126465548</v>
      </c>
      <c r="W728" s="2">
        <v>1.9098901098901104</v>
      </c>
      <c r="X728" s="2">
        <v>7.8219780219780226</v>
      </c>
      <c r="Y728" s="2">
        <v>0</v>
      </c>
      <c r="Z728" s="2">
        <f>SUM(NonNurse[[#This Row],[Physical Therapist (PT) Hours]:[PT Aide Hours]])/NonNurse[[#This Row],[MDS Census]]</f>
        <v>0.11666447108417864</v>
      </c>
      <c r="AA728" s="2">
        <v>0</v>
      </c>
      <c r="AB728" s="2">
        <v>0</v>
      </c>
      <c r="AC728" s="2">
        <v>0</v>
      </c>
      <c r="AD728" s="2">
        <v>0</v>
      </c>
      <c r="AE728" s="2">
        <v>0</v>
      </c>
      <c r="AF728" s="2">
        <v>0</v>
      </c>
      <c r="AG728" s="2">
        <v>0</v>
      </c>
      <c r="AH728" s="2" t="s">
        <v>895</v>
      </c>
      <c r="AI728" s="37">
        <v>5</v>
      </c>
    </row>
    <row r="729" spans="1:35" x14ac:dyDescent="0.25">
      <c r="A729" t="s">
        <v>35</v>
      </c>
      <c r="B729" t="s">
        <v>1529</v>
      </c>
      <c r="C729" t="s">
        <v>2068</v>
      </c>
      <c r="D729" t="s">
        <v>2307</v>
      </c>
      <c r="E729" s="2">
        <v>64</v>
      </c>
      <c r="F729" s="2">
        <v>5.6263736263736268</v>
      </c>
      <c r="G729" s="2">
        <v>0</v>
      </c>
      <c r="H729" s="2">
        <v>0.36813186813186816</v>
      </c>
      <c r="I729" s="2">
        <v>7.6923076923076927E-2</v>
      </c>
      <c r="J729" s="2">
        <v>0</v>
      </c>
      <c r="K729" s="2">
        <v>0</v>
      </c>
      <c r="L729" s="2">
        <v>7.1468131868131906</v>
      </c>
      <c r="M729" s="2">
        <v>5.4505494505494507</v>
      </c>
      <c r="N729" s="2">
        <v>0</v>
      </c>
      <c r="O729" s="2">
        <f>SUM(NonNurse[[#This Row],[Qualified Social Work Staff Hours]:[Other Social Work Staff Hours]])/NonNurse[[#This Row],[MDS Census]]</f>
        <v>8.5164835164835168E-2</v>
      </c>
      <c r="P729" s="2">
        <v>5.7142857142857144</v>
      </c>
      <c r="Q729" s="2">
        <v>11.631868131868131</v>
      </c>
      <c r="R729" s="2">
        <f>SUM(NonNurse[[#This Row],[Qualified Activities Professional Hours]:[Other Activities Professional Hours]])/NonNurse[[#This Row],[MDS Census]]</f>
        <v>0.27103365384615385</v>
      </c>
      <c r="S729" s="2">
        <v>5.1993406593406597</v>
      </c>
      <c r="T729" s="2">
        <v>5.0029670329670326</v>
      </c>
      <c r="U729" s="2">
        <v>0</v>
      </c>
      <c r="V729" s="2">
        <f>SUM(NonNurse[[#This Row],[Occupational Therapist Hours]:[OT Aide Hours]])/NonNurse[[#This Row],[MDS Census]]</f>
        <v>0.15941105769230768</v>
      </c>
      <c r="W729" s="2">
        <v>4.1443956043956058</v>
      </c>
      <c r="X729" s="2">
        <v>8.9819780219780192</v>
      </c>
      <c r="Y729" s="2">
        <v>0</v>
      </c>
      <c r="Z729" s="2">
        <f>SUM(NonNurse[[#This Row],[Physical Therapist (PT) Hours]:[PT Aide Hours]])/NonNurse[[#This Row],[MDS Census]]</f>
        <v>0.20509958791208788</v>
      </c>
      <c r="AA729" s="2">
        <v>0</v>
      </c>
      <c r="AB729" s="2">
        <v>0</v>
      </c>
      <c r="AC729" s="2">
        <v>0</v>
      </c>
      <c r="AD729" s="2">
        <v>0</v>
      </c>
      <c r="AE729" s="2">
        <v>0</v>
      </c>
      <c r="AF729" s="2">
        <v>0</v>
      </c>
      <c r="AG729" s="2">
        <v>0</v>
      </c>
      <c r="AH729" s="2" t="s">
        <v>591</v>
      </c>
      <c r="AI729" s="37">
        <v>5</v>
      </c>
    </row>
    <row r="730" spans="1:35" x14ac:dyDescent="0.25">
      <c r="A730" t="s">
        <v>35</v>
      </c>
      <c r="B730" t="s">
        <v>1788</v>
      </c>
      <c r="C730" t="s">
        <v>2160</v>
      </c>
      <c r="D730" t="s">
        <v>2305</v>
      </c>
      <c r="E730" s="2">
        <v>145.16483516483515</v>
      </c>
      <c r="F730" s="2">
        <v>5.6263736263736268</v>
      </c>
      <c r="G730" s="2">
        <v>0.19780219780219779</v>
      </c>
      <c r="H730" s="2">
        <v>0.37362637362637363</v>
      </c>
      <c r="I730" s="2">
        <v>2.5714285714285716</v>
      </c>
      <c r="J730" s="2">
        <v>0</v>
      </c>
      <c r="K730" s="2">
        <v>0</v>
      </c>
      <c r="L730" s="2">
        <v>3.6842857142857146</v>
      </c>
      <c r="M730" s="2">
        <v>5.7472527472527473</v>
      </c>
      <c r="N730" s="2">
        <v>13.041208791208792</v>
      </c>
      <c r="O730" s="2">
        <f>SUM(NonNurse[[#This Row],[Qualified Social Work Staff Hours]:[Other Social Work Staff Hours]])/NonNurse[[#This Row],[MDS Census]]</f>
        <v>0.12942846328538987</v>
      </c>
      <c r="P730" s="2">
        <v>5.6263736263736268</v>
      </c>
      <c r="Q730" s="2">
        <v>32.447802197802197</v>
      </c>
      <c r="R730" s="2">
        <f>SUM(NonNurse[[#This Row],[Qualified Activities Professional Hours]:[Other Activities Professional Hours]])/NonNurse[[#This Row],[MDS Census]]</f>
        <v>0.26228236184708559</v>
      </c>
      <c r="S730" s="2">
        <v>1.9457142857142864</v>
      </c>
      <c r="T730" s="2">
        <v>5.2493406593406586</v>
      </c>
      <c r="U730" s="2">
        <v>0</v>
      </c>
      <c r="V730" s="2">
        <f>SUM(NonNurse[[#This Row],[Occupational Therapist Hours]:[OT Aide Hours]])/NonNurse[[#This Row],[MDS Census]]</f>
        <v>4.9564723694171087E-2</v>
      </c>
      <c r="W730" s="2">
        <v>2.1614285714285715</v>
      </c>
      <c r="X730" s="2">
        <v>8.7515384615384608</v>
      </c>
      <c r="Y730" s="2">
        <v>0</v>
      </c>
      <c r="Z730" s="2">
        <f>SUM(NonNurse[[#This Row],[Physical Therapist (PT) Hours]:[PT Aide Hours]])/NonNurse[[#This Row],[MDS Census]]</f>
        <v>7.517638152914459E-2</v>
      </c>
      <c r="AA730" s="2">
        <v>0</v>
      </c>
      <c r="AB730" s="2">
        <v>0</v>
      </c>
      <c r="AC730" s="2">
        <v>0</v>
      </c>
      <c r="AD730" s="2">
        <v>0</v>
      </c>
      <c r="AE730" s="2">
        <v>0</v>
      </c>
      <c r="AF730" s="2">
        <v>0</v>
      </c>
      <c r="AG730" s="2">
        <v>0</v>
      </c>
      <c r="AH730" s="2" t="s">
        <v>854</v>
      </c>
      <c r="AI730" s="37">
        <v>5</v>
      </c>
    </row>
    <row r="731" spans="1:35" x14ac:dyDescent="0.25">
      <c r="A731" t="s">
        <v>35</v>
      </c>
      <c r="B731" t="s">
        <v>1032</v>
      </c>
      <c r="C731" t="s">
        <v>2079</v>
      </c>
      <c r="D731" t="s">
        <v>2339</v>
      </c>
      <c r="E731" s="2">
        <v>69.054945054945051</v>
      </c>
      <c r="F731" s="2">
        <v>5.6263736263736268</v>
      </c>
      <c r="G731" s="2">
        <v>0.23076923076923078</v>
      </c>
      <c r="H731" s="2">
        <v>0</v>
      </c>
      <c r="I731" s="2">
        <v>1.054945054945055</v>
      </c>
      <c r="J731" s="2">
        <v>0</v>
      </c>
      <c r="K731" s="2">
        <v>0.15384615384615385</v>
      </c>
      <c r="L731" s="2">
        <v>1.8157142857142856</v>
      </c>
      <c r="M731" s="2">
        <v>5.9258241758241761</v>
      </c>
      <c r="N731" s="2">
        <v>4.9725274725274726</v>
      </c>
      <c r="O731" s="2">
        <f>SUM(NonNurse[[#This Row],[Qualified Social Work Staff Hours]:[Other Social Work Staff Hours]])/NonNurse[[#This Row],[MDS Census]]</f>
        <v>0.15782145130490136</v>
      </c>
      <c r="P731" s="2">
        <v>4.3489010989010985</v>
      </c>
      <c r="Q731" s="2">
        <v>4.2087912087912089</v>
      </c>
      <c r="R731" s="2">
        <f>SUM(NonNurse[[#This Row],[Qualified Activities Professional Hours]:[Other Activities Professional Hours]])/NonNurse[[#This Row],[MDS Census]]</f>
        <v>0.12392584341183958</v>
      </c>
      <c r="S731" s="2">
        <v>0.28450549450549451</v>
      </c>
      <c r="T731" s="2">
        <v>1.9340659340659341</v>
      </c>
      <c r="U731" s="2">
        <v>0</v>
      </c>
      <c r="V731" s="2">
        <f>SUM(NonNurse[[#This Row],[Occupational Therapist Hours]:[OT Aide Hours]])/NonNurse[[#This Row],[MDS Census]]</f>
        <v>3.2127625716104391E-2</v>
      </c>
      <c r="W731" s="2">
        <v>0.26439560439560433</v>
      </c>
      <c r="X731" s="2">
        <v>1.3063736263736261</v>
      </c>
      <c r="Y731" s="2">
        <v>0</v>
      </c>
      <c r="Z731" s="2">
        <f>SUM(NonNurse[[#This Row],[Physical Therapist (PT) Hours]:[PT Aide Hours]])/NonNurse[[#This Row],[MDS Census]]</f>
        <v>2.2746658179503498E-2</v>
      </c>
      <c r="AA731" s="2">
        <v>0</v>
      </c>
      <c r="AB731" s="2">
        <v>0</v>
      </c>
      <c r="AC731" s="2">
        <v>0</v>
      </c>
      <c r="AD731" s="2">
        <v>0</v>
      </c>
      <c r="AE731" s="2">
        <v>0</v>
      </c>
      <c r="AF731" s="2">
        <v>0</v>
      </c>
      <c r="AG731" s="2">
        <v>0.31868131868131866</v>
      </c>
      <c r="AH731" s="2" t="s">
        <v>85</v>
      </c>
      <c r="AI731" s="37">
        <v>5</v>
      </c>
    </row>
    <row r="732" spans="1:35" x14ac:dyDescent="0.25">
      <c r="A732" t="s">
        <v>35</v>
      </c>
      <c r="B732" t="s">
        <v>1731</v>
      </c>
      <c r="C732" t="s">
        <v>1965</v>
      </c>
      <c r="D732" t="s">
        <v>2282</v>
      </c>
      <c r="E732" s="2">
        <v>81.879120879120876</v>
      </c>
      <c r="F732" s="2">
        <v>5.7142857142857144</v>
      </c>
      <c r="G732" s="2">
        <v>0.2857142857142857</v>
      </c>
      <c r="H732" s="2">
        <v>0.46153846153846156</v>
      </c>
      <c r="I732" s="2">
        <v>4.4835164835164836</v>
      </c>
      <c r="J732" s="2">
        <v>0</v>
      </c>
      <c r="K732" s="2">
        <v>0</v>
      </c>
      <c r="L732" s="2">
        <v>1.8548351648351646</v>
      </c>
      <c r="M732" s="2">
        <v>5.7142857142857144</v>
      </c>
      <c r="N732" s="2">
        <v>0</v>
      </c>
      <c r="O732" s="2">
        <f>SUM(NonNurse[[#This Row],[Qualified Social Work Staff Hours]:[Other Social Work Staff Hours]])/NonNurse[[#This Row],[MDS Census]]</f>
        <v>6.9789290028184139E-2</v>
      </c>
      <c r="P732" s="2">
        <v>6.1073626373626375</v>
      </c>
      <c r="Q732" s="2">
        <v>5.8774725274725279</v>
      </c>
      <c r="R732" s="2">
        <f>SUM(NonNurse[[#This Row],[Qualified Activities Professional Hours]:[Other Activities Professional Hours]])/NonNurse[[#This Row],[MDS Census]]</f>
        <v>0.14637229902026574</v>
      </c>
      <c r="S732" s="2">
        <v>1.8535164835164837</v>
      </c>
      <c r="T732" s="2">
        <v>1.6458241758241756</v>
      </c>
      <c r="U732" s="2">
        <v>0</v>
      </c>
      <c r="V732" s="2">
        <f>SUM(NonNurse[[#This Row],[Occupational Therapist Hours]:[OT Aide Hours]])/NonNurse[[#This Row],[MDS Census]]</f>
        <v>4.2737887531874921E-2</v>
      </c>
      <c r="W732" s="2">
        <v>2.2717582417582411</v>
      </c>
      <c r="X732" s="2">
        <v>9.5178021978021974</v>
      </c>
      <c r="Y732" s="2">
        <v>0</v>
      </c>
      <c r="Z732" s="2">
        <f>SUM(NonNurse[[#This Row],[Physical Therapist (PT) Hours]:[PT Aide Hours]])/NonNurse[[#This Row],[MDS Census]]</f>
        <v>0.14398738424372567</v>
      </c>
      <c r="AA732" s="2">
        <v>0</v>
      </c>
      <c r="AB732" s="2">
        <v>0</v>
      </c>
      <c r="AC732" s="2">
        <v>0</v>
      </c>
      <c r="AD732" s="2">
        <v>0</v>
      </c>
      <c r="AE732" s="2">
        <v>0</v>
      </c>
      <c r="AF732" s="2">
        <v>0</v>
      </c>
      <c r="AG732" s="2">
        <v>0</v>
      </c>
      <c r="AH732" s="2" t="s">
        <v>797</v>
      </c>
      <c r="AI732" s="37">
        <v>5</v>
      </c>
    </row>
    <row r="733" spans="1:35" x14ac:dyDescent="0.25">
      <c r="A733" t="s">
        <v>35</v>
      </c>
      <c r="B733" t="s">
        <v>1774</v>
      </c>
      <c r="C733" t="s">
        <v>1965</v>
      </c>
      <c r="D733" t="s">
        <v>2282</v>
      </c>
      <c r="E733" s="2">
        <v>81.714285714285708</v>
      </c>
      <c r="F733" s="2">
        <v>5.0109890109890109</v>
      </c>
      <c r="G733" s="2">
        <v>8.7912087912087919E-2</v>
      </c>
      <c r="H733" s="2">
        <v>0.57307692307692304</v>
      </c>
      <c r="I733" s="2">
        <v>3.3736263736263736</v>
      </c>
      <c r="J733" s="2">
        <v>0</v>
      </c>
      <c r="K733" s="2">
        <v>0</v>
      </c>
      <c r="L733" s="2">
        <v>3.1571428571428579</v>
      </c>
      <c r="M733" s="2">
        <v>0</v>
      </c>
      <c r="N733" s="2">
        <v>5.2747252747252746</v>
      </c>
      <c r="O733" s="2">
        <f>SUM(NonNurse[[#This Row],[Qualified Social Work Staff Hours]:[Other Social Work Staff Hours]])/NonNurse[[#This Row],[MDS Census]]</f>
        <v>6.455083378160302E-2</v>
      </c>
      <c r="P733" s="2">
        <v>0</v>
      </c>
      <c r="Q733" s="2">
        <v>20.75</v>
      </c>
      <c r="R733" s="2">
        <f>SUM(NonNurse[[#This Row],[Qualified Activities Professional Hours]:[Other Activities Professional Hours]])/NonNurse[[#This Row],[MDS Census]]</f>
        <v>0.25393356643356646</v>
      </c>
      <c r="S733" s="2">
        <v>0.79274725274725255</v>
      </c>
      <c r="T733" s="2">
        <v>9.4409890109890089</v>
      </c>
      <c r="U733" s="2">
        <v>0</v>
      </c>
      <c r="V733" s="2">
        <f>SUM(NonNurse[[#This Row],[Occupational Therapist Hours]:[OT Aide Hours]])/NonNurse[[#This Row],[MDS Census]]</f>
        <v>0.12523803119956964</v>
      </c>
      <c r="W733" s="2">
        <v>0.75934065934065931</v>
      </c>
      <c r="X733" s="2">
        <v>4.475824175824175</v>
      </c>
      <c r="Y733" s="2">
        <v>0</v>
      </c>
      <c r="Z733" s="2">
        <f>SUM(NonNurse[[#This Row],[Physical Therapist (PT) Hours]:[PT Aide Hours]])/NonNurse[[#This Row],[MDS Census]]</f>
        <v>6.4066702528240982E-2</v>
      </c>
      <c r="AA733" s="2">
        <v>0</v>
      </c>
      <c r="AB733" s="2">
        <v>0</v>
      </c>
      <c r="AC733" s="2">
        <v>0</v>
      </c>
      <c r="AD733" s="2">
        <v>31.505494505494507</v>
      </c>
      <c r="AE733" s="2">
        <v>0</v>
      </c>
      <c r="AF733" s="2">
        <v>0</v>
      </c>
      <c r="AG733" s="2">
        <v>0</v>
      </c>
      <c r="AH733" s="2" t="s">
        <v>840</v>
      </c>
      <c r="AI733" s="37">
        <v>5</v>
      </c>
    </row>
    <row r="734" spans="1:35" x14ac:dyDescent="0.25">
      <c r="A734" t="s">
        <v>35</v>
      </c>
      <c r="B734" t="s">
        <v>1670</v>
      </c>
      <c r="C734" t="s">
        <v>2180</v>
      </c>
      <c r="D734" t="s">
        <v>2333</v>
      </c>
      <c r="E734" s="2">
        <v>45.571428571428569</v>
      </c>
      <c r="F734" s="2">
        <v>0</v>
      </c>
      <c r="G734" s="2">
        <v>0.14285714285714285</v>
      </c>
      <c r="H734" s="2">
        <v>0.19780219780219779</v>
      </c>
      <c r="I734" s="2">
        <v>0.70329670329670335</v>
      </c>
      <c r="J734" s="2">
        <v>0</v>
      </c>
      <c r="K734" s="2">
        <v>0</v>
      </c>
      <c r="L734" s="2">
        <v>0.14692307692307691</v>
      </c>
      <c r="M734" s="2">
        <v>4.7445054945054945</v>
      </c>
      <c r="N734" s="2">
        <v>0</v>
      </c>
      <c r="O734" s="2">
        <f>SUM(NonNurse[[#This Row],[Qualified Social Work Staff Hours]:[Other Social Work Staff Hours]])/NonNurse[[#This Row],[MDS Census]]</f>
        <v>0.10411140583554378</v>
      </c>
      <c r="P734" s="2">
        <v>5.4258241758241761</v>
      </c>
      <c r="Q734" s="2">
        <v>5.4615384615384617</v>
      </c>
      <c r="R734" s="2">
        <f>SUM(NonNurse[[#This Row],[Qualified Activities Professional Hours]:[Other Activities Professional Hours]])/NonNurse[[#This Row],[MDS Census]]</f>
        <v>0.23890764408005791</v>
      </c>
      <c r="S734" s="2">
        <v>0.33274725274725275</v>
      </c>
      <c r="T734" s="2">
        <v>3.9028571428571426</v>
      </c>
      <c r="U734" s="2">
        <v>0</v>
      </c>
      <c r="V734" s="2">
        <f>SUM(NonNurse[[#This Row],[Occupational Therapist Hours]:[OT Aide Hours]])/NonNurse[[#This Row],[MDS Census]]</f>
        <v>9.2944297082228108E-2</v>
      </c>
      <c r="W734" s="2">
        <v>0.33428571428571424</v>
      </c>
      <c r="X734" s="2">
        <v>1.7562637362637361</v>
      </c>
      <c r="Y734" s="2">
        <v>0</v>
      </c>
      <c r="Z734" s="2">
        <f>SUM(NonNurse[[#This Row],[Physical Therapist (PT) Hours]:[PT Aide Hours]])/NonNurse[[#This Row],[MDS Census]]</f>
        <v>4.5874125874125871E-2</v>
      </c>
      <c r="AA734" s="2">
        <v>0</v>
      </c>
      <c r="AB734" s="2">
        <v>0</v>
      </c>
      <c r="AC734" s="2">
        <v>0</v>
      </c>
      <c r="AD734" s="2">
        <v>0</v>
      </c>
      <c r="AE734" s="2">
        <v>0</v>
      </c>
      <c r="AF734" s="2">
        <v>0</v>
      </c>
      <c r="AG734" s="2">
        <v>0</v>
      </c>
      <c r="AH734" s="2" t="s">
        <v>734</v>
      </c>
      <c r="AI734" s="37">
        <v>5</v>
      </c>
    </row>
    <row r="735" spans="1:35" x14ac:dyDescent="0.25">
      <c r="A735" t="s">
        <v>35</v>
      </c>
      <c r="B735" t="s">
        <v>1882</v>
      </c>
      <c r="C735" t="s">
        <v>2273</v>
      </c>
      <c r="D735" t="s">
        <v>2331</v>
      </c>
      <c r="E735" s="2">
        <v>55.659340659340657</v>
      </c>
      <c r="F735" s="2">
        <v>5.186813186813187</v>
      </c>
      <c r="G735" s="2">
        <v>0.5714285714285714</v>
      </c>
      <c r="H735" s="2">
        <v>0.24978021978021975</v>
      </c>
      <c r="I735" s="2">
        <v>2.1318681318681318</v>
      </c>
      <c r="J735" s="2">
        <v>0</v>
      </c>
      <c r="K735" s="2">
        <v>0</v>
      </c>
      <c r="L735" s="2">
        <v>3.8736263736263736</v>
      </c>
      <c r="M735" s="2">
        <v>0</v>
      </c>
      <c r="N735" s="2">
        <v>4.9890109890109891</v>
      </c>
      <c r="O735" s="2">
        <f>SUM(NonNurse[[#This Row],[Qualified Social Work Staff Hours]:[Other Social Work Staff Hours]])/NonNurse[[#This Row],[MDS Census]]</f>
        <v>8.9634748272458056E-2</v>
      </c>
      <c r="P735" s="2">
        <v>4.9010989010989015</v>
      </c>
      <c r="Q735" s="2">
        <v>5.6675824175824179</v>
      </c>
      <c r="R735" s="2">
        <f>SUM(NonNurse[[#This Row],[Qualified Activities Professional Hours]:[Other Activities Professional Hours]])/NonNurse[[#This Row],[MDS Census]]</f>
        <v>0.18988153998025667</v>
      </c>
      <c r="S735" s="2">
        <v>5.2280219780219781</v>
      </c>
      <c r="T735" s="2">
        <v>4.6648351648351651</v>
      </c>
      <c r="U735" s="2">
        <v>0</v>
      </c>
      <c r="V735" s="2">
        <f>SUM(NonNurse[[#This Row],[Occupational Therapist Hours]:[OT Aide Hours]])/NonNurse[[#This Row],[MDS Census]]</f>
        <v>0.17773938795656466</v>
      </c>
      <c r="W735" s="2">
        <v>8.2829670329670328</v>
      </c>
      <c r="X735" s="2">
        <v>4.4807692307692308</v>
      </c>
      <c r="Y735" s="2">
        <v>0</v>
      </c>
      <c r="Z735" s="2">
        <f>SUM(NonNurse[[#This Row],[Physical Therapist (PT) Hours]:[PT Aide Hours]])/NonNurse[[#This Row],[MDS Census]]</f>
        <v>0.2293188548864758</v>
      </c>
      <c r="AA735" s="2">
        <v>0</v>
      </c>
      <c r="AB735" s="2">
        <v>0</v>
      </c>
      <c r="AC735" s="2">
        <v>0</v>
      </c>
      <c r="AD735" s="2">
        <v>0</v>
      </c>
      <c r="AE735" s="2">
        <v>4.9560439560439562</v>
      </c>
      <c r="AF735" s="2">
        <v>0</v>
      </c>
      <c r="AG735" s="2">
        <v>0</v>
      </c>
      <c r="AH735" s="2" t="s">
        <v>949</v>
      </c>
      <c r="AI735" s="37">
        <v>5</v>
      </c>
    </row>
    <row r="736" spans="1:35" x14ac:dyDescent="0.25">
      <c r="A736" t="s">
        <v>35</v>
      </c>
      <c r="B736" t="s">
        <v>1269</v>
      </c>
      <c r="C736" t="s">
        <v>1969</v>
      </c>
      <c r="D736" t="s">
        <v>2311</v>
      </c>
      <c r="E736" s="2">
        <v>56.582417582417584</v>
      </c>
      <c r="F736" s="2">
        <v>0</v>
      </c>
      <c r="G736" s="2">
        <v>0.72527472527472525</v>
      </c>
      <c r="H736" s="2">
        <v>0.24175824175824176</v>
      </c>
      <c r="I736" s="2">
        <v>1.1208791208791209</v>
      </c>
      <c r="J736" s="2">
        <v>0</v>
      </c>
      <c r="K736" s="2">
        <v>0</v>
      </c>
      <c r="L736" s="2">
        <v>2.2604395604395613</v>
      </c>
      <c r="M736" s="2">
        <v>4.0439560439560438</v>
      </c>
      <c r="N736" s="2">
        <v>0</v>
      </c>
      <c r="O736" s="2">
        <f>SUM(NonNurse[[#This Row],[Qualified Social Work Staff Hours]:[Other Social Work Staff Hours]])/NonNurse[[#This Row],[MDS Census]]</f>
        <v>7.1470188386094383E-2</v>
      </c>
      <c r="P736" s="2">
        <v>10.997252747252746</v>
      </c>
      <c r="Q736" s="2">
        <v>0</v>
      </c>
      <c r="R736" s="2">
        <f>SUM(NonNurse[[#This Row],[Qualified Activities Professional Hours]:[Other Activities Professional Hours]])/NonNurse[[#This Row],[MDS Census]]</f>
        <v>0.19435812779180422</v>
      </c>
      <c r="S736" s="2">
        <v>2.0187912087912085</v>
      </c>
      <c r="T736" s="2">
        <v>1.6593406593406594</v>
      </c>
      <c r="U736" s="2">
        <v>0</v>
      </c>
      <c r="V736" s="2">
        <f>SUM(NonNurse[[#This Row],[Occupational Therapist Hours]:[OT Aide Hours]])/NonNurse[[#This Row],[MDS Census]]</f>
        <v>6.5004855311711018E-2</v>
      </c>
      <c r="W736" s="2">
        <v>3.3983516483516492</v>
      </c>
      <c r="X736" s="2">
        <v>4.3835164835164839</v>
      </c>
      <c r="Y736" s="2">
        <v>0</v>
      </c>
      <c r="Z736" s="2">
        <f>SUM(NonNurse[[#This Row],[Physical Therapist (PT) Hours]:[PT Aide Hours]])/NonNurse[[#This Row],[MDS Census]]</f>
        <v>0.13753155952612162</v>
      </c>
      <c r="AA736" s="2">
        <v>0</v>
      </c>
      <c r="AB736" s="2">
        <v>0</v>
      </c>
      <c r="AC736" s="2">
        <v>0</v>
      </c>
      <c r="AD736" s="2">
        <v>0</v>
      </c>
      <c r="AE736" s="2">
        <v>0</v>
      </c>
      <c r="AF736" s="2">
        <v>0</v>
      </c>
      <c r="AG736" s="2">
        <v>0</v>
      </c>
      <c r="AH736" s="2" t="s">
        <v>325</v>
      </c>
      <c r="AI736" s="37">
        <v>5</v>
      </c>
    </row>
    <row r="737" spans="1:35" x14ac:dyDescent="0.25">
      <c r="A737" t="s">
        <v>35</v>
      </c>
      <c r="B737" t="s">
        <v>1557</v>
      </c>
      <c r="C737" t="s">
        <v>2218</v>
      </c>
      <c r="D737" t="s">
        <v>2331</v>
      </c>
      <c r="E737" s="2">
        <v>41.252747252747255</v>
      </c>
      <c r="F737" s="2">
        <v>5.7142857142857144</v>
      </c>
      <c r="G737" s="2">
        <v>0.2087912087912088</v>
      </c>
      <c r="H737" s="2">
        <v>0.2087912087912088</v>
      </c>
      <c r="I737" s="2">
        <v>1.1428571428571428</v>
      </c>
      <c r="J737" s="2">
        <v>0</v>
      </c>
      <c r="K737" s="2">
        <v>1.1428571428571428</v>
      </c>
      <c r="L737" s="2">
        <v>5.7142857142857144</v>
      </c>
      <c r="M737" s="2">
        <v>0</v>
      </c>
      <c r="N737" s="2">
        <v>5.3626373626373622</v>
      </c>
      <c r="O737" s="2">
        <f>SUM(NonNurse[[#This Row],[Qualified Social Work Staff Hours]:[Other Social Work Staff Hours]])/NonNurse[[#This Row],[MDS Census]]</f>
        <v>0.12999467234949386</v>
      </c>
      <c r="P737" s="2">
        <v>0</v>
      </c>
      <c r="Q737" s="2">
        <v>13.824175824175825</v>
      </c>
      <c r="R737" s="2">
        <f>SUM(NonNurse[[#This Row],[Qualified Activities Professional Hours]:[Other Activities Professional Hours]])/NonNurse[[#This Row],[MDS Census]]</f>
        <v>0.33510921683537559</v>
      </c>
      <c r="S737" s="2">
        <v>6.8104395604395602</v>
      </c>
      <c r="T737" s="2">
        <v>0</v>
      </c>
      <c r="U737" s="2">
        <v>1.054945054945055</v>
      </c>
      <c r="V737" s="2">
        <f>SUM(NonNurse[[#This Row],[Occupational Therapist Hours]:[OT Aide Hours]])/NonNurse[[#This Row],[MDS Census]]</f>
        <v>0.19066329248801275</v>
      </c>
      <c r="W737" s="2">
        <v>3.3076923076923075</v>
      </c>
      <c r="X737" s="2">
        <v>7.6554945054945049</v>
      </c>
      <c r="Y737" s="2">
        <v>3.197802197802198</v>
      </c>
      <c r="Z737" s="2">
        <f>SUM(NonNurse[[#This Row],[Physical Therapist (PT) Hours]:[PT Aide Hours]])/NonNurse[[#This Row],[MDS Census]]</f>
        <v>0.34327384123601484</v>
      </c>
      <c r="AA737" s="2">
        <v>0</v>
      </c>
      <c r="AB737" s="2">
        <v>0</v>
      </c>
      <c r="AC737" s="2">
        <v>0</v>
      </c>
      <c r="AD737" s="2">
        <v>0</v>
      </c>
      <c r="AE737" s="2">
        <v>0</v>
      </c>
      <c r="AF737" s="2">
        <v>0</v>
      </c>
      <c r="AG737" s="2">
        <v>0.84615384615384615</v>
      </c>
      <c r="AH737" s="2" t="s">
        <v>619</v>
      </c>
      <c r="AI737" s="37">
        <v>5</v>
      </c>
    </row>
    <row r="738" spans="1:35" x14ac:dyDescent="0.25">
      <c r="A738" t="s">
        <v>35</v>
      </c>
      <c r="B738" t="s">
        <v>1120</v>
      </c>
      <c r="C738" t="s">
        <v>2082</v>
      </c>
      <c r="D738" t="s">
        <v>2322</v>
      </c>
      <c r="E738" s="2">
        <v>99.098901098901095</v>
      </c>
      <c r="F738" s="2">
        <v>5.0109890109890109</v>
      </c>
      <c r="G738" s="2">
        <v>0</v>
      </c>
      <c r="H738" s="2">
        <v>0.68780219780219787</v>
      </c>
      <c r="I738" s="2">
        <v>2.4505494505494507</v>
      </c>
      <c r="J738" s="2">
        <v>0</v>
      </c>
      <c r="K738" s="2">
        <v>0</v>
      </c>
      <c r="L738" s="2">
        <v>4.9619780219780214</v>
      </c>
      <c r="M738" s="2">
        <v>5.0989010989010985</v>
      </c>
      <c r="N738" s="2">
        <v>2.7175824175824168</v>
      </c>
      <c r="O738" s="2">
        <f>SUM(NonNurse[[#This Row],[Qualified Social Work Staff Hours]:[Other Social Work Staff Hours]])/NonNurse[[#This Row],[MDS Census]]</f>
        <v>7.8875582168995331E-2</v>
      </c>
      <c r="P738" s="2">
        <v>5.4505494505494507</v>
      </c>
      <c r="Q738" s="2">
        <v>7.9153846153846166</v>
      </c>
      <c r="R738" s="2">
        <f>SUM(NonNurse[[#This Row],[Qualified Activities Professional Hours]:[Other Activities Professional Hours]])/NonNurse[[#This Row],[MDS Census]]</f>
        <v>0.13487469505433577</v>
      </c>
      <c r="S738" s="2">
        <v>10.150549450549448</v>
      </c>
      <c r="T738" s="2">
        <v>12.003626373626378</v>
      </c>
      <c r="U738" s="2">
        <v>0</v>
      </c>
      <c r="V738" s="2">
        <f>SUM(NonNurse[[#This Row],[Occupational Therapist Hours]:[OT Aide Hours]])/NonNurse[[#This Row],[MDS Census]]</f>
        <v>0.22355622089155028</v>
      </c>
      <c r="W738" s="2">
        <v>4.7412087912087921</v>
      </c>
      <c r="X738" s="2">
        <v>14.323516483516487</v>
      </c>
      <c r="Y738" s="2">
        <v>0</v>
      </c>
      <c r="Z738" s="2">
        <f>SUM(NonNurse[[#This Row],[Physical Therapist (PT) Hours]:[PT Aide Hours]])/NonNurse[[#This Row],[MDS Census]]</f>
        <v>0.19238079396762037</v>
      </c>
      <c r="AA738" s="2">
        <v>0</v>
      </c>
      <c r="AB738" s="2">
        <v>0</v>
      </c>
      <c r="AC738" s="2">
        <v>0</v>
      </c>
      <c r="AD738" s="2">
        <v>0</v>
      </c>
      <c r="AE738" s="2">
        <v>0</v>
      </c>
      <c r="AF738" s="2">
        <v>0</v>
      </c>
      <c r="AG738" s="2">
        <v>0</v>
      </c>
      <c r="AH738" s="2" t="s">
        <v>174</v>
      </c>
      <c r="AI738" s="37">
        <v>5</v>
      </c>
    </row>
    <row r="739" spans="1:35" x14ac:dyDescent="0.25">
      <c r="A739" t="s">
        <v>35</v>
      </c>
      <c r="B739" t="s">
        <v>1779</v>
      </c>
      <c r="C739" t="s">
        <v>1931</v>
      </c>
      <c r="D739" t="s">
        <v>2307</v>
      </c>
      <c r="E739" s="2">
        <v>104.15384615384616</v>
      </c>
      <c r="F739" s="2">
        <v>4.1373626373626378</v>
      </c>
      <c r="G739" s="2">
        <v>0.26373626373626374</v>
      </c>
      <c r="H739" s="2">
        <v>0.4175824175824176</v>
      </c>
      <c r="I739" s="2">
        <v>5.4505494505494507</v>
      </c>
      <c r="J739" s="2">
        <v>0</v>
      </c>
      <c r="K739" s="2">
        <v>0</v>
      </c>
      <c r="L739" s="2">
        <v>9.3843956043956034</v>
      </c>
      <c r="M739" s="2">
        <v>5.7142857142857144</v>
      </c>
      <c r="N739" s="2">
        <v>4.9489010989010982</v>
      </c>
      <c r="O739" s="2">
        <f>SUM(NonNurse[[#This Row],[Qualified Social Work Staff Hours]:[Other Social Work Staff Hours]])/NonNurse[[#This Row],[MDS Census]]</f>
        <v>0.10237919392276849</v>
      </c>
      <c r="P739" s="2">
        <v>1.8461538461538463</v>
      </c>
      <c r="Q739" s="2">
        <v>1.2603296703296705</v>
      </c>
      <c r="R739" s="2">
        <f>SUM(NonNurse[[#This Row],[Qualified Activities Professional Hours]:[Other Activities Professional Hours]])/NonNurse[[#This Row],[MDS Census]]</f>
        <v>2.9825912639797426E-2</v>
      </c>
      <c r="S739" s="2">
        <v>10.668461538461537</v>
      </c>
      <c r="T739" s="2">
        <v>12.210109890109891</v>
      </c>
      <c r="U739" s="2">
        <v>0</v>
      </c>
      <c r="V739" s="2">
        <f>SUM(NonNurse[[#This Row],[Occupational Therapist Hours]:[OT Aide Hours]])/NonNurse[[#This Row],[MDS Census]]</f>
        <v>0.21966132095378768</v>
      </c>
      <c r="W739" s="2">
        <v>9.9375824175824174</v>
      </c>
      <c r="X739" s="2">
        <v>9.7923076923076895</v>
      </c>
      <c r="Y739" s="2">
        <v>0</v>
      </c>
      <c r="Z739" s="2">
        <f>SUM(NonNurse[[#This Row],[Physical Therapist (PT) Hours]:[PT Aide Hours]])/NonNurse[[#This Row],[MDS Census]]</f>
        <v>0.1894302595484279</v>
      </c>
      <c r="AA739" s="2">
        <v>0</v>
      </c>
      <c r="AB739" s="2">
        <v>0</v>
      </c>
      <c r="AC739" s="2">
        <v>0</v>
      </c>
      <c r="AD739" s="2">
        <v>0</v>
      </c>
      <c r="AE739" s="2">
        <v>3.2967032967032968E-2</v>
      </c>
      <c r="AF739" s="2">
        <v>0</v>
      </c>
      <c r="AG739" s="2">
        <v>3.2967032967032968E-2</v>
      </c>
      <c r="AH739" s="2" t="s">
        <v>845</v>
      </c>
      <c r="AI739" s="37">
        <v>5</v>
      </c>
    </row>
    <row r="740" spans="1:35" x14ac:dyDescent="0.25">
      <c r="A740" t="s">
        <v>35</v>
      </c>
      <c r="B740" t="s">
        <v>1102</v>
      </c>
      <c r="C740" t="s">
        <v>2054</v>
      </c>
      <c r="D740" t="s">
        <v>2313</v>
      </c>
      <c r="E740" s="2">
        <v>34.164835164835168</v>
      </c>
      <c r="F740" s="2">
        <v>2.8131868131868134</v>
      </c>
      <c r="G740" s="2">
        <v>4.3956043956043959E-2</v>
      </c>
      <c r="H740" s="2">
        <v>0.38901098901098907</v>
      </c>
      <c r="I740" s="2">
        <v>1.2197802197802199</v>
      </c>
      <c r="J740" s="2">
        <v>0</v>
      </c>
      <c r="K740" s="2">
        <v>0.2857142857142857</v>
      </c>
      <c r="L740" s="2">
        <v>0.51868131868131873</v>
      </c>
      <c r="M740" s="2">
        <v>0</v>
      </c>
      <c r="N740" s="2">
        <v>3.1520879120879117</v>
      </c>
      <c r="O740" s="2">
        <f>SUM(NonNurse[[#This Row],[Qualified Social Work Staff Hours]:[Other Social Work Staff Hours]])/NonNurse[[#This Row],[MDS Census]]</f>
        <v>9.226117722740429E-2</v>
      </c>
      <c r="P740" s="2">
        <v>5.1895604395604398</v>
      </c>
      <c r="Q740" s="2">
        <v>11.516813186813186</v>
      </c>
      <c r="R740" s="2">
        <f>SUM(NonNurse[[#This Row],[Qualified Activities Professional Hours]:[Other Activities Professional Hours]])/NonNurse[[#This Row],[MDS Census]]</f>
        <v>0.48899324541653261</v>
      </c>
      <c r="S740" s="2">
        <v>0.48791208791208796</v>
      </c>
      <c r="T740" s="2">
        <v>5.0838461538461521</v>
      </c>
      <c r="U740" s="2">
        <v>0</v>
      </c>
      <c r="V740" s="2">
        <f>SUM(NonNurse[[#This Row],[Occupational Therapist Hours]:[OT Aide Hours]])/NonNurse[[#This Row],[MDS Census]]</f>
        <v>0.16308459311675774</v>
      </c>
      <c r="W740" s="2">
        <v>0.73186813186813193</v>
      </c>
      <c r="X740" s="2">
        <v>4.0615384615384622</v>
      </c>
      <c r="Y740" s="2">
        <v>0</v>
      </c>
      <c r="Z740" s="2">
        <f>SUM(NonNurse[[#This Row],[Physical Therapist (PT) Hours]:[PT Aide Hours]])/NonNurse[[#This Row],[MDS Census]]</f>
        <v>0.140302348021872</v>
      </c>
      <c r="AA740" s="2">
        <v>0</v>
      </c>
      <c r="AB740" s="2">
        <v>0</v>
      </c>
      <c r="AC740" s="2">
        <v>0</v>
      </c>
      <c r="AD740" s="2">
        <v>23.604395604395606</v>
      </c>
      <c r="AE740" s="2">
        <v>0</v>
      </c>
      <c r="AF740" s="2">
        <v>0</v>
      </c>
      <c r="AG740" s="2">
        <v>0</v>
      </c>
      <c r="AH740" s="2" t="s">
        <v>156</v>
      </c>
      <c r="AI740" s="37">
        <v>5</v>
      </c>
    </row>
    <row r="741" spans="1:35" x14ac:dyDescent="0.25">
      <c r="A741" t="s">
        <v>35</v>
      </c>
      <c r="B741" t="s">
        <v>1730</v>
      </c>
      <c r="C741" t="s">
        <v>2247</v>
      </c>
      <c r="D741" t="s">
        <v>2346</v>
      </c>
      <c r="E741" s="2">
        <v>41.769230769230766</v>
      </c>
      <c r="F741" s="2">
        <v>5.2747252747252746</v>
      </c>
      <c r="G741" s="2">
        <v>0.14285714285714285</v>
      </c>
      <c r="H741" s="2">
        <v>0.18956043956043955</v>
      </c>
      <c r="I741" s="2">
        <v>3.4285714285714284</v>
      </c>
      <c r="J741" s="2">
        <v>0</v>
      </c>
      <c r="K741" s="2">
        <v>0</v>
      </c>
      <c r="L741" s="2">
        <v>2.5731868131868123</v>
      </c>
      <c r="M741" s="2">
        <v>4.8791208791208796</v>
      </c>
      <c r="N741" s="2">
        <v>0</v>
      </c>
      <c r="O741" s="2">
        <f>SUM(NonNurse[[#This Row],[Qualified Social Work Staff Hours]:[Other Social Work Staff Hours]])/NonNurse[[#This Row],[MDS Census]]</f>
        <v>0.11681136543014997</v>
      </c>
      <c r="P741" s="2">
        <v>2.6063736263736281</v>
      </c>
      <c r="Q741" s="2">
        <v>8.5540659340659371</v>
      </c>
      <c r="R741" s="2">
        <f>SUM(NonNurse[[#This Row],[Qualified Activities Professional Hours]:[Other Activities Professional Hours]])/NonNurse[[#This Row],[MDS Census]]</f>
        <v>0.26719284398842424</v>
      </c>
      <c r="S741" s="2">
        <v>2.6372527472527478</v>
      </c>
      <c r="T741" s="2">
        <v>8.1218681318681316</v>
      </c>
      <c r="U741" s="2">
        <v>0</v>
      </c>
      <c r="V741" s="2">
        <f>SUM(NonNurse[[#This Row],[Occupational Therapist Hours]:[OT Aide Hours]])/NonNurse[[#This Row],[MDS Census]]</f>
        <v>0.25758484609313337</v>
      </c>
      <c r="W741" s="2">
        <v>7.5542857142857152</v>
      </c>
      <c r="X741" s="2">
        <v>8.1406593406593419</v>
      </c>
      <c r="Y741" s="2">
        <v>0</v>
      </c>
      <c r="Z741" s="2">
        <f>SUM(NonNurse[[#This Row],[Physical Therapist (PT) Hours]:[PT Aide Hours]])/NonNurse[[#This Row],[MDS Census]]</f>
        <v>0.37575374901341757</v>
      </c>
      <c r="AA741" s="2">
        <v>0.14285714285714285</v>
      </c>
      <c r="AB741" s="2">
        <v>0</v>
      </c>
      <c r="AC741" s="2">
        <v>0</v>
      </c>
      <c r="AD741" s="2">
        <v>0</v>
      </c>
      <c r="AE741" s="2">
        <v>0</v>
      </c>
      <c r="AF741" s="2">
        <v>0</v>
      </c>
      <c r="AG741" s="2">
        <v>0</v>
      </c>
      <c r="AH741" s="2" t="s">
        <v>796</v>
      </c>
      <c r="AI741" s="37">
        <v>5</v>
      </c>
    </row>
    <row r="742" spans="1:35" x14ac:dyDescent="0.25">
      <c r="A742" t="s">
        <v>35</v>
      </c>
      <c r="B742" t="s">
        <v>1082</v>
      </c>
      <c r="C742" t="s">
        <v>2024</v>
      </c>
      <c r="D742" t="s">
        <v>2346</v>
      </c>
      <c r="E742" s="2">
        <v>52.879120879120876</v>
      </c>
      <c r="F742" s="2">
        <v>5.0109890109890109</v>
      </c>
      <c r="G742" s="2">
        <v>0.14285714285714285</v>
      </c>
      <c r="H742" s="2">
        <v>9.6153846153846159E-2</v>
      </c>
      <c r="I742" s="2">
        <v>0.5714285714285714</v>
      </c>
      <c r="J742" s="2">
        <v>0</v>
      </c>
      <c r="K742" s="2">
        <v>0</v>
      </c>
      <c r="L742" s="2">
        <v>2.5478021978021972</v>
      </c>
      <c r="M742" s="2">
        <v>5.3626373626373622</v>
      </c>
      <c r="N742" s="2">
        <v>0</v>
      </c>
      <c r="O742" s="2">
        <f>SUM(NonNurse[[#This Row],[Qualified Social Work Staff Hours]:[Other Social Work Staff Hours]])/NonNurse[[#This Row],[MDS Census]]</f>
        <v>0.10141313383208644</v>
      </c>
      <c r="P742" s="2">
        <v>1.7365934065934079</v>
      </c>
      <c r="Q742" s="2">
        <v>10.034835164835163</v>
      </c>
      <c r="R742" s="2">
        <f>SUM(NonNurse[[#This Row],[Qualified Activities Professional Hours]:[Other Activities Professional Hours]])/NonNurse[[#This Row],[MDS Census]]</f>
        <v>0.22261014131338325</v>
      </c>
      <c r="S742" s="2">
        <v>2.8191208791208799</v>
      </c>
      <c r="T742" s="2">
        <v>10.881318681318678</v>
      </c>
      <c r="U742" s="2">
        <v>0</v>
      </c>
      <c r="V742" s="2">
        <f>SUM(NonNurse[[#This Row],[Occupational Therapist Hours]:[OT Aide Hours]])/NonNurse[[#This Row],[MDS Census]]</f>
        <v>0.25908977556109725</v>
      </c>
      <c r="W742" s="2">
        <v>3.8658241758241765</v>
      </c>
      <c r="X742" s="2">
        <v>6.9581318681318676</v>
      </c>
      <c r="Y742" s="2">
        <v>0</v>
      </c>
      <c r="Z742" s="2">
        <f>SUM(NonNurse[[#This Row],[Physical Therapist (PT) Hours]:[PT Aide Hours]])/NonNurse[[#This Row],[MDS Census]]</f>
        <v>0.2046924355777224</v>
      </c>
      <c r="AA742" s="2">
        <v>0.14285714285714285</v>
      </c>
      <c r="AB742" s="2">
        <v>0</v>
      </c>
      <c r="AC742" s="2">
        <v>0</v>
      </c>
      <c r="AD742" s="2">
        <v>0</v>
      </c>
      <c r="AE742" s="2">
        <v>0</v>
      </c>
      <c r="AF742" s="2">
        <v>0</v>
      </c>
      <c r="AG742" s="2">
        <v>0</v>
      </c>
      <c r="AH742" s="2" t="s">
        <v>135</v>
      </c>
      <c r="AI742" s="37">
        <v>5</v>
      </c>
    </row>
    <row r="743" spans="1:35" x14ac:dyDescent="0.25">
      <c r="A743" t="s">
        <v>35</v>
      </c>
      <c r="B743" t="s">
        <v>1893</v>
      </c>
      <c r="C743" t="s">
        <v>2260</v>
      </c>
      <c r="D743" t="s">
        <v>2338</v>
      </c>
      <c r="E743" s="2">
        <v>28.901098901098901</v>
      </c>
      <c r="F743" s="2">
        <v>5.0549450549450547</v>
      </c>
      <c r="G743" s="2">
        <v>0.14285714285714285</v>
      </c>
      <c r="H743" s="2">
        <v>0.12087912087912088</v>
      </c>
      <c r="I743" s="2">
        <v>2.6813186813186811</v>
      </c>
      <c r="J743" s="2">
        <v>0</v>
      </c>
      <c r="K743" s="2">
        <v>0</v>
      </c>
      <c r="L743" s="2">
        <v>1.0191208791208795</v>
      </c>
      <c r="M743" s="2">
        <v>2.0395604395604381</v>
      </c>
      <c r="N743" s="2">
        <v>0</v>
      </c>
      <c r="O743" s="2">
        <f>SUM(NonNurse[[#This Row],[Qualified Social Work Staff Hours]:[Other Social Work Staff Hours]])/NonNurse[[#This Row],[MDS Census]]</f>
        <v>7.0570342205323142E-2</v>
      </c>
      <c r="P743" s="2">
        <v>2.0227472527472523</v>
      </c>
      <c r="Q743" s="2">
        <v>3.9461538461538472</v>
      </c>
      <c r="R743" s="2">
        <f>SUM(NonNurse[[#This Row],[Qualified Activities Professional Hours]:[Other Activities Professional Hours]])/NonNurse[[#This Row],[MDS Census]]</f>
        <v>0.20652851711026618</v>
      </c>
      <c r="S743" s="2">
        <v>1.1200000000000001</v>
      </c>
      <c r="T743" s="2">
        <v>3.6651648351648354</v>
      </c>
      <c r="U743" s="2">
        <v>0</v>
      </c>
      <c r="V743" s="2">
        <f>SUM(NonNurse[[#This Row],[Occupational Therapist Hours]:[OT Aide Hours]])/NonNurse[[#This Row],[MDS Census]]</f>
        <v>0.16557034220532318</v>
      </c>
      <c r="W743" s="2">
        <v>1.5441758241758239</v>
      </c>
      <c r="X743" s="2">
        <v>6.6194505494505496</v>
      </c>
      <c r="Y743" s="2">
        <v>0</v>
      </c>
      <c r="Z743" s="2">
        <f>SUM(NonNurse[[#This Row],[Physical Therapist (PT) Hours]:[PT Aide Hours]])/NonNurse[[#This Row],[MDS Census]]</f>
        <v>0.28246768060836502</v>
      </c>
      <c r="AA743" s="2">
        <v>0.14285714285714285</v>
      </c>
      <c r="AB743" s="2">
        <v>0</v>
      </c>
      <c r="AC743" s="2">
        <v>0</v>
      </c>
      <c r="AD743" s="2">
        <v>0</v>
      </c>
      <c r="AE743" s="2">
        <v>1.098901098901099E-2</v>
      </c>
      <c r="AF743" s="2">
        <v>0</v>
      </c>
      <c r="AG743" s="2">
        <v>0</v>
      </c>
      <c r="AH743" s="2" t="s">
        <v>960</v>
      </c>
      <c r="AI743" s="37">
        <v>5</v>
      </c>
    </row>
    <row r="744" spans="1:35" x14ac:dyDescent="0.25">
      <c r="A744" t="s">
        <v>35</v>
      </c>
      <c r="B744" t="s">
        <v>1261</v>
      </c>
      <c r="C744" t="s">
        <v>2077</v>
      </c>
      <c r="D744" t="s">
        <v>2338</v>
      </c>
      <c r="E744" s="2">
        <v>36.857142857142854</v>
      </c>
      <c r="F744" s="2">
        <v>5.4505494505494507</v>
      </c>
      <c r="G744" s="2">
        <v>0.14285714285714285</v>
      </c>
      <c r="H744" s="2">
        <v>0.12637362637362637</v>
      </c>
      <c r="I744" s="2">
        <v>2.6813186813186811</v>
      </c>
      <c r="J744" s="2">
        <v>0</v>
      </c>
      <c r="K744" s="2">
        <v>0</v>
      </c>
      <c r="L744" s="2">
        <v>1.6320879120879126</v>
      </c>
      <c r="M744" s="2">
        <v>3.0593406593406627</v>
      </c>
      <c r="N744" s="2">
        <v>0</v>
      </c>
      <c r="O744" s="2">
        <f>SUM(NonNurse[[#This Row],[Qualified Social Work Staff Hours]:[Other Social Work Staff Hours]])/NonNurse[[#This Row],[MDS Census]]</f>
        <v>8.3005366726297061E-2</v>
      </c>
      <c r="P744" s="2">
        <v>1.7891208791208779</v>
      </c>
      <c r="Q744" s="2">
        <v>7.3186813186813184</v>
      </c>
      <c r="R744" s="2">
        <f>SUM(NonNurse[[#This Row],[Qualified Activities Professional Hours]:[Other Activities Professional Hours]])/NonNurse[[#This Row],[MDS Census]]</f>
        <v>0.24711091234347049</v>
      </c>
      <c r="S744" s="2">
        <v>1.1327472527472531</v>
      </c>
      <c r="T744" s="2">
        <v>3.2383516483516472</v>
      </c>
      <c r="U744" s="2">
        <v>0</v>
      </c>
      <c r="V744" s="2">
        <f>SUM(NonNurse[[#This Row],[Occupational Therapist Hours]:[OT Aide Hours]])/NonNurse[[#This Row],[MDS Census]]</f>
        <v>0.11859570661896242</v>
      </c>
      <c r="W744" s="2">
        <v>1.4867032967032963</v>
      </c>
      <c r="X744" s="2">
        <v>6.327582417582418</v>
      </c>
      <c r="Y744" s="2">
        <v>0</v>
      </c>
      <c r="Z744" s="2">
        <f>SUM(NonNurse[[#This Row],[Physical Therapist (PT) Hours]:[PT Aide Hours]])/NonNurse[[#This Row],[MDS Census]]</f>
        <v>0.21201550387596901</v>
      </c>
      <c r="AA744" s="2">
        <v>0.14285714285714285</v>
      </c>
      <c r="AB744" s="2">
        <v>0</v>
      </c>
      <c r="AC744" s="2">
        <v>0</v>
      </c>
      <c r="AD744" s="2">
        <v>0</v>
      </c>
      <c r="AE744" s="2">
        <v>0.56043956043956045</v>
      </c>
      <c r="AF744" s="2">
        <v>0</v>
      </c>
      <c r="AG744" s="2">
        <v>0</v>
      </c>
      <c r="AH744" s="2" t="s">
        <v>317</v>
      </c>
      <c r="AI744" s="37">
        <v>5</v>
      </c>
    </row>
    <row r="745" spans="1:35" x14ac:dyDescent="0.25">
      <c r="A745" t="s">
        <v>35</v>
      </c>
      <c r="B745" t="s">
        <v>1765</v>
      </c>
      <c r="C745" t="s">
        <v>2257</v>
      </c>
      <c r="D745" t="s">
        <v>2281</v>
      </c>
      <c r="E745" s="2">
        <v>53.318681318681321</v>
      </c>
      <c r="F745" s="2">
        <v>5.8901098901098905</v>
      </c>
      <c r="G745" s="2">
        <v>0.5714285714285714</v>
      </c>
      <c r="H745" s="2">
        <v>0.2087912087912088</v>
      </c>
      <c r="I745" s="2">
        <v>1.1428571428571428</v>
      </c>
      <c r="J745" s="2">
        <v>0</v>
      </c>
      <c r="K745" s="2">
        <v>0</v>
      </c>
      <c r="L745" s="2">
        <v>2.9081318681318691</v>
      </c>
      <c r="M745" s="2">
        <v>0</v>
      </c>
      <c r="N745" s="2">
        <v>5.5204395604395611</v>
      </c>
      <c r="O745" s="2">
        <f>SUM(NonNurse[[#This Row],[Qualified Social Work Staff Hours]:[Other Social Work Staff Hours]])/NonNurse[[#This Row],[MDS Census]]</f>
        <v>0.10353668590272054</v>
      </c>
      <c r="P745" s="2">
        <v>2.0157142857142856</v>
      </c>
      <c r="Q745" s="2">
        <v>4.6674725274725253</v>
      </c>
      <c r="R745" s="2">
        <f>SUM(NonNurse[[#This Row],[Qualified Activities Professional Hours]:[Other Activities Professional Hours]])/NonNurse[[#This Row],[MDS Census]]</f>
        <v>0.12534418796372626</v>
      </c>
      <c r="S745" s="2">
        <v>7.4032967032967036</v>
      </c>
      <c r="T745" s="2">
        <v>1.252087912087912</v>
      </c>
      <c r="U745" s="2">
        <v>0</v>
      </c>
      <c r="V745" s="2">
        <f>SUM(NonNurse[[#This Row],[Occupational Therapist Hours]:[OT Aide Hours]])/NonNurse[[#This Row],[MDS Census]]</f>
        <v>0.16233305853256388</v>
      </c>
      <c r="W745" s="2">
        <v>3.0147252747252744</v>
      </c>
      <c r="X745" s="2">
        <v>1.9318681318681319</v>
      </c>
      <c r="Y745" s="2">
        <v>0</v>
      </c>
      <c r="Z745" s="2">
        <f>SUM(NonNurse[[#This Row],[Physical Therapist (PT) Hours]:[PT Aide Hours]])/NonNurse[[#This Row],[MDS Census]]</f>
        <v>9.277411376751854E-2</v>
      </c>
      <c r="AA745" s="2">
        <v>0</v>
      </c>
      <c r="AB745" s="2">
        <v>0</v>
      </c>
      <c r="AC745" s="2">
        <v>0</v>
      </c>
      <c r="AD745" s="2">
        <v>0</v>
      </c>
      <c r="AE745" s="2">
        <v>1.098901098901099E-2</v>
      </c>
      <c r="AF745" s="2">
        <v>0</v>
      </c>
      <c r="AG745" s="2">
        <v>0</v>
      </c>
      <c r="AH745" s="2" t="s">
        <v>831</v>
      </c>
      <c r="AI745" s="37">
        <v>5</v>
      </c>
    </row>
    <row r="746" spans="1:35" x14ac:dyDescent="0.25">
      <c r="A746" t="s">
        <v>35</v>
      </c>
      <c r="B746" t="s">
        <v>1567</v>
      </c>
      <c r="C746" t="s">
        <v>2017</v>
      </c>
      <c r="D746" t="s">
        <v>2288</v>
      </c>
      <c r="E746" s="2">
        <v>39.791208791208788</v>
      </c>
      <c r="F746" s="2">
        <v>5.6263736263736268</v>
      </c>
      <c r="G746" s="2">
        <v>0.64835164835164838</v>
      </c>
      <c r="H746" s="2">
        <v>0.22527472527472528</v>
      </c>
      <c r="I746" s="2">
        <v>1.1648351648351649</v>
      </c>
      <c r="J746" s="2">
        <v>0</v>
      </c>
      <c r="K746" s="2">
        <v>0</v>
      </c>
      <c r="L746" s="2">
        <v>0.53329670329670342</v>
      </c>
      <c r="M746" s="2">
        <v>0</v>
      </c>
      <c r="N746" s="2">
        <v>0</v>
      </c>
      <c r="O746" s="2">
        <f>SUM(NonNurse[[#This Row],[Qualified Social Work Staff Hours]:[Other Social Work Staff Hours]])/NonNurse[[#This Row],[MDS Census]]</f>
        <v>0</v>
      </c>
      <c r="P746" s="2">
        <v>4.9670329670329672</v>
      </c>
      <c r="Q746" s="2">
        <v>6.5824175824175821</v>
      </c>
      <c r="R746" s="2">
        <f>SUM(NonNurse[[#This Row],[Qualified Activities Professional Hours]:[Other Activities Professional Hours]])/NonNurse[[#This Row],[MDS Census]]</f>
        <v>0.29025131179232255</v>
      </c>
      <c r="S746" s="2">
        <v>0.82043956043956057</v>
      </c>
      <c r="T746" s="2">
        <v>0.99901098901098895</v>
      </c>
      <c r="U746" s="2">
        <v>0</v>
      </c>
      <c r="V746" s="2">
        <f>SUM(NonNurse[[#This Row],[Occupational Therapist Hours]:[OT Aide Hours]])/NonNurse[[#This Row],[MDS Census]]</f>
        <v>4.5724937862468937E-2</v>
      </c>
      <c r="W746" s="2">
        <v>0.70934065934065926</v>
      </c>
      <c r="X746" s="2">
        <v>3.6260439560439539</v>
      </c>
      <c r="Y746" s="2">
        <v>0</v>
      </c>
      <c r="Z746" s="2">
        <f>SUM(NonNurse[[#This Row],[Physical Therapist (PT) Hours]:[PT Aide Hours]])/NonNurse[[#This Row],[MDS Census]]</f>
        <v>0.10895332780999718</v>
      </c>
      <c r="AA746" s="2">
        <v>0</v>
      </c>
      <c r="AB746" s="2">
        <v>0</v>
      </c>
      <c r="AC746" s="2">
        <v>0</v>
      </c>
      <c r="AD746" s="2">
        <v>0</v>
      </c>
      <c r="AE746" s="2">
        <v>0</v>
      </c>
      <c r="AF746" s="2">
        <v>0</v>
      </c>
      <c r="AG746" s="2">
        <v>0</v>
      </c>
      <c r="AH746" s="2" t="s">
        <v>629</v>
      </c>
      <c r="AI746" s="37">
        <v>5</v>
      </c>
    </row>
    <row r="747" spans="1:35" x14ac:dyDescent="0.25">
      <c r="A747" t="s">
        <v>35</v>
      </c>
      <c r="B747" t="s">
        <v>1909</v>
      </c>
      <c r="C747" t="s">
        <v>2068</v>
      </c>
      <c r="D747" t="s">
        <v>2355</v>
      </c>
      <c r="E747" s="2">
        <v>86.362637362637358</v>
      </c>
      <c r="F747" s="2">
        <v>5.4065934065934069</v>
      </c>
      <c r="G747" s="2">
        <v>0.19780219780219779</v>
      </c>
      <c r="H747" s="2">
        <v>0.30769230769230771</v>
      </c>
      <c r="I747" s="2">
        <v>4</v>
      </c>
      <c r="J747" s="2">
        <v>0</v>
      </c>
      <c r="K747" s="2">
        <v>0</v>
      </c>
      <c r="L747" s="2">
        <v>2.5049450549450545</v>
      </c>
      <c r="M747" s="2">
        <v>1.3186813186813187</v>
      </c>
      <c r="N747" s="2">
        <v>4.7390109890109891</v>
      </c>
      <c r="O747" s="2">
        <f>SUM(NonNurse[[#This Row],[Qualified Social Work Staff Hours]:[Other Social Work Staff Hours]])/NonNurse[[#This Row],[MDS Census]]</f>
        <v>7.0142511769945293E-2</v>
      </c>
      <c r="P747" s="2">
        <v>9.645604395604396</v>
      </c>
      <c r="Q747" s="2">
        <v>4.7312087912087915</v>
      </c>
      <c r="R747" s="2">
        <f>SUM(NonNurse[[#This Row],[Qualified Activities Professional Hours]:[Other Activities Professional Hours]])/NonNurse[[#This Row],[MDS Census]]</f>
        <v>0.16647028884081946</v>
      </c>
      <c r="S747" s="2">
        <v>1.7698901098901099</v>
      </c>
      <c r="T747" s="2">
        <v>6.0257142857142849</v>
      </c>
      <c r="U747" s="2">
        <v>0</v>
      </c>
      <c r="V747" s="2">
        <f>SUM(NonNurse[[#This Row],[Occupational Therapist Hours]:[OT Aide Hours]])/NonNurse[[#This Row],[MDS Census]]</f>
        <v>9.0265937142130034E-2</v>
      </c>
      <c r="W747" s="2">
        <v>2.7110989010989011</v>
      </c>
      <c r="X747" s="2">
        <v>5.4228571428571435</v>
      </c>
      <c r="Y747" s="2">
        <v>0</v>
      </c>
      <c r="Z747" s="2">
        <f>SUM(NonNurse[[#This Row],[Physical Therapist (PT) Hours]:[PT Aide Hours]])/NonNurse[[#This Row],[MDS Census]]</f>
        <v>9.4183738389108027E-2</v>
      </c>
      <c r="AA747" s="2">
        <v>0</v>
      </c>
      <c r="AB747" s="2">
        <v>0</v>
      </c>
      <c r="AC747" s="2">
        <v>0</v>
      </c>
      <c r="AD747" s="2">
        <v>0</v>
      </c>
      <c r="AE747" s="2">
        <v>0</v>
      </c>
      <c r="AF747" s="2">
        <v>0</v>
      </c>
      <c r="AG747" s="2">
        <v>0</v>
      </c>
      <c r="AH747" s="2" t="s">
        <v>976</v>
      </c>
      <c r="AI747" s="37">
        <v>5</v>
      </c>
    </row>
    <row r="748" spans="1:35" x14ac:dyDescent="0.25">
      <c r="A748" t="s">
        <v>35</v>
      </c>
      <c r="B748" t="s">
        <v>1495</v>
      </c>
      <c r="C748" t="s">
        <v>2207</v>
      </c>
      <c r="D748" t="s">
        <v>2359</v>
      </c>
      <c r="E748" s="2">
        <v>30.890109890109891</v>
      </c>
      <c r="F748" s="2">
        <v>0</v>
      </c>
      <c r="G748" s="2">
        <v>0</v>
      </c>
      <c r="H748" s="2">
        <v>0</v>
      </c>
      <c r="I748" s="2">
        <v>0</v>
      </c>
      <c r="J748" s="2">
        <v>0</v>
      </c>
      <c r="K748" s="2">
        <v>0</v>
      </c>
      <c r="L748" s="2">
        <v>0.38329670329670323</v>
      </c>
      <c r="M748" s="2">
        <v>0</v>
      </c>
      <c r="N748" s="2">
        <v>5.4670329670329672</v>
      </c>
      <c r="O748" s="2">
        <f>SUM(NonNurse[[#This Row],[Qualified Social Work Staff Hours]:[Other Social Work Staff Hours]])/NonNurse[[#This Row],[MDS Census]]</f>
        <v>0.17698327997154037</v>
      </c>
      <c r="P748" s="2">
        <v>4.1682417582417584</v>
      </c>
      <c r="Q748" s="2">
        <v>0</v>
      </c>
      <c r="R748" s="2">
        <f>SUM(NonNurse[[#This Row],[Qualified Activities Professional Hours]:[Other Activities Professional Hours]])/NonNurse[[#This Row],[MDS Census]]</f>
        <v>0.13493774457488439</v>
      </c>
      <c r="S748" s="2">
        <v>0.38362637362637358</v>
      </c>
      <c r="T748" s="2">
        <v>2.3824175824175824</v>
      </c>
      <c r="U748" s="2">
        <v>0</v>
      </c>
      <c r="V748" s="2">
        <f>SUM(NonNurse[[#This Row],[Occupational Therapist Hours]:[OT Aide Hours]])/NonNurse[[#This Row],[MDS Census]]</f>
        <v>8.9544646033440048E-2</v>
      </c>
      <c r="W748" s="2">
        <v>1.9410989010989013</v>
      </c>
      <c r="X748" s="2">
        <v>2.2528571428571427</v>
      </c>
      <c r="Y748" s="2">
        <v>0</v>
      </c>
      <c r="Z748" s="2">
        <f>SUM(NonNurse[[#This Row],[Physical Therapist (PT) Hours]:[PT Aide Hours]])/NonNurse[[#This Row],[MDS Census]]</f>
        <v>0.13577018854500178</v>
      </c>
      <c r="AA748" s="2">
        <v>0</v>
      </c>
      <c r="AB748" s="2">
        <v>0</v>
      </c>
      <c r="AC748" s="2">
        <v>0</v>
      </c>
      <c r="AD748" s="2">
        <v>0</v>
      </c>
      <c r="AE748" s="2">
        <v>0</v>
      </c>
      <c r="AF748" s="2">
        <v>0</v>
      </c>
      <c r="AG748" s="2">
        <v>0</v>
      </c>
      <c r="AH748" s="2" t="s">
        <v>556</v>
      </c>
      <c r="AI748" s="37">
        <v>5</v>
      </c>
    </row>
    <row r="749" spans="1:35" x14ac:dyDescent="0.25">
      <c r="A749" t="s">
        <v>35</v>
      </c>
      <c r="B749" t="s">
        <v>1786</v>
      </c>
      <c r="C749" t="s">
        <v>2159</v>
      </c>
      <c r="D749" t="s">
        <v>2280</v>
      </c>
      <c r="E749" s="2">
        <v>73.494505494505489</v>
      </c>
      <c r="F749" s="2">
        <v>4.395604395604396</v>
      </c>
      <c r="G749" s="2">
        <v>0</v>
      </c>
      <c r="H749" s="2">
        <v>0</v>
      </c>
      <c r="I749" s="2">
        <v>0</v>
      </c>
      <c r="J749" s="2">
        <v>0</v>
      </c>
      <c r="K749" s="2">
        <v>0</v>
      </c>
      <c r="L749" s="2">
        <v>5.7507692307692322</v>
      </c>
      <c r="M749" s="2">
        <v>1.6703296703296704</v>
      </c>
      <c r="N749" s="2">
        <v>1.9340659340659341</v>
      </c>
      <c r="O749" s="2">
        <f>SUM(NonNurse[[#This Row],[Qualified Social Work Staff Hours]:[Other Social Work Staff Hours]])/NonNurse[[#This Row],[MDS Census]]</f>
        <v>4.9043062200956944E-2</v>
      </c>
      <c r="P749" s="2">
        <v>3.8598901098901104</v>
      </c>
      <c r="Q749" s="2">
        <v>7.8179120879120862</v>
      </c>
      <c r="R749" s="2">
        <f>SUM(NonNurse[[#This Row],[Qualified Activities Professional Hours]:[Other Activities Professional Hours]])/NonNurse[[#This Row],[MDS Census]]</f>
        <v>0.15889354066985648</v>
      </c>
      <c r="S749" s="2">
        <v>1.5490109890109889</v>
      </c>
      <c r="T749" s="2">
        <v>10.508461538461537</v>
      </c>
      <c r="U749" s="2">
        <v>0</v>
      </c>
      <c r="V749" s="2">
        <f>SUM(NonNurse[[#This Row],[Occupational Therapist Hours]:[OT Aide Hours]])/NonNurse[[#This Row],[MDS Census]]</f>
        <v>0.16405950956937798</v>
      </c>
      <c r="W749" s="2">
        <v>1.8116483516483517</v>
      </c>
      <c r="X749" s="2">
        <v>8.2086813186813181</v>
      </c>
      <c r="Y749" s="2">
        <v>0</v>
      </c>
      <c r="Z749" s="2">
        <f>SUM(NonNurse[[#This Row],[Physical Therapist (PT) Hours]:[PT Aide Hours]])/NonNurse[[#This Row],[MDS Census]]</f>
        <v>0.1363412081339713</v>
      </c>
      <c r="AA749" s="2">
        <v>0</v>
      </c>
      <c r="AB749" s="2">
        <v>0</v>
      </c>
      <c r="AC749" s="2">
        <v>0</v>
      </c>
      <c r="AD749" s="2">
        <v>0</v>
      </c>
      <c r="AE749" s="2">
        <v>0</v>
      </c>
      <c r="AF749" s="2">
        <v>0</v>
      </c>
      <c r="AG749" s="2">
        <v>0</v>
      </c>
      <c r="AH749" s="2" t="s">
        <v>852</v>
      </c>
      <c r="AI749" s="37">
        <v>5</v>
      </c>
    </row>
    <row r="750" spans="1:35" x14ac:dyDescent="0.25">
      <c r="A750" t="s">
        <v>35</v>
      </c>
      <c r="B750" t="s">
        <v>1342</v>
      </c>
      <c r="C750" t="s">
        <v>1985</v>
      </c>
      <c r="D750" t="s">
        <v>2360</v>
      </c>
      <c r="E750" s="2">
        <v>58.219780219780219</v>
      </c>
      <c r="F750" s="2">
        <v>5.0989010989010985</v>
      </c>
      <c r="G750" s="2">
        <v>0</v>
      </c>
      <c r="H750" s="2">
        <v>0.31593406593406592</v>
      </c>
      <c r="I750" s="2">
        <v>0.96703296703296704</v>
      </c>
      <c r="J750" s="2">
        <v>0</v>
      </c>
      <c r="K750" s="2">
        <v>0</v>
      </c>
      <c r="L750" s="2">
        <v>4.9314285714285706</v>
      </c>
      <c r="M750" s="2">
        <v>5.2883516483516484</v>
      </c>
      <c r="N750" s="2">
        <v>0</v>
      </c>
      <c r="O750" s="2">
        <f>SUM(NonNurse[[#This Row],[Qualified Social Work Staff Hours]:[Other Social Work Staff Hours]])/NonNurse[[#This Row],[MDS Census]]</f>
        <v>9.0834277085692722E-2</v>
      </c>
      <c r="P750" s="2">
        <v>5.1999999999999984</v>
      </c>
      <c r="Q750" s="2">
        <v>3.5084615384615394</v>
      </c>
      <c r="R750" s="2">
        <f>SUM(NonNurse[[#This Row],[Qualified Activities Professional Hours]:[Other Activities Professional Hours]])/NonNurse[[#This Row],[MDS Census]]</f>
        <v>0.14957908644771611</v>
      </c>
      <c r="S750" s="2">
        <v>3.6880219780219767</v>
      </c>
      <c r="T750" s="2">
        <v>5.8558241758241758</v>
      </c>
      <c r="U750" s="2">
        <v>0</v>
      </c>
      <c r="V750" s="2">
        <f>SUM(NonNurse[[#This Row],[Occupational Therapist Hours]:[OT Aide Hours]])/NonNurse[[#This Row],[MDS Census]]</f>
        <v>0.16392789731974328</v>
      </c>
      <c r="W750" s="2">
        <v>5.8250549450549451</v>
      </c>
      <c r="X750" s="2">
        <v>10.314945054945055</v>
      </c>
      <c r="Y750" s="2">
        <v>0</v>
      </c>
      <c r="Z750" s="2">
        <f>SUM(NonNurse[[#This Row],[Physical Therapist (PT) Hours]:[PT Aide Hours]])/NonNurse[[#This Row],[MDS Census]]</f>
        <v>0.27722536806342019</v>
      </c>
      <c r="AA750" s="2">
        <v>0</v>
      </c>
      <c r="AB750" s="2">
        <v>0</v>
      </c>
      <c r="AC750" s="2">
        <v>0</v>
      </c>
      <c r="AD750" s="2">
        <v>0</v>
      </c>
      <c r="AE750" s="2">
        <v>0</v>
      </c>
      <c r="AF750" s="2">
        <v>0</v>
      </c>
      <c r="AG750" s="2">
        <v>0</v>
      </c>
      <c r="AH750" s="2" t="s">
        <v>399</v>
      </c>
      <c r="AI750" s="37">
        <v>5</v>
      </c>
    </row>
    <row r="751" spans="1:35" x14ac:dyDescent="0.25">
      <c r="A751" t="s">
        <v>35</v>
      </c>
      <c r="B751" t="s">
        <v>1472</v>
      </c>
      <c r="C751" t="s">
        <v>2203</v>
      </c>
      <c r="D751" t="s">
        <v>2366</v>
      </c>
      <c r="E751" s="2">
        <v>41.395604395604394</v>
      </c>
      <c r="F751" s="2">
        <v>5.7142857142857144</v>
      </c>
      <c r="G751" s="2">
        <v>0.35164835164835168</v>
      </c>
      <c r="H751" s="2">
        <v>0.2445054945054945</v>
      </c>
      <c r="I751" s="2">
        <v>1.2197802197802199</v>
      </c>
      <c r="J751" s="2">
        <v>0</v>
      </c>
      <c r="K751" s="2">
        <v>0</v>
      </c>
      <c r="L751" s="2">
        <v>0.80208791208791186</v>
      </c>
      <c r="M751" s="2">
        <v>5.1017582417582412</v>
      </c>
      <c r="N751" s="2">
        <v>0</v>
      </c>
      <c r="O751" s="2">
        <f>SUM(NonNurse[[#This Row],[Qualified Social Work Staff Hours]:[Other Social Work Staff Hours]])/NonNurse[[#This Row],[MDS Census]]</f>
        <v>0.12324396071144146</v>
      </c>
      <c r="P751" s="2">
        <v>4.0335164835164834</v>
      </c>
      <c r="Q751" s="2">
        <v>2.4165934065934067</v>
      </c>
      <c r="R751" s="2">
        <f>SUM(NonNurse[[#This Row],[Qualified Activities Professional Hours]:[Other Activities Professional Hours]])/NonNurse[[#This Row],[MDS Census]]</f>
        <v>0.15581629944252723</v>
      </c>
      <c r="S751" s="2">
        <v>2.1557142857142852</v>
      </c>
      <c r="T751" s="2">
        <v>3.737582417582419</v>
      </c>
      <c r="U751" s="2">
        <v>0</v>
      </c>
      <c r="V751" s="2">
        <f>SUM(NonNurse[[#This Row],[Occupational Therapist Hours]:[OT Aide Hours]])/NonNurse[[#This Row],[MDS Census]]</f>
        <v>0.14236527740907887</v>
      </c>
      <c r="W751" s="2">
        <v>2.2773626373626374</v>
      </c>
      <c r="X751" s="2">
        <v>7.5310989010989005</v>
      </c>
      <c r="Y751" s="2">
        <v>0</v>
      </c>
      <c r="Z751" s="2">
        <f>SUM(NonNurse[[#This Row],[Physical Therapist (PT) Hours]:[PT Aide Hours]])/NonNurse[[#This Row],[MDS Census]]</f>
        <v>0.23694451818423148</v>
      </c>
      <c r="AA751" s="2">
        <v>0</v>
      </c>
      <c r="AB751" s="2">
        <v>0</v>
      </c>
      <c r="AC751" s="2">
        <v>0</v>
      </c>
      <c r="AD751" s="2">
        <v>0</v>
      </c>
      <c r="AE751" s="2">
        <v>0</v>
      </c>
      <c r="AF751" s="2">
        <v>0</v>
      </c>
      <c r="AG751" s="2">
        <v>0</v>
      </c>
      <c r="AH751" s="2" t="s">
        <v>532</v>
      </c>
      <c r="AI751" s="37">
        <v>5</v>
      </c>
    </row>
    <row r="752" spans="1:35" x14ac:dyDescent="0.25">
      <c r="A752" t="s">
        <v>35</v>
      </c>
      <c r="B752" t="s">
        <v>1331</v>
      </c>
      <c r="C752" t="s">
        <v>2100</v>
      </c>
      <c r="D752" t="s">
        <v>2290</v>
      </c>
      <c r="E752" s="2">
        <v>52.912087912087912</v>
      </c>
      <c r="F752" s="2">
        <v>4.8351648351648349</v>
      </c>
      <c r="G752" s="2">
        <v>0</v>
      </c>
      <c r="H752" s="2">
        <v>0.30769230769230771</v>
      </c>
      <c r="I752" s="2">
        <v>0.5714285714285714</v>
      </c>
      <c r="J752" s="2">
        <v>0</v>
      </c>
      <c r="K752" s="2">
        <v>0</v>
      </c>
      <c r="L752" s="2">
        <v>5.7142857142857144</v>
      </c>
      <c r="M752" s="2">
        <v>5.8140659340659333</v>
      </c>
      <c r="N752" s="2">
        <v>0</v>
      </c>
      <c r="O752" s="2">
        <f>SUM(NonNurse[[#This Row],[Qualified Social Work Staff Hours]:[Other Social Work Staff Hours]])/NonNurse[[#This Row],[MDS Census]]</f>
        <v>0.10988161993769469</v>
      </c>
      <c r="P752" s="2">
        <v>3.7936263736263722</v>
      </c>
      <c r="Q752" s="2">
        <v>4.3472527472527478</v>
      </c>
      <c r="R752" s="2">
        <f>SUM(NonNurse[[#This Row],[Qualified Activities Professional Hours]:[Other Activities Professional Hours]])/NonNurse[[#This Row],[MDS Census]]</f>
        <v>0.15385669781931463</v>
      </c>
      <c r="S752" s="2">
        <v>4.8946153846153857</v>
      </c>
      <c r="T752" s="2">
        <v>5.0656043956043959</v>
      </c>
      <c r="U752" s="2">
        <v>0</v>
      </c>
      <c r="V752" s="2">
        <f>SUM(NonNurse[[#This Row],[Occupational Therapist Hours]:[OT Aide Hours]])/NonNurse[[#This Row],[MDS Census]]</f>
        <v>0.18824091381100727</v>
      </c>
      <c r="W752" s="2">
        <v>6.1587912087912091</v>
      </c>
      <c r="X752" s="2">
        <v>4.3474725274725285</v>
      </c>
      <c r="Y752" s="2">
        <v>0</v>
      </c>
      <c r="Z752" s="2">
        <f>SUM(NonNurse[[#This Row],[Physical Therapist (PT) Hours]:[PT Aide Hours]])/NonNurse[[#This Row],[MDS Census]]</f>
        <v>0.19856074766355142</v>
      </c>
      <c r="AA752" s="2">
        <v>0</v>
      </c>
      <c r="AB752" s="2">
        <v>0</v>
      </c>
      <c r="AC752" s="2">
        <v>0</v>
      </c>
      <c r="AD752" s="2">
        <v>0</v>
      </c>
      <c r="AE752" s="2">
        <v>0</v>
      </c>
      <c r="AF752" s="2">
        <v>0</v>
      </c>
      <c r="AG752" s="2">
        <v>0</v>
      </c>
      <c r="AH752" s="2" t="s">
        <v>388</v>
      </c>
      <c r="AI752" s="37">
        <v>5</v>
      </c>
    </row>
    <row r="753" spans="1:35" x14ac:dyDescent="0.25">
      <c r="A753" t="s">
        <v>35</v>
      </c>
      <c r="B753" t="s">
        <v>1115</v>
      </c>
      <c r="C753" t="s">
        <v>2106</v>
      </c>
      <c r="D753" t="s">
        <v>2295</v>
      </c>
      <c r="E753" s="2">
        <v>50.747252747252745</v>
      </c>
      <c r="F753" s="2">
        <v>5.0989010989010985</v>
      </c>
      <c r="G753" s="2">
        <v>0.30769230769230771</v>
      </c>
      <c r="H753" s="2">
        <v>0.2967032967032967</v>
      </c>
      <c r="I753" s="2">
        <v>0.65934065934065933</v>
      </c>
      <c r="J753" s="2">
        <v>0</v>
      </c>
      <c r="K753" s="2">
        <v>0</v>
      </c>
      <c r="L753" s="2">
        <v>1.661098901098901</v>
      </c>
      <c r="M753" s="2">
        <v>5.0785714285714292</v>
      </c>
      <c r="N753" s="2">
        <v>0</v>
      </c>
      <c r="O753" s="2">
        <f>SUM(NonNurse[[#This Row],[Qualified Social Work Staff Hours]:[Other Social Work Staff Hours]])/NonNurse[[#This Row],[MDS Census]]</f>
        <v>0.10007579038544827</v>
      </c>
      <c r="P753" s="2">
        <v>5.1706593406593395</v>
      </c>
      <c r="Q753" s="2">
        <v>8.7064835164835142</v>
      </c>
      <c r="R753" s="2">
        <f>SUM(NonNurse[[#This Row],[Qualified Activities Professional Hours]:[Other Activities Professional Hours]])/NonNurse[[#This Row],[MDS Census]]</f>
        <v>0.27345604157643999</v>
      </c>
      <c r="S753" s="2">
        <v>3.6732967032967032</v>
      </c>
      <c r="T753" s="2">
        <v>5.7890109890109889</v>
      </c>
      <c r="U753" s="2">
        <v>0</v>
      </c>
      <c r="V753" s="2">
        <f>SUM(NonNurse[[#This Row],[Occupational Therapist Hours]:[OT Aide Hours]])/NonNurse[[#This Row],[MDS Census]]</f>
        <v>0.18645950627977481</v>
      </c>
      <c r="W753" s="2">
        <v>2.6028571428571432</v>
      </c>
      <c r="X753" s="2">
        <v>5.0586813186813187</v>
      </c>
      <c r="Y753" s="2">
        <v>0</v>
      </c>
      <c r="Z753" s="2">
        <f>SUM(NonNurse[[#This Row],[Physical Therapist (PT) Hours]:[PT Aide Hours]])/NonNurse[[#This Row],[MDS Census]]</f>
        <v>0.15097444781290603</v>
      </c>
      <c r="AA753" s="2">
        <v>0</v>
      </c>
      <c r="AB753" s="2">
        <v>0</v>
      </c>
      <c r="AC753" s="2">
        <v>0</v>
      </c>
      <c r="AD753" s="2">
        <v>0</v>
      </c>
      <c r="AE753" s="2">
        <v>0</v>
      </c>
      <c r="AF753" s="2">
        <v>0</v>
      </c>
      <c r="AG753" s="2">
        <v>0</v>
      </c>
      <c r="AH753" s="2" t="s">
        <v>169</v>
      </c>
      <c r="AI753" s="37">
        <v>5</v>
      </c>
    </row>
    <row r="754" spans="1:35" x14ac:dyDescent="0.25">
      <c r="A754" t="s">
        <v>35</v>
      </c>
      <c r="B754" t="s">
        <v>1804</v>
      </c>
      <c r="C754" t="s">
        <v>1978</v>
      </c>
      <c r="D754" t="s">
        <v>2331</v>
      </c>
      <c r="E754" s="2">
        <v>44.483516483516482</v>
      </c>
      <c r="F754" s="2">
        <v>7.384615384615385</v>
      </c>
      <c r="G754" s="2">
        <v>0.67032967032967028</v>
      </c>
      <c r="H754" s="2">
        <v>0.17032967032967034</v>
      </c>
      <c r="I754" s="2">
        <v>0.17582417582417584</v>
      </c>
      <c r="J754" s="2">
        <v>0</v>
      </c>
      <c r="K754" s="2">
        <v>0.12087912087912088</v>
      </c>
      <c r="L754" s="2">
        <v>2.0618681318681316</v>
      </c>
      <c r="M754" s="2">
        <v>0.27472527472527475</v>
      </c>
      <c r="N754" s="2">
        <v>0</v>
      </c>
      <c r="O754" s="2">
        <f>SUM(NonNurse[[#This Row],[Qualified Social Work Staff Hours]:[Other Social Work Staff Hours]])/NonNurse[[#This Row],[MDS Census]]</f>
        <v>6.1758893280632419E-3</v>
      </c>
      <c r="P754" s="2">
        <v>4.6923076923076925</v>
      </c>
      <c r="Q754" s="2">
        <v>0</v>
      </c>
      <c r="R754" s="2">
        <f>SUM(NonNurse[[#This Row],[Qualified Activities Professional Hours]:[Other Activities Professional Hours]])/NonNurse[[#This Row],[MDS Census]]</f>
        <v>0.10548418972332017</v>
      </c>
      <c r="S754" s="2">
        <v>1.6953846153846155</v>
      </c>
      <c r="T754" s="2">
        <v>5.4920879120879125</v>
      </c>
      <c r="U754" s="2">
        <v>0</v>
      </c>
      <c r="V754" s="2">
        <f>SUM(NonNurse[[#This Row],[Occupational Therapist Hours]:[OT Aide Hours]])/NonNurse[[#This Row],[MDS Census]]</f>
        <v>0.16157608695652176</v>
      </c>
      <c r="W754" s="2">
        <v>1.684505494505494</v>
      </c>
      <c r="X754" s="2">
        <v>5.2449450549450551</v>
      </c>
      <c r="Y754" s="2">
        <v>0</v>
      </c>
      <c r="Z754" s="2">
        <f>SUM(NonNurse[[#This Row],[Physical Therapist (PT) Hours]:[PT Aide Hours]])/NonNurse[[#This Row],[MDS Census]]</f>
        <v>0.15577569169960473</v>
      </c>
      <c r="AA754" s="2">
        <v>0</v>
      </c>
      <c r="AB754" s="2">
        <v>0</v>
      </c>
      <c r="AC754" s="2">
        <v>0</v>
      </c>
      <c r="AD754" s="2">
        <v>0</v>
      </c>
      <c r="AE754" s="2">
        <v>0</v>
      </c>
      <c r="AF754" s="2">
        <v>0</v>
      </c>
      <c r="AG754" s="2">
        <v>0</v>
      </c>
      <c r="AH754" s="2" t="s">
        <v>871</v>
      </c>
      <c r="AI754" s="37">
        <v>5</v>
      </c>
    </row>
    <row r="755" spans="1:35" x14ac:dyDescent="0.25">
      <c r="A755" t="s">
        <v>35</v>
      </c>
      <c r="B755" t="s">
        <v>1440</v>
      </c>
      <c r="C755" t="s">
        <v>2197</v>
      </c>
      <c r="D755" t="s">
        <v>2330</v>
      </c>
      <c r="E755" s="2">
        <v>97</v>
      </c>
      <c r="F755" s="2">
        <v>5.2747252747252746</v>
      </c>
      <c r="G755" s="2">
        <v>0</v>
      </c>
      <c r="H755" s="2">
        <v>0</v>
      </c>
      <c r="I755" s="2">
        <v>0</v>
      </c>
      <c r="J755" s="2">
        <v>0</v>
      </c>
      <c r="K755" s="2">
        <v>5.186813186813187</v>
      </c>
      <c r="L755" s="2">
        <v>6.475384615384618</v>
      </c>
      <c r="M755" s="2">
        <v>4.615384615384615</v>
      </c>
      <c r="N755" s="2">
        <v>0</v>
      </c>
      <c r="O755" s="2">
        <f>SUM(NonNurse[[#This Row],[Qualified Social Work Staff Hours]:[Other Social Work Staff Hours]])/NonNurse[[#This Row],[MDS Census]]</f>
        <v>4.7581284694686754E-2</v>
      </c>
      <c r="P755" s="2">
        <v>1.7307692307692308</v>
      </c>
      <c r="Q755" s="2">
        <v>16.228571428571431</v>
      </c>
      <c r="R755" s="2">
        <f>SUM(NonNurse[[#This Row],[Qualified Activities Professional Hours]:[Other Activities Professional Hours]])/NonNurse[[#This Row],[MDS Census]]</f>
        <v>0.18514784184887279</v>
      </c>
      <c r="S755" s="2">
        <v>3.5421978021978044</v>
      </c>
      <c r="T755" s="2">
        <v>10.267692307692307</v>
      </c>
      <c r="U755" s="2">
        <v>0</v>
      </c>
      <c r="V755" s="2">
        <f>SUM(NonNurse[[#This Row],[Occupational Therapist Hours]:[OT Aide Hours]])/NonNurse[[#This Row],[MDS Census]]</f>
        <v>0.14237000113288775</v>
      </c>
      <c r="W755" s="2">
        <v>2.1671428571428586</v>
      </c>
      <c r="X755" s="2">
        <v>9.8441758241758244</v>
      </c>
      <c r="Y755" s="2">
        <v>0</v>
      </c>
      <c r="Z755" s="2">
        <f>SUM(NonNurse[[#This Row],[Physical Therapist (PT) Hours]:[PT Aide Hours]])/NonNurse[[#This Row],[MDS Census]]</f>
        <v>0.12382802764246065</v>
      </c>
      <c r="AA755" s="2">
        <v>0</v>
      </c>
      <c r="AB755" s="2">
        <v>0</v>
      </c>
      <c r="AC755" s="2">
        <v>0</v>
      </c>
      <c r="AD755" s="2">
        <v>0</v>
      </c>
      <c r="AE755" s="2">
        <v>0</v>
      </c>
      <c r="AF755" s="2">
        <v>0</v>
      </c>
      <c r="AG755" s="2">
        <v>0</v>
      </c>
      <c r="AH755" s="2" t="s">
        <v>499</v>
      </c>
      <c r="AI755" s="37">
        <v>5</v>
      </c>
    </row>
    <row r="756" spans="1:35" x14ac:dyDescent="0.25">
      <c r="A756" t="s">
        <v>35</v>
      </c>
      <c r="B756" t="s">
        <v>1216</v>
      </c>
      <c r="C756" t="s">
        <v>2113</v>
      </c>
      <c r="D756" t="s">
        <v>2350</v>
      </c>
      <c r="E756" s="2">
        <v>42.417582417582416</v>
      </c>
      <c r="F756" s="2">
        <v>4.8626373626373622</v>
      </c>
      <c r="G756" s="2">
        <v>0</v>
      </c>
      <c r="H756" s="2">
        <v>0</v>
      </c>
      <c r="I756" s="2">
        <v>0</v>
      </c>
      <c r="J756" s="2">
        <v>0</v>
      </c>
      <c r="K756" s="2">
        <v>0</v>
      </c>
      <c r="L756" s="2">
        <v>2.6543956043956052</v>
      </c>
      <c r="M756" s="2">
        <v>2.6373626373626373</v>
      </c>
      <c r="N756" s="2">
        <v>0</v>
      </c>
      <c r="O756" s="2">
        <f>SUM(NonNurse[[#This Row],[Qualified Social Work Staff Hours]:[Other Social Work Staff Hours]])/NonNurse[[#This Row],[MDS Census]]</f>
        <v>6.2176165803108807E-2</v>
      </c>
      <c r="P756" s="2">
        <v>5.2747252747252746</v>
      </c>
      <c r="Q756" s="2">
        <v>3.7629670329670328</v>
      </c>
      <c r="R756" s="2">
        <f>SUM(NonNurse[[#This Row],[Qualified Activities Professional Hours]:[Other Activities Professional Hours]])/NonNurse[[#This Row],[MDS Census]]</f>
        <v>0.21306476683937822</v>
      </c>
      <c r="S756" s="2">
        <v>1.3780219780219785</v>
      </c>
      <c r="T756" s="2">
        <v>6.9464835164835161</v>
      </c>
      <c r="U756" s="2">
        <v>0</v>
      </c>
      <c r="V756" s="2">
        <f>SUM(NonNurse[[#This Row],[Occupational Therapist Hours]:[OT Aide Hours]])/NonNurse[[#This Row],[MDS Census]]</f>
        <v>0.19625129533678756</v>
      </c>
      <c r="W756" s="2">
        <v>1.1920879120879118</v>
      </c>
      <c r="X756" s="2">
        <v>9.9936263736263715</v>
      </c>
      <c r="Y756" s="2">
        <v>0</v>
      </c>
      <c r="Z756" s="2">
        <f>SUM(NonNurse[[#This Row],[Physical Therapist (PT) Hours]:[PT Aide Hours]])/NonNurse[[#This Row],[MDS Census]]</f>
        <v>0.26370466321243519</v>
      </c>
      <c r="AA756" s="2">
        <v>0</v>
      </c>
      <c r="AB756" s="2">
        <v>0</v>
      </c>
      <c r="AC756" s="2">
        <v>0</v>
      </c>
      <c r="AD756" s="2">
        <v>0</v>
      </c>
      <c r="AE756" s="2">
        <v>0</v>
      </c>
      <c r="AF756" s="2">
        <v>0</v>
      </c>
      <c r="AG756" s="2">
        <v>0</v>
      </c>
      <c r="AH756" s="2" t="s">
        <v>272</v>
      </c>
      <c r="AI756" s="37">
        <v>5</v>
      </c>
    </row>
    <row r="757" spans="1:35" x14ac:dyDescent="0.25">
      <c r="A757" t="s">
        <v>35</v>
      </c>
      <c r="B757" t="s">
        <v>1259</v>
      </c>
      <c r="C757" t="s">
        <v>2149</v>
      </c>
      <c r="D757" t="s">
        <v>2284</v>
      </c>
      <c r="E757" s="2">
        <v>59.219780219780219</v>
      </c>
      <c r="F757" s="2">
        <v>5.2747252747252746</v>
      </c>
      <c r="G757" s="2">
        <v>0</v>
      </c>
      <c r="H757" s="2">
        <v>0</v>
      </c>
      <c r="I757" s="2">
        <v>0</v>
      </c>
      <c r="J757" s="2">
        <v>0</v>
      </c>
      <c r="K757" s="2">
        <v>0</v>
      </c>
      <c r="L757" s="2">
        <v>4.8378021978021977</v>
      </c>
      <c r="M757" s="2">
        <v>5.0274725274725274</v>
      </c>
      <c r="N757" s="2">
        <v>0</v>
      </c>
      <c r="O757" s="2">
        <f>SUM(NonNurse[[#This Row],[Qualified Social Work Staff Hours]:[Other Social Work Staff Hours]])/NonNurse[[#This Row],[MDS Census]]</f>
        <v>8.48951568008907E-2</v>
      </c>
      <c r="P757" s="2">
        <v>0</v>
      </c>
      <c r="Q757" s="2">
        <v>13.301868131868131</v>
      </c>
      <c r="R757" s="2">
        <f>SUM(NonNurse[[#This Row],[Qualified Activities Professional Hours]:[Other Activities Professional Hours]])/NonNurse[[#This Row],[MDS Census]]</f>
        <v>0.22461866765633698</v>
      </c>
      <c r="S757" s="2">
        <v>1.5854945054945062</v>
      </c>
      <c r="T757" s="2">
        <v>8.4556043956043965</v>
      </c>
      <c r="U757" s="2">
        <v>0</v>
      </c>
      <c r="V757" s="2">
        <f>SUM(NonNurse[[#This Row],[Occupational Therapist Hours]:[OT Aide Hours]])/NonNurse[[#This Row],[MDS Census]]</f>
        <v>0.16955650398960848</v>
      </c>
      <c r="W757" s="2">
        <v>2.6989010989010991</v>
      </c>
      <c r="X757" s="2">
        <v>12.135494505494499</v>
      </c>
      <c r="Y757" s="2">
        <v>0</v>
      </c>
      <c r="Z757" s="2">
        <f>SUM(NonNurse[[#This Row],[Physical Therapist (PT) Hours]:[PT Aide Hours]])/NonNurse[[#This Row],[MDS Census]]</f>
        <v>0.25049730933382808</v>
      </c>
      <c r="AA757" s="2">
        <v>0</v>
      </c>
      <c r="AB757" s="2">
        <v>0</v>
      </c>
      <c r="AC757" s="2">
        <v>0</v>
      </c>
      <c r="AD757" s="2">
        <v>0</v>
      </c>
      <c r="AE757" s="2">
        <v>0</v>
      </c>
      <c r="AF757" s="2">
        <v>0</v>
      </c>
      <c r="AG757" s="2">
        <v>0</v>
      </c>
      <c r="AH757" s="2" t="s">
        <v>315</v>
      </c>
      <c r="AI757" s="37">
        <v>5</v>
      </c>
    </row>
    <row r="758" spans="1:35" x14ac:dyDescent="0.25">
      <c r="A758" t="s">
        <v>35</v>
      </c>
      <c r="B758" t="s">
        <v>1293</v>
      </c>
      <c r="C758" t="s">
        <v>2138</v>
      </c>
      <c r="D758" t="s">
        <v>2348</v>
      </c>
      <c r="E758" s="2">
        <v>53.659340659340657</v>
      </c>
      <c r="F758" s="2">
        <v>9.9725274725274726</v>
      </c>
      <c r="G758" s="2">
        <v>0</v>
      </c>
      <c r="H758" s="2">
        <v>0</v>
      </c>
      <c r="I758" s="2">
        <v>0</v>
      </c>
      <c r="J758" s="2">
        <v>0</v>
      </c>
      <c r="K758" s="2">
        <v>0</v>
      </c>
      <c r="L758" s="2">
        <v>2.0715384615384611</v>
      </c>
      <c r="M758" s="2">
        <v>4.9450549450549453</v>
      </c>
      <c r="N758" s="2">
        <v>0</v>
      </c>
      <c r="O758" s="2">
        <f>SUM(NonNurse[[#This Row],[Qualified Social Work Staff Hours]:[Other Social Work Staff Hours]])/NonNurse[[#This Row],[MDS Census]]</f>
        <v>9.2156461191890235E-2</v>
      </c>
      <c r="P758" s="2">
        <v>5.2747252747252746</v>
      </c>
      <c r="Q758" s="2">
        <v>4.6543956043956038</v>
      </c>
      <c r="R758" s="2">
        <f>SUM(NonNurse[[#This Row],[Qualified Activities Professional Hours]:[Other Activities Professional Hours]])/NonNurse[[#This Row],[MDS Census]]</f>
        <v>0.18503993446651648</v>
      </c>
      <c r="S758" s="2">
        <v>1.4190109890109892</v>
      </c>
      <c r="T758" s="2">
        <v>6.0387912087912081</v>
      </c>
      <c r="U758" s="2">
        <v>0</v>
      </c>
      <c r="V758" s="2">
        <f>SUM(NonNurse[[#This Row],[Occupational Therapist Hours]:[OT Aide Hours]])/NonNurse[[#This Row],[MDS Census]]</f>
        <v>0.13898423100552937</v>
      </c>
      <c r="W758" s="2">
        <v>1.6998901098901096</v>
      </c>
      <c r="X758" s="2">
        <v>5.2106593406593387</v>
      </c>
      <c r="Y758" s="2">
        <v>0</v>
      </c>
      <c r="Z758" s="2">
        <f>SUM(NonNurse[[#This Row],[Physical Therapist (PT) Hours]:[PT Aide Hours]])/NonNurse[[#This Row],[MDS Census]]</f>
        <v>0.12878558263362683</v>
      </c>
      <c r="AA758" s="2">
        <v>0</v>
      </c>
      <c r="AB758" s="2">
        <v>0</v>
      </c>
      <c r="AC758" s="2">
        <v>0</v>
      </c>
      <c r="AD758" s="2">
        <v>0</v>
      </c>
      <c r="AE758" s="2">
        <v>0</v>
      </c>
      <c r="AF758" s="2">
        <v>0</v>
      </c>
      <c r="AG758" s="2">
        <v>0</v>
      </c>
      <c r="AH758" s="2" t="s">
        <v>349</v>
      </c>
      <c r="AI758" s="37">
        <v>5</v>
      </c>
    </row>
    <row r="759" spans="1:35" x14ac:dyDescent="0.25">
      <c r="A759" t="s">
        <v>35</v>
      </c>
      <c r="B759" t="s">
        <v>1572</v>
      </c>
      <c r="C759" t="s">
        <v>2016</v>
      </c>
      <c r="D759" t="s">
        <v>2325</v>
      </c>
      <c r="E759" s="2">
        <v>55.18681318681319</v>
      </c>
      <c r="F759" s="2">
        <v>4.8626373626373622</v>
      </c>
      <c r="G759" s="2">
        <v>0</v>
      </c>
      <c r="H759" s="2">
        <v>0</v>
      </c>
      <c r="I759" s="2">
        <v>0</v>
      </c>
      <c r="J759" s="2">
        <v>0</v>
      </c>
      <c r="K759" s="2">
        <v>0</v>
      </c>
      <c r="L759" s="2">
        <v>1.8878021978021979</v>
      </c>
      <c r="M759" s="2">
        <v>4.9450549450549453</v>
      </c>
      <c r="N759" s="2">
        <v>0</v>
      </c>
      <c r="O759" s="2">
        <f>SUM(NonNurse[[#This Row],[Qualified Social Work Staff Hours]:[Other Social Work Staff Hours]])/NonNurse[[#This Row],[MDS Census]]</f>
        <v>8.9605734767025089E-2</v>
      </c>
      <c r="P759" s="2">
        <v>5.0274725274725274</v>
      </c>
      <c r="Q759" s="2">
        <v>9.2618681318681304</v>
      </c>
      <c r="R759" s="2">
        <f>SUM(NonNurse[[#This Row],[Qualified Activities Professional Hours]:[Other Activities Professional Hours]])/NonNurse[[#This Row],[MDS Census]]</f>
        <v>0.25892672242134601</v>
      </c>
      <c r="S759" s="2">
        <v>3.5543956043956042</v>
      </c>
      <c r="T759" s="2">
        <v>4.93241758241758</v>
      </c>
      <c r="U759" s="2">
        <v>0</v>
      </c>
      <c r="V759" s="2">
        <f>SUM(NonNurse[[#This Row],[Occupational Therapist Hours]:[OT Aide Hours]])/NonNurse[[#This Row],[MDS Census]]</f>
        <v>0.15378335324571876</v>
      </c>
      <c r="W759" s="2">
        <v>3.6342857142857148</v>
      </c>
      <c r="X759" s="2">
        <v>6.8797802197802183</v>
      </c>
      <c r="Y759" s="2">
        <v>0</v>
      </c>
      <c r="Z759" s="2">
        <f>SUM(NonNurse[[#This Row],[Physical Therapist (PT) Hours]:[PT Aide Hours]])/NonNurse[[#This Row],[MDS Census]]</f>
        <v>0.19051772202309833</v>
      </c>
      <c r="AA759" s="2">
        <v>0</v>
      </c>
      <c r="AB759" s="2">
        <v>0</v>
      </c>
      <c r="AC759" s="2">
        <v>0</v>
      </c>
      <c r="AD759" s="2">
        <v>0</v>
      </c>
      <c r="AE759" s="2">
        <v>0</v>
      </c>
      <c r="AF759" s="2">
        <v>0</v>
      </c>
      <c r="AG759" s="2">
        <v>0</v>
      </c>
      <c r="AH759" s="2" t="s">
        <v>634</v>
      </c>
      <c r="AI759" s="37">
        <v>5</v>
      </c>
    </row>
    <row r="760" spans="1:35" x14ac:dyDescent="0.25">
      <c r="A760" t="s">
        <v>35</v>
      </c>
      <c r="B760" t="s">
        <v>1251</v>
      </c>
      <c r="C760" t="s">
        <v>1978</v>
      </c>
      <c r="D760" t="s">
        <v>2331</v>
      </c>
      <c r="E760" s="2">
        <v>75.098901098901095</v>
      </c>
      <c r="F760" s="2">
        <v>5.2087912087912089</v>
      </c>
      <c r="G760" s="2">
        <v>0.91208791208791207</v>
      </c>
      <c r="H760" s="2">
        <v>0</v>
      </c>
      <c r="I760" s="2">
        <v>5.5164835164835164</v>
      </c>
      <c r="J760" s="2">
        <v>0.42857142857142855</v>
      </c>
      <c r="K760" s="2">
        <v>0</v>
      </c>
      <c r="L760" s="2">
        <v>2.675824175824177</v>
      </c>
      <c r="M760" s="2">
        <v>10.681318681318681</v>
      </c>
      <c r="N760" s="2">
        <v>0</v>
      </c>
      <c r="O760" s="2">
        <f>SUM(NonNurse[[#This Row],[Qualified Social Work Staff Hours]:[Other Social Work Staff Hours]])/NonNurse[[#This Row],[MDS Census]]</f>
        <v>0.14223002633889376</v>
      </c>
      <c r="P760" s="2">
        <v>4.9725274725274726</v>
      </c>
      <c r="Q760" s="2">
        <v>5.4505494505494507</v>
      </c>
      <c r="R760" s="2">
        <f>SUM(NonNurse[[#This Row],[Qualified Activities Professional Hours]:[Other Activities Professional Hours]])/NonNurse[[#This Row],[MDS Census]]</f>
        <v>0.1387913374304946</v>
      </c>
      <c r="S760" s="2">
        <v>3.0758241758241769</v>
      </c>
      <c r="T760" s="2">
        <v>1.7556043956043954</v>
      </c>
      <c r="U760" s="2">
        <v>0</v>
      </c>
      <c r="V760" s="2">
        <f>SUM(NonNurse[[#This Row],[Occupational Therapist Hours]:[OT Aide Hours]])/NonNurse[[#This Row],[MDS Census]]</f>
        <v>6.4334211296458901E-2</v>
      </c>
      <c r="W760" s="2">
        <v>1.814945054945055</v>
      </c>
      <c r="X760" s="2">
        <v>5.7326373626373623</v>
      </c>
      <c r="Y760" s="2">
        <v>0</v>
      </c>
      <c r="Z760" s="2">
        <f>SUM(NonNurse[[#This Row],[Physical Therapist (PT) Hours]:[PT Aide Hours]])/NonNurse[[#This Row],[MDS Census]]</f>
        <v>0.10050190225343869</v>
      </c>
      <c r="AA760" s="2">
        <v>0</v>
      </c>
      <c r="AB760" s="2">
        <v>0</v>
      </c>
      <c r="AC760" s="2">
        <v>0</v>
      </c>
      <c r="AD760" s="2">
        <v>42.593406593406591</v>
      </c>
      <c r="AE760" s="2">
        <v>0</v>
      </c>
      <c r="AF760" s="2">
        <v>0</v>
      </c>
      <c r="AG760" s="2">
        <v>0</v>
      </c>
      <c r="AH760" s="2" t="s">
        <v>307</v>
      </c>
      <c r="AI760" s="37">
        <v>5</v>
      </c>
    </row>
    <row r="761" spans="1:35" x14ac:dyDescent="0.25">
      <c r="A761" t="s">
        <v>35</v>
      </c>
      <c r="B761" t="s">
        <v>1092</v>
      </c>
      <c r="C761" t="s">
        <v>2099</v>
      </c>
      <c r="D761" t="s">
        <v>2311</v>
      </c>
      <c r="E761" s="2">
        <v>85.186813186813183</v>
      </c>
      <c r="F761" s="2">
        <v>5.4505494505494507</v>
      </c>
      <c r="G761" s="2">
        <v>0.32967032967032966</v>
      </c>
      <c r="H761" s="2">
        <v>0.31318681318681318</v>
      </c>
      <c r="I761" s="2">
        <v>0</v>
      </c>
      <c r="J761" s="2">
        <v>0</v>
      </c>
      <c r="K761" s="2">
        <v>0</v>
      </c>
      <c r="L761" s="2">
        <v>0</v>
      </c>
      <c r="M761" s="2">
        <v>3.0769230769230771</v>
      </c>
      <c r="N761" s="2">
        <v>0</v>
      </c>
      <c r="O761" s="2">
        <f>SUM(NonNurse[[#This Row],[Qualified Social Work Staff Hours]:[Other Social Work Staff Hours]])/NonNurse[[#This Row],[MDS Census]]</f>
        <v>3.6119711042311667E-2</v>
      </c>
      <c r="P761" s="2">
        <v>0</v>
      </c>
      <c r="Q761" s="2">
        <v>9.9960439560439589</v>
      </c>
      <c r="R761" s="2">
        <f>SUM(NonNurse[[#This Row],[Qualified Activities Professional Hours]:[Other Activities Professional Hours]])/NonNurse[[#This Row],[MDS Census]]</f>
        <v>0.11734262125902997</v>
      </c>
      <c r="S761" s="2">
        <v>0</v>
      </c>
      <c r="T761" s="2">
        <v>6.893406593406592</v>
      </c>
      <c r="U761" s="2">
        <v>0</v>
      </c>
      <c r="V761" s="2">
        <f>SUM(NonNurse[[#This Row],[Occupational Therapist Hours]:[OT Aide Hours]])/NonNurse[[#This Row],[MDS Census]]</f>
        <v>8.0921052631578935E-2</v>
      </c>
      <c r="W761" s="2">
        <v>7.4832967032967046</v>
      </c>
      <c r="X761" s="2">
        <v>11.006153846153845</v>
      </c>
      <c r="Y761" s="2">
        <v>0</v>
      </c>
      <c r="Z761" s="2">
        <f>SUM(NonNurse[[#This Row],[Physical Therapist (PT) Hours]:[PT Aide Hours]])/NonNurse[[#This Row],[MDS Census]]</f>
        <v>0.21704592363261094</v>
      </c>
      <c r="AA761" s="2">
        <v>5.4945054945054944E-2</v>
      </c>
      <c r="AB761" s="2">
        <v>0</v>
      </c>
      <c r="AC761" s="2">
        <v>0</v>
      </c>
      <c r="AD761" s="2">
        <v>0</v>
      </c>
      <c r="AE761" s="2">
        <v>0</v>
      </c>
      <c r="AF761" s="2">
        <v>0</v>
      </c>
      <c r="AG761" s="2">
        <v>0</v>
      </c>
      <c r="AH761" s="2" t="s">
        <v>146</v>
      </c>
      <c r="AI761" s="37">
        <v>5</v>
      </c>
    </row>
    <row r="762" spans="1:35" x14ac:dyDescent="0.25">
      <c r="A762" t="s">
        <v>35</v>
      </c>
      <c r="B762" t="s">
        <v>1666</v>
      </c>
      <c r="C762" t="s">
        <v>2018</v>
      </c>
      <c r="D762" t="s">
        <v>2331</v>
      </c>
      <c r="E762" s="2">
        <v>72.72527472527473</v>
      </c>
      <c r="F762" s="2">
        <v>5.9780219780219781</v>
      </c>
      <c r="G762" s="2">
        <v>0.10989010989010989</v>
      </c>
      <c r="H762" s="2">
        <v>0.28021978021978022</v>
      </c>
      <c r="I762" s="2">
        <v>1.1428571428571428</v>
      </c>
      <c r="J762" s="2">
        <v>0</v>
      </c>
      <c r="K762" s="2">
        <v>0</v>
      </c>
      <c r="L762" s="2">
        <v>2.9247252747252745</v>
      </c>
      <c r="M762" s="2">
        <v>2.3736263736263736</v>
      </c>
      <c r="N762" s="2">
        <v>0</v>
      </c>
      <c r="O762" s="2">
        <f>SUM(NonNurse[[#This Row],[Qualified Social Work Staff Hours]:[Other Social Work Staff Hours]])/NonNurse[[#This Row],[MDS Census]]</f>
        <v>3.2638259292837715E-2</v>
      </c>
      <c r="P762" s="2">
        <v>5.6263736263736268</v>
      </c>
      <c r="Q762" s="2">
        <v>14.994505494505495</v>
      </c>
      <c r="R762" s="2">
        <f>SUM(NonNurse[[#This Row],[Qualified Activities Professional Hours]:[Other Activities Professional Hours]])/NonNurse[[#This Row],[MDS Census]]</f>
        <v>0.28354487760652763</v>
      </c>
      <c r="S762" s="2">
        <v>3.0364835164835178</v>
      </c>
      <c r="T762" s="2">
        <v>3.0630769230769226</v>
      </c>
      <c r="U762" s="2">
        <v>0</v>
      </c>
      <c r="V762" s="2">
        <f>SUM(NonNurse[[#This Row],[Occupational Therapist Hours]:[OT Aide Hours]])/NonNurse[[#This Row],[MDS Census]]</f>
        <v>8.3871260199456024E-2</v>
      </c>
      <c r="W762" s="2">
        <v>2.7728571428571431</v>
      </c>
      <c r="X762" s="2">
        <v>2.6818681318681312</v>
      </c>
      <c r="Y762" s="2">
        <v>0</v>
      </c>
      <c r="Z762" s="2">
        <f>SUM(NonNurse[[#This Row],[Physical Therapist (PT) Hours]:[PT Aide Hours]])/NonNurse[[#This Row],[MDS Census]]</f>
        <v>7.5004533091568446E-2</v>
      </c>
      <c r="AA762" s="2">
        <v>0</v>
      </c>
      <c r="AB762" s="2">
        <v>0</v>
      </c>
      <c r="AC762" s="2">
        <v>0</v>
      </c>
      <c r="AD762" s="2">
        <v>0</v>
      </c>
      <c r="AE762" s="2">
        <v>0</v>
      </c>
      <c r="AF762" s="2">
        <v>0</v>
      </c>
      <c r="AG762" s="2">
        <v>0</v>
      </c>
      <c r="AH762" s="2" t="s">
        <v>730</v>
      </c>
      <c r="AI762" s="37">
        <v>5</v>
      </c>
    </row>
    <row r="763" spans="1:35" x14ac:dyDescent="0.25">
      <c r="A763" t="s">
        <v>35</v>
      </c>
      <c r="B763" t="s">
        <v>1158</v>
      </c>
      <c r="C763" t="s">
        <v>1949</v>
      </c>
      <c r="D763" t="s">
        <v>2298</v>
      </c>
      <c r="E763" s="2">
        <v>66.384615384615387</v>
      </c>
      <c r="F763" s="2">
        <v>1.054945054945055</v>
      </c>
      <c r="G763" s="2">
        <v>0</v>
      </c>
      <c r="H763" s="2">
        <v>0</v>
      </c>
      <c r="I763" s="2">
        <v>0</v>
      </c>
      <c r="J763" s="2">
        <v>0</v>
      </c>
      <c r="K763" s="2">
        <v>0</v>
      </c>
      <c r="L763" s="2">
        <v>1.1578021978021975</v>
      </c>
      <c r="M763" s="2">
        <v>0</v>
      </c>
      <c r="N763" s="2">
        <v>0.35164835164835168</v>
      </c>
      <c r="O763" s="2">
        <f>SUM(NonNurse[[#This Row],[Qualified Social Work Staff Hours]:[Other Social Work Staff Hours]])/NonNurse[[#This Row],[MDS Census]]</f>
        <v>5.297136235722563E-3</v>
      </c>
      <c r="P763" s="2">
        <v>5.7142857142857144</v>
      </c>
      <c r="Q763" s="2">
        <v>6.1227472527472537</v>
      </c>
      <c r="R763" s="2">
        <f>SUM(NonNurse[[#This Row],[Qualified Activities Professional Hours]:[Other Activities Professional Hours]])/NonNurse[[#This Row],[MDS Census]]</f>
        <v>0.17830988246978979</v>
      </c>
      <c r="S763" s="2">
        <v>1.098901098901099</v>
      </c>
      <c r="T763" s="2">
        <v>1.3969230769230772</v>
      </c>
      <c r="U763" s="2">
        <v>0</v>
      </c>
      <c r="V763" s="2">
        <f>SUM(NonNurse[[#This Row],[Occupational Therapist Hours]:[OT Aide Hours]])/NonNurse[[#This Row],[MDS Census]]</f>
        <v>3.7596424433040891E-2</v>
      </c>
      <c r="W763" s="2">
        <v>2.5670329670329664</v>
      </c>
      <c r="X763" s="2">
        <v>0.34054945054945057</v>
      </c>
      <c r="Y763" s="2">
        <v>0</v>
      </c>
      <c r="Z763" s="2">
        <f>SUM(NonNurse[[#This Row],[Physical Therapist (PT) Hours]:[PT Aide Hours]])/NonNurse[[#This Row],[MDS Census]]</f>
        <v>4.3799039894057264E-2</v>
      </c>
      <c r="AA763" s="2">
        <v>0</v>
      </c>
      <c r="AB763" s="2">
        <v>0</v>
      </c>
      <c r="AC763" s="2">
        <v>0</v>
      </c>
      <c r="AD763" s="2">
        <v>0</v>
      </c>
      <c r="AE763" s="2">
        <v>0</v>
      </c>
      <c r="AF763" s="2">
        <v>0</v>
      </c>
      <c r="AG763" s="2">
        <v>0</v>
      </c>
      <c r="AH763" s="2" t="s">
        <v>213</v>
      </c>
      <c r="AI763" s="37">
        <v>5</v>
      </c>
    </row>
    <row r="764" spans="1:35" x14ac:dyDescent="0.25">
      <c r="A764" t="s">
        <v>35</v>
      </c>
      <c r="B764" t="s">
        <v>1585</v>
      </c>
      <c r="C764" t="s">
        <v>2175</v>
      </c>
      <c r="D764" t="s">
        <v>2331</v>
      </c>
      <c r="E764" s="2">
        <v>44.032967032967036</v>
      </c>
      <c r="F764" s="2">
        <v>22.494505494505493</v>
      </c>
      <c r="G764" s="2">
        <v>0</v>
      </c>
      <c r="H764" s="2">
        <v>0</v>
      </c>
      <c r="I764" s="2">
        <v>1.1098901098901099</v>
      </c>
      <c r="J764" s="2">
        <v>0</v>
      </c>
      <c r="K764" s="2">
        <v>0</v>
      </c>
      <c r="L764" s="2">
        <v>2.4972527472527473</v>
      </c>
      <c r="M764" s="2">
        <v>1.7225274725274726</v>
      </c>
      <c r="N764" s="2">
        <v>0</v>
      </c>
      <c r="O764" s="2">
        <f>SUM(NonNurse[[#This Row],[Qualified Social Work Staff Hours]:[Other Social Work Staff Hours]])/NonNurse[[#This Row],[MDS Census]]</f>
        <v>3.9119041677065133E-2</v>
      </c>
      <c r="P764" s="2">
        <v>5.9285714285714288</v>
      </c>
      <c r="Q764" s="2">
        <v>0</v>
      </c>
      <c r="R764" s="2">
        <f>SUM(NonNurse[[#This Row],[Qualified Activities Professional Hours]:[Other Activities Professional Hours]])/NonNurse[[#This Row],[MDS Census]]</f>
        <v>0.13463938108310455</v>
      </c>
      <c r="S764" s="2">
        <v>4.0054945054945055</v>
      </c>
      <c r="T764" s="2">
        <v>5.4945054945054944E-2</v>
      </c>
      <c r="U764" s="2">
        <v>0</v>
      </c>
      <c r="V764" s="2">
        <f>SUM(NonNurse[[#This Row],[Occupational Therapist Hours]:[OT Aide Hours]])/NonNurse[[#This Row],[MDS Census]]</f>
        <v>9.221362615423008E-2</v>
      </c>
      <c r="W764" s="2">
        <v>5.4505494505494507</v>
      </c>
      <c r="X764" s="2">
        <v>3.7362637362637363</v>
      </c>
      <c r="Y764" s="2">
        <v>0</v>
      </c>
      <c r="Z764" s="2">
        <f>SUM(NonNurse[[#This Row],[Physical Therapist (PT) Hours]:[PT Aide Hours]])/NonNurse[[#This Row],[MDS Census]]</f>
        <v>0.20863488894434737</v>
      </c>
      <c r="AA764" s="2">
        <v>0</v>
      </c>
      <c r="AB764" s="2">
        <v>0</v>
      </c>
      <c r="AC764" s="2">
        <v>0</v>
      </c>
      <c r="AD764" s="2">
        <v>0</v>
      </c>
      <c r="AE764" s="2">
        <v>0</v>
      </c>
      <c r="AF764" s="2">
        <v>0</v>
      </c>
      <c r="AG764" s="2">
        <v>0</v>
      </c>
      <c r="AH764" s="2" t="s">
        <v>647</v>
      </c>
      <c r="AI764" s="37">
        <v>5</v>
      </c>
    </row>
    <row r="765" spans="1:35" x14ac:dyDescent="0.25">
      <c r="A765" t="s">
        <v>35</v>
      </c>
      <c r="B765" t="s">
        <v>1758</v>
      </c>
      <c r="C765" t="s">
        <v>2093</v>
      </c>
      <c r="D765" t="s">
        <v>2316</v>
      </c>
      <c r="E765" s="2">
        <v>22.340659340659339</v>
      </c>
      <c r="F765" s="2">
        <v>2.1098901098901099</v>
      </c>
      <c r="G765" s="2">
        <v>0</v>
      </c>
      <c r="H765" s="2">
        <v>9.3406593406593408E-2</v>
      </c>
      <c r="I765" s="2">
        <v>0</v>
      </c>
      <c r="J765" s="2">
        <v>0</v>
      </c>
      <c r="K765" s="2">
        <v>0</v>
      </c>
      <c r="L765" s="2">
        <v>0</v>
      </c>
      <c r="M765" s="2">
        <v>0</v>
      </c>
      <c r="N765" s="2">
        <v>0</v>
      </c>
      <c r="O765" s="2">
        <f>SUM(NonNurse[[#This Row],[Qualified Social Work Staff Hours]:[Other Social Work Staff Hours]])/NonNurse[[#This Row],[MDS Census]]</f>
        <v>0</v>
      </c>
      <c r="P765" s="2">
        <v>0</v>
      </c>
      <c r="Q765" s="2">
        <v>1.8828571428571428</v>
      </c>
      <c r="R765" s="2">
        <f>SUM(NonNurse[[#This Row],[Qualified Activities Professional Hours]:[Other Activities Professional Hours]])/NonNurse[[#This Row],[MDS Census]]</f>
        <v>8.4279390063944915E-2</v>
      </c>
      <c r="S765" s="2">
        <v>0</v>
      </c>
      <c r="T765" s="2">
        <v>0.86307692307692319</v>
      </c>
      <c r="U765" s="2">
        <v>0</v>
      </c>
      <c r="V765" s="2">
        <f>SUM(NonNurse[[#This Row],[Occupational Therapist Hours]:[OT Aide Hours]])/NonNurse[[#This Row],[MDS Census]]</f>
        <v>3.8632562715199222E-2</v>
      </c>
      <c r="W765" s="2">
        <v>0.46153846153846156</v>
      </c>
      <c r="X765" s="2">
        <v>1.1343956043956045</v>
      </c>
      <c r="Y765" s="2">
        <v>0</v>
      </c>
      <c r="Z765" s="2">
        <f>SUM(NonNurse[[#This Row],[Physical Therapist (PT) Hours]:[PT Aide Hours]])/NonNurse[[#This Row],[MDS Census]]</f>
        <v>7.1436301032956229E-2</v>
      </c>
      <c r="AA765" s="2">
        <v>0</v>
      </c>
      <c r="AB765" s="2">
        <v>0</v>
      </c>
      <c r="AC765" s="2">
        <v>0</v>
      </c>
      <c r="AD765" s="2">
        <v>0</v>
      </c>
      <c r="AE765" s="2">
        <v>0</v>
      </c>
      <c r="AF765" s="2">
        <v>0</v>
      </c>
      <c r="AG765" s="2">
        <v>0</v>
      </c>
      <c r="AH765" s="2" t="s">
        <v>824</v>
      </c>
      <c r="AI765" s="37">
        <v>5</v>
      </c>
    </row>
    <row r="766" spans="1:35" x14ac:dyDescent="0.25">
      <c r="A766" t="s">
        <v>35</v>
      </c>
      <c r="B766" t="s">
        <v>1023</v>
      </c>
      <c r="C766" t="s">
        <v>2075</v>
      </c>
      <c r="D766" t="s">
        <v>2337</v>
      </c>
      <c r="E766" s="2">
        <v>53.241758241758241</v>
      </c>
      <c r="F766" s="2">
        <v>4.7227472527472534</v>
      </c>
      <c r="G766" s="2">
        <v>3.2967032967032968E-2</v>
      </c>
      <c r="H766" s="2">
        <v>0</v>
      </c>
      <c r="I766" s="2">
        <v>0.95604395604395609</v>
      </c>
      <c r="J766" s="2">
        <v>0</v>
      </c>
      <c r="K766" s="2">
        <v>0</v>
      </c>
      <c r="L766" s="2">
        <v>5.4670329670329672</v>
      </c>
      <c r="M766" s="2">
        <v>5.7142857142857144</v>
      </c>
      <c r="N766" s="2">
        <v>4.4525274725274722</v>
      </c>
      <c r="O766" s="2">
        <f>SUM(NonNurse[[#This Row],[Qualified Social Work Staff Hours]:[Other Social Work Staff Hours]])/NonNurse[[#This Row],[MDS Census]]</f>
        <v>0.19095562435500515</v>
      </c>
      <c r="P766" s="2">
        <v>0</v>
      </c>
      <c r="Q766" s="2">
        <v>12.63835164835165</v>
      </c>
      <c r="R766" s="2">
        <f>SUM(NonNurse[[#This Row],[Qualified Activities Professional Hours]:[Other Activities Professional Hours]])/NonNurse[[#This Row],[MDS Census]]</f>
        <v>0.23737667698658413</v>
      </c>
      <c r="S766" s="2">
        <v>1.7664835164835162</v>
      </c>
      <c r="T766" s="2">
        <v>6.1069230769230769</v>
      </c>
      <c r="U766" s="2">
        <v>0.17582417582417584</v>
      </c>
      <c r="V766" s="2">
        <f>SUM(NonNurse[[#This Row],[Occupational Therapist Hours]:[OT Aide Hours]])/NonNurse[[#This Row],[MDS Census]]</f>
        <v>0.15118266253869969</v>
      </c>
      <c r="W766" s="2">
        <v>5.6757142857142862</v>
      </c>
      <c r="X766" s="2">
        <v>8.7214285714285715</v>
      </c>
      <c r="Y766" s="2">
        <v>0</v>
      </c>
      <c r="Z766" s="2">
        <f>SUM(NonNurse[[#This Row],[Physical Therapist (PT) Hours]:[PT Aide Hours]])/NonNurse[[#This Row],[MDS Census]]</f>
        <v>0.27041073271413829</v>
      </c>
      <c r="AA766" s="2">
        <v>0</v>
      </c>
      <c r="AB766" s="2">
        <v>0</v>
      </c>
      <c r="AC766" s="2">
        <v>0</v>
      </c>
      <c r="AD766" s="2">
        <v>0</v>
      </c>
      <c r="AE766" s="2">
        <v>33.769230769230766</v>
      </c>
      <c r="AF766" s="2">
        <v>0</v>
      </c>
      <c r="AG766" s="2">
        <v>0</v>
      </c>
      <c r="AH766" s="2" t="s">
        <v>76</v>
      </c>
      <c r="AI766" s="37">
        <v>5</v>
      </c>
    </row>
    <row r="767" spans="1:35" x14ac:dyDescent="0.25">
      <c r="A767" t="s">
        <v>35</v>
      </c>
      <c r="B767" t="s">
        <v>1280</v>
      </c>
      <c r="C767" t="s">
        <v>1973</v>
      </c>
      <c r="D767" t="s">
        <v>2314</v>
      </c>
      <c r="E767" s="2">
        <v>33.769230769230766</v>
      </c>
      <c r="F767" s="2">
        <v>0</v>
      </c>
      <c r="G767" s="2">
        <v>0</v>
      </c>
      <c r="H767" s="2">
        <v>0</v>
      </c>
      <c r="I767" s="2">
        <v>0</v>
      </c>
      <c r="J767" s="2">
        <v>0</v>
      </c>
      <c r="K767" s="2">
        <v>0</v>
      </c>
      <c r="L767" s="2">
        <v>0.44934065934065937</v>
      </c>
      <c r="M767" s="2">
        <v>0</v>
      </c>
      <c r="N767" s="2">
        <v>0</v>
      </c>
      <c r="O767" s="2">
        <f>SUM(NonNurse[[#This Row],[Qualified Social Work Staff Hours]:[Other Social Work Staff Hours]])/NonNurse[[#This Row],[MDS Census]]</f>
        <v>0</v>
      </c>
      <c r="P767" s="2">
        <v>0</v>
      </c>
      <c r="Q767" s="2">
        <v>5.79</v>
      </c>
      <c r="R767" s="2">
        <f>SUM(NonNurse[[#This Row],[Qualified Activities Professional Hours]:[Other Activities Professional Hours]])/NonNurse[[#This Row],[MDS Census]]</f>
        <v>0.17145785876993166</v>
      </c>
      <c r="S767" s="2">
        <v>0.55186813186813177</v>
      </c>
      <c r="T767" s="2">
        <v>2.7557142857142871</v>
      </c>
      <c r="U767" s="2">
        <v>0</v>
      </c>
      <c r="V767" s="2">
        <f>SUM(NonNurse[[#This Row],[Occupational Therapist Hours]:[OT Aide Hours]])/NonNurse[[#This Row],[MDS Census]]</f>
        <v>9.7946631955743615E-2</v>
      </c>
      <c r="W767" s="2">
        <v>0.52120879120879127</v>
      </c>
      <c r="X767" s="2">
        <v>4.2706593406593409</v>
      </c>
      <c r="Y767" s="2">
        <v>0</v>
      </c>
      <c r="Z767" s="2">
        <f>SUM(NonNurse[[#This Row],[Physical Therapist (PT) Hours]:[PT Aide Hours]])/NonNurse[[#This Row],[MDS Census]]</f>
        <v>0.14190042303937522</v>
      </c>
      <c r="AA767" s="2">
        <v>0</v>
      </c>
      <c r="AB767" s="2">
        <v>0</v>
      </c>
      <c r="AC767" s="2">
        <v>0</v>
      </c>
      <c r="AD767" s="2">
        <v>0</v>
      </c>
      <c r="AE767" s="2">
        <v>0</v>
      </c>
      <c r="AF767" s="2">
        <v>0</v>
      </c>
      <c r="AG767" s="2">
        <v>0</v>
      </c>
      <c r="AH767" s="2" t="s">
        <v>336</v>
      </c>
      <c r="AI767" s="37">
        <v>5</v>
      </c>
    </row>
    <row r="768" spans="1:35" x14ac:dyDescent="0.25">
      <c r="A768" t="s">
        <v>35</v>
      </c>
      <c r="B768" t="s">
        <v>1575</v>
      </c>
      <c r="C768" t="s">
        <v>2047</v>
      </c>
      <c r="D768" t="s">
        <v>2325</v>
      </c>
      <c r="E768" s="2">
        <v>79.956043956043956</v>
      </c>
      <c r="F768" s="2">
        <v>5.4505494505494507</v>
      </c>
      <c r="G768" s="2">
        <v>0</v>
      </c>
      <c r="H768" s="2">
        <v>0.36263736263736263</v>
      </c>
      <c r="I768" s="2">
        <v>10.021978021978022</v>
      </c>
      <c r="J768" s="2">
        <v>0</v>
      </c>
      <c r="K768" s="2">
        <v>0</v>
      </c>
      <c r="L768" s="2">
        <v>2.5449450549450545</v>
      </c>
      <c r="M768" s="2">
        <v>5.6263736263736268</v>
      </c>
      <c r="N768" s="2">
        <v>1.3003296703296703</v>
      </c>
      <c r="O768" s="2">
        <f>SUM(NonNurse[[#This Row],[Qualified Social Work Staff Hours]:[Other Social Work Staff Hours]])/NonNurse[[#This Row],[MDS Census]]</f>
        <v>8.6631390874106665E-2</v>
      </c>
      <c r="P768" s="2">
        <v>1.9340659340659341</v>
      </c>
      <c r="Q768" s="2">
        <v>12.808681318681323</v>
      </c>
      <c r="R768" s="2">
        <f>SUM(NonNurse[[#This Row],[Qualified Activities Professional Hours]:[Other Activities Professional Hours]])/NonNurse[[#This Row],[MDS Census]]</f>
        <v>0.18438565145684449</v>
      </c>
      <c r="S768" s="2">
        <v>5.044945054945055</v>
      </c>
      <c r="T768" s="2">
        <v>10.237912087912088</v>
      </c>
      <c r="U768" s="2">
        <v>0</v>
      </c>
      <c r="V768" s="2">
        <f>SUM(NonNurse[[#This Row],[Occupational Therapist Hours]:[OT Aide Hours]])/NonNurse[[#This Row],[MDS Census]]</f>
        <v>0.19114073666849918</v>
      </c>
      <c r="W768" s="2">
        <v>5.4680219780219783</v>
      </c>
      <c r="X768" s="2">
        <v>9.363736263736266</v>
      </c>
      <c r="Y768" s="2">
        <v>0</v>
      </c>
      <c r="Z768" s="2">
        <f>SUM(NonNurse[[#This Row],[Physical Therapist (PT) Hours]:[PT Aide Hours]])/NonNurse[[#This Row],[MDS Census]]</f>
        <v>0.18549890049477738</v>
      </c>
      <c r="AA768" s="2">
        <v>0</v>
      </c>
      <c r="AB768" s="2">
        <v>0</v>
      </c>
      <c r="AC768" s="2">
        <v>0</v>
      </c>
      <c r="AD768" s="2">
        <v>0</v>
      </c>
      <c r="AE768" s="2">
        <v>0</v>
      </c>
      <c r="AF768" s="2">
        <v>0</v>
      </c>
      <c r="AG768" s="2">
        <v>0</v>
      </c>
      <c r="AH768" s="2" t="s">
        <v>637</v>
      </c>
      <c r="AI768" s="37">
        <v>5</v>
      </c>
    </row>
    <row r="769" spans="1:35" x14ac:dyDescent="0.25">
      <c r="A769" t="s">
        <v>35</v>
      </c>
      <c r="B769" t="s">
        <v>1627</v>
      </c>
      <c r="C769" t="s">
        <v>1949</v>
      </c>
      <c r="D769" t="s">
        <v>2298</v>
      </c>
      <c r="E769" s="2">
        <v>103.46153846153847</v>
      </c>
      <c r="F769" s="2">
        <v>3.657142857142853</v>
      </c>
      <c r="G769" s="2">
        <v>0.79120879120879117</v>
      </c>
      <c r="H769" s="2">
        <v>0.43406593406593408</v>
      </c>
      <c r="I769" s="2">
        <v>5.4505494505494507</v>
      </c>
      <c r="J769" s="2">
        <v>0</v>
      </c>
      <c r="K769" s="2">
        <v>0</v>
      </c>
      <c r="L769" s="2">
        <v>3.844835164835164</v>
      </c>
      <c r="M769" s="2">
        <v>6.2417582417582418</v>
      </c>
      <c r="N769" s="2">
        <v>6.9010989010989015</v>
      </c>
      <c r="O769" s="2">
        <f>SUM(NonNurse[[#This Row],[Qualified Social Work Staff Hours]:[Other Social Work Staff Hours]])/NonNurse[[#This Row],[MDS Census]]</f>
        <v>0.12703133297928837</v>
      </c>
      <c r="P769" s="2">
        <v>25.987362637362601</v>
      </c>
      <c r="Q769" s="2">
        <v>0</v>
      </c>
      <c r="R769" s="2">
        <f>SUM(NonNurse[[#This Row],[Qualified Activities Professional Hours]:[Other Activities Professional Hours]])/NonNurse[[#This Row],[MDS Census]]</f>
        <v>0.25117896972915521</v>
      </c>
      <c r="S769" s="2">
        <v>2.2157142857142862</v>
      </c>
      <c r="T769" s="2">
        <v>6.5917582417582441</v>
      </c>
      <c r="U769" s="2">
        <v>0</v>
      </c>
      <c r="V769" s="2">
        <f>SUM(NonNurse[[#This Row],[Occupational Therapist Hours]:[OT Aide Hours]])/NonNurse[[#This Row],[MDS Census]]</f>
        <v>8.5127987254381324E-2</v>
      </c>
      <c r="W769" s="2">
        <v>5.4762637362637356</v>
      </c>
      <c r="X769" s="2">
        <v>7.6960439560439555</v>
      </c>
      <c r="Y769" s="2">
        <v>0</v>
      </c>
      <c r="Z769" s="2">
        <f>SUM(NonNurse[[#This Row],[Physical Therapist (PT) Hours]:[PT Aide Hours]])/NonNurse[[#This Row],[MDS Census]]</f>
        <v>0.1273159851301115</v>
      </c>
      <c r="AA769" s="2">
        <v>0</v>
      </c>
      <c r="AB769" s="2">
        <v>0</v>
      </c>
      <c r="AC769" s="2">
        <v>0</v>
      </c>
      <c r="AD769" s="2">
        <v>0</v>
      </c>
      <c r="AE769" s="2">
        <v>0</v>
      </c>
      <c r="AF769" s="2">
        <v>0</v>
      </c>
      <c r="AG769" s="2">
        <v>0</v>
      </c>
      <c r="AH769" s="2" t="s">
        <v>690</v>
      </c>
      <c r="AI769" s="37">
        <v>5</v>
      </c>
    </row>
    <row r="770" spans="1:35" x14ac:dyDescent="0.25">
      <c r="A770" t="s">
        <v>35</v>
      </c>
      <c r="B770" t="s">
        <v>1612</v>
      </c>
      <c r="C770" t="s">
        <v>1949</v>
      </c>
      <c r="D770" t="s">
        <v>2298</v>
      </c>
      <c r="E770" s="2">
        <v>61.879120879120876</v>
      </c>
      <c r="F770" s="2">
        <v>4.8351648351648349</v>
      </c>
      <c r="G770" s="2">
        <v>3.2967032967032968E-2</v>
      </c>
      <c r="H770" s="2">
        <v>0.24362637362637365</v>
      </c>
      <c r="I770" s="2">
        <v>2.098901098901099</v>
      </c>
      <c r="J770" s="2">
        <v>0</v>
      </c>
      <c r="K770" s="2">
        <v>0</v>
      </c>
      <c r="L770" s="2">
        <v>1.7335164835164836</v>
      </c>
      <c r="M770" s="2">
        <v>0</v>
      </c>
      <c r="N770" s="2">
        <v>5.1181318681318677</v>
      </c>
      <c r="O770" s="2">
        <f>SUM(NonNurse[[#This Row],[Qualified Social Work Staff Hours]:[Other Social Work Staff Hours]])/NonNurse[[#This Row],[MDS Census]]</f>
        <v>8.2711774107618541E-2</v>
      </c>
      <c r="P770" s="2">
        <v>4.7142857142857144</v>
      </c>
      <c r="Q770" s="2">
        <v>10.148351648351648</v>
      </c>
      <c r="R770" s="2">
        <f>SUM(NonNurse[[#This Row],[Qualified Activities Professional Hours]:[Other Activities Professional Hours]])/NonNurse[[#This Row],[MDS Census]]</f>
        <v>0.24018824365121647</v>
      </c>
      <c r="S770" s="2">
        <v>0.78021978021978022</v>
      </c>
      <c r="T770" s="2">
        <v>3.7252747252747254</v>
      </c>
      <c r="U770" s="2">
        <v>0</v>
      </c>
      <c r="V770" s="2">
        <f>SUM(NonNurse[[#This Row],[Occupational Therapist Hours]:[OT Aide Hours]])/NonNurse[[#This Row],[MDS Census]]</f>
        <v>7.2811223583732904E-2</v>
      </c>
      <c r="W770" s="2">
        <v>6.6758241758241761</v>
      </c>
      <c r="X770" s="2">
        <v>9.0659340659340656E-2</v>
      </c>
      <c r="Y770" s="2">
        <v>0</v>
      </c>
      <c r="Z770" s="2">
        <f>SUM(NonNurse[[#This Row],[Physical Therapist (PT) Hours]:[PT Aide Hours]])/NonNurse[[#This Row],[MDS Census]]</f>
        <v>0.10935002663825254</v>
      </c>
      <c r="AA770" s="2">
        <v>0</v>
      </c>
      <c r="AB770" s="2">
        <v>0</v>
      </c>
      <c r="AC770" s="2">
        <v>0</v>
      </c>
      <c r="AD770" s="2">
        <v>0</v>
      </c>
      <c r="AE770" s="2">
        <v>0</v>
      </c>
      <c r="AF770" s="2">
        <v>0</v>
      </c>
      <c r="AG770" s="2">
        <v>0</v>
      </c>
      <c r="AH770" s="2" t="s">
        <v>675</v>
      </c>
      <c r="AI770" s="37">
        <v>5</v>
      </c>
    </row>
    <row r="771" spans="1:35" x14ac:dyDescent="0.25">
      <c r="A771" t="s">
        <v>35</v>
      </c>
      <c r="B771" t="s">
        <v>1474</v>
      </c>
      <c r="C771" t="s">
        <v>2204</v>
      </c>
      <c r="D771" t="s">
        <v>2321</v>
      </c>
      <c r="E771" s="2">
        <v>87.659340659340657</v>
      </c>
      <c r="F771" s="2">
        <v>4.7802197802197801</v>
      </c>
      <c r="G771" s="2">
        <v>1.1648351648351649</v>
      </c>
      <c r="H771" s="2">
        <v>0.30769230769230771</v>
      </c>
      <c r="I771" s="2">
        <v>4.2307692307692308</v>
      </c>
      <c r="J771" s="2">
        <v>1.0109890109890109</v>
      </c>
      <c r="K771" s="2">
        <v>0</v>
      </c>
      <c r="L771" s="2">
        <v>5.6487912087912076</v>
      </c>
      <c r="M771" s="2">
        <v>5.0989010989010985</v>
      </c>
      <c r="N771" s="2">
        <v>0</v>
      </c>
      <c r="O771" s="2">
        <f>SUM(NonNurse[[#This Row],[Qualified Social Work Staff Hours]:[Other Social Work Staff Hours]])/NonNurse[[#This Row],[MDS Census]]</f>
        <v>5.8167230788516981E-2</v>
      </c>
      <c r="P771" s="2">
        <v>3.7472527472527473</v>
      </c>
      <c r="Q771" s="2">
        <v>14.732307692307689</v>
      </c>
      <c r="R771" s="2">
        <f>SUM(NonNurse[[#This Row],[Qualified Activities Professional Hours]:[Other Activities Professional Hours]])/NonNurse[[#This Row],[MDS Census]]</f>
        <v>0.21081108186034847</v>
      </c>
      <c r="S771" s="2">
        <v>5.0601098901098913</v>
      </c>
      <c r="T771" s="2">
        <v>18.178681318681313</v>
      </c>
      <c r="U771" s="2">
        <v>0</v>
      </c>
      <c r="V771" s="2">
        <f>SUM(NonNurse[[#This Row],[Occupational Therapist Hours]:[OT Aide Hours]])/NonNurse[[#This Row],[MDS Census]]</f>
        <v>0.26510342233922524</v>
      </c>
      <c r="W771" s="2">
        <v>5.4076923076923062</v>
      </c>
      <c r="X771" s="2">
        <v>19.581538461538461</v>
      </c>
      <c r="Y771" s="2">
        <v>0</v>
      </c>
      <c r="Z771" s="2">
        <f>SUM(NonNurse[[#This Row],[Physical Therapist (PT) Hours]:[PT Aide Hours]])/NonNurse[[#This Row],[MDS Census]]</f>
        <v>0.28507208223642971</v>
      </c>
      <c r="AA771" s="2">
        <v>0</v>
      </c>
      <c r="AB771" s="2">
        <v>0</v>
      </c>
      <c r="AC771" s="2">
        <v>0</v>
      </c>
      <c r="AD771" s="2">
        <v>0</v>
      </c>
      <c r="AE771" s="2">
        <v>3.0329670329670328</v>
      </c>
      <c r="AF771" s="2">
        <v>0</v>
      </c>
      <c r="AG771" s="2">
        <v>0</v>
      </c>
      <c r="AH771" s="2" t="s">
        <v>534</v>
      </c>
      <c r="AI771" s="37">
        <v>5</v>
      </c>
    </row>
    <row r="772" spans="1:35" x14ac:dyDescent="0.25">
      <c r="A772" t="s">
        <v>35</v>
      </c>
      <c r="B772" t="s">
        <v>1904</v>
      </c>
      <c r="C772" t="s">
        <v>2082</v>
      </c>
      <c r="D772" t="s">
        <v>2322</v>
      </c>
      <c r="E772" s="2">
        <v>51.263736263736263</v>
      </c>
      <c r="F772" s="2">
        <v>22.85208791208791</v>
      </c>
      <c r="G772" s="2">
        <v>0</v>
      </c>
      <c r="H772" s="2">
        <v>0</v>
      </c>
      <c r="I772" s="2">
        <v>0.15384615384615385</v>
      </c>
      <c r="J772" s="2">
        <v>0</v>
      </c>
      <c r="K772" s="2">
        <v>0</v>
      </c>
      <c r="L772" s="2">
        <v>0</v>
      </c>
      <c r="M772" s="2">
        <v>4.0786813186813191</v>
      </c>
      <c r="N772" s="2">
        <v>0</v>
      </c>
      <c r="O772" s="2">
        <f>SUM(NonNurse[[#This Row],[Qualified Social Work Staff Hours]:[Other Social Work Staff Hours]])/NonNurse[[#This Row],[MDS Census]]</f>
        <v>7.9562700964630237E-2</v>
      </c>
      <c r="P772" s="2">
        <v>5.7526373626373628</v>
      </c>
      <c r="Q772" s="2">
        <v>14.635494505494504</v>
      </c>
      <c r="R772" s="2">
        <f>SUM(NonNurse[[#This Row],[Qualified Activities Professional Hours]:[Other Activities Professional Hours]])/NonNurse[[#This Row],[MDS Census]]</f>
        <v>0.39771061093247589</v>
      </c>
      <c r="S772" s="2">
        <v>0</v>
      </c>
      <c r="T772" s="2">
        <v>0</v>
      </c>
      <c r="U772" s="2">
        <v>0</v>
      </c>
      <c r="V772" s="2">
        <f>SUM(NonNurse[[#This Row],[Occupational Therapist Hours]:[OT Aide Hours]])/NonNurse[[#This Row],[MDS Census]]</f>
        <v>0</v>
      </c>
      <c r="W772" s="2">
        <v>0</v>
      </c>
      <c r="X772" s="2">
        <v>0</v>
      </c>
      <c r="Y772" s="2">
        <v>0</v>
      </c>
      <c r="Z772" s="2">
        <f>SUM(NonNurse[[#This Row],[Physical Therapist (PT) Hours]:[PT Aide Hours]])/NonNurse[[#This Row],[MDS Census]]</f>
        <v>0</v>
      </c>
      <c r="AA772" s="2">
        <v>0</v>
      </c>
      <c r="AB772" s="2">
        <v>0</v>
      </c>
      <c r="AC772" s="2">
        <v>0</v>
      </c>
      <c r="AD772" s="2">
        <v>47.164835164835168</v>
      </c>
      <c r="AE772" s="2">
        <v>0</v>
      </c>
      <c r="AF772" s="2">
        <v>0</v>
      </c>
      <c r="AG772" s="2">
        <v>0</v>
      </c>
      <c r="AH772" s="2" t="s">
        <v>971</v>
      </c>
      <c r="AI772" s="37">
        <v>5</v>
      </c>
    </row>
    <row r="773" spans="1:35" x14ac:dyDescent="0.25">
      <c r="A773" t="s">
        <v>35</v>
      </c>
      <c r="B773" t="s">
        <v>1698</v>
      </c>
      <c r="C773" t="s">
        <v>2082</v>
      </c>
      <c r="D773" t="s">
        <v>2322</v>
      </c>
      <c r="E773" s="2">
        <v>41.450549450549453</v>
      </c>
      <c r="F773" s="2">
        <v>17.335054945054946</v>
      </c>
      <c r="G773" s="2">
        <v>0.87912087912087911</v>
      </c>
      <c r="H773" s="2">
        <v>0</v>
      </c>
      <c r="I773" s="2">
        <v>0</v>
      </c>
      <c r="J773" s="2">
        <v>0</v>
      </c>
      <c r="K773" s="2">
        <v>0</v>
      </c>
      <c r="L773" s="2">
        <v>1.5546153846153845</v>
      </c>
      <c r="M773" s="2">
        <v>0</v>
      </c>
      <c r="N773" s="2">
        <v>0</v>
      </c>
      <c r="O773" s="2">
        <f>SUM(NonNurse[[#This Row],[Qualified Social Work Staff Hours]:[Other Social Work Staff Hours]])/NonNurse[[#This Row],[MDS Census]]</f>
        <v>0</v>
      </c>
      <c r="P773" s="2">
        <v>4.6391208791208793</v>
      </c>
      <c r="Q773" s="2">
        <v>9.8268131868131885</v>
      </c>
      <c r="R773" s="2">
        <f>SUM(NonNurse[[#This Row],[Qualified Activities Professional Hours]:[Other Activities Professional Hours]])/NonNurse[[#This Row],[MDS Census]]</f>
        <v>0.34899257688229057</v>
      </c>
      <c r="S773" s="2">
        <v>3.2208791208791205</v>
      </c>
      <c r="T773" s="2">
        <v>7.2845054945054946</v>
      </c>
      <c r="U773" s="2">
        <v>0</v>
      </c>
      <c r="V773" s="2">
        <f>SUM(NonNurse[[#This Row],[Occupational Therapist Hours]:[OT Aide Hours]])/NonNurse[[#This Row],[MDS Census]]</f>
        <v>0.25344379639448567</v>
      </c>
      <c r="W773" s="2">
        <v>4.177252747252747</v>
      </c>
      <c r="X773" s="2">
        <v>10.438351648351647</v>
      </c>
      <c r="Y773" s="2">
        <v>0</v>
      </c>
      <c r="Z773" s="2">
        <f>SUM(NonNurse[[#This Row],[Physical Therapist (PT) Hours]:[PT Aide Hours]])/NonNurse[[#This Row],[MDS Census]]</f>
        <v>0.3526033934252385</v>
      </c>
      <c r="AA773" s="2">
        <v>0</v>
      </c>
      <c r="AB773" s="2">
        <v>0</v>
      </c>
      <c r="AC773" s="2">
        <v>0</v>
      </c>
      <c r="AD773" s="2">
        <v>32.912087912087912</v>
      </c>
      <c r="AE773" s="2">
        <v>0</v>
      </c>
      <c r="AF773" s="2">
        <v>0</v>
      </c>
      <c r="AG773" s="2">
        <v>0</v>
      </c>
      <c r="AH773" s="2" t="s">
        <v>763</v>
      </c>
      <c r="AI773" s="37">
        <v>5</v>
      </c>
    </row>
    <row r="774" spans="1:35" x14ac:dyDescent="0.25">
      <c r="A774" t="s">
        <v>35</v>
      </c>
      <c r="B774" t="s">
        <v>1475</v>
      </c>
      <c r="C774" t="s">
        <v>1978</v>
      </c>
      <c r="D774" t="s">
        <v>2331</v>
      </c>
      <c r="E774" s="2">
        <v>187.94505494505495</v>
      </c>
      <c r="F774" s="2">
        <v>10.461538461538462</v>
      </c>
      <c r="G774" s="2">
        <v>1.1978021978021978</v>
      </c>
      <c r="H774" s="2">
        <v>12.686813186813186</v>
      </c>
      <c r="I774" s="2">
        <v>15.857142857142858</v>
      </c>
      <c r="J774" s="2">
        <v>0</v>
      </c>
      <c r="K774" s="2">
        <v>1.1098901098901099</v>
      </c>
      <c r="L774" s="2">
        <v>15.181318681318681</v>
      </c>
      <c r="M774" s="2">
        <v>16.35164835164835</v>
      </c>
      <c r="N774" s="2">
        <v>0</v>
      </c>
      <c r="O774" s="2">
        <f>SUM(NonNurse[[#This Row],[Qualified Social Work Staff Hours]:[Other Social Work Staff Hours]])/NonNurse[[#This Row],[MDS Census]]</f>
        <v>8.7002280301701443E-2</v>
      </c>
      <c r="P774" s="2">
        <v>0</v>
      </c>
      <c r="Q774" s="2">
        <v>24.115384615384617</v>
      </c>
      <c r="R774" s="2">
        <f>SUM(NonNurse[[#This Row],[Qualified Activities Professional Hours]:[Other Activities Professional Hours]])/NonNurse[[#This Row],[MDS Census]]</f>
        <v>0.12831082266269075</v>
      </c>
      <c r="S774" s="2">
        <v>8.8461538461538467</v>
      </c>
      <c r="T774" s="2">
        <v>4.1373626373626378</v>
      </c>
      <c r="U774" s="2">
        <v>0</v>
      </c>
      <c r="V774" s="2">
        <f>SUM(NonNurse[[#This Row],[Occupational Therapist Hours]:[OT Aide Hours]])/NonNurse[[#This Row],[MDS Census]]</f>
        <v>6.9081447699234064E-2</v>
      </c>
      <c r="W774" s="2">
        <v>8.8159340659340657</v>
      </c>
      <c r="X774" s="2">
        <v>10.609890109890109</v>
      </c>
      <c r="Y774" s="2">
        <v>0</v>
      </c>
      <c r="Z774" s="2">
        <f>SUM(NonNurse[[#This Row],[Physical Therapist (PT) Hours]:[PT Aide Hours]])/NonNurse[[#This Row],[MDS Census]]</f>
        <v>0.10335905981406771</v>
      </c>
      <c r="AA774" s="2">
        <v>18.329670329670328</v>
      </c>
      <c r="AB774" s="2">
        <v>0</v>
      </c>
      <c r="AC774" s="2">
        <v>0</v>
      </c>
      <c r="AD774" s="2">
        <v>0</v>
      </c>
      <c r="AE774" s="2">
        <v>0</v>
      </c>
      <c r="AF774" s="2">
        <v>0</v>
      </c>
      <c r="AG774" s="2">
        <v>0</v>
      </c>
      <c r="AH774" s="2" t="s">
        <v>535</v>
      </c>
      <c r="AI774" s="37">
        <v>5</v>
      </c>
    </row>
    <row r="775" spans="1:35" x14ac:dyDescent="0.25">
      <c r="A775" t="s">
        <v>35</v>
      </c>
      <c r="B775" t="s">
        <v>1256</v>
      </c>
      <c r="C775" t="s">
        <v>2148</v>
      </c>
      <c r="D775" t="s">
        <v>2329</v>
      </c>
      <c r="E775" s="2">
        <v>47.560439560439562</v>
      </c>
      <c r="F775" s="2">
        <v>5.3626373626373622</v>
      </c>
      <c r="G775" s="2">
        <v>0</v>
      </c>
      <c r="H775" s="2">
        <v>0.32065934065934065</v>
      </c>
      <c r="I775" s="2">
        <v>1.1868131868131868</v>
      </c>
      <c r="J775" s="2">
        <v>0</v>
      </c>
      <c r="K775" s="2">
        <v>0</v>
      </c>
      <c r="L775" s="2">
        <v>3.7792307692307681</v>
      </c>
      <c r="M775" s="2">
        <v>0</v>
      </c>
      <c r="N775" s="2">
        <v>5.3626373626373622</v>
      </c>
      <c r="O775" s="2">
        <f>SUM(NonNurse[[#This Row],[Qualified Social Work Staff Hours]:[Other Social Work Staff Hours]])/NonNurse[[#This Row],[MDS Census]]</f>
        <v>0.11275415896487984</v>
      </c>
      <c r="P775" s="2">
        <v>0</v>
      </c>
      <c r="Q775" s="2">
        <v>1.6373626373626378</v>
      </c>
      <c r="R775" s="2">
        <f>SUM(NonNurse[[#This Row],[Qualified Activities Professional Hours]:[Other Activities Professional Hours]])/NonNurse[[#This Row],[MDS Census]]</f>
        <v>3.4426987060998157E-2</v>
      </c>
      <c r="S775" s="2">
        <v>4.6425274725274726</v>
      </c>
      <c r="T775" s="2">
        <v>2.4193406593406586</v>
      </c>
      <c r="U775" s="2">
        <v>0</v>
      </c>
      <c r="V775" s="2">
        <f>SUM(NonNurse[[#This Row],[Occupational Therapist Hours]:[OT Aide Hours]])/NonNurse[[#This Row],[MDS Census]]</f>
        <v>0.14848197781885394</v>
      </c>
      <c r="W775" s="2">
        <v>4.285164835164835</v>
      </c>
      <c r="X775" s="2">
        <v>7.1316483516483515</v>
      </c>
      <c r="Y775" s="2">
        <v>0</v>
      </c>
      <c r="Z775" s="2">
        <f>SUM(NonNurse[[#This Row],[Physical Therapist (PT) Hours]:[PT Aide Hours]])/NonNurse[[#This Row],[MDS Census]]</f>
        <v>0.2400485212569316</v>
      </c>
      <c r="AA775" s="2">
        <v>0</v>
      </c>
      <c r="AB775" s="2">
        <v>0</v>
      </c>
      <c r="AC775" s="2">
        <v>0</v>
      </c>
      <c r="AD775" s="2">
        <v>0</v>
      </c>
      <c r="AE775" s="2">
        <v>0</v>
      </c>
      <c r="AF775" s="2">
        <v>0</v>
      </c>
      <c r="AG775" s="2">
        <v>0</v>
      </c>
      <c r="AH775" s="2" t="s">
        <v>312</v>
      </c>
      <c r="AI775" s="37">
        <v>5</v>
      </c>
    </row>
    <row r="776" spans="1:35" x14ac:dyDescent="0.25">
      <c r="A776" t="s">
        <v>35</v>
      </c>
      <c r="B776" t="s">
        <v>1105</v>
      </c>
      <c r="C776" t="s">
        <v>2103</v>
      </c>
      <c r="D776" t="s">
        <v>2310</v>
      </c>
      <c r="E776" s="2">
        <v>62.285714285714285</v>
      </c>
      <c r="F776" s="2">
        <v>5.4505494505494507</v>
      </c>
      <c r="G776" s="2">
        <v>0</v>
      </c>
      <c r="H776" s="2">
        <v>0.49373626373626384</v>
      </c>
      <c r="I776" s="2">
        <v>1.8791208791208791</v>
      </c>
      <c r="J776" s="2">
        <v>0</v>
      </c>
      <c r="K776" s="2">
        <v>0</v>
      </c>
      <c r="L776" s="2">
        <v>5.7194505494505501</v>
      </c>
      <c r="M776" s="2">
        <v>5.186813186813187</v>
      </c>
      <c r="N776" s="2">
        <v>0</v>
      </c>
      <c r="O776" s="2">
        <f>SUM(NonNurse[[#This Row],[Qualified Social Work Staff Hours]:[Other Social Work Staff Hours]])/NonNurse[[#This Row],[MDS Census]]</f>
        <v>8.3274523641496123E-2</v>
      </c>
      <c r="P776" s="2">
        <v>5.186813186813187</v>
      </c>
      <c r="Q776" s="2">
        <v>4.0890109890109896</v>
      </c>
      <c r="R776" s="2">
        <f>SUM(NonNurse[[#This Row],[Qualified Activities Professional Hours]:[Other Activities Professional Hours]])/NonNurse[[#This Row],[MDS Census]]</f>
        <v>0.148923782639379</v>
      </c>
      <c r="S776" s="2">
        <v>4.8075824175824176</v>
      </c>
      <c r="T776" s="2">
        <v>9.4263736263736249</v>
      </c>
      <c r="U776" s="2">
        <v>0</v>
      </c>
      <c r="V776" s="2">
        <f>SUM(NonNurse[[#This Row],[Occupational Therapist Hours]:[OT Aide Hours]])/NonNurse[[#This Row],[MDS Census]]</f>
        <v>0.22852681721947773</v>
      </c>
      <c r="W776" s="2">
        <v>4.7847252747252744</v>
      </c>
      <c r="X776" s="2">
        <v>5.1417582417582413</v>
      </c>
      <c r="Y776" s="2">
        <v>0</v>
      </c>
      <c r="Z776" s="2">
        <f>SUM(NonNurse[[#This Row],[Physical Therapist (PT) Hours]:[PT Aide Hours]])/NonNurse[[#This Row],[MDS Census]]</f>
        <v>0.15937014820042342</v>
      </c>
      <c r="AA776" s="2">
        <v>0</v>
      </c>
      <c r="AB776" s="2">
        <v>0</v>
      </c>
      <c r="AC776" s="2">
        <v>0</v>
      </c>
      <c r="AD776" s="2">
        <v>0</v>
      </c>
      <c r="AE776" s="2">
        <v>0</v>
      </c>
      <c r="AF776" s="2">
        <v>0</v>
      </c>
      <c r="AG776" s="2">
        <v>0</v>
      </c>
      <c r="AH776" s="2" t="s">
        <v>159</v>
      </c>
      <c r="AI776" s="37">
        <v>5</v>
      </c>
    </row>
    <row r="777" spans="1:35" x14ac:dyDescent="0.25">
      <c r="A777" t="s">
        <v>35</v>
      </c>
      <c r="B777" t="s">
        <v>1093</v>
      </c>
      <c r="C777" t="s">
        <v>2100</v>
      </c>
      <c r="D777" t="s">
        <v>2290</v>
      </c>
      <c r="E777" s="2">
        <v>46.989010989010985</v>
      </c>
      <c r="F777" s="2">
        <v>3.1648351648351647</v>
      </c>
      <c r="G777" s="2">
        <v>0</v>
      </c>
      <c r="H777" s="2">
        <v>0.65208791208791217</v>
      </c>
      <c r="I777" s="2">
        <v>1.4615384615384615</v>
      </c>
      <c r="J777" s="2">
        <v>0</v>
      </c>
      <c r="K777" s="2">
        <v>0</v>
      </c>
      <c r="L777" s="2">
        <v>2.2960439560439561</v>
      </c>
      <c r="M777" s="2">
        <v>0</v>
      </c>
      <c r="N777" s="2">
        <v>4.6846153846153857</v>
      </c>
      <c r="O777" s="2">
        <f>SUM(NonNurse[[#This Row],[Qualified Social Work Staff Hours]:[Other Social Work Staff Hours]])/NonNurse[[#This Row],[MDS Census]]</f>
        <v>9.9695977549111345E-2</v>
      </c>
      <c r="P777" s="2">
        <v>5.2747252747252746</v>
      </c>
      <c r="Q777" s="2">
        <v>0</v>
      </c>
      <c r="R777" s="2">
        <f>SUM(NonNurse[[#This Row],[Qualified Activities Professional Hours]:[Other Activities Professional Hours]])/NonNurse[[#This Row],[MDS Census]]</f>
        <v>0.11225444340505146</v>
      </c>
      <c r="S777" s="2">
        <v>5.0087912087912096</v>
      </c>
      <c r="T777" s="2">
        <v>4.6791208791208785</v>
      </c>
      <c r="U777" s="2">
        <v>0</v>
      </c>
      <c r="V777" s="2">
        <f>SUM(NonNurse[[#This Row],[Occupational Therapist Hours]:[OT Aide Hours]])/NonNurse[[#This Row],[MDS Census]]</f>
        <v>0.20617399438727788</v>
      </c>
      <c r="W777" s="2">
        <v>2.2432967032967039</v>
      </c>
      <c r="X777" s="2">
        <v>5.1023076923076927</v>
      </c>
      <c r="Y777" s="2">
        <v>0</v>
      </c>
      <c r="Z777" s="2">
        <f>SUM(NonNurse[[#This Row],[Physical Therapist (PT) Hours]:[PT Aide Hours]])/NonNurse[[#This Row],[MDS Census]]</f>
        <v>0.15632600561272222</v>
      </c>
      <c r="AA777" s="2">
        <v>0</v>
      </c>
      <c r="AB777" s="2">
        <v>0</v>
      </c>
      <c r="AC777" s="2">
        <v>0</v>
      </c>
      <c r="AD777" s="2">
        <v>0</v>
      </c>
      <c r="AE777" s="2">
        <v>0</v>
      </c>
      <c r="AF777" s="2">
        <v>0</v>
      </c>
      <c r="AG777" s="2">
        <v>0</v>
      </c>
      <c r="AH777" s="2" t="s">
        <v>147</v>
      </c>
      <c r="AI777" s="37">
        <v>5</v>
      </c>
    </row>
    <row r="778" spans="1:35" x14ac:dyDescent="0.25">
      <c r="A778" t="s">
        <v>35</v>
      </c>
      <c r="B778" t="s">
        <v>1853</v>
      </c>
      <c r="C778" t="s">
        <v>2138</v>
      </c>
      <c r="D778" t="s">
        <v>2348</v>
      </c>
      <c r="E778" s="2">
        <v>54.230769230769234</v>
      </c>
      <c r="F778" s="2">
        <v>0</v>
      </c>
      <c r="G778" s="2">
        <v>0.5714285714285714</v>
      </c>
      <c r="H778" s="2">
        <v>0.43131868131868134</v>
      </c>
      <c r="I778" s="2">
        <v>1.0329670329670331</v>
      </c>
      <c r="J778" s="2">
        <v>0</v>
      </c>
      <c r="K778" s="2">
        <v>0</v>
      </c>
      <c r="L778" s="2">
        <v>1.0016483516483519</v>
      </c>
      <c r="M778" s="2">
        <v>0</v>
      </c>
      <c r="N778" s="2">
        <v>0</v>
      </c>
      <c r="O778" s="2">
        <f>SUM(NonNurse[[#This Row],[Qualified Social Work Staff Hours]:[Other Social Work Staff Hours]])/NonNurse[[#This Row],[MDS Census]]</f>
        <v>0</v>
      </c>
      <c r="P778" s="2">
        <v>0</v>
      </c>
      <c r="Q778" s="2">
        <v>13.195054945054945</v>
      </c>
      <c r="R778" s="2">
        <f>SUM(NonNurse[[#This Row],[Qualified Activities Professional Hours]:[Other Activities Professional Hours]])/NonNurse[[#This Row],[MDS Census]]</f>
        <v>0.24331306990881457</v>
      </c>
      <c r="S778" s="2">
        <v>1.4258241758241761</v>
      </c>
      <c r="T778" s="2">
        <v>9.0892307692307686</v>
      </c>
      <c r="U778" s="2">
        <v>0</v>
      </c>
      <c r="V778" s="2">
        <f>SUM(NonNurse[[#This Row],[Occupational Therapist Hours]:[OT Aide Hours]])/NonNurse[[#This Row],[MDS Census]]</f>
        <v>0.19389463019250253</v>
      </c>
      <c r="W778" s="2">
        <v>3.5257142857142854</v>
      </c>
      <c r="X778" s="2">
        <v>8.9854945054945041</v>
      </c>
      <c r="Y778" s="2">
        <v>0</v>
      </c>
      <c r="Z778" s="2">
        <f>SUM(NonNurse[[#This Row],[Physical Therapist (PT) Hours]:[PT Aide Hours]])/NonNurse[[#This Row],[MDS Census]]</f>
        <v>0.23070314083080035</v>
      </c>
      <c r="AA778" s="2">
        <v>0</v>
      </c>
      <c r="AB778" s="2">
        <v>0</v>
      </c>
      <c r="AC778" s="2">
        <v>0</v>
      </c>
      <c r="AD778" s="2">
        <v>0</v>
      </c>
      <c r="AE778" s="2">
        <v>0</v>
      </c>
      <c r="AF778" s="2">
        <v>0</v>
      </c>
      <c r="AG778" s="2">
        <v>0</v>
      </c>
      <c r="AH778" s="2" t="s">
        <v>920</v>
      </c>
      <c r="AI778" s="37">
        <v>5</v>
      </c>
    </row>
    <row r="779" spans="1:35" x14ac:dyDescent="0.25">
      <c r="A779" t="s">
        <v>35</v>
      </c>
      <c r="B779" t="s">
        <v>1615</v>
      </c>
      <c r="C779" t="s">
        <v>2110</v>
      </c>
      <c r="D779" t="s">
        <v>2329</v>
      </c>
      <c r="E779" s="2">
        <v>69.956043956043956</v>
      </c>
      <c r="F779" s="2">
        <v>5.5384615384615383</v>
      </c>
      <c r="G779" s="2">
        <v>0</v>
      </c>
      <c r="H779" s="2">
        <v>0.40450549450549456</v>
      </c>
      <c r="I779" s="2">
        <v>1.054945054945055</v>
      </c>
      <c r="J779" s="2">
        <v>0</v>
      </c>
      <c r="K779" s="2">
        <v>0</v>
      </c>
      <c r="L779" s="2">
        <v>1.9178021978021988</v>
      </c>
      <c r="M779" s="2">
        <v>4.4890109890109891</v>
      </c>
      <c r="N779" s="2">
        <v>4.5</v>
      </c>
      <c r="O779" s="2">
        <f>SUM(NonNurse[[#This Row],[Qualified Social Work Staff Hours]:[Other Social Work Staff Hours]])/NonNurse[[#This Row],[MDS Census]]</f>
        <v>0.12849513038014451</v>
      </c>
      <c r="P779" s="2">
        <v>0</v>
      </c>
      <c r="Q779" s="2">
        <v>22.021978021978022</v>
      </c>
      <c r="R779" s="2">
        <f>SUM(NonNurse[[#This Row],[Qualified Activities Professional Hours]:[Other Activities Professional Hours]])/NonNurse[[#This Row],[MDS Census]]</f>
        <v>0.31479736098020733</v>
      </c>
      <c r="S779" s="2">
        <v>1.2532967032967033</v>
      </c>
      <c r="T779" s="2">
        <v>8.7640659340659344</v>
      </c>
      <c r="U779" s="2">
        <v>0</v>
      </c>
      <c r="V779" s="2">
        <f>SUM(NonNurse[[#This Row],[Occupational Therapist Hours]:[OT Aide Hours]])/NonNurse[[#This Row],[MDS Census]]</f>
        <v>0.14319509896324223</v>
      </c>
      <c r="W779" s="2">
        <v>3.5238461538461539</v>
      </c>
      <c r="X779" s="2">
        <v>9.5940659340659291</v>
      </c>
      <c r="Y779" s="2">
        <v>0</v>
      </c>
      <c r="Z779" s="2">
        <f>SUM(NonNurse[[#This Row],[Physical Therapist (PT) Hours]:[PT Aide Hours]])/NonNurse[[#This Row],[MDS Census]]</f>
        <v>0.18751649387370398</v>
      </c>
      <c r="AA779" s="2">
        <v>0</v>
      </c>
      <c r="AB779" s="2">
        <v>0</v>
      </c>
      <c r="AC779" s="2">
        <v>0</v>
      </c>
      <c r="AD779" s="2">
        <v>0</v>
      </c>
      <c r="AE779" s="2">
        <v>0</v>
      </c>
      <c r="AF779" s="2">
        <v>0</v>
      </c>
      <c r="AG779" s="2">
        <v>0</v>
      </c>
      <c r="AH779" s="2" t="s">
        <v>678</v>
      </c>
      <c r="AI779" s="37">
        <v>5</v>
      </c>
    </row>
    <row r="780" spans="1:35" x14ac:dyDescent="0.25">
      <c r="A780" t="s">
        <v>35</v>
      </c>
      <c r="B780" t="s">
        <v>1355</v>
      </c>
      <c r="C780" t="s">
        <v>2003</v>
      </c>
      <c r="D780" t="s">
        <v>2281</v>
      </c>
      <c r="E780" s="2">
        <v>131.20879120879121</v>
      </c>
      <c r="F780" s="2">
        <v>0.87912087912087911</v>
      </c>
      <c r="G780" s="2">
        <v>0</v>
      </c>
      <c r="H780" s="2">
        <v>0.76263736263736259</v>
      </c>
      <c r="I780" s="2">
        <v>2.2857142857142856</v>
      </c>
      <c r="J780" s="2">
        <v>0</v>
      </c>
      <c r="K780" s="2">
        <v>0</v>
      </c>
      <c r="L780" s="2">
        <v>3.984835164835165</v>
      </c>
      <c r="M780" s="2">
        <v>5.9917582417582418</v>
      </c>
      <c r="N780" s="2">
        <v>4.634615384615385</v>
      </c>
      <c r="O780" s="2">
        <f>SUM(NonNurse[[#This Row],[Qualified Social Work Staff Hours]:[Other Social Work Staff Hours]])/NonNurse[[#This Row],[MDS Census]]</f>
        <v>8.0988274706867674E-2</v>
      </c>
      <c r="P780" s="2">
        <v>5.5302197802197801</v>
      </c>
      <c r="Q780" s="2">
        <v>8.9972527472527464</v>
      </c>
      <c r="R780" s="2">
        <f>SUM(NonNurse[[#This Row],[Qualified Activities Professional Hours]:[Other Activities Professional Hours]])/NonNurse[[#This Row],[MDS Census]]</f>
        <v>0.11072026800670015</v>
      </c>
      <c r="S780" s="2">
        <v>5.9938461538461532</v>
      </c>
      <c r="T780" s="2">
        <v>11.765934065934069</v>
      </c>
      <c r="U780" s="2">
        <v>0</v>
      </c>
      <c r="V780" s="2">
        <f>SUM(NonNurse[[#This Row],[Occupational Therapist Hours]:[OT Aide Hours]])/NonNurse[[#This Row],[MDS Census]]</f>
        <v>0.13535510887772195</v>
      </c>
      <c r="W780" s="2">
        <v>6.2619780219780248</v>
      </c>
      <c r="X780" s="2">
        <v>22.244285714285713</v>
      </c>
      <c r="Y780" s="2">
        <v>0</v>
      </c>
      <c r="Z780" s="2">
        <f>SUM(NonNurse[[#This Row],[Physical Therapist (PT) Hours]:[PT Aide Hours]])/NonNurse[[#This Row],[MDS Census]]</f>
        <v>0.21725879396984923</v>
      </c>
      <c r="AA780" s="2">
        <v>0</v>
      </c>
      <c r="AB780" s="2">
        <v>0</v>
      </c>
      <c r="AC780" s="2">
        <v>0</v>
      </c>
      <c r="AD780" s="2">
        <v>0</v>
      </c>
      <c r="AE780" s="2">
        <v>0</v>
      </c>
      <c r="AF780" s="2">
        <v>0</v>
      </c>
      <c r="AG780" s="2">
        <v>5.9450549450549453</v>
      </c>
      <c r="AH780" s="2" t="s">
        <v>412</v>
      </c>
      <c r="AI780" s="37">
        <v>5</v>
      </c>
    </row>
    <row r="781" spans="1:35" x14ac:dyDescent="0.25">
      <c r="A781" t="s">
        <v>35</v>
      </c>
      <c r="B781" t="s">
        <v>1747</v>
      </c>
      <c r="C781" t="s">
        <v>1947</v>
      </c>
      <c r="D781" t="s">
        <v>2333</v>
      </c>
      <c r="E781" s="2">
        <v>25.516483516483518</v>
      </c>
      <c r="F781" s="2">
        <v>4.4835164835164836</v>
      </c>
      <c r="G781" s="2">
        <v>0</v>
      </c>
      <c r="H781" s="2">
        <v>9.3406593406593408E-2</v>
      </c>
      <c r="I781" s="2">
        <v>0.35164835164835168</v>
      </c>
      <c r="J781" s="2">
        <v>0</v>
      </c>
      <c r="K781" s="2">
        <v>0</v>
      </c>
      <c r="L781" s="2">
        <v>0.98956043956043949</v>
      </c>
      <c r="M781" s="2">
        <v>0</v>
      </c>
      <c r="N781" s="2">
        <v>0</v>
      </c>
      <c r="O781" s="2">
        <f>SUM(NonNurse[[#This Row],[Qualified Social Work Staff Hours]:[Other Social Work Staff Hours]])/NonNurse[[#This Row],[MDS Census]]</f>
        <v>0</v>
      </c>
      <c r="P781" s="2">
        <v>5.5659340659340657</v>
      </c>
      <c r="Q781" s="2">
        <v>0</v>
      </c>
      <c r="R781" s="2">
        <f>SUM(NonNurse[[#This Row],[Qualified Activities Professional Hours]:[Other Activities Professional Hours]])/NonNurse[[#This Row],[MDS Census]]</f>
        <v>0.21813092161929368</v>
      </c>
      <c r="S781" s="2">
        <v>1.0283516483516484</v>
      </c>
      <c r="T781" s="2">
        <v>4.1885714285714286</v>
      </c>
      <c r="U781" s="2">
        <v>0</v>
      </c>
      <c r="V781" s="2">
        <f>SUM(NonNurse[[#This Row],[Occupational Therapist Hours]:[OT Aide Hours]])/NonNurse[[#This Row],[MDS Census]]</f>
        <v>0.20445305770887165</v>
      </c>
      <c r="W781" s="2">
        <v>1.5441758241758239</v>
      </c>
      <c r="X781" s="2">
        <v>2.4101098901098901</v>
      </c>
      <c r="Y781" s="2">
        <v>0</v>
      </c>
      <c r="Z781" s="2">
        <f>SUM(NonNurse[[#This Row],[Physical Therapist (PT) Hours]:[PT Aide Hours]])/NonNurse[[#This Row],[MDS Census]]</f>
        <v>0.15496985357450471</v>
      </c>
      <c r="AA781" s="2">
        <v>0</v>
      </c>
      <c r="AB781" s="2">
        <v>0</v>
      </c>
      <c r="AC781" s="2">
        <v>0</v>
      </c>
      <c r="AD781" s="2">
        <v>0</v>
      </c>
      <c r="AE781" s="2">
        <v>0</v>
      </c>
      <c r="AF781" s="2">
        <v>0</v>
      </c>
      <c r="AG781" s="2">
        <v>0</v>
      </c>
      <c r="AH781" s="2" t="s">
        <v>813</v>
      </c>
      <c r="AI781" s="37">
        <v>5</v>
      </c>
    </row>
    <row r="782" spans="1:35" x14ac:dyDescent="0.25">
      <c r="A782" t="s">
        <v>35</v>
      </c>
      <c r="B782" t="s">
        <v>1369</v>
      </c>
      <c r="C782" t="s">
        <v>2068</v>
      </c>
      <c r="D782" t="s">
        <v>2307</v>
      </c>
      <c r="E782" s="2">
        <v>44.593406593406591</v>
      </c>
      <c r="F782" s="2">
        <v>5.0989010989010985</v>
      </c>
      <c r="G782" s="2">
        <v>0</v>
      </c>
      <c r="H782" s="2">
        <v>0.40714285714285725</v>
      </c>
      <c r="I782" s="2">
        <v>1.6483516483516483</v>
      </c>
      <c r="J782" s="2">
        <v>0</v>
      </c>
      <c r="K782" s="2">
        <v>0</v>
      </c>
      <c r="L782" s="2">
        <v>4.8580219780219789</v>
      </c>
      <c r="M782" s="2">
        <v>10.615384615384615</v>
      </c>
      <c r="N782" s="2">
        <v>0</v>
      </c>
      <c r="O782" s="2">
        <f>SUM(NonNurse[[#This Row],[Qualified Social Work Staff Hours]:[Other Social Work Staff Hours]])/NonNurse[[#This Row],[MDS Census]]</f>
        <v>0.23804829965500246</v>
      </c>
      <c r="P782" s="2">
        <v>12.497692307692304</v>
      </c>
      <c r="Q782" s="2">
        <v>0.70824175824175828</v>
      </c>
      <c r="R782" s="2">
        <f>SUM(NonNurse[[#This Row],[Qualified Activities Professional Hours]:[Other Activities Professional Hours]])/NonNurse[[#This Row],[MDS Census]]</f>
        <v>0.29614095613602753</v>
      </c>
      <c r="S782" s="2">
        <v>4.6271428571428563</v>
      </c>
      <c r="T782" s="2">
        <v>2.5442857142857145</v>
      </c>
      <c r="U782" s="2">
        <v>0</v>
      </c>
      <c r="V782" s="2">
        <f>SUM(NonNurse[[#This Row],[Occupational Therapist Hours]:[OT Aide Hours]])/NonNurse[[#This Row],[MDS Census]]</f>
        <v>0.16081813701330705</v>
      </c>
      <c r="W782" s="2">
        <v>4.4872527472527484</v>
      </c>
      <c r="X782" s="2">
        <v>1.2139560439560437</v>
      </c>
      <c r="Y782" s="2">
        <v>2.5824175824175826</v>
      </c>
      <c r="Z782" s="2">
        <f>SUM(NonNurse[[#This Row],[Physical Therapist (PT) Hours]:[PT Aide Hours]])/NonNurse[[#This Row],[MDS Census]]</f>
        <v>0.18575899457861017</v>
      </c>
      <c r="AA782" s="2">
        <v>0</v>
      </c>
      <c r="AB782" s="2">
        <v>0</v>
      </c>
      <c r="AC782" s="2">
        <v>0</v>
      </c>
      <c r="AD782" s="2">
        <v>0</v>
      </c>
      <c r="AE782" s="2">
        <v>0</v>
      </c>
      <c r="AF782" s="2">
        <v>0</v>
      </c>
      <c r="AG782" s="2">
        <v>0</v>
      </c>
      <c r="AH782" s="2" t="s">
        <v>426</v>
      </c>
      <c r="AI782" s="37">
        <v>5</v>
      </c>
    </row>
    <row r="783" spans="1:35" x14ac:dyDescent="0.25">
      <c r="A783" t="s">
        <v>35</v>
      </c>
      <c r="B783" t="s">
        <v>1794</v>
      </c>
      <c r="C783" t="s">
        <v>1953</v>
      </c>
      <c r="D783" t="s">
        <v>2340</v>
      </c>
      <c r="E783" s="2">
        <v>43.032967032967036</v>
      </c>
      <c r="F783" s="2">
        <v>5.5384615384615383</v>
      </c>
      <c r="G783" s="2">
        <v>0.19780219780219779</v>
      </c>
      <c r="H783" s="2">
        <v>0</v>
      </c>
      <c r="I783" s="2">
        <v>9.9780219780219781</v>
      </c>
      <c r="J783" s="2">
        <v>0</v>
      </c>
      <c r="K783" s="2">
        <v>2.2857142857142856</v>
      </c>
      <c r="L783" s="2">
        <v>7.1236263736263714</v>
      </c>
      <c r="M783" s="2">
        <v>14.945054945054945</v>
      </c>
      <c r="N783" s="2">
        <v>0</v>
      </c>
      <c r="O783" s="2">
        <f>SUM(NonNurse[[#This Row],[Qualified Social Work Staff Hours]:[Other Social Work Staff Hours]])/NonNurse[[#This Row],[MDS Census]]</f>
        <v>0.34729315628192031</v>
      </c>
      <c r="P783" s="2">
        <v>3.610989010989011</v>
      </c>
      <c r="Q783" s="2">
        <v>24.75659340659341</v>
      </c>
      <c r="R783" s="2">
        <f>SUM(NonNurse[[#This Row],[Qualified Activities Professional Hours]:[Other Activities Professional Hours]])/NonNurse[[#This Row],[MDS Census]]</f>
        <v>0.65920582226762003</v>
      </c>
      <c r="S783" s="2">
        <v>25.266813186813195</v>
      </c>
      <c r="T783" s="2">
        <v>0</v>
      </c>
      <c r="U783" s="2">
        <v>0</v>
      </c>
      <c r="V783" s="2">
        <f>SUM(NonNurse[[#This Row],[Occupational Therapist Hours]:[OT Aide Hours]])/NonNurse[[#This Row],[MDS Census]]</f>
        <v>0.58715015321756914</v>
      </c>
      <c r="W783" s="2">
        <v>26.432197802197795</v>
      </c>
      <c r="X783" s="2">
        <v>0</v>
      </c>
      <c r="Y783" s="2">
        <v>0</v>
      </c>
      <c r="Z783" s="2">
        <f>SUM(NonNurse[[#This Row],[Physical Therapist (PT) Hours]:[PT Aide Hours]])/NonNurse[[#This Row],[MDS Census]]</f>
        <v>0.61423135852911115</v>
      </c>
      <c r="AA783" s="2">
        <v>0</v>
      </c>
      <c r="AB783" s="2">
        <v>0</v>
      </c>
      <c r="AC783" s="2">
        <v>0</v>
      </c>
      <c r="AD783" s="2">
        <v>0</v>
      </c>
      <c r="AE783" s="2">
        <v>0</v>
      </c>
      <c r="AF783" s="2">
        <v>0</v>
      </c>
      <c r="AG783" s="2">
        <v>0</v>
      </c>
      <c r="AH783" s="2" t="s">
        <v>861</v>
      </c>
      <c r="AI783" s="37">
        <v>5</v>
      </c>
    </row>
    <row r="784" spans="1:35" x14ac:dyDescent="0.25">
      <c r="A784" t="s">
        <v>35</v>
      </c>
      <c r="B784" t="s">
        <v>1356</v>
      </c>
      <c r="C784" t="s">
        <v>1928</v>
      </c>
      <c r="D784" t="s">
        <v>2338</v>
      </c>
      <c r="E784" s="2">
        <v>75.582417582417577</v>
      </c>
      <c r="F784" s="2">
        <v>1.8461538461538463</v>
      </c>
      <c r="G784" s="2">
        <v>7.6923076923076927E-2</v>
      </c>
      <c r="H784" s="2">
        <v>0.13186813186813187</v>
      </c>
      <c r="I784" s="2">
        <v>0</v>
      </c>
      <c r="J784" s="2">
        <v>0</v>
      </c>
      <c r="K784" s="2">
        <v>0</v>
      </c>
      <c r="L784" s="2">
        <v>3.9642857142857144</v>
      </c>
      <c r="M784" s="2">
        <v>5.3489010989010985</v>
      </c>
      <c r="N784" s="2">
        <v>0</v>
      </c>
      <c r="O784" s="2">
        <f>SUM(NonNurse[[#This Row],[Qualified Social Work Staff Hours]:[Other Social Work Staff Hours]])/NonNurse[[#This Row],[MDS Census]]</f>
        <v>7.0769118929921493E-2</v>
      </c>
      <c r="P784" s="2">
        <v>4.1620879120879124</v>
      </c>
      <c r="Q784" s="2">
        <v>4.895604395604396</v>
      </c>
      <c r="R784" s="2">
        <f>SUM(NonNurse[[#This Row],[Qualified Activities Professional Hours]:[Other Activities Professional Hours]])/NonNurse[[#This Row],[MDS Census]]</f>
        <v>0.11983861587670837</v>
      </c>
      <c r="S784" s="2">
        <v>1.1073626373626373</v>
      </c>
      <c r="T784" s="2">
        <v>4.9670329670329672</v>
      </c>
      <c r="U784" s="2">
        <v>0</v>
      </c>
      <c r="V784" s="2">
        <f>SUM(NonNurse[[#This Row],[Occupational Therapist Hours]:[OT Aide Hours]])/NonNurse[[#This Row],[MDS Census]]</f>
        <v>8.0367839488223333E-2</v>
      </c>
      <c r="W784" s="2">
        <v>1.0373626373626375</v>
      </c>
      <c r="X784" s="2">
        <v>4.955164835164835</v>
      </c>
      <c r="Y784" s="2">
        <v>0</v>
      </c>
      <c r="Z784" s="2">
        <f>SUM(NonNurse[[#This Row],[Physical Therapist (PT) Hours]:[PT Aide Hours]])/NonNurse[[#This Row],[MDS Census]]</f>
        <v>7.9284675777842401E-2</v>
      </c>
      <c r="AA784" s="2">
        <v>4.3956043956043959E-2</v>
      </c>
      <c r="AB784" s="2">
        <v>0</v>
      </c>
      <c r="AC784" s="2">
        <v>0</v>
      </c>
      <c r="AD784" s="2">
        <v>0</v>
      </c>
      <c r="AE784" s="2">
        <v>0</v>
      </c>
      <c r="AF784" s="2">
        <v>0</v>
      </c>
      <c r="AG784" s="2">
        <v>0</v>
      </c>
      <c r="AH784" s="2" t="s">
        <v>413</v>
      </c>
      <c r="AI784" s="37">
        <v>5</v>
      </c>
    </row>
    <row r="785" spans="1:35" x14ac:dyDescent="0.25">
      <c r="A785" t="s">
        <v>35</v>
      </c>
      <c r="B785" t="s">
        <v>1715</v>
      </c>
      <c r="C785" t="s">
        <v>2090</v>
      </c>
      <c r="D785" t="s">
        <v>2280</v>
      </c>
      <c r="E785" s="2">
        <v>45</v>
      </c>
      <c r="F785" s="2">
        <v>4.8241758241758239</v>
      </c>
      <c r="G785" s="2">
        <v>0.15384615384615385</v>
      </c>
      <c r="H785" s="2">
        <v>0</v>
      </c>
      <c r="I785" s="2">
        <v>0</v>
      </c>
      <c r="J785" s="2">
        <v>0</v>
      </c>
      <c r="K785" s="2">
        <v>0</v>
      </c>
      <c r="L785" s="2">
        <v>2.6971428571428566</v>
      </c>
      <c r="M785" s="2">
        <v>0</v>
      </c>
      <c r="N785" s="2">
        <v>0</v>
      </c>
      <c r="O785" s="2">
        <f>SUM(NonNurse[[#This Row],[Qualified Social Work Staff Hours]:[Other Social Work Staff Hours]])/NonNurse[[#This Row],[MDS Census]]</f>
        <v>0</v>
      </c>
      <c r="P785" s="2">
        <v>4.7070329670329656</v>
      </c>
      <c r="Q785" s="2">
        <v>8.1223076923076913</v>
      </c>
      <c r="R785" s="2">
        <f>SUM(NonNurse[[#This Row],[Qualified Activities Professional Hours]:[Other Activities Professional Hours]])/NonNurse[[#This Row],[MDS Census]]</f>
        <v>0.28509645909645903</v>
      </c>
      <c r="S785" s="2">
        <v>0.80549450549450541</v>
      </c>
      <c r="T785" s="2">
        <v>3.6214285714285714</v>
      </c>
      <c r="U785" s="2">
        <v>0</v>
      </c>
      <c r="V785" s="2">
        <f>SUM(NonNurse[[#This Row],[Occupational Therapist Hours]:[OT Aide Hours]])/NonNurse[[#This Row],[MDS Census]]</f>
        <v>9.8376068376068382E-2</v>
      </c>
      <c r="W785" s="2">
        <v>0.65582417582417585</v>
      </c>
      <c r="X785" s="2">
        <v>3.235274725274726</v>
      </c>
      <c r="Y785" s="2">
        <v>0</v>
      </c>
      <c r="Z785" s="2">
        <f>SUM(NonNurse[[#This Row],[Physical Therapist (PT) Hours]:[PT Aide Hours]])/NonNurse[[#This Row],[MDS Census]]</f>
        <v>8.6468864468864481E-2</v>
      </c>
      <c r="AA785" s="2">
        <v>0</v>
      </c>
      <c r="AB785" s="2">
        <v>0.51648351648351654</v>
      </c>
      <c r="AC785" s="2">
        <v>0</v>
      </c>
      <c r="AD785" s="2">
        <v>0</v>
      </c>
      <c r="AE785" s="2">
        <v>0</v>
      </c>
      <c r="AF785" s="2">
        <v>0</v>
      </c>
      <c r="AG785" s="2">
        <v>0</v>
      </c>
      <c r="AH785" s="2" t="s">
        <v>781</v>
      </c>
      <c r="AI785" s="37">
        <v>5</v>
      </c>
    </row>
    <row r="786" spans="1:35" x14ac:dyDescent="0.25">
      <c r="A786" t="s">
        <v>35</v>
      </c>
      <c r="B786" t="s">
        <v>1833</v>
      </c>
      <c r="C786" t="s">
        <v>2008</v>
      </c>
      <c r="D786" t="s">
        <v>2281</v>
      </c>
      <c r="E786" s="2">
        <v>121.69230769230769</v>
      </c>
      <c r="F786" s="2">
        <v>3.2527472527472527</v>
      </c>
      <c r="G786" s="2">
        <v>0.21978021978021978</v>
      </c>
      <c r="H786" s="2">
        <v>0.8571428571428571</v>
      </c>
      <c r="I786" s="2">
        <v>6.2417582417582418</v>
      </c>
      <c r="J786" s="2">
        <v>0</v>
      </c>
      <c r="K786" s="2">
        <v>0</v>
      </c>
      <c r="L786" s="2">
        <v>8.239450549450547</v>
      </c>
      <c r="M786" s="2">
        <v>4.406593406593406</v>
      </c>
      <c r="N786" s="2">
        <v>5.8712087912087911</v>
      </c>
      <c r="O786" s="2">
        <f>SUM(NonNurse[[#This Row],[Qualified Social Work Staff Hours]:[Other Social Work Staff Hours]])/NonNurse[[#This Row],[MDS Census]]</f>
        <v>8.4457287339714637E-2</v>
      </c>
      <c r="P786" s="2">
        <v>5.7142857142857144</v>
      </c>
      <c r="Q786" s="2">
        <v>0</v>
      </c>
      <c r="R786" s="2">
        <f>SUM(NonNurse[[#This Row],[Qualified Activities Professional Hours]:[Other Activities Professional Hours]])/NonNurse[[#This Row],[MDS Census]]</f>
        <v>4.6956835831677805E-2</v>
      </c>
      <c r="S786" s="2">
        <v>10.856813186813188</v>
      </c>
      <c r="T786" s="2">
        <v>22.779450549450551</v>
      </c>
      <c r="U786" s="2">
        <v>0</v>
      </c>
      <c r="V786" s="2">
        <f>SUM(NonNurse[[#This Row],[Occupational Therapist Hours]:[OT Aide Hours]])/NonNurse[[#This Row],[MDS Census]]</f>
        <v>0.27640418999458194</v>
      </c>
      <c r="W786" s="2">
        <v>18.006373626373627</v>
      </c>
      <c r="X786" s="2">
        <v>14.838571428571433</v>
      </c>
      <c r="Y786" s="2">
        <v>0</v>
      </c>
      <c r="Z786" s="2">
        <f>SUM(NonNurse[[#This Row],[Physical Therapist (PT) Hours]:[PT Aide Hours]])/NonNurse[[#This Row],[MDS Census]]</f>
        <v>0.26990157124796821</v>
      </c>
      <c r="AA786" s="2">
        <v>0</v>
      </c>
      <c r="AB786" s="2">
        <v>0</v>
      </c>
      <c r="AC786" s="2">
        <v>0</v>
      </c>
      <c r="AD786" s="2">
        <v>0</v>
      </c>
      <c r="AE786" s="2">
        <v>1.043956043956044</v>
      </c>
      <c r="AF786" s="2">
        <v>0</v>
      </c>
      <c r="AG786" s="2">
        <v>0.78021978021978022</v>
      </c>
      <c r="AH786" s="2" t="s">
        <v>900</v>
      </c>
      <c r="AI786" s="37">
        <v>5</v>
      </c>
    </row>
    <row r="787" spans="1:35" x14ac:dyDescent="0.25">
      <c r="A787" t="s">
        <v>35</v>
      </c>
      <c r="B787" t="s">
        <v>1702</v>
      </c>
      <c r="C787" t="s">
        <v>2243</v>
      </c>
      <c r="D787" t="s">
        <v>2331</v>
      </c>
      <c r="E787" s="2">
        <v>72.362637362637358</v>
      </c>
      <c r="F787" s="2">
        <v>5.4505494505494507</v>
      </c>
      <c r="G787" s="2">
        <v>0</v>
      </c>
      <c r="H787" s="2">
        <v>0</v>
      </c>
      <c r="I787" s="2">
        <v>0</v>
      </c>
      <c r="J787" s="2">
        <v>0</v>
      </c>
      <c r="K787" s="2">
        <v>0</v>
      </c>
      <c r="L787" s="2">
        <v>4.9093406593406597</v>
      </c>
      <c r="M787" s="2">
        <v>1.3873626373626373</v>
      </c>
      <c r="N787" s="2">
        <v>4.186813186813187</v>
      </c>
      <c r="O787" s="2">
        <f>SUM(NonNurse[[#This Row],[Qualified Social Work Staff Hours]:[Other Social Work Staff Hours]])/NonNurse[[#This Row],[MDS Census]]</f>
        <v>7.7031131359149602E-2</v>
      </c>
      <c r="P787" s="2">
        <v>0</v>
      </c>
      <c r="Q787" s="2">
        <v>7.4038461538461542</v>
      </c>
      <c r="R787" s="2">
        <f>SUM(NonNurse[[#This Row],[Qualified Activities Professional Hours]:[Other Activities Professional Hours]])/NonNurse[[#This Row],[MDS Census]]</f>
        <v>0.10231586940015187</v>
      </c>
      <c r="S787" s="2">
        <v>6.6794505494505483</v>
      </c>
      <c r="T787" s="2">
        <v>0</v>
      </c>
      <c r="U787" s="2">
        <v>5.0109890109890109</v>
      </c>
      <c r="V787" s="2">
        <f>SUM(NonNurse[[#This Row],[Occupational Therapist Hours]:[OT Aide Hours]])/NonNurse[[#This Row],[MDS Census]]</f>
        <v>0.16155353075170842</v>
      </c>
      <c r="W787" s="2">
        <v>1.6117582417582417</v>
      </c>
      <c r="X787" s="2">
        <v>1.5631868131868132</v>
      </c>
      <c r="Y787" s="2">
        <v>2.7032967032967035</v>
      </c>
      <c r="Z787" s="2">
        <f>SUM(NonNurse[[#This Row],[Physical Therapist (PT) Hours]:[PT Aide Hours]])/NonNurse[[#This Row],[MDS Census]]</f>
        <v>8.1233105542900544E-2</v>
      </c>
      <c r="AA787" s="2">
        <v>0</v>
      </c>
      <c r="AB787" s="2">
        <v>0</v>
      </c>
      <c r="AC787" s="2">
        <v>0</v>
      </c>
      <c r="AD787" s="2">
        <v>0</v>
      </c>
      <c r="AE787" s="2">
        <v>0</v>
      </c>
      <c r="AF787" s="2">
        <v>0</v>
      </c>
      <c r="AG787" s="2">
        <v>0</v>
      </c>
      <c r="AH787" s="2" t="s">
        <v>767</v>
      </c>
      <c r="AI787" s="37">
        <v>5</v>
      </c>
    </row>
    <row r="788" spans="1:35" x14ac:dyDescent="0.25">
      <c r="A788" t="s">
        <v>35</v>
      </c>
      <c r="B788" t="s">
        <v>1046</v>
      </c>
      <c r="C788" t="s">
        <v>2083</v>
      </c>
      <c r="D788" t="s">
        <v>2331</v>
      </c>
      <c r="E788" s="2">
        <v>85.27472527472527</v>
      </c>
      <c r="F788" s="2">
        <v>4.6208791208791204</v>
      </c>
      <c r="G788" s="2">
        <v>0</v>
      </c>
      <c r="H788" s="2">
        <v>0</v>
      </c>
      <c r="I788" s="2">
        <v>0</v>
      </c>
      <c r="J788" s="2">
        <v>0</v>
      </c>
      <c r="K788" s="2">
        <v>0</v>
      </c>
      <c r="L788" s="2">
        <v>3.0769230769230771</v>
      </c>
      <c r="M788" s="2">
        <v>0</v>
      </c>
      <c r="N788" s="2">
        <v>0.4175824175824176</v>
      </c>
      <c r="O788" s="2">
        <f>SUM(NonNurse[[#This Row],[Qualified Social Work Staff Hours]:[Other Social Work Staff Hours]])/NonNurse[[#This Row],[MDS Census]]</f>
        <v>4.8969072164948462E-3</v>
      </c>
      <c r="P788" s="2">
        <v>0</v>
      </c>
      <c r="Q788" s="2">
        <v>5.2417582417582418</v>
      </c>
      <c r="R788" s="2">
        <f>SUM(NonNurse[[#This Row],[Qualified Activities Professional Hours]:[Other Activities Professional Hours]])/NonNurse[[#This Row],[MDS Census]]</f>
        <v>6.1469072164948457E-2</v>
      </c>
      <c r="S788" s="2">
        <v>2.3156043956043955</v>
      </c>
      <c r="T788" s="2">
        <v>0</v>
      </c>
      <c r="U788" s="2">
        <v>2.197802197802198</v>
      </c>
      <c r="V788" s="2">
        <f>SUM(NonNurse[[#This Row],[Occupational Therapist Hours]:[OT Aide Hours]])/NonNurse[[#This Row],[MDS Census]]</f>
        <v>5.2927835051546392E-2</v>
      </c>
      <c r="W788" s="2">
        <v>1.271868131868132</v>
      </c>
      <c r="X788" s="2">
        <v>0</v>
      </c>
      <c r="Y788" s="2">
        <v>2.5604395604395602</v>
      </c>
      <c r="Z788" s="2">
        <f>SUM(NonNurse[[#This Row],[Physical Therapist (PT) Hours]:[PT Aide Hours]])/NonNurse[[#This Row],[MDS Census]]</f>
        <v>4.4940721649484539E-2</v>
      </c>
      <c r="AA788" s="2">
        <v>0</v>
      </c>
      <c r="AB788" s="2">
        <v>0</v>
      </c>
      <c r="AC788" s="2">
        <v>0</v>
      </c>
      <c r="AD788" s="2">
        <v>0</v>
      </c>
      <c r="AE788" s="2">
        <v>0</v>
      </c>
      <c r="AF788" s="2">
        <v>0</v>
      </c>
      <c r="AG788" s="2">
        <v>0</v>
      </c>
      <c r="AH788" s="2" t="s">
        <v>99</v>
      </c>
      <c r="AI788" s="37">
        <v>5</v>
      </c>
    </row>
    <row r="789" spans="1:35" x14ac:dyDescent="0.25">
      <c r="A789" t="s">
        <v>35</v>
      </c>
      <c r="B789" t="s">
        <v>1284</v>
      </c>
      <c r="C789" t="s">
        <v>1982</v>
      </c>
      <c r="D789" t="s">
        <v>2323</v>
      </c>
      <c r="E789" s="2">
        <v>73.406593406593402</v>
      </c>
      <c r="F789" s="2">
        <v>5.5384615384615383</v>
      </c>
      <c r="G789" s="2">
        <v>0.26373626373626374</v>
      </c>
      <c r="H789" s="2">
        <v>0.4516483516483516</v>
      </c>
      <c r="I789" s="2">
        <v>1.3406593406593406</v>
      </c>
      <c r="J789" s="2">
        <v>0</v>
      </c>
      <c r="K789" s="2">
        <v>0</v>
      </c>
      <c r="L789" s="2">
        <v>1.0289010989010989</v>
      </c>
      <c r="M789" s="2">
        <v>0</v>
      </c>
      <c r="N789" s="2">
        <v>10.598901098901099</v>
      </c>
      <c r="O789" s="2">
        <f>SUM(NonNurse[[#This Row],[Qualified Social Work Staff Hours]:[Other Social Work Staff Hours]])/NonNurse[[#This Row],[MDS Census]]</f>
        <v>0.14438622754491018</v>
      </c>
      <c r="P789" s="2">
        <v>4.7142857142857144</v>
      </c>
      <c r="Q789" s="2">
        <v>5.5412087912087911</v>
      </c>
      <c r="R789" s="2">
        <f>SUM(NonNurse[[#This Row],[Qualified Activities Professional Hours]:[Other Activities Professional Hours]])/NonNurse[[#This Row],[MDS Census]]</f>
        <v>0.13970808383233535</v>
      </c>
      <c r="S789" s="2">
        <v>3.3368131868131861</v>
      </c>
      <c r="T789" s="2">
        <v>3.7408791208791197</v>
      </c>
      <c r="U789" s="2">
        <v>0</v>
      </c>
      <c r="V789" s="2">
        <f>SUM(NonNurse[[#This Row],[Occupational Therapist Hours]:[OT Aide Hours]])/NonNurse[[#This Row],[MDS Census]]</f>
        <v>9.6417664670658668E-2</v>
      </c>
      <c r="W789" s="2">
        <v>3.9046153846153859</v>
      </c>
      <c r="X789" s="2">
        <v>8.0560439560439558</v>
      </c>
      <c r="Y789" s="2">
        <v>0</v>
      </c>
      <c r="Z789" s="2">
        <f>SUM(NonNurse[[#This Row],[Physical Therapist (PT) Hours]:[PT Aide Hours]])/NonNurse[[#This Row],[MDS Census]]</f>
        <v>0.16293712574850303</v>
      </c>
      <c r="AA789" s="2">
        <v>0</v>
      </c>
      <c r="AB789" s="2">
        <v>0</v>
      </c>
      <c r="AC789" s="2">
        <v>0</v>
      </c>
      <c r="AD789" s="2">
        <v>0</v>
      </c>
      <c r="AE789" s="2">
        <v>0</v>
      </c>
      <c r="AF789" s="2">
        <v>0</v>
      </c>
      <c r="AG789" s="2">
        <v>0</v>
      </c>
      <c r="AH789" s="2" t="s">
        <v>340</v>
      </c>
      <c r="AI789" s="37">
        <v>5</v>
      </c>
    </row>
    <row r="790" spans="1:35" x14ac:dyDescent="0.25">
      <c r="A790" t="s">
        <v>35</v>
      </c>
      <c r="B790" t="s">
        <v>1212</v>
      </c>
      <c r="C790" t="s">
        <v>1965</v>
      </c>
      <c r="D790" t="s">
        <v>2282</v>
      </c>
      <c r="E790" s="2">
        <v>112.13186813186813</v>
      </c>
      <c r="F790" s="2">
        <v>9.9505494505494507</v>
      </c>
      <c r="G790" s="2">
        <v>0.4175824175824176</v>
      </c>
      <c r="H790" s="2">
        <v>0</v>
      </c>
      <c r="I790" s="2">
        <v>0</v>
      </c>
      <c r="J790" s="2">
        <v>0</v>
      </c>
      <c r="K790" s="2">
        <v>0</v>
      </c>
      <c r="L790" s="2">
        <v>4.7197802197802199</v>
      </c>
      <c r="M790" s="2">
        <v>1.8131868131868132</v>
      </c>
      <c r="N790" s="2">
        <v>0.24175824175824176</v>
      </c>
      <c r="O790" s="2">
        <f>SUM(NonNurse[[#This Row],[Qualified Social Work Staff Hours]:[Other Social Work Staff Hours]])/NonNurse[[#This Row],[MDS Census]]</f>
        <v>1.8326146609172873E-2</v>
      </c>
      <c r="P790" s="2">
        <v>4.8901098901098905</v>
      </c>
      <c r="Q790" s="2">
        <v>14.925824175824175</v>
      </c>
      <c r="R790" s="2">
        <f>SUM(NonNurse[[#This Row],[Qualified Activities Professional Hours]:[Other Activities Professional Hours]])/NonNurse[[#This Row],[MDS Census]]</f>
        <v>0.17671991375931007</v>
      </c>
      <c r="S790" s="2">
        <v>9.5082417582417591</v>
      </c>
      <c r="T790" s="2">
        <v>0</v>
      </c>
      <c r="U790" s="2">
        <v>6.4175824175824179</v>
      </c>
      <c r="V790" s="2">
        <f>SUM(NonNurse[[#This Row],[Occupational Therapist Hours]:[OT Aide Hours]])/NonNurse[[#This Row],[MDS Census]]</f>
        <v>0.14202763622108977</v>
      </c>
      <c r="W790" s="2">
        <v>1.2252747252747254</v>
      </c>
      <c r="X790" s="2">
        <v>0</v>
      </c>
      <c r="Y790" s="2">
        <v>2.5384615384615383</v>
      </c>
      <c r="Z790" s="2">
        <f>SUM(NonNurse[[#This Row],[Physical Therapist (PT) Hours]:[PT Aide Hours]])/NonNurse[[#This Row],[MDS Census]]</f>
        <v>3.3565268522148174E-2</v>
      </c>
      <c r="AA790" s="2">
        <v>0</v>
      </c>
      <c r="AB790" s="2">
        <v>0</v>
      </c>
      <c r="AC790" s="2">
        <v>0</v>
      </c>
      <c r="AD790" s="2">
        <v>0</v>
      </c>
      <c r="AE790" s="2">
        <v>0</v>
      </c>
      <c r="AF790" s="2">
        <v>0</v>
      </c>
      <c r="AG790" s="2">
        <v>0</v>
      </c>
      <c r="AH790" s="2" t="s">
        <v>268</v>
      </c>
      <c r="AI790" s="37">
        <v>5</v>
      </c>
    </row>
    <row r="791" spans="1:35" x14ac:dyDescent="0.25">
      <c r="A791" t="s">
        <v>35</v>
      </c>
      <c r="B791" t="s">
        <v>1722</v>
      </c>
      <c r="C791" t="s">
        <v>2221</v>
      </c>
      <c r="D791" t="s">
        <v>2324</v>
      </c>
      <c r="E791" s="2">
        <v>33.791208791208788</v>
      </c>
      <c r="F791" s="2">
        <v>5.7142857142857144</v>
      </c>
      <c r="G791" s="2">
        <v>0.25274725274725274</v>
      </c>
      <c r="H791" s="2">
        <v>0.18406593406593408</v>
      </c>
      <c r="I791" s="2">
        <v>1.1428571428571428</v>
      </c>
      <c r="J791" s="2">
        <v>0</v>
      </c>
      <c r="K791" s="2">
        <v>0</v>
      </c>
      <c r="L791" s="2">
        <v>1.0941758241758242</v>
      </c>
      <c r="M791" s="2">
        <v>0</v>
      </c>
      <c r="N791" s="2">
        <v>5.5825274725274738</v>
      </c>
      <c r="O791" s="2">
        <f>SUM(NonNurse[[#This Row],[Qualified Social Work Staff Hours]:[Other Social Work Staff Hours]])/NonNurse[[#This Row],[MDS Census]]</f>
        <v>0.1652065040650407</v>
      </c>
      <c r="P791" s="2">
        <v>5.1605494505494525</v>
      </c>
      <c r="Q791" s="2">
        <v>1.0706593406593408</v>
      </c>
      <c r="R791" s="2">
        <f>SUM(NonNurse[[#This Row],[Qualified Activities Professional Hours]:[Other Activities Professional Hours]])/NonNurse[[#This Row],[MDS Census]]</f>
        <v>0.18440325203252039</v>
      </c>
      <c r="S791" s="2">
        <v>0.49032967032967029</v>
      </c>
      <c r="T791" s="2">
        <v>0.51296703296703294</v>
      </c>
      <c r="U791" s="2">
        <v>0</v>
      </c>
      <c r="V791" s="2">
        <f>SUM(NonNurse[[#This Row],[Occupational Therapist Hours]:[OT Aide Hours]])/NonNurse[[#This Row],[MDS Census]]</f>
        <v>2.9691056910569107E-2</v>
      </c>
      <c r="W791" s="2">
        <v>0.91087912087912093</v>
      </c>
      <c r="X791" s="2">
        <v>2.4905494505494503</v>
      </c>
      <c r="Y791" s="2">
        <v>0</v>
      </c>
      <c r="Z791" s="2">
        <f>SUM(NonNurse[[#This Row],[Physical Therapist (PT) Hours]:[PT Aide Hours]])/NonNurse[[#This Row],[MDS Census]]</f>
        <v>0.10066016260162602</v>
      </c>
      <c r="AA791" s="2">
        <v>0</v>
      </c>
      <c r="AB791" s="2">
        <v>0</v>
      </c>
      <c r="AC791" s="2">
        <v>0</v>
      </c>
      <c r="AD791" s="2">
        <v>0</v>
      </c>
      <c r="AE791" s="2">
        <v>0</v>
      </c>
      <c r="AF791" s="2">
        <v>0</v>
      </c>
      <c r="AG791" s="2">
        <v>0</v>
      </c>
      <c r="AH791" s="2" t="s">
        <v>788</v>
      </c>
      <c r="AI791" s="37">
        <v>5</v>
      </c>
    </row>
    <row r="792" spans="1:35" x14ac:dyDescent="0.25">
      <c r="A792" t="s">
        <v>35</v>
      </c>
      <c r="B792" t="s">
        <v>1753</v>
      </c>
      <c r="C792" t="s">
        <v>2254</v>
      </c>
      <c r="D792" t="s">
        <v>2355</v>
      </c>
      <c r="E792" s="2">
        <v>46.329670329670328</v>
      </c>
      <c r="F792" s="2">
        <v>5.5384615384615383</v>
      </c>
      <c r="G792" s="2">
        <v>0.2857142857142857</v>
      </c>
      <c r="H792" s="2">
        <v>0.28021978021978022</v>
      </c>
      <c r="I792" s="2">
        <v>1.2857142857142858</v>
      </c>
      <c r="J792" s="2">
        <v>0.5714285714285714</v>
      </c>
      <c r="K792" s="2">
        <v>0</v>
      </c>
      <c r="L792" s="2">
        <v>3.0856043956043959</v>
      </c>
      <c r="M792" s="2">
        <v>2.5247252747252746</v>
      </c>
      <c r="N792" s="2">
        <v>0</v>
      </c>
      <c r="O792" s="2">
        <f>SUM(NonNurse[[#This Row],[Qualified Social Work Staff Hours]:[Other Social Work Staff Hours]])/NonNurse[[#This Row],[MDS Census]]</f>
        <v>5.4494781783681216E-2</v>
      </c>
      <c r="P792" s="2">
        <v>5.2884615384615383</v>
      </c>
      <c r="Q792" s="2">
        <v>0</v>
      </c>
      <c r="R792" s="2">
        <f>SUM(NonNurse[[#This Row],[Qualified Activities Professional Hours]:[Other Activities Professional Hours]])/NonNurse[[#This Row],[MDS Census]]</f>
        <v>0.11414848197343454</v>
      </c>
      <c r="S792" s="2">
        <v>2.5759340659340668</v>
      </c>
      <c r="T792" s="2">
        <v>6.0212087912087906</v>
      </c>
      <c r="U792" s="2">
        <v>0</v>
      </c>
      <c r="V792" s="2">
        <f>SUM(NonNurse[[#This Row],[Occupational Therapist Hours]:[OT Aide Hours]])/NonNurse[[#This Row],[MDS Census]]</f>
        <v>0.18556451612903227</v>
      </c>
      <c r="W792" s="2">
        <v>1.4374725274725269</v>
      </c>
      <c r="X792" s="2">
        <v>4.3720879120879133</v>
      </c>
      <c r="Y792" s="2">
        <v>2.4505494505494507</v>
      </c>
      <c r="Z792" s="2">
        <f>SUM(NonNurse[[#This Row],[Physical Therapist (PT) Hours]:[PT Aide Hours]])/NonNurse[[#This Row],[MDS Census]]</f>
        <v>0.17828984819734348</v>
      </c>
      <c r="AA792" s="2">
        <v>0</v>
      </c>
      <c r="AB792" s="2">
        <v>0</v>
      </c>
      <c r="AC792" s="2">
        <v>0</v>
      </c>
      <c r="AD792" s="2">
        <v>0</v>
      </c>
      <c r="AE792" s="2">
        <v>0</v>
      </c>
      <c r="AF792" s="2">
        <v>0</v>
      </c>
      <c r="AG792" s="2">
        <v>0</v>
      </c>
      <c r="AH792" s="2" t="s">
        <v>819</v>
      </c>
      <c r="AI792" s="37">
        <v>5</v>
      </c>
    </row>
    <row r="793" spans="1:35" x14ac:dyDescent="0.25">
      <c r="A793" t="s">
        <v>35</v>
      </c>
      <c r="B793" t="s">
        <v>1222</v>
      </c>
      <c r="C793" t="s">
        <v>992</v>
      </c>
      <c r="D793" t="s">
        <v>2331</v>
      </c>
      <c r="E793" s="2">
        <v>80.241758241758248</v>
      </c>
      <c r="F793" s="2">
        <v>4.5714285714285712</v>
      </c>
      <c r="G793" s="2">
        <v>0</v>
      </c>
      <c r="H793" s="2">
        <v>0</v>
      </c>
      <c r="I793" s="2">
        <v>0</v>
      </c>
      <c r="J793" s="2">
        <v>0</v>
      </c>
      <c r="K793" s="2">
        <v>0</v>
      </c>
      <c r="L793" s="2">
        <v>4.6062637362637373</v>
      </c>
      <c r="M793" s="2">
        <v>0</v>
      </c>
      <c r="N793" s="2">
        <v>0</v>
      </c>
      <c r="O793" s="2">
        <f>SUM(NonNurse[[#This Row],[Qualified Social Work Staff Hours]:[Other Social Work Staff Hours]])/NonNurse[[#This Row],[MDS Census]]</f>
        <v>0</v>
      </c>
      <c r="P793" s="2">
        <v>4.7774725274725274</v>
      </c>
      <c r="Q793" s="2">
        <v>15.972527472527473</v>
      </c>
      <c r="R793" s="2">
        <f>SUM(NonNurse[[#This Row],[Qualified Activities Professional Hours]:[Other Activities Professional Hours]])/NonNurse[[#This Row],[MDS Census]]</f>
        <v>0.25859353601752944</v>
      </c>
      <c r="S793" s="2">
        <v>0.96032967032967032</v>
      </c>
      <c r="T793" s="2">
        <v>10.991318681318681</v>
      </c>
      <c r="U793" s="2">
        <v>0</v>
      </c>
      <c r="V793" s="2">
        <f>SUM(NonNurse[[#This Row],[Occupational Therapist Hours]:[OT Aide Hours]])/NonNurse[[#This Row],[MDS Census]]</f>
        <v>0.14894549438509996</v>
      </c>
      <c r="W793" s="2">
        <v>0.99351648351648347</v>
      </c>
      <c r="X793" s="2">
        <v>5.6830769230769231</v>
      </c>
      <c r="Y793" s="2">
        <v>0</v>
      </c>
      <c r="Z793" s="2">
        <f>SUM(NonNurse[[#This Row],[Physical Therapist (PT) Hours]:[PT Aide Hours]])/NonNurse[[#This Row],[MDS Census]]</f>
        <v>8.3205970966858389E-2</v>
      </c>
      <c r="AA793" s="2">
        <v>0</v>
      </c>
      <c r="AB793" s="2">
        <v>0</v>
      </c>
      <c r="AC793" s="2">
        <v>0</v>
      </c>
      <c r="AD793" s="2">
        <v>0</v>
      </c>
      <c r="AE793" s="2">
        <v>0</v>
      </c>
      <c r="AF793" s="2">
        <v>0</v>
      </c>
      <c r="AG793" s="2">
        <v>0</v>
      </c>
      <c r="AH793" s="2" t="s">
        <v>278</v>
      </c>
      <c r="AI793" s="37">
        <v>5</v>
      </c>
    </row>
    <row r="794" spans="1:35" x14ac:dyDescent="0.25">
      <c r="A794" t="s">
        <v>35</v>
      </c>
      <c r="B794" t="s">
        <v>1716</v>
      </c>
      <c r="C794" t="s">
        <v>1977</v>
      </c>
      <c r="D794" t="s">
        <v>2325</v>
      </c>
      <c r="E794" s="2">
        <v>41.252747252747255</v>
      </c>
      <c r="F794" s="2">
        <v>4.4835164835164836</v>
      </c>
      <c r="G794" s="2">
        <v>0.23076923076923078</v>
      </c>
      <c r="H794" s="2">
        <v>0.13186813186813187</v>
      </c>
      <c r="I794" s="2">
        <v>0.76923076923076927</v>
      </c>
      <c r="J794" s="2">
        <v>0</v>
      </c>
      <c r="K794" s="2">
        <v>0</v>
      </c>
      <c r="L794" s="2">
        <v>1.4150549450549452</v>
      </c>
      <c r="M794" s="2">
        <v>4.9230769230769234</v>
      </c>
      <c r="N794" s="2">
        <v>7.134615384615385</v>
      </c>
      <c r="O794" s="2">
        <f>SUM(NonNurse[[#This Row],[Qualified Social Work Staff Hours]:[Other Social Work Staff Hours]])/NonNurse[[#This Row],[MDS Census]]</f>
        <v>0.29228822589238146</v>
      </c>
      <c r="P794" s="2">
        <v>0</v>
      </c>
      <c r="Q794" s="2">
        <v>3.6557142857142857</v>
      </c>
      <c r="R794" s="2">
        <f>SUM(NonNurse[[#This Row],[Qualified Activities Professional Hours]:[Other Activities Professional Hours]])/NonNurse[[#This Row],[MDS Census]]</f>
        <v>8.8617474693660089E-2</v>
      </c>
      <c r="S794" s="2">
        <v>2.102087912087911</v>
      </c>
      <c r="T794" s="2">
        <v>6.7730769230769212</v>
      </c>
      <c r="U794" s="2">
        <v>0</v>
      </c>
      <c r="V794" s="2">
        <f>SUM(NonNurse[[#This Row],[Occupational Therapist Hours]:[OT Aide Hours]])/NonNurse[[#This Row],[MDS Census]]</f>
        <v>0.21514118273841226</v>
      </c>
      <c r="W794" s="2">
        <v>1.9238461538461538</v>
      </c>
      <c r="X794" s="2">
        <v>3.207032967032966</v>
      </c>
      <c r="Y794" s="2">
        <v>0</v>
      </c>
      <c r="Z794" s="2">
        <f>SUM(NonNurse[[#This Row],[Physical Therapist (PT) Hours]:[PT Aide Hours]])/NonNurse[[#This Row],[MDS Census]]</f>
        <v>0.12437666489078314</v>
      </c>
      <c r="AA794" s="2">
        <v>0</v>
      </c>
      <c r="AB794" s="2">
        <v>0</v>
      </c>
      <c r="AC794" s="2">
        <v>0</v>
      </c>
      <c r="AD794" s="2">
        <v>0</v>
      </c>
      <c r="AE794" s="2">
        <v>0</v>
      </c>
      <c r="AF794" s="2">
        <v>0</v>
      </c>
      <c r="AG794" s="2">
        <v>0</v>
      </c>
      <c r="AH794" s="2" t="s">
        <v>782</v>
      </c>
      <c r="AI794" s="37">
        <v>5</v>
      </c>
    </row>
    <row r="795" spans="1:35" x14ac:dyDescent="0.25">
      <c r="A795" t="s">
        <v>35</v>
      </c>
      <c r="B795" t="s">
        <v>1593</v>
      </c>
      <c r="C795" t="s">
        <v>2186</v>
      </c>
      <c r="D795" t="s">
        <v>2299</v>
      </c>
      <c r="E795" s="2">
        <v>45.791208791208788</v>
      </c>
      <c r="F795" s="2">
        <v>2.302197802197802</v>
      </c>
      <c r="G795" s="2">
        <v>0.2857142857142857</v>
      </c>
      <c r="H795" s="2">
        <v>0.26373626373626374</v>
      </c>
      <c r="I795" s="2">
        <v>0.69230769230769229</v>
      </c>
      <c r="J795" s="2">
        <v>0</v>
      </c>
      <c r="K795" s="2">
        <v>0</v>
      </c>
      <c r="L795" s="2">
        <v>1.2506593406593407</v>
      </c>
      <c r="M795" s="2">
        <v>5.7142857142857144</v>
      </c>
      <c r="N795" s="2">
        <v>0</v>
      </c>
      <c r="O795" s="2">
        <f>SUM(NonNurse[[#This Row],[Qualified Social Work Staff Hours]:[Other Social Work Staff Hours]])/NonNurse[[#This Row],[MDS Census]]</f>
        <v>0.12479001679865612</v>
      </c>
      <c r="P795" s="2">
        <v>5.7032967032967035</v>
      </c>
      <c r="Q795" s="2">
        <v>3.9340659340659339</v>
      </c>
      <c r="R795" s="2">
        <f>SUM(NonNurse[[#This Row],[Qualified Activities Professional Hours]:[Other Activities Professional Hours]])/NonNurse[[#This Row],[MDS Census]]</f>
        <v>0.21046316294696424</v>
      </c>
      <c r="S795" s="2">
        <v>0.45296703296703295</v>
      </c>
      <c r="T795" s="2">
        <v>5.0336263736263733</v>
      </c>
      <c r="U795" s="2">
        <v>0</v>
      </c>
      <c r="V795" s="2">
        <f>SUM(NonNurse[[#This Row],[Occupational Therapist Hours]:[OT Aide Hours]])/NonNurse[[#This Row],[MDS Census]]</f>
        <v>0.11981761459083273</v>
      </c>
      <c r="W795" s="2">
        <v>0.54417582417582411</v>
      </c>
      <c r="X795" s="2">
        <v>10.382307692307689</v>
      </c>
      <c r="Y795" s="2">
        <v>0</v>
      </c>
      <c r="Z795" s="2">
        <f>SUM(NonNurse[[#This Row],[Physical Therapist (PT) Hours]:[PT Aide Hours]])/NonNurse[[#This Row],[MDS Census]]</f>
        <v>0.23861531077513792</v>
      </c>
      <c r="AA795" s="2">
        <v>0</v>
      </c>
      <c r="AB795" s="2">
        <v>0</v>
      </c>
      <c r="AC795" s="2">
        <v>0</v>
      </c>
      <c r="AD795" s="2">
        <v>0</v>
      </c>
      <c r="AE795" s="2">
        <v>0</v>
      </c>
      <c r="AF795" s="2">
        <v>0</v>
      </c>
      <c r="AG795" s="2">
        <v>0</v>
      </c>
      <c r="AH795" s="2" t="s">
        <v>655</v>
      </c>
      <c r="AI795" s="37">
        <v>5</v>
      </c>
    </row>
    <row r="796" spans="1:35" x14ac:dyDescent="0.25">
      <c r="A796" t="s">
        <v>35</v>
      </c>
      <c r="B796" t="s">
        <v>1380</v>
      </c>
      <c r="C796" t="s">
        <v>2186</v>
      </c>
      <c r="D796" t="s">
        <v>2299</v>
      </c>
      <c r="E796" s="2">
        <v>64.406593406593402</v>
      </c>
      <c r="F796" s="2">
        <v>6.6821978021978028</v>
      </c>
      <c r="G796" s="2">
        <v>0.17582417582417584</v>
      </c>
      <c r="H796" s="2">
        <v>0.2087912087912088</v>
      </c>
      <c r="I796" s="2">
        <v>0.93406593406593408</v>
      </c>
      <c r="J796" s="2">
        <v>0</v>
      </c>
      <c r="K796" s="2">
        <v>0</v>
      </c>
      <c r="L796" s="2">
        <v>2.349670329670329</v>
      </c>
      <c r="M796" s="2">
        <v>5.9803296703296693</v>
      </c>
      <c r="N796" s="2">
        <v>0</v>
      </c>
      <c r="O796" s="2">
        <f>SUM(NonNurse[[#This Row],[Qualified Social Work Staff Hours]:[Other Social Work Staff Hours]])/NonNurse[[#This Row],[MDS Census]]</f>
        <v>9.2852755502473974E-2</v>
      </c>
      <c r="P796" s="2">
        <v>6.0110989010989</v>
      </c>
      <c r="Q796" s="2">
        <v>10.677362637362641</v>
      </c>
      <c r="R796" s="2">
        <f>SUM(NonNurse[[#This Row],[Qualified Activities Professional Hours]:[Other Activities Professional Hours]])/NonNurse[[#This Row],[MDS Census]]</f>
        <v>0.25911107319570048</v>
      </c>
      <c r="S796" s="2">
        <v>2.1285714285714299</v>
      </c>
      <c r="T796" s="2">
        <v>7.6936263736263708</v>
      </c>
      <c r="U796" s="2">
        <v>0</v>
      </c>
      <c r="V796" s="2">
        <f>SUM(NonNurse[[#This Row],[Occupational Therapist Hours]:[OT Aide Hours]])/NonNurse[[#This Row],[MDS Census]]</f>
        <v>0.15250298583859409</v>
      </c>
      <c r="W796" s="2">
        <v>1.8890109890109901</v>
      </c>
      <c r="X796" s="2">
        <v>8.3717582417582417</v>
      </c>
      <c r="Y796" s="2">
        <v>0</v>
      </c>
      <c r="Z796" s="2">
        <f>SUM(NonNurse[[#This Row],[Physical Therapist (PT) Hours]:[PT Aide Hours]])/NonNurse[[#This Row],[MDS Census]]</f>
        <v>0.15931240402661664</v>
      </c>
      <c r="AA796" s="2">
        <v>0</v>
      </c>
      <c r="AB796" s="2">
        <v>0</v>
      </c>
      <c r="AC796" s="2">
        <v>0</v>
      </c>
      <c r="AD796" s="2">
        <v>0</v>
      </c>
      <c r="AE796" s="2">
        <v>0</v>
      </c>
      <c r="AF796" s="2">
        <v>0</v>
      </c>
      <c r="AG796" s="2">
        <v>0</v>
      </c>
      <c r="AH796" s="2" t="s">
        <v>437</v>
      </c>
      <c r="AI796" s="37">
        <v>5</v>
      </c>
    </row>
    <row r="797" spans="1:35" x14ac:dyDescent="0.25">
      <c r="A797" t="s">
        <v>35</v>
      </c>
      <c r="B797" t="s">
        <v>1544</v>
      </c>
      <c r="C797" t="s">
        <v>2164</v>
      </c>
      <c r="D797" t="s">
        <v>2281</v>
      </c>
      <c r="E797" s="2">
        <v>74.208791208791212</v>
      </c>
      <c r="F797" s="2">
        <v>6.4175824175824179</v>
      </c>
      <c r="G797" s="2">
        <v>0</v>
      </c>
      <c r="H797" s="2">
        <v>0.50549450549450547</v>
      </c>
      <c r="I797" s="2">
        <v>3.6923076923076925</v>
      </c>
      <c r="J797" s="2">
        <v>0</v>
      </c>
      <c r="K797" s="2">
        <v>0</v>
      </c>
      <c r="L797" s="2">
        <v>5.6821978021978028</v>
      </c>
      <c r="M797" s="2">
        <v>5.186813186813187</v>
      </c>
      <c r="N797" s="2">
        <v>4.5423076923076922</v>
      </c>
      <c r="O797" s="2">
        <f>SUM(NonNurse[[#This Row],[Qualified Social Work Staff Hours]:[Other Social Work Staff Hours]])/NonNurse[[#This Row],[MDS Census]]</f>
        <v>0.13110469420998075</v>
      </c>
      <c r="P797" s="2">
        <v>4.6603296703296699</v>
      </c>
      <c r="Q797" s="2">
        <v>3.9509890109890113</v>
      </c>
      <c r="R797" s="2">
        <f>SUM(NonNurse[[#This Row],[Qualified Activities Professional Hours]:[Other Activities Professional Hours]])/NonNurse[[#This Row],[MDS Census]]</f>
        <v>0.11604175921812529</v>
      </c>
      <c r="S797" s="2">
        <v>7.9491208791208781</v>
      </c>
      <c r="T797" s="2">
        <v>13.111758241758245</v>
      </c>
      <c r="U797" s="2">
        <v>0</v>
      </c>
      <c r="V797" s="2">
        <f>SUM(NonNurse[[#This Row],[Occupational Therapist Hours]:[OT Aide Hours]])/NonNurse[[#This Row],[MDS Census]]</f>
        <v>0.28380571597808379</v>
      </c>
      <c r="W797" s="2">
        <v>9.7110989010989002</v>
      </c>
      <c r="X797" s="2">
        <v>12.229010989010993</v>
      </c>
      <c r="Y797" s="2">
        <v>0</v>
      </c>
      <c r="Z797" s="2">
        <f>SUM(NonNurse[[#This Row],[Physical Therapist (PT) Hours]:[PT Aide Hours]])/NonNurse[[#This Row],[MDS Census]]</f>
        <v>0.29565378350362809</v>
      </c>
      <c r="AA797" s="2">
        <v>0</v>
      </c>
      <c r="AB797" s="2">
        <v>0</v>
      </c>
      <c r="AC797" s="2">
        <v>0</v>
      </c>
      <c r="AD797" s="2">
        <v>0</v>
      </c>
      <c r="AE797" s="2">
        <v>0.5494505494505495</v>
      </c>
      <c r="AF797" s="2">
        <v>0</v>
      </c>
      <c r="AG797" s="2">
        <v>0</v>
      </c>
      <c r="AH797" s="2" t="s">
        <v>606</v>
      </c>
      <c r="AI797" s="37">
        <v>5</v>
      </c>
    </row>
    <row r="798" spans="1:35" x14ac:dyDescent="0.25">
      <c r="A798" t="s">
        <v>35</v>
      </c>
      <c r="B798" t="s">
        <v>1560</v>
      </c>
      <c r="C798" t="s">
        <v>2160</v>
      </c>
      <c r="D798" t="s">
        <v>2305</v>
      </c>
      <c r="E798" s="2">
        <v>99.868131868131869</v>
      </c>
      <c r="F798" s="2">
        <v>5.5384615384615383</v>
      </c>
      <c r="G798" s="2">
        <v>0.19780219780219779</v>
      </c>
      <c r="H798" s="2">
        <v>0.37362637362637363</v>
      </c>
      <c r="I798" s="2">
        <v>3.0769230769230771</v>
      </c>
      <c r="J798" s="2">
        <v>0</v>
      </c>
      <c r="K798" s="2">
        <v>0</v>
      </c>
      <c r="L798" s="2">
        <v>1.3772527472527472</v>
      </c>
      <c r="M798" s="2">
        <v>5.186813186813187</v>
      </c>
      <c r="N798" s="2">
        <v>8.25</v>
      </c>
      <c r="O798" s="2">
        <f>SUM(NonNurse[[#This Row],[Qualified Social Work Staff Hours]:[Other Social Work Staff Hours]])/NonNurse[[#This Row],[MDS Census]]</f>
        <v>0.13454555457746478</v>
      </c>
      <c r="P798" s="2">
        <v>6.6813186813186816</v>
      </c>
      <c r="Q798" s="2">
        <v>21.846153846153847</v>
      </c>
      <c r="R798" s="2">
        <f>SUM(NonNurse[[#This Row],[Qualified Activities Professional Hours]:[Other Activities Professional Hours]])/NonNurse[[#This Row],[MDS Census]]</f>
        <v>0.28565140845070425</v>
      </c>
      <c r="S798" s="2">
        <v>1.6093406593406598</v>
      </c>
      <c r="T798" s="2">
        <v>4.4343956043956059</v>
      </c>
      <c r="U798" s="2">
        <v>0</v>
      </c>
      <c r="V798" s="2">
        <f>SUM(NonNurse[[#This Row],[Occupational Therapist Hours]:[OT Aide Hours]])/NonNurse[[#This Row],[MDS Census]]</f>
        <v>6.0517165492957763E-2</v>
      </c>
      <c r="W798" s="2">
        <v>2.0642857142857141</v>
      </c>
      <c r="X798" s="2">
        <v>6.5762637362637344</v>
      </c>
      <c r="Y798" s="2">
        <v>0</v>
      </c>
      <c r="Z798" s="2">
        <f>SUM(NonNurse[[#This Row],[Physical Therapist (PT) Hours]:[PT Aide Hours]])/NonNurse[[#This Row],[MDS Census]]</f>
        <v>8.6519586267605614E-2</v>
      </c>
      <c r="AA798" s="2">
        <v>0</v>
      </c>
      <c r="AB798" s="2">
        <v>0</v>
      </c>
      <c r="AC798" s="2">
        <v>0</v>
      </c>
      <c r="AD798" s="2">
        <v>0</v>
      </c>
      <c r="AE798" s="2">
        <v>0</v>
      </c>
      <c r="AF798" s="2">
        <v>0</v>
      </c>
      <c r="AG798" s="2">
        <v>0</v>
      </c>
      <c r="AH798" s="2" t="s">
        <v>622</v>
      </c>
      <c r="AI798" s="37">
        <v>5</v>
      </c>
    </row>
    <row r="799" spans="1:35" x14ac:dyDescent="0.25">
      <c r="A799" t="s">
        <v>35</v>
      </c>
      <c r="B799" t="s">
        <v>1650</v>
      </c>
      <c r="C799" t="s">
        <v>2068</v>
      </c>
      <c r="D799" t="s">
        <v>2307</v>
      </c>
      <c r="E799" s="2">
        <v>66.681318681318686</v>
      </c>
      <c r="F799" s="2">
        <v>4.7912087912087911</v>
      </c>
      <c r="G799" s="2">
        <v>7.6923076923076927E-2</v>
      </c>
      <c r="H799" s="2">
        <v>0.40109890109890112</v>
      </c>
      <c r="I799" s="2">
        <v>2.8351648351648353</v>
      </c>
      <c r="J799" s="2">
        <v>0</v>
      </c>
      <c r="K799" s="2">
        <v>0</v>
      </c>
      <c r="L799" s="2">
        <v>4.2748351648351655</v>
      </c>
      <c r="M799" s="2">
        <v>0</v>
      </c>
      <c r="N799" s="2">
        <v>0</v>
      </c>
      <c r="O799" s="2">
        <f>SUM(NonNurse[[#This Row],[Qualified Social Work Staff Hours]:[Other Social Work Staff Hours]])/NonNurse[[#This Row],[MDS Census]]</f>
        <v>0</v>
      </c>
      <c r="P799" s="2">
        <v>3.1181318681318682</v>
      </c>
      <c r="Q799" s="2">
        <v>0.42032967032967034</v>
      </c>
      <c r="R799" s="2">
        <f>SUM(NonNurse[[#This Row],[Qualified Activities Professional Hours]:[Other Activities Professional Hours]])/NonNurse[[#This Row],[MDS Census]]</f>
        <v>5.306526038233355E-2</v>
      </c>
      <c r="S799" s="2">
        <v>2.6883516483516483</v>
      </c>
      <c r="T799" s="2">
        <v>5.7531868131868125</v>
      </c>
      <c r="U799" s="2">
        <v>0</v>
      </c>
      <c r="V799" s="2">
        <f>SUM(NonNurse[[#This Row],[Occupational Therapist Hours]:[OT Aide Hours]])/NonNurse[[#This Row],[MDS Census]]</f>
        <v>0.12659525379037573</v>
      </c>
      <c r="W799" s="2">
        <v>2.6364835164835174</v>
      </c>
      <c r="X799" s="2">
        <v>4.7408791208791206</v>
      </c>
      <c r="Y799" s="2">
        <v>0</v>
      </c>
      <c r="Z799" s="2">
        <f>SUM(NonNurse[[#This Row],[Physical Therapist (PT) Hours]:[PT Aide Hours]])/NonNurse[[#This Row],[MDS Census]]</f>
        <v>0.11063612392880685</v>
      </c>
      <c r="AA799" s="2">
        <v>0</v>
      </c>
      <c r="AB799" s="2">
        <v>0</v>
      </c>
      <c r="AC799" s="2">
        <v>0</v>
      </c>
      <c r="AD799" s="2">
        <v>0</v>
      </c>
      <c r="AE799" s="2">
        <v>0</v>
      </c>
      <c r="AF799" s="2">
        <v>0</v>
      </c>
      <c r="AG799" s="2">
        <v>0</v>
      </c>
      <c r="AH799" s="2" t="s">
        <v>713</v>
      </c>
      <c r="AI799" s="37">
        <v>5</v>
      </c>
    </row>
    <row r="800" spans="1:35" x14ac:dyDescent="0.25">
      <c r="A800" t="s">
        <v>35</v>
      </c>
      <c r="B800" t="s">
        <v>999</v>
      </c>
      <c r="C800" t="s">
        <v>2068</v>
      </c>
      <c r="D800" t="s">
        <v>2307</v>
      </c>
      <c r="E800" s="2">
        <v>122.48351648351648</v>
      </c>
      <c r="F800" s="2">
        <v>3.1681318681318684</v>
      </c>
      <c r="G800" s="2">
        <v>0</v>
      </c>
      <c r="H800" s="2">
        <v>0</v>
      </c>
      <c r="I800" s="2">
        <v>3.1758241758241756</v>
      </c>
      <c r="J800" s="2">
        <v>0</v>
      </c>
      <c r="K800" s="2">
        <v>0</v>
      </c>
      <c r="L800" s="2">
        <v>7.9972527472527473</v>
      </c>
      <c r="M800" s="2">
        <v>1.5137362637362637</v>
      </c>
      <c r="N800" s="2">
        <v>5.5686813186813184</v>
      </c>
      <c r="O800" s="2">
        <f>SUM(NonNurse[[#This Row],[Qualified Social Work Staff Hours]:[Other Social Work Staff Hours]])/NonNurse[[#This Row],[MDS Census]]</f>
        <v>5.7823434415933968E-2</v>
      </c>
      <c r="P800" s="2">
        <v>0.17582417582417584</v>
      </c>
      <c r="Q800" s="2">
        <v>24.46153846153846</v>
      </c>
      <c r="R800" s="2">
        <f>SUM(NonNurse[[#This Row],[Qualified Activities Professional Hours]:[Other Activities Professional Hours]])/NonNurse[[#This Row],[MDS Census]]</f>
        <v>0.20114839404270587</v>
      </c>
      <c r="S800" s="2">
        <v>8.5109890109890109</v>
      </c>
      <c r="T800" s="2">
        <v>9.8379120879120876</v>
      </c>
      <c r="U800" s="2">
        <v>0</v>
      </c>
      <c r="V800" s="2">
        <f>SUM(NonNurse[[#This Row],[Occupational Therapist Hours]:[OT Aide Hours]])/NonNurse[[#This Row],[MDS Census]]</f>
        <v>0.14980710568813924</v>
      </c>
      <c r="W800" s="2">
        <v>5.5137362637362637</v>
      </c>
      <c r="X800" s="2">
        <v>10.57967032967033</v>
      </c>
      <c r="Y800" s="2">
        <v>0</v>
      </c>
      <c r="Z800" s="2">
        <f>SUM(NonNurse[[#This Row],[Physical Therapist (PT) Hours]:[PT Aide Hours]])/NonNurse[[#This Row],[MDS Census]]</f>
        <v>0.13139242777678092</v>
      </c>
      <c r="AA800" s="2">
        <v>0</v>
      </c>
      <c r="AB800" s="2">
        <v>0</v>
      </c>
      <c r="AC800" s="2">
        <v>0</v>
      </c>
      <c r="AD800" s="2">
        <v>68.945054945054949</v>
      </c>
      <c r="AE800" s="2">
        <v>2.7252747252747254</v>
      </c>
      <c r="AF800" s="2">
        <v>0</v>
      </c>
      <c r="AG800" s="2">
        <v>0</v>
      </c>
      <c r="AH800" s="2" t="s">
        <v>52</v>
      </c>
      <c r="AI800" s="37">
        <v>5</v>
      </c>
    </row>
    <row r="801" spans="1:35" x14ac:dyDescent="0.25">
      <c r="A801" t="s">
        <v>35</v>
      </c>
      <c r="B801" t="s">
        <v>1300</v>
      </c>
      <c r="C801" t="s">
        <v>2161</v>
      </c>
      <c r="D801" t="s">
        <v>2333</v>
      </c>
      <c r="E801" s="2">
        <v>83.340659340659343</v>
      </c>
      <c r="F801" s="2">
        <v>23.384615384615383</v>
      </c>
      <c r="G801" s="2">
        <v>0.69230769230769229</v>
      </c>
      <c r="H801" s="2">
        <v>0.35164835164835168</v>
      </c>
      <c r="I801" s="2">
        <v>2.1428571428571428</v>
      </c>
      <c r="J801" s="2">
        <v>0</v>
      </c>
      <c r="K801" s="2">
        <v>0</v>
      </c>
      <c r="L801" s="2">
        <v>5.3329670329670327</v>
      </c>
      <c r="M801" s="2">
        <v>5.5384615384615383</v>
      </c>
      <c r="N801" s="2">
        <v>0</v>
      </c>
      <c r="O801" s="2">
        <f>SUM(NonNurse[[#This Row],[Qualified Social Work Staff Hours]:[Other Social Work Staff Hours]])/NonNurse[[#This Row],[MDS Census]]</f>
        <v>6.6455696202531639E-2</v>
      </c>
      <c r="P801" s="2">
        <v>5.3910989010989017</v>
      </c>
      <c r="Q801" s="2">
        <v>8.4038461538461533</v>
      </c>
      <c r="R801" s="2">
        <f>SUM(NonNurse[[#This Row],[Qualified Activities Professional Hours]:[Other Activities Professional Hours]])/NonNurse[[#This Row],[MDS Census]]</f>
        <v>0.16552478902953585</v>
      </c>
      <c r="S801" s="2">
        <v>2.6337362637362638</v>
      </c>
      <c r="T801" s="2">
        <v>7.3585714285714285</v>
      </c>
      <c r="U801" s="2">
        <v>0</v>
      </c>
      <c r="V801" s="2">
        <f>SUM(NonNurse[[#This Row],[Occupational Therapist Hours]:[OT Aide Hours]])/NonNurse[[#This Row],[MDS Census]]</f>
        <v>0.11989715189873418</v>
      </c>
      <c r="W801" s="2">
        <v>1.8740659340659342</v>
      </c>
      <c r="X801" s="2">
        <v>10.086813186813185</v>
      </c>
      <c r="Y801" s="2">
        <v>0</v>
      </c>
      <c r="Z801" s="2">
        <f>SUM(NonNurse[[#This Row],[Physical Therapist (PT) Hours]:[PT Aide Hours]])/NonNurse[[#This Row],[MDS Census]]</f>
        <v>0.14351793248945144</v>
      </c>
      <c r="AA801" s="2">
        <v>0</v>
      </c>
      <c r="AB801" s="2">
        <v>0</v>
      </c>
      <c r="AC801" s="2">
        <v>0</v>
      </c>
      <c r="AD801" s="2">
        <v>0</v>
      </c>
      <c r="AE801" s="2">
        <v>0</v>
      </c>
      <c r="AF801" s="2">
        <v>0</v>
      </c>
      <c r="AG801" s="2">
        <v>0</v>
      </c>
      <c r="AH801" s="2" t="s">
        <v>356</v>
      </c>
      <c r="AI801" s="37">
        <v>5</v>
      </c>
    </row>
    <row r="802" spans="1:35" x14ac:dyDescent="0.25">
      <c r="A802" t="s">
        <v>35</v>
      </c>
      <c r="B802" t="s">
        <v>1773</v>
      </c>
      <c r="C802" t="s">
        <v>1991</v>
      </c>
      <c r="D802" t="s">
        <v>2325</v>
      </c>
      <c r="E802" s="2">
        <v>54.604395604395606</v>
      </c>
      <c r="F802" s="2">
        <v>0</v>
      </c>
      <c r="G802" s="2">
        <v>0.60439560439560436</v>
      </c>
      <c r="H802" s="2">
        <v>0.43076923076923079</v>
      </c>
      <c r="I802" s="2">
        <v>0.91208791208791207</v>
      </c>
      <c r="J802" s="2">
        <v>0</v>
      </c>
      <c r="K802" s="2">
        <v>0</v>
      </c>
      <c r="L802" s="2">
        <v>0.82021978021978026</v>
      </c>
      <c r="M802" s="2">
        <v>5.7857142857142856</v>
      </c>
      <c r="N802" s="2">
        <v>0</v>
      </c>
      <c r="O802" s="2">
        <f>SUM(NonNurse[[#This Row],[Qualified Social Work Staff Hours]:[Other Social Work Staff Hours]])/NonNurse[[#This Row],[MDS Census]]</f>
        <v>0.10595693298450391</v>
      </c>
      <c r="P802" s="2">
        <v>5.0824175824175821</v>
      </c>
      <c r="Q802" s="2">
        <v>5.6648351648351651</v>
      </c>
      <c r="R802" s="2">
        <f>SUM(NonNurse[[#This Row],[Qualified Activities Professional Hours]:[Other Activities Professional Hours]])/NonNurse[[#This Row],[MDS Census]]</f>
        <v>0.19682028577178509</v>
      </c>
      <c r="S802" s="2">
        <v>3.7071428571428586</v>
      </c>
      <c r="T802" s="2">
        <v>8.795714285714288</v>
      </c>
      <c r="U802" s="2">
        <v>0</v>
      </c>
      <c r="V802" s="2">
        <f>SUM(NonNurse[[#This Row],[Occupational Therapist Hours]:[OT Aide Hours]])/NonNurse[[#This Row],[MDS Census]]</f>
        <v>0.2289716240692293</v>
      </c>
      <c r="W802" s="2">
        <v>2.141428571428571</v>
      </c>
      <c r="X802" s="2">
        <v>6.2017582417582444</v>
      </c>
      <c r="Y802" s="2">
        <v>0</v>
      </c>
      <c r="Z802" s="2">
        <f>SUM(NonNurse[[#This Row],[Physical Therapist (PT) Hours]:[PT Aide Hours]])/NonNurse[[#This Row],[MDS Census]]</f>
        <v>0.15279331857516606</v>
      </c>
      <c r="AA802" s="2">
        <v>0</v>
      </c>
      <c r="AB802" s="2">
        <v>0</v>
      </c>
      <c r="AC802" s="2">
        <v>0</v>
      </c>
      <c r="AD802" s="2">
        <v>0</v>
      </c>
      <c r="AE802" s="2">
        <v>0</v>
      </c>
      <c r="AF802" s="2">
        <v>0</v>
      </c>
      <c r="AG802" s="2">
        <v>0</v>
      </c>
      <c r="AH802" s="2" t="s">
        <v>839</v>
      </c>
      <c r="AI802" s="37">
        <v>5</v>
      </c>
    </row>
    <row r="803" spans="1:35" x14ac:dyDescent="0.25">
      <c r="A803" t="s">
        <v>35</v>
      </c>
      <c r="B803" t="s">
        <v>1626</v>
      </c>
      <c r="C803" t="s">
        <v>2233</v>
      </c>
      <c r="D803" t="s">
        <v>2331</v>
      </c>
      <c r="E803" s="2">
        <v>95.703296703296701</v>
      </c>
      <c r="F803" s="2">
        <v>5.2747252747252746</v>
      </c>
      <c r="G803" s="2">
        <v>0</v>
      </c>
      <c r="H803" s="2">
        <v>0</v>
      </c>
      <c r="I803" s="2">
        <v>0</v>
      </c>
      <c r="J803" s="2">
        <v>0</v>
      </c>
      <c r="K803" s="2">
        <v>0</v>
      </c>
      <c r="L803" s="2">
        <v>9.9994505494505468</v>
      </c>
      <c r="M803" s="2">
        <v>5.1923076923076925</v>
      </c>
      <c r="N803" s="2">
        <v>0</v>
      </c>
      <c r="O803" s="2">
        <f>SUM(NonNurse[[#This Row],[Qualified Social Work Staff Hours]:[Other Social Work Staff Hours]])/NonNurse[[#This Row],[MDS Census]]</f>
        <v>5.4254219772648986E-2</v>
      </c>
      <c r="P803" s="2">
        <v>4.9890109890109891</v>
      </c>
      <c r="Q803" s="2">
        <v>8.7472527472527464</v>
      </c>
      <c r="R803" s="2">
        <f>SUM(NonNurse[[#This Row],[Qualified Activities Professional Hours]:[Other Activities Professional Hours]])/NonNurse[[#This Row],[MDS Census]]</f>
        <v>0.14352968193822482</v>
      </c>
      <c r="S803" s="2">
        <v>5.3746153846153835</v>
      </c>
      <c r="T803" s="2">
        <v>11.018791208791209</v>
      </c>
      <c r="U803" s="2">
        <v>0</v>
      </c>
      <c r="V803" s="2">
        <f>SUM(NonNurse[[#This Row],[Occupational Therapist Hours]:[OT Aide Hours]])/NonNurse[[#This Row],[MDS Census]]</f>
        <v>0.17129406361235502</v>
      </c>
      <c r="W803" s="2">
        <v>4.445274725274726</v>
      </c>
      <c r="X803" s="2">
        <v>12.026043956043953</v>
      </c>
      <c r="Y803" s="2">
        <v>0</v>
      </c>
      <c r="Z803" s="2">
        <f>SUM(NonNurse[[#This Row],[Physical Therapist (PT) Hours]:[PT Aide Hours]])/NonNurse[[#This Row],[MDS Census]]</f>
        <v>0.17210816396830861</v>
      </c>
      <c r="AA803" s="2">
        <v>0</v>
      </c>
      <c r="AB803" s="2">
        <v>0</v>
      </c>
      <c r="AC803" s="2">
        <v>0</v>
      </c>
      <c r="AD803" s="2">
        <v>0</v>
      </c>
      <c r="AE803" s="2">
        <v>8.5054945054945055</v>
      </c>
      <c r="AF803" s="2">
        <v>0</v>
      </c>
      <c r="AG803" s="2">
        <v>0</v>
      </c>
      <c r="AH803" s="2" t="s">
        <v>689</v>
      </c>
      <c r="AI803" s="37">
        <v>5</v>
      </c>
    </row>
    <row r="804" spans="1:35" x14ac:dyDescent="0.25">
      <c r="A804" t="s">
        <v>35</v>
      </c>
      <c r="B804" t="s">
        <v>1743</v>
      </c>
      <c r="C804" t="s">
        <v>2251</v>
      </c>
      <c r="D804" t="s">
        <v>2331</v>
      </c>
      <c r="E804" s="2">
        <v>23.868131868131869</v>
      </c>
      <c r="F804" s="2">
        <v>5.7142857142857144</v>
      </c>
      <c r="G804" s="2">
        <v>6.5934065934065936E-2</v>
      </c>
      <c r="H804" s="2">
        <v>0.15186813186813186</v>
      </c>
      <c r="I804" s="2">
        <v>1.1428571428571428</v>
      </c>
      <c r="J804" s="2">
        <v>0</v>
      </c>
      <c r="K804" s="2">
        <v>0</v>
      </c>
      <c r="L804" s="2">
        <v>3.9595604395604402</v>
      </c>
      <c r="M804" s="2">
        <v>2.901098901098901</v>
      </c>
      <c r="N804" s="2">
        <v>0</v>
      </c>
      <c r="O804" s="2">
        <f>SUM(NonNurse[[#This Row],[Qualified Social Work Staff Hours]:[Other Social Work Staff Hours]])/NonNurse[[#This Row],[MDS Census]]</f>
        <v>0.12154696132596685</v>
      </c>
      <c r="P804" s="2">
        <v>5.7463736263736287</v>
      </c>
      <c r="Q804" s="2">
        <v>0</v>
      </c>
      <c r="R804" s="2">
        <f>SUM(NonNurse[[#This Row],[Qualified Activities Professional Hours]:[Other Activities Professional Hours]])/NonNurse[[#This Row],[MDS Census]]</f>
        <v>0.24075506445672201</v>
      </c>
      <c r="S804" s="2">
        <v>0.68120879120879119</v>
      </c>
      <c r="T804" s="2">
        <v>2.4461538461538459</v>
      </c>
      <c r="U804" s="2">
        <v>0</v>
      </c>
      <c r="V804" s="2">
        <f>SUM(NonNurse[[#This Row],[Occupational Therapist Hours]:[OT Aide Hours]])/NonNurse[[#This Row],[MDS Census]]</f>
        <v>0.13102670349907919</v>
      </c>
      <c r="W804" s="2">
        <v>3.7016483516483514</v>
      </c>
      <c r="X804" s="2">
        <v>4.266813186813188</v>
      </c>
      <c r="Y804" s="2">
        <v>0</v>
      </c>
      <c r="Z804" s="2">
        <f>SUM(NonNurse[[#This Row],[Physical Therapist (PT) Hours]:[PT Aide Hours]])/NonNurse[[#This Row],[MDS Census]]</f>
        <v>0.33385359116022106</v>
      </c>
      <c r="AA804" s="2">
        <v>0</v>
      </c>
      <c r="AB804" s="2">
        <v>0</v>
      </c>
      <c r="AC804" s="2">
        <v>0</v>
      </c>
      <c r="AD804" s="2">
        <v>0</v>
      </c>
      <c r="AE804" s="2">
        <v>0</v>
      </c>
      <c r="AF804" s="2">
        <v>0</v>
      </c>
      <c r="AG804" s="2">
        <v>0</v>
      </c>
      <c r="AH804" s="2" t="s">
        <v>809</v>
      </c>
      <c r="AI804" s="37">
        <v>5</v>
      </c>
    </row>
    <row r="805" spans="1:35" x14ac:dyDescent="0.25">
      <c r="A805" t="s">
        <v>35</v>
      </c>
      <c r="B805" t="s">
        <v>1897</v>
      </c>
      <c r="C805" t="s">
        <v>1965</v>
      </c>
      <c r="D805" t="s">
        <v>2282</v>
      </c>
      <c r="E805" s="2">
        <v>94.07692307692308</v>
      </c>
      <c r="F805" s="2">
        <v>5.6263736263736268</v>
      </c>
      <c r="G805" s="2">
        <v>0.2087912087912088</v>
      </c>
      <c r="H805" s="2">
        <v>0</v>
      </c>
      <c r="I805" s="2">
        <v>2.3406593406593408</v>
      </c>
      <c r="J805" s="2">
        <v>0</v>
      </c>
      <c r="K805" s="2">
        <v>0</v>
      </c>
      <c r="L805" s="2">
        <v>5.8260439560439581</v>
      </c>
      <c r="M805" s="2">
        <v>5.6928571428571422</v>
      </c>
      <c r="N805" s="2">
        <v>0</v>
      </c>
      <c r="O805" s="2">
        <f>SUM(NonNurse[[#This Row],[Qualified Social Work Staff Hours]:[Other Social Work Staff Hours]])/NonNurse[[#This Row],[MDS Census]]</f>
        <v>6.0512790561850244E-2</v>
      </c>
      <c r="P805" s="2">
        <v>6.2970329670329681</v>
      </c>
      <c r="Q805" s="2">
        <v>8.6986813186813219</v>
      </c>
      <c r="R805" s="2">
        <f>SUM(NonNurse[[#This Row],[Qualified Activities Professional Hours]:[Other Activities Professional Hours]])/NonNurse[[#This Row],[MDS Census]]</f>
        <v>0.15939843476229415</v>
      </c>
      <c r="S805" s="2">
        <v>5.5669230769230751</v>
      </c>
      <c r="T805" s="2">
        <v>12.639120879120883</v>
      </c>
      <c r="U805" s="2">
        <v>0</v>
      </c>
      <c r="V805" s="2">
        <f>SUM(NonNurse[[#This Row],[Occupational Therapist Hours]:[OT Aide Hours]])/NonNurse[[#This Row],[MDS Census]]</f>
        <v>0.19352295292606003</v>
      </c>
      <c r="W805" s="2">
        <v>5.614285714285713</v>
      </c>
      <c r="X805" s="2">
        <v>19.776263736263729</v>
      </c>
      <c r="Y805" s="2">
        <v>0</v>
      </c>
      <c r="Z805" s="2">
        <f>SUM(NonNurse[[#This Row],[Physical Therapist (PT) Hours]:[PT Aide Hours]])/NonNurse[[#This Row],[MDS Census]]</f>
        <v>0.26989136783086082</v>
      </c>
      <c r="AA805" s="2">
        <v>0</v>
      </c>
      <c r="AB805" s="2">
        <v>0</v>
      </c>
      <c r="AC805" s="2">
        <v>0</v>
      </c>
      <c r="AD805" s="2">
        <v>0</v>
      </c>
      <c r="AE805" s="2">
        <v>0</v>
      </c>
      <c r="AF805" s="2">
        <v>0</v>
      </c>
      <c r="AG805" s="2">
        <v>0</v>
      </c>
      <c r="AH805" s="2" t="s">
        <v>964</v>
      </c>
      <c r="AI805" s="37">
        <v>5</v>
      </c>
    </row>
    <row r="806" spans="1:35" x14ac:dyDescent="0.25">
      <c r="A806" t="s">
        <v>35</v>
      </c>
      <c r="B806" t="s">
        <v>1244</v>
      </c>
      <c r="C806" t="s">
        <v>1922</v>
      </c>
      <c r="D806" t="s">
        <v>2291</v>
      </c>
      <c r="E806" s="2">
        <v>69.208791208791212</v>
      </c>
      <c r="F806" s="2">
        <v>3.2527472527472527</v>
      </c>
      <c r="G806" s="2">
        <v>0.19780219780219779</v>
      </c>
      <c r="H806" s="2">
        <v>0</v>
      </c>
      <c r="I806" s="2">
        <v>1.4615384615384615</v>
      </c>
      <c r="J806" s="2">
        <v>0</v>
      </c>
      <c r="K806" s="2">
        <v>0</v>
      </c>
      <c r="L806" s="2">
        <v>1.5164835164835164</v>
      </c>
      <c r="M806" s="2">
        <v>0</v>
      </c>
      <c r="N806" s="2">
        <v>4.5918681318681323</v>
      </c>
      <c r="O806" s="2">
        <f>SUM(NonNurse[[#This Row],[Qualified Social Work Staff Hours]:[Other Social Work Staff Hours]])/NonNurse[[#This Row],[MDS Census]]</f>
        <v>6.6348046999047325E-2</v>
      </c>
      <c r="P806" s="2">
        <v>5.4387912087912085</v>
      </c>
      <c r="Q806" s="2">
        <v>15.231538461538461</v>
      </c>
      <c r="R806" s="2">
        <f>SUM(NonNurse[[#This Row],[Qualified Activities Professional Hours]:[Other Activities Professional Hours]])/NonNurse[[#This Row],[MDS Census]]</f>
        <v>0.298666243251826</v>
      </c>
      <c r="S806" s="2">
        <v>1.8479120879120883</v>
      </c>
      <c r="T806" s="2">
        <v>4.4470329670329667</v>
      </c>
      <c r="U806" s="2">
        <v>0</v>
      </c>
      <c r="V806" s="2">
        <f>SUM(NonNurse[[#This Row],[Occupational Therapist Hours]:[OT Aide Hours]])/NonNurse[[#This Row],[MDS Census]]</f>
        <v>9.0955859002858047E-2</v>
      </c>
      <c r="W806" s="2">
        <v>8.0526373626373626</v>
      </c>
      <c r="X806" s="2">
        <v>4.2393406593406597</v>
      </c>
      <c r="Y806" s="2">
        <v>0</v>
      </c>
      <c r="Z806" s="2">
        <f>SUM(NonNurse[[#This Row],[Physical Therapist (PT) Hours]:[PT Aide Hours]])/NonNurse[[#This Row],[MDS Census]]</f>
        <v>0.17760717688154967</v>
      </c>
      <c r="AA806" s="2">
        <v>0</v>
      </c>
      <c r="AB806" s="2">
        <v>0</v>
      </c>
      <c r="AC806" s="2">
        <v>0</v>
      </c>
      <c r="AD806" s="2">
        <v>0</v>
      </c>
      <c r="AE806" s="2">
        <v>0</v>
      </c>
      <c r="AF806" s="2">
        <v>0</v>
      </c>
      <c r="AG806" s="2">
        <v>0.16483516483516483</v>
      </c>
      <c r="AH806" s="2" t="s">
        <v>300</v>
      </c>
      <c r="AI806" s="37">
        <v>5</v>
      </c>
    </row>
    <row r="807" spans="1:35" x14ac:dyDescent="0.25">
      <c r="A807" t="s">
        <v>35</v>
      </c>
      <c r="B807" t="s">
        <v>1191</v>
      </c>
      <c r="C807" t="s">
        <v>2127</v>
      </c>
      <c r="D807" t="s">
        <v>2353</v>
      </c>
      <c r="E807" s="2">
        <v>107.5934065934066</v>
      </c>
      <c r="F807" s="2">
        <v>5.6263736263736268</v>
      </c>
      <c r="G807" s="2">
        <v>0.26373626373626374</v>
      </c>
      <c r="H807" s="2">
        <v>0</v>
      </c>
      <c r="I807" s="2">
        <v>2.1758241758241756</v>
      </c>
      <c r="J807" s="2">
        <v>0</v>
      </c>
      <c r="K807" s="2">
        <v>0</v>
      </c>
      <c r="L807" s="2">
        <v>5.2336263736263717</v>
      </c>
      <c r="M807" s="2">
        <v>5.8361538461538451</v>
      </c>
      <c r="N807" s="2">
        <v>7.374065934065932</v>
      </c>
      <c r="O807" s="2">
        <f>SUM(NonNurse[[#This Row],[Qualified Social Work Staff Hours]:[Other Social Work Staff Hours]])/NonNurse[[#This Row],[MDS Census]]</f>
        <v>0.12277908283117145</v>
      </c>
      <c r="P807" s="2">
        <v>5.7139560439560446</v>
      </c>
      <c r="Q807" s="2">
        <v>14.323406593406594</v>
      </c>
      <c r="R807" s="2">
        <f>SUM(NonNurse[[#This Row],[Qualified Activities Professional Hours]:[Other Activities Professional Hours]])/NonNurse[[#This Row],[MDS Census]]</f>
        <v>0.18623225411091818</v>
      </c>
      <c r="S807" s="2">
        <v>5.0808791208791186</v>
      </c>
      <c r="T807" s="2">
        <v>14.415494505494513</v>
      </c>
      <c r="U807" s="2">
        <v>0</v>
      </c>
      <c r="V807" s="2">
        <f>SUM(NonNurse[[#This Row],[Occupational Therapist Hours]:[OT Aide Hours]])/NonNurse[[#This Row],[MDS Census]]</f>
        <v>0.18120416709222761</v>
      </c>
      <c r="W807" s="2">
        <v>11.759340659340657</v>
      </c>
      <c r="X807" s="2">
        <v>12.880769230769232</v>
      </c>
      <c r="Y807" s="2">
        <v>1.8021978021978022</v>
      </c>
      <c r="Z807" s="2">
        <f>SUM(NonNurse[[#This Row],[Physical Therapist (PT) Hours]:[PT Aide Hours]])/NonNurse[[#This Row],[MDS Census]]</f>
        <v>0.24576141354304973</v>
      </c>
      <c r="AA807" s="2">
        <v>0</v>
      </c>
      <c r="AB807" s="2">
        <v>0</v>
      </c>
      <c r="AC807" s="2">
        <v>0</v>
      </c>
      <c r="AD807" s="2">
        <v>0</v>
      </c>
      <c r="AE807" s="2">
        <v>21.637362637362639</v>
      </c>
      <c r="AF807" s="2">
        <v>0</v>
      </c>
      <c r="AG807" s="2">
        <v>0</v>
      </c>
      <c r="AH807" s="2" t="s">
        <v>246</v>
      </c>
      <c r="AI807" s="37">
        <v>5</v>
      </c>
    </row>
    <row r="808" spans="1:35" x14ac:dyDescent="0.25">
      <c r="A808" t="s">
        <v>35</v>
      </c>
      <c r="B808" t="s">
        <v>1186</v>
      </c>
      <c r="C808" t="s">
        <v>1951</v>
      </c>
      <c r="D808" t="s">
        <v>2291</v>
      </c>
      <c r="E808" s="2">
        <v>85</v>
      </c>
      <c r="F808" s="2">
        <v>5.6263736263736268</v>
      </c>
      <c r="G808" s="2">
        <v>0.5714285714285714</v>
      </c>
      <c r="H808" s="2">
        <v>0</v>
      </c>
      <c r="I808" s="2">
        <v>0</v>
      </c>
      <c r="J808" s="2">
        <v>0</v>
      </c>
      <c r="K808" s="2">
        <v>0</v>
      </c>
      <c r="L808" s="2">
        <v>1.5128571428571431</v>
      </c>
      <c r="M808" s="2">
        <v>0</v>
      </c>
      <c r="N808" s="2">
        <v>6.6874725274725257</v>
      </c>
      <c r="O808" s="2">
        <f>SUM(NonNurse[[#This Row],[Qualified Social Work Staff Hours]:[Other Social Work Staff Hours]])/NonNurse[[#This Row],[MDS Census]]</f>
        <v>7.8676147382029715E-2</v>
      </c>
      <c r="P808" s="2">
        <v>6.2299999999999995</v>
      </c>
      <c r="Q808" s="2">
        <v>9.9478021978021971</v>
      </c>
      <c r="R808" s="2">
        <f>SUM(NonNurse[[#This Row],[Qualified Activities Professional Hours]:[Other Activities Professional Hours]])/NonNurse[[#This Row],[MDS Census]]</f>
        <v>0.19032708468002585</v>
      </c>
      <c r="S808" s="2">
        <v>2.4795604395604403</v>
      </c>
      <c r="T808" s="2">
        <v>3.9176923076923083</v>
      </c>
      <c r="U808" s="2">
        <v>0</v>
      </c>
      <c r="V808" s="2">
        <f>SUM(NonNurse[[#This Row],[Occupational Therapist Hours]:[OT Aide Hours]])/NonNurse[[#This Row],[MDS Census]]</f>
        <v>7.526179702650293E-2</v>
      </c>
      <c r="W808" s="2">
        <v>7.4697802197802199</v>
      </c>
      <c r="X808" s="2">
        <v>4.9736263736263728</v>
      </c>
      <c r="Y808" s="2">
        <v>0</v>
      </c>
      <c r="Z808" s="2">
        <f>SUM(NonNurse[[#This Row],[Physical Therapist (PT) Hours]:[PT Aide Hours]])/NonNurse[[#This Row],[MDS Census]]</f>
        <v>0.14639301874595992</v>
      </c>
      <c r="AA808" s="2">
        <v>0</v>
      </c>
      <c r="AB808" s="2">
        <v>0</v>
      </c>
      <c r="AC808" s="2">
        <v>0</v>
      </c>
      <c r="AD808" s="2">
        <v>0</v>
      </c>
      <c r="AE808" s="2">
        <v>0</v>
      </c>
      <c r="AF808" s="2">
        <v>0</v>
      </c>
      <c r="AG808" s="2">
        <v>0</v>
      </c>
      <c r="AH808" s="2" t="s">
        <v>241</v>
      </c>
      <c r="AI808" s="37">
        <v>5</v>
      </c>
    </row>
    <row r="809" spans="1:35" x14ac:dyDescent="0.25">
      <c r="A809" t="s">
        <v>35</v>
      </c>
      <c r="B809" t="s">
        <v>1173</v>
      </c>
      <c r="C809" t="s">
        <v>1950</v>
      </c>
      <c r="D809" t="s">
        <v>2355</v>
      </c>
      <c r="E809" s="2">
        <v>118</v>
      </c>
      <c r="F809" s="2">
        <v>4.3076923076923075</v>
      </c>
      <c r="G809" s="2">
        <v>0.48351648351648352</v>
      </c>
      <c r="H809" s="2">
        <v>0</v>
      </c>
      <c r="I809" s="2">
        <v>0</v>
      </c>
      <c r="J809" s="2">
        <v>0</v>
      </c>
      <c r="K809" s="2">
        <v>0</v>
      </c>
      <c r="L809" s="2">
        <v>3.5565934065934055</v>
      </c>
      <c r="M809" s="2">
        <v>0</v>
      </c>
      <c r="N809" s="2">
        <v>4.9962637362637361</v>
      </c>
      <c r="O809" s="2">
        <f>SUM(NonNurse[[#This Row],[Qualified Social Work Staff Hours]:[Other Social Work Staff Hours]])/NonNurse[[#This Row],[MDS Census]]</f>
        <v>4.2341218103929969E-2</v>
      </c>
      <c r="P809" s="2">
        <v>5.4259340659340651</v>
      </c>
      <c r="Q809" s="2">
        <v>16.221538461538461</v>
      </c>
      <c r="R809" s="2">
        <f>SUM(NonNurse[[#This Row],[Qualified Activities Professional Hours]:[Other Activities Professional Hours]])/NonNurse[[#This Row],[MDS Census]]</f>
        <v>0.18345315701247905</v>
      </c>
      <c r="S809" s="2">
        <v>3.2314285714285722</v>
      </c>
      <c r="T809" s="2">
        <v>9.8484615384615406</v>
      </c>
      <c r="U809" s="2">
        <v>0</v>
      </c>
      <c r="V809" s="2">
        <f>SUM(NonNurse[[#This Row],[Occupational Therapist Hours]:[OT Aide Hours]])/NonNurse[[#This Row],[MDS Census]]</f>
        <v>0.11084652635500095</v>
      </c>
      <c r="W809" s="2">
        <v>7.0584615384615388</v>
      </c>
      <c r="X809" s="2">
        <v>11.394835164835163</v>
      </c>
      <c r="Y809" s="2">
        <v>0</v>
      </c>
      <c r="Z809" s="2">
        <f>SUM(NonNurse[[#This Row],[Physical Therapist (PT) Hours]:[PT Aide Hours]])/NonNurse[[#This Row],[MDS Census]]</f>
        <v>0.1563838703669212</v>
      </c>
      <c r="AA809" s="2">
        <v>0</v>
      </c>
      <c r="AB809" s="2">
        <v>0</v>
      </c>
      <c r="AC809" s="2">
        <v>0</v>
      </c>
      <c r="AD809" s="2">
        <v>0</v>
      </c>
      <c r="AE809" s="2">
        <v>0</v>
      </c>
      <c r="AF809" s="2">
        <v>0</v>
      </c>
      <c r="AG809" s="2">
        <v>0</v>
      </c>
      <c r="AH809" s="2" t="s">
        <v>228</v>
      </c>
      <c r="AI809" s="37">
        <v>5</v>
      </c>
    </row>
    <row r="810" spans="1:35" x14ac:dyDescent="0.25">
      <c r="A810" t="s">
        <v>35</v>
      </c>
      <c r="B810" t="s">
        <v>1130</v>
      </c>
      <c r="C810" t="s">
        <v>1965</v>
      </c>
      <c r="D810" t="s">
        <v>2282</v>
      </c>
      <c r="E810" s="2">
        <v>192.28571428571428</v>
      </c>
      <c r="F810" s="2">
        <v>11.076923076923077</v>
      </c>
      <c r="G810" s="2">
        <v>0</v>
      </c>
      <c r="H810" s="2">
        <v>0</v>
      </c>
      <c r="I810" s="2">
        <v>10.989010989010989</v>
      </c>
      <c r="J810" s="2">
        <v>0</v>
      </c>
      <c r="K810" s="2">
        <v>0</v>
      </c>
      <c r="L810" s="2">
        <v>8.0686813186813211</v>
      </c>
      <c r="M810" s="2">
        <v>0</v>
      </c>
      <c r="N810" s="2">
        <v>9.5287912087912083</v>
      </c>
      <c r="O810" s="2">
        <f>SUM(NonNurse[[#This Row],[Qualified Social Work Staff Hours]:[Other Social Work Staff Hours]])/NonNurse[[#This Row],[MDS Census]]</f>
        <v>4.9555377757457997E-2</v>
      </c>
      <c r="P810" s="2">
        <v>6.1179120879120896</v>
      </c>
      <c r="Q810" s="2">
        <v>25.561648351648344</v>
      </c>
      <c r="R810" s="2">
        <f>SUM(NonNurse[[#This Row],[Qualified Activities Professional Hours]:[Other Activities Professional Hours]])/NonNurse[[#This Row],[MDS Census]]</f>
        <v>0.16475254314778828</v>
      </c>
      <c r="S810" s="2">
        <v>10.500549450549453</v>
      </c>
      <c r="T810" s="2">
        <v>14.128901098901103</v>
      </c>
      <c r="U810" s="2">
        <v>0</v>
      </c>
      <c r="V810" s="2">
        <f>SUM(NonNurse[[#This Row],[Occupational Therapist Hours]:[OT Aide Hours]])/NonNurse[[#This Row],[MDS Census]]</f>
        <v>0.1280877814607384</v>
      </c>
      <c r="W810" s="2">
        <v>6.8117582417582403</v>
      </c>
      <c r="X810" s="2">
        <v>24.710439560439571</v>
      </c>
      <c r="Y810" s="2">
        <v>0</v>
      </c>
      <c r="Z810" s="2">
        <f>SUM(NonNurse[[#This Row],[Physical Therapist (PT) Hours]:[PT Aide Hours]])/NonNurse[[#This Row],[MDS Census]]</f>
        <v>0.16393416390444629</v>
      </c>
      <c r="AA810" s="2">
        <v>0</v>
      </c>
      <c r="AB810" s="2">
        <v>0</v>
      </c>
      <c r="AC810" s="2">
        <v>0</v>
      </c>
      <c r="AD810" s="2">
        <v>0</v>
      </c>
      <c r="AE810" s="2">
        <v>0</v>
      </c>
      <c r="AF810" s="2">
        <v>0</v>
      </c>
      <c r="AG810" s="2">
        <v>0</v>
      </c>
      <c r="AH810" s="2" t="s">
        <v>185</v>
      </c>
      <c r="AI810" s="37">
        <v>5</v>
      </c>
    </row>
    <row r="811" spans="1:35" x14ac:dyDescent="0.25">
      <c r="A811" t="s">
        <v>35</v>
      </c>
      <c r="B811" t="s">
        <v>1592</v>
      </c>
      <c r="C811" t="s">
        <v>2212</v>
      </c>
      <c r="D811" t="s">
        <v>2328</v>
      </c>
      <c r="E811" s="2">
        <v>84.461538461538467</v>
      </c>
      <c r="F811" s="2">
        <v>20.39835164835165</v>
      </c>
      <c r="G811" s="2">
        <v>0</v>
      </c>
      <c r="H811" s="2">
        <v>0.51373626373626369</v>
      </c>
      <c r="I811" s="2">
        <v>3.087912087912088</v>
      </c>
      <c r="J811" s="2">
        <v>0</v>
      </c>
      <c r="K811" s="2">
        <v>0</v>
      </c>
      <c r="L811" s="2">
        <v>3.5854945054945051</v>
      </c>
      <c r="M811" s="2">
        <v>5.3406593406593403</v>
      </c>
      <c r="N811" s="2">
        <v>0</v>
      </c>
      <c r="O811" s="2">
        <f>SUM(NonNurse[[#This Row],[Qualified Social Work Staff Hours]:[Other Social Work Staff Hours]])/NonNurse[[#This Row],[MDS Census]]</f>
        <v>6.3231850117096006E-2</v>
      </c>
      <c r="P811" s="2">
        <v>5.5851648351648349</v>
      </c>
      <c r="Q811" s="2">
        <v>2.8571428571428572</v>
      </c>
      <c r="R811" s="2">
        <f>SUM(NonNurse[[#This Row],[Qualified Activities Professional Hours]:[Other Activities Professional Hours]])/NonNurse[[#This Row],[MDS Census]]</f>
        <v>9.9954462659380683E-2</v>
      </c>
      <c r="S811" s="2">
        <v>2.3317582417582416</v>
      </c>
      <c r="T811" s="2">
        <v>8.5589010989010958</v>
      </c>
      <c r="U811" s="2">
        <v>0</v>
      </c>
      <c r="V811" s="2">
        <f>SUM(NonNurse[[#This Row],[Occupational Therapist Hours]:[OT Aide Hours]])/NonNurse[[#This Row],[MDS Census]]</f>
        <v>0.12894223263075716</v>
      </c>
      <c r="W811" s="2">
        <v>1.0281318681318683</v>
      </c>
      <c r="X811" s="2">
        <v>11.61274725274725</v>
      </c>
      <c r="Y811" s="2">
        <v>0</v>
      </c>
      <c r="Z811" s="2">
        <f>SUM(NonNurse[[#This Row],[Physical Therapist (PT) Hours]:[PT Aide Hours]])/NonNurse[[#This Row],[MDS Census]]</f>
        <v>0.14966432474629193</v>
      </c>
      <c r="AA811" s="2">
        <v>0</v>
      </c>
      <c r="AB811" s="2">
        <v>0</v>
      </c>
      <c r="AC811" s="2">
        <v>0</v>
      </c>
      <c r="AD811" s="2">
        <v>0</v>
      </c>
      <c r="AE811" s="2">
        <v>0</v>
      </c>
      <c r="AF811" s="2">
        <v>0</v>
      </c>
      <c r="AG811" s="2">
        <v>0</v>
      </c>
      <c r="AH811" s="2" t="s">
        <v>654</v>
      </c>
      <c r="AI811" s="37">
        <v>5</v>
      </c>
    </row>
    <row r="812" spans="1:35" x14ac:dyDescent="0.25">
      <c r="A812" t="s">
        <v>35</v>
      </c>
      <c r="B812" t="s">
        <v>1460</v>
      </c>
      <c r="C812" t="s">
        <v>1947</v>
      </c>
      <c r="D812" t="s">
        <v>2333</v>
      </c>
      <c r="E812" s="2">
        <v>32.098901098901102</v>
      </c>
      <c r="F812" s="2">
        <v>5.5824175824175821</v>
      </c>
      <c r="G812" s="2">
        <v>0</v>
      </c>
      <c r="H812" s="2">
        <v>0</v>
      </c>
      <c r="I812" s="2">
        <v>0</v>
      </c>
      <c r="J812" s="2">
        <v>0</v>
      </c>
      <c r="K812" s="2">
        <v>0</v>
      </c>
      <c r="L812" s="2">
        <v>0</v>
      </c>
      <c r="M812" s="2">
        <v>5.0989010989010985</v>
      </c>
      <c r="N812" s="2">
        <v>9.9999999999999992E-2</v>
      </c>
      <c r="O812" s="2">
        <f>SUM(NonNurse[[#This Row],[Qualified Social Work Staff Hours]:[Other Social Work Staff Hours]])/NonNurse[[#This Row],[MDS Census]]</f>
        <v>0.1619650804519</v>
      </c>
      <c r="P812" s="2">
        <v>3.896813186813187</v>
      </c>
      <c r="Q812" s="2">
        <v>4.5250549450549462</v>
      </c>
      <c r="R812" s="2">
        <f>SUM(NonNurse[[#This Row],[Qualified Activities Professional Hours]:[Other Activities Professional Hours]])/NonNurse[[#This Row],[MDS Census]]</f>
        <v>0.262372475179733</v>
      </c>
      <c r="S812" s="2">
        <v>6.835164835164835E-2</v>
      </c>
      <c r="T812" s="2">
        <v>0.27615384615384608</v>
      </c>
      <c r="U812" s="2">
        <v>0</v>
      </c>
      <c r="V812" s="2">
        <f>SUM(NonNurse[[#This Row],[Occupational Therapist Hours]:[OT Aide Hours]])/NonNurse[[#This Row],[MDS Census]]</f>
        <v>1.073262581307771E-2</v>
      </c>
      <c r="W812" s="2">
        <v>5.2738461538461534</v>
      </c>
      <c r="X812" s="2">
        <v>0.17956043956043957</v>
      </c>
      <c r="Y812" s="2">
        <v>0</v>
      </c>
      <c r="Z812" s="2">
        <f>SUM(NonNurse[[#This Row],[Physical Therapist (PT) Hours]:[PT Aide Hours]])/NonNurse[[#This Row],[MDS Census]]</f>
        <v>0.16989387196165695</v>
      </c>
      <c r="AA812" s="2">
        <v>0</v>
      </c>
      <c r="AB812" s="2">
        <v>0</v>
      </c>
      <c r="AC812" s="2">
        <v>0</v>
      </c>
      <c r="AD812" s="2">
        <v>0</v>
      </c>
      <c r="AE812" s="2">
        <v>0</v>
      </c>
      <c r="AF812" s="2">
        <v>0</v>
      </c>
      <c r="AG812" s="2">
        <v>0</v>
      </c>
      <c r="AH812" s="2" t="s">
        <v>519</v>
      </c>
      <c r="AI812" s="37">
        <v>5</v>
      </c>
    </row>
    <row r="813" spans="1:35" x14ac:dyDescent="0.25">
      <c r="A813" t="s">
        <v>35</v>
      </c>
      <c r="B813" t="s">
        <v>1176</v>
      </c>
      <c r="C813" t="s">
        <v>2125</v>
      </c>
      <c r="D813" t="s">
        <v>2292</v>
      </c>
      <c r="E813" s="2">
        <v>76.857142857142861</v>
      </c>
      <c r="F813" s="2">
        <v>5.7142857142857144</v>
      </c>
      <c r="G813" s="2">
        <v>0.25274725274725274</v>
      </c>
      <c r="H813" s="2">
        <v>0.25274725274725274</v>
      </c>
      <c r="I813" s="2">
        <v>0.51648351648351654</v>
      </c>
      <c r="J813" s="2">
        <v>0</v>
      </c>
      <c r="K813" s="2">
        <v>0</v>
      </c>
      <c r="L813" s="2">
        <v>4.5467032967032965</v>
      </c>
      <c r="M813" s="2">
        <v>5.186813186813187</v>
      </c>
      <c r="N813" s="2">
        <v>0</v>
      </c>
      <c r="O813" s="2">
        <f>SUM(NonNurse[[#This Row],[Qualified Social Work Staff Hours]:[Other Social Work Staff Hours]])/NonNurse[[#This Row],[MDS Census]]</f>
        <v>6.7486416928796117E-2</v>
      </c>
      <c r="P813" s="2">
        <v>4.0384615384615383</v>
      </c>
      <c r="Q813" s="2">
        <v>15.057692307692308</v>
      </c>
      <c r="R813" s="2">
        <f>SUM(NonNurse[[#This Row],[Qualified Activities Professional Hours]:[Other Activities Professional Hours]])/NonNurse[[#This Row],[MDS Census]]</f>
        <v>0.24846296825850728</v>
      </c>
      <c r="S813" s="2">
        <v>5.2912087912087911</v>
      </c>
      <c r="T813" s="2">
        <v>0</v>
      </c>
      <c r="U813" s="2">
        <v>21.549450549450551</v>
      </c>
      <c r="V813" s="2">
        <f>SUM(NonNurse[[#This Row],[Occupational Therapist Hours]:[OT Aide Hours]])/NonNurse[[#This Row],[MDS Census]]</f>
        <v>0.34922790963683159</v>
      </c>
      <c r="W813" s="2">
        <v>4.9093406593406597</v>
      </c>
      <c r="X813" s="2">
        <v>0</v>
      </c>
      <c r="Y813" s="2">
        <v>20.868131868131869</v>
      </c>
      <c r="Z813" s="2">
        <f>SUM(NonNurse[[#This Row],[Physical Therapist (PT) Hours]:[PT Aide Hours]])/NonNurse[[#This Row],[MDS Census]]</f>
        <v>0.3353946239633972</v>
      </c>
      <c r="AA813" s="2">
        <v>0</v>
      </c>
      <c r="AB813" s="2">
        <v>0</v>
      </c>
      <c r="AC813" s="2">
        <v>0</v>
      </c>
      <c r="AD813" s="2">
        <v>0</v>
      </c>
      <c r="AE813" s="2">
        <v>17.516483516483518</v>
      </c>
      <c r="AF813" s="2">
        <v>0</v>
      </c>
      <c r="AG813" s="2">
        <v>0</v>
      </c>
      <c r="AH813" s="2" t="s">
        <v>231</v>
      </c>
      <c r="AI813" s="37">
        <v>5</v>
      </c>
    </row>
    <row r="814" spans="1:35" x14ac:dyDescent="0.25">
      <c r="A814" t="s">
        <v>35</v>
      </c>
      <c r="B814" t="s">
        <v>1654</v>
      </c>
      <c r="C814" t="s">
        <v>2123</v>
      </c>
      <c r="D814" t="s">
        <v>2331</v>
      </c>
      <c r="E814" s="2">
        <v>42.428571428571431</v>
      </c>
      <c r="F814" s="2">
        <v>5.4670329670329672</v>
      </c>
      <c r="G814" s="2">
        <v>0.24175824175824176</v>
      </c>
      <c r="H814" s="2">
        <v>0.38461538461538464</v>
      </c>
      <c r="I814" s="2">
        <v>1.1318681318681318</v>
      </c>
      <c r="J814" s="2">
        <v>0</v>
      </c>
      <c r="K814" s="2">
        <v>0.4175824175824176</v>
      </c>
      <c r="L814" s="2">
        <v>0.9569230769230771</v>
      </c>
      <c r="M814" s="2">
        <v>4.4697802197802199</v>
      </c>
      <c r="N814" s="2">
        <v>0</v>
      </c>
      <c r="O814" s="2">
        <f>SUM(NonNurse[[#This Row],[Qualified Social Work Staff Hours]:[Other Social Work Staff Hours]])/NonNurse[[#This Row],[MDS Census]]</f>
        <v>0.10534835534835535</v>
      </c>
      <c r="P814" s="2">
        <v>0</v>
      </c>
      <c r="Q814" s="2">
        <v>7.6840659340659343</v>
      </c>
      <c r="R814" s="2">
        <f>SUM(NonNurse[[#This Row],[Qualified Activities Professional Hours]:[Other Activities Professional Hours]])/NonNurse[[#This Row],[MDS Census]]</f>
        <v>0.1811059311059311</v>
      </c>
      <c r="S814" s="2">
        <v>1.6056043956043955</v>
      </c>
      <c r="T814" s="2">
        <v>3.2060439560439562</v>
      </c>
      <c r="U814" s="2">
        <v>0</v>
      </c>
      <c r="V814" s="2">
        <f>SUM(NonNurse[[#This Row],[Occupational Therapist Hours]:[OT Aide Hours]])/NonNurse[[#This Row],[MDS Census]]</f>
        <v>0.11340585340585339</v>
      </c>
      <c r="W814" s="2">
        <v>0.76274725274725275</v>
      </c>
      <c r="X814" s="2">
        <v>3.7340659340659341</v>
      </c>
      <c r="Y814" s="2">
        <v>0</v>
      </c>
      <c r="Z814" s="2">
        <f>SUM(NonNurse[[#This Row],[Physical Therapist (PT) Hours]:[PT Aide Hours]])/NonNurse[[#This Row],[MDS Census]]</f>
        <v>0.10598549598549598</v>
      </c>
      <c r="AA814" s="2">
        <v>0</v>
      </c>
      <c r="AB814" s="2">
        <v>0</v>
      </c>
      <c r="AC814" s="2">
        <v>0</v>
      </c>
      <c r="AD814" s="2">
        <v>0</v>
      </c>
      <c r="AE814" s="2">
        <v>0</v>
      </c>
      <c r="AF814" s="2">
        <v>0</v>
      </c>
      <c r="AG814" s="2">
        <v>0</v>
      </c>
      <c r="AH814" s="2" t="s">
        <v>717</v>
      </c>
      <c r="AI814" s="37">
        <v>5</v>
      </c>
    </row>
    <row r="815" spans="1:35" x14ac:dyDescent="0.25">
      <c r="A815" t="s">
        <v>35</v>
      </c>
      <c r="B815" t="s">
        <v>1462</v>
      </c>
      <c r="C815" t="s">
        <v>1975</v>
      </c>
      <c r="D815" t="s">
        <v>2316</v>
      </c>
      <c r="E815" s="2">
        <v>54.626373626373628</v>
      </c>
      <c r="F815" s="2">
        <v>19.164835164835164</v>
      </c>
      <c r="G815" s="2">
        <v>0.52747252747252749</v>
      </c>
      <c r="H815" s="2">
        <v>0.26373626373626374</v>
      </c>
      <c r="I815" s="2">
        <v>1.6703296703296704</v>
      </c>
      <c r="J815" s="2">
        <v>0</v>
      </c>
      <c r="K815" s="2">
        <v>0</v>
      </c>
      <c r="L815" s="2">
        <v>4.9025274725274723</v>
      </c>
      <c r="M815" s="2">
        <v>5.5054945054945055</v>
      </c>
      <c r="N815" s="2">
        <v>0</v>
      </c>
      <c r="O815" s="2">
        <f>SUM(NonNurse[[#This Row],[Qualified Social Work Staff Hours]:[Other Social Work Staff Hours]])/NonNurse[[#This Row],[MDS Census]]</f>
        <v>0.1007845503922752</v>
      </c>
      <c r="P815" s="2">
        <v>5.0934065934065931</v>
      </c>
      <c r="Q815" s="2">
        <v>4.6742857142857153</v>
      </c>
      <c r="R815" s="2">
        <f>SUM(NonNurse[[#This Row],[Qualified Activities Professional Hours]:[Other Activities Professional Hours]])/NonNurse[[#This Row],[MDS Census]]</f>
        <v>0.1788090927378797</v>
      </c>
      <c r="S815" s="2">
        <v>2.2793406593406593</v>
      </c>
      <c r="T815" s="2">
        <v>5.7104395604395615</v>
      </c>
      <c r="U815" s="2">
        <v>0</v>
      </c>
      <c r="V815" s="2">
        <f>SUM(NonNurse[[#This Row],[Occupational Therapist Hours]:[OT Aide Hours]])/NonNurse[[#This Row],[MDS Census]]</f>
        <v>0.14626232146449408</v>
      </c>
      <c r="W815" s="2">
        <v>5.7142857142857144</v>
      </c>
      <c r="X815" s="2">
        <v>5.283956043956044</v>
      </c>
      <c r="Y815" s="2">
        <v>0</v>
      </c>
      <c r="Z815" s="2">
        <f>SUM(NonNurse[[#This Row],[Physical Therapist (PT) Hours]:[PT Aide Hours]])/NonNurse[[#This Row],[MDS Census]]</f>
        <v>0.20133574733454032</v>
      </c>
      <c r="AA815" s="2">
        <v>0</v>
      </c>
      <c r="AB815" s="2">
        <v>0</v>
      </c>
      <c r="AC815" s="2">
        <v>0</v>
      </c>
      <c r="AD815" s="2">
        <v>0</v>
      </c>
      <c r="AE815" s="2">
        <v>0</v>
      </c>
      <c r="AF815" s="2">
        <v>0</v>
      </c>
      <c r="AG815" s="2">
        <v>0</v>
      </c>
      <c r="AH815" s="2" t="s">
        <v>521</v>
      </c>
      <c r="AI815" s="37">
        <v>5</v>
      </c>
    </row>
    <row r="816" spans="1:35" x14ac:dyDescent="0.25">
      <c r="A816" t="s">
        <v>35</v>
      </c>
      <c r="B816" t="s">
        <v>1550</v>
      </c>
      <c r="C816" t="s">
        <v>2161</v>
      </c>
      <c r="D816" t="s">
        <v>2333</v>
      </c>
      <c r="E816" s="2">
        <v>65.043956043956044</v>
      </c>
      <c r="F816" s="2">
        <v>5.1923076923076925</v>
      </c>
      <c r="G816" s="2">
        <v>0.26373626373626374</v>
      </c>
      <c r="H816" s="2">
        <v>0.53846153846153844</v>
      </c>
      <c r="I816" s="2">
        <v>2.2307692307692308</v>
      </c>
      <c r="J816" s="2">
        <v>0</v>
      </c>
      <c r="K816" s="2">
        <v>0</v>
      </c>
      <c r="L816" s="2">
        <v>3.9662637362637359</v>
      </c>
      <c r="M816" s="2">
        <v>5.4038461538461542</v>
      </c>
      <c r="N816" s="2">
        <v>0</v>
      </c>
      <c r="O816" s="2">
        <f>SUM(NonNurse[[#This Row],[Qualified Social Work Staff Hours]:[Other Social Work Staff Hours]])/NonNurse[[#This Row],[MDS Census]]</f>
        <v>8.3079912147322188E-2</v>
      </c>
      <c r="P816" s="2">
        <v>4.2115384615384617</v>
      </c>
      <c r="Q816" s="2">
        <v>2.1126373626373627</v>
      </c>
      <c r="R816" s="2">
        <f>SUM(NonNurse[[#This Row],[Qualified Activities Professional Hours]:[Other Activities Professional Hours]])/NonNurse[[#This Row],[MDS Census]]</f>
        <v>9.7229261699611436E-2</v>
      </c>
      <c r="S816" s="2">
        <v>2.5083516483516477</v>
      </c>
      <c r="T816" s="2">
        <v>7.5915384615384607</v>
      </c>
      <c r="U816" s="2">
        <v>0</v>
      </c>
      <c r="V816" s="2">
        <f>SUM(NonNurse[[#This Row],[Occupational Therapist Hours]:[OT Aide Hours]])/NonNurse[[#This Row],[MDS Census]]</f>
        <v>0.15527791856732553</v>
      </c>
      <c r="W816" s="2">
        <v>1.6184615384615384</v>
      </c>
      <c r="X816" s="2">
        <v>8.168131868131864</v>
      </c>
      <c r="Y816" s="2">
        <v>0</v>
      </c>
      <c r="Z816" s="2">
        <f>SUM(NonNurse[[#This Row],[Physical Therapist (PT) Hours]:[PT Aide Hours]])/NonNurse[[#This Row],[MDS Census]]</f>
        <v>0.15046122655854022</v>
      </c>
      <c r="AA816" s="2">
        <v>0</v>
      </c>
      <c r="AB816" s="2">
        <v>0</v>
      </c>
      <c r="AC816" s="2">
        <v>0</v>
      </c>
      <c r="AD816" s="2">
        <v>0</v>
      </c>
      <c r="AE816" s="2">
        <v>0</v>
      </c>
      <c r="AF816" s="2">
        <v>0</v>
      </c>
      <c r="AG816" s="2">
        <v>0</v>
      </c>
      <c r="AH816" s="2" t="s">
        <v>612</v>
      </c>
      <c r="AI816" s="37">
        <v>5</v>
      </c>
    </row>
    <row r="817" spans="1:35" x14ac:dyDescent="0.25">
      <c r="A817" t="s">
        <v>35</v>
      </c>
      <c r="B817" t="s">
        <v>1659</v>
      </c>
      <c r="C817" t="s">
        <v>1970</v>
      </c>
      <c r="D817" t="s">
        <v>2282</v>
      </c>
      <c r="E817" s="2">
        <v>47.725274725274723</v>
      </c>
      <c r="F817" s="2">
        <v>20.99351648351648</v>
      </c>
      <c r="G817" s="2">
        <v>0.27472527472527475</v>
      </c>
      <c r="H817" s="2">
        <v>0</v>
      </c>
      <c r="I817" s="2">
        <v>1.4505494505494505</v>
      </c>
      <c r="J817" s="2">
        <v>0</v>
      </c>
      <c r="K817" s="2">
        <v>0</v>
      </c>
      <c r="L817" s="2">
        <v>3.2613186813186816</v>
      </c>
      <c r="M817" s="2">
        <v>7.1802197802197796</v>
      </c>
      <c r="N817" s="2">
        <v>0</v>
      </c>
      <c r="O817" s="2">
        <f>SUM(NonNurse[[#This Row],[Qualified Social Work Staff Hours]:[Other Social Work Staff Hours]])/NonNurse[[#This Row],[MDS Census]]</f>
        <v>0.15044899838821091</v>
      </c>
      <c r="P817" s="2">
        <v>5.2747252747252746</v>
      </c>
      <c r="Q817" s="2">
        <v>7.6353846153846119</v>
      </c>
      <c r="R817" s="2">
        <f>SUM(NonNurse[[#This Row],[Qualified Activities Professional Hours]:[Other Activities Professional Hours]])/NonNurse[[#This Row],[MDS Census]]</f>
        <v>0.27050886483997233</v>
      </c>
      <c r="S817" s="2">
        <v>3.0773626373626368</v>
      </c>
      <c r="T817" s="2">
        <v>4.4654945054945072</v>
      </c>
      <c r="U817" s="2">
        <v>0</v>
      </c>
      <c r="V817" s="2">
        <f>SUM(NonNurse[[#This Row],[Occupational Therapist Hours]:[OT Aide Hours]])/NonNurse[[#This Row],[MDS Census]]</f>
        <v>0.15804743265024182</v>
      </c>
      <c r="W817" s="2">
        <v>4.3789010989011006</v>
      </c>
      <c r="X817" s="2">
        <v>5.7686813186813195</v>
      </c>
      <c r="Y817" s="2">
        <v>0</v>
      </c>
      <c r="Z817" s="2">
        <f>SUM(NonNurse[[#This Row],[Physical Therapist (PT) Hours]:[PT Aide Hours]])/NonNurse[[#This Row],[MDS Census]]</f>
        <v>0.21262491365415617</v>
      </c>
      <c r="AA817" s="2">
        <v>0</v>
      </c>
      <c r="AB817" s="2">
        <v>0</v>
      </c>
      <c r="AC817" s="2">
        <v>0</v>
      </c>
      <c r="AD817" s="2">
        <v>0</v>
      </c>
      <c r="AE817" s="2">
        <v>0</v>
      </c>
      <c r="AF817" s="2">
        <v>0</v>
      </c>
      <c r="AG817" s="2">
        <v>0</v>
      </c>
      <c r="AH817" s="2" t="s">
        <v>723</v>
      </c>
      <c r="AI817" s="37">
        <v>5</v>
      </c>
    </row>
    <row r="818" spans="1:35" x14ac:dyDescent="0.25">
      <c r="A818" t="s">
        <v>35</v>
      </c>
      <c r="B818" t="s">
        <v>1017</v>
      </c>
      <c r="C818" t="s">
        <v>2068</v>
      </c>
      <c r="D818" t="s">
        <v>2307</v>
      </c>
      <c r="E818" s="2">
        <v>84.890109890109883</v>
      </c>
      <c r="F818" s="2">
        <v>21.362637362637361</v>
      </c>
      <c r="G818" s="2">
        <v>0.65934065934065933</v>
      </c>
      <c r="H818" s="2">
        <v>0.4532967032967033</v>
      </c>
      <c r="I818" s="2">
        <v>3.197802197802198</v>
      </c>
      <c r="J818" s="2">
        <v>0</v>
      </c>
      <c r="K818" s="2">
        <v>0</v>
      </c>
      <c r="L818" s="2">
        <v>6.4081318681318677</v>
      </c>
      <c r="M818" s="2">
        <v>5.313186813186813</v>
      </c>
      <c r="N818" s="2">
        <v>0</v>
      </c>
      <c r="O818" s="2">
        <f>SUM(NonNurse[[#This Row],[Qualified Social Work Staff Hours]:[Other Social Work Staff Hours]])/NonNurse[[#This Row],[MDS Census]]</f>
        <v>6.2588996763754054E-2</v>
      </c>
      <c r="P818" s="2">
        <v>5.8791208791208796</v>
      </c>
      <c r="Q818" s="2">
        <v>9.0109890109890109</v>
      </c>
      <c r="R818" s="2">
        <f>SUM(NonNurse[[#This Row],[Qualified Activities Professional Hours]:[Other Activities Professional Hours]])/NonNurse[[#This Row],[MDS Census]]</f>
        <v>0.1754045307443366</v>
      </c>
      <c r="S818" s="2">
        <v>2.919340659340659</v>
      </c>
      <c r="T818" s="2">
        <v>5.0109890109890109</v>
      </c>
      <c r="U818" s="2">
        <v>0</v>
      </c>
      <c r="V818" s="2">
        <f>SUM(NonNurse[[#This Row],[Occupational Therapist Hours]:[OT Aide Hours]])/NonNurse[[#This Row],[MDS Census]]</f>
        <v>9.3418770226537218E-2</v>
      </c>
      <c r="W818" s="2">
        <v>1.9667032967032967</v>
      </c>
      <c r="X818" s="2">
        <v>5.6510989010989015</v>
      </c>
      <c r="Y818" s="2">
        <v>0</v>
      </c>
      <c r="Z818" s="2">
        <f>SUM(NonNurse[[#This Row],[Physical Therapist (PT) Hours]:[PT Aide Hours]])/NonNurse[[#This Row],[MDS Census]]</f>
        <v>8.9737216828478975E-2</v>
      </c>
      <c r="AA818" s="2">
        <v>0</v>
      </c>
      <c r="AB818" s="2">
        <v>0</v>
      </c>
      <c r="AC818" s="2">
        <v>0</v>
      </c>
      <c r="AD818" s="2">
        <v>0</v>
      </c>
      <c r="AE818" s="2">
        <v>0</v>
      </c>
      <c r="AF818" s="2">
        <v>0</v>
      </c>
      <c r="AG818" s="2">
        <v>0</v>
      </c>
      <c r="AH818" s="2" t="s">
        <v>70</v>
      </c>
      <c r="AI818" s="37">
        <v>5</v>
      </c>
    </row>
    <row r="819" spans="1:35" x14ac:dyDescent="0.25">
      <c r="A819" t="s">
        <v>35</v>
      </c>
      <c r="B819" t="s">
        <v>1879</v>
      </c>
      <c r="C819" t="s">
        <v>2110</v>
      </c>
      <c r="D819" t="s">
        <v>2329</v>
      </c>
      <c r="E819" s="2">
        <v>9.9340659340659343</v>
      </c>
      <c r="F819" s="2">
        <v>2.9175824175824174</v>
      </c>
      <c r="G819" s="2">
        <v>6.5934065934065936E-2</v>
      </c>
      <c r="H819" s="2">
        <v>0.13428571428571431</v>
      </c>
      <c r="I819" s="2">
        <v>0.5714285714285714</v>
      </c>
      <c r="J819" s="2">
        <v>0</v>
      </c>
      <c r="K819" s="2">
        <v>0</v>
      </c>
      <c r="L819" s="2">
        <v>3.1675824175824174</v>
      </c>
      <c r="M819" s="2">
        <v>4.4835164835164836</v>
      </c>
      <c r="N819" s="2">
        <v>0</v>
      </c>
      <c r="O819" s="2">
        <f>SUM(NonNurse[[#This Row],[Qualified Social Work Staff Hours]:[Other Social Work Staff Hours]])/NonNurse[[#This Row],[MDS Census]]</f>
        <v>0.45132743362831856</v>
      </c>
      <c r="P819" s="2">
        <v>0</v>
      </c>
      <c r="Q819" s="2">
        <v>0.52747252747252749</v>
      </c>
      <c r="R819" s="2">
        <f>SUM(NonNurse[[#This Row],[Qualified Activities Professional Hours]:[Other Activities Professional Hours]])/NonNurse[[#This Row],[MDS Census]]</f>
        <v>5.3097345132743362E-2</v>
      </c>
      <c r="S819" s="2">
        <v>1.3434065934065933</v>
      </c>
      <c r="T819" s="2">
        <v>7.2390109890109891</v>
      </c>
      <c r="U819" s="2">
        <v>0</v>
      </c>
      <c r="V819" s="2">
        <f>SUM(NonNurse[[#This Row],[Occupational Therapist Hours]:[OT Aide Hours]])/NonNurse[[#This Row],[MDS Census]]</f>
        <v>0.86393805309734506</v>
      </c>
      <c r="W819" s="2">
        <v>1.1895604395604396</v>
      </c>
      <c r="X819" s="2">
        <v>8.8159340659340657</v>
      </c>
      <c r="Y819" s="2">
        <v>0</v>
      </c>
      <c r="Z819" s="2">
        <f>SUM(NonNurse[[#This Row],[Physical Therapist (PT) Hours]:[PT Aide Hours]])/NonNurse[[#This Row],[MDS Census]]</f>
        <v>1.0071902654867257</v>
      </c>
      <c r="AA819" s="2">
        <v>0</v>
      </c>
      <c r="AB819" s="2">
        <v>0</v>
      </c>
      <c r="AC819" s="2">
        <v>0</v>
      </c>
      <c r="AD819" s="2">
        <v>0</v>
      </c>
      <c r="AE819" s="2">
        <v>0</v>
      </c>
      <c r="AF819" s="2">
        <v>0</v>
      </c>
      <c r="AG819" s="2">
        <v>0</v>
      </c>
      <c r="AH819" s="2" t="s">
        <v>946</v>
      </c>
      <c r="AI819" s="37">
        <v>5</v>
      </c>
    </row>
    <row r="820" spans="1:35" x14ac:dyDescent="0.25">
      <c r="A820" t="s">
        <v>35</v>
      </c>
      <c r="B820" t="s">
        <v>1915</v>
      </c>
      <c r="C820" t="s">
        <v>2063</v>
      </c>
      <c r="D820" t="s">
        <v>2333</v>
      </c>
      <c r="E820" s="2">
        <v>60.835164835164832</v>
      </c>
      <c r="F820" s="2">
        <v>5.4065934065934069</v>
      </c>
      <c r="G820" s="2">
        <v>0.23076923076923078</v>
      </c>
      <c r="H820" s="2">
        <v>0.2087912087912088</v>
      </c>
      <c r="I820" s="2">
        <v>3.5274725274725274</v>
      </c>
      <c r="J820" s="2">
        <v>0</v>
      </c>
      <c r="K820" s="2">
        <v>0</v>
      </c>
      <c r="L820" s="2">
        <v>3.3165934065934053</v>
      </c>
      <c r="M820" s="2">
        <v>5.2747252747252746</v>
      </c>
      <c r="N820" s="2">
        <v>4.0439560439560438</v>
      </c>
      <c r="O820" s="2">
        <f>SUM(NonNurse[[#This Row],[Qualified Social Work Staff Hours]:[Other Social Work Staff Hours]])/NonNurse[[#This Row],[MDS Census]]</f>
        <v>0.15317919075144507</v>
      </c>
      <c r="P820" s="2">
        <v>6.0604395604395602</v>
      </c>
      <c r="Q820" s="2">
        <v>8.115384615384615</v>
      </c>
      <c r="R820" s="2">
        <f>SUM(NonNurse[[#This Row],[Qualified Activities Professional Hours]:[Other Activities Professional Hours]])/NonNurse[[#This Row],[MDS Census]]</f>
        <v>0.23302023121387283</v>
      </c>
      <c r="S820" s="2">
        <v>1.6332967032967043</v>
      </c>
      <c r="T820" s="2">
        <v>5.8005494505494504</v>
      </c>
      <c r="U820" s="2">
        <v>0</v>
      </c>
      <c r="V820" s="2">
        <f>SUM(NonNurse[[#This Row],[Occupational Therapist Hours]:[OT Aide Hours]])/NonNurse[[#This Row],[MDS Census]]</f>
        <v>0.12219653179190754</v>
      </c>
      <c r="W820" s="2">
        <v>5.4185714285714273</v>
      </c>
      <c r="X820" s="2">
        <v>3.9984615384615374</v>
      </c>
      <c r="Y820" s="2">
        <v>0</v>
      </c>
      <c r="Z820" s="2">
        <f>SUM(NonNurse[[#This Row],[Physical Therapist (PT) Hours]:[PT Aide Hours]])/NonNurse[[#This Row],[MDS Census]]</f>
        <v>0.15479588150289014</v>
      </c>
      <c r="AA820" s="2">
        <v>0</v>
      </c>
      <c r="AB820" s="2">
        <v>0</v>
      </c>
      <c r="AC820" s="2">
        <v>0</v>
      </c>
      <c r="AD820" s="2">
        <v>0</v>
      </c>
      <c r="AE820" s="2">
        <v>5.6593406593406597</v>
      </c>
      <c r="AF820" s="2">
        <v>0</v>
      </c>
      <c r="AG820" s="2">
        <v>0.13186813186813187</v>
      </c>
      <c r="AH820" s="2" t="s">
        <v>982</v>
      </c>
      <c r="AI820" s="37">
        <v>5</v>
      </c>
    </row>
    <row r="821" spans="1:35" x14ac:dyDescent="0.25">
      <c r="A821" t="s">
        <v>35</v>
      </c>
      <c r="B821" t="s">
        <v>1477</v>
      </c>
      <c r="C821" t="s">
        <v>2016</v>
      </c>
      <c r="D821" t="s">
        <v>2325</v>
      </c>
      <c r="E821" s="2">
        <v>76.527472527472526</v>
      </c>
      <c r="F821" s="2">
        <v>4.8186813186813184</v>
      </c>
      <c r="G821" s="2">
        <v>0</v>
      </c>
      <c r="H821" s="2">
        <v>0</v>
      </c>
      <c r="I821" s="2">
        <v>0</v>
      </c>
      <c r="J821" s="2">
        <v>0</v>
      </c>
      <c r="K821" s="2">
        <v>0</v>
      </c>
      <c r="L821" s="2">
        <v>1.5861538461538458</v>
      </c>
      <c r="M821" s="2">
        <v>0</v>
      </c>
      <c r="N821" s="2">
        <v>5.6263736263736268</v>
      </c>
      <c r="O821" s="2">
        <f>SUM(NonNurse[[#This Row],[Qualified Social Work Staff Hours]:[Other Social Work Staff Hours]])/NonNurse[[#This Row],[MDS Census]]</f>
        <v>7.3520964962665136E-2</v>
      </c>
      <c r="P821" s="2">
        <v>5.7142857142857144</v>
      </c>
      <c r="Q821" s="2">
        <v>3.8816483516483524</v>
      </c>
      <c r="R821" s="2">
        <f>SUM(NonNurse[[#This Row],[Qualified Activities Professional Hours]:[Other Activities Professional Hours]])/NonNurse[[#This Row],[MDS Census]]</f>
        <v>0.12539201608271111</v>
      </c>
      <c r="S821" s="2">
        <v>5.0032967032967033</v>
      </c>
      <c r="T821" s="2">
        <v>4.0724175824175823</v>
      </c>
      <c r="U821" s="2">
        <v>0</v>
      </c>
      <c r="V821" s="2">
        <f>SUM(NonNurse[[#This Row],[Occupational Therapist Hours]:[OT Aide Hours]])/NonNurse[[#This Row],[MDS Census]]</f>
        <v>0.11859419873635842</v>
      </c>
      <c r="W821" s="2">
        <v>1.8898901098901102</v>
      </c>
      <c r="X821" s="2">
        <v>5.7382417582417578</v>
      </c>
      <c r="Y821" s="2">
        <v>0</v>
      </c>
      <c r="Z821" s="2">
        <f>SUM(NonNurse[[#This Row],[Physical Therapist (PT) Hours]:[PT Aide Hours]])/NonNurse[[#This Row],[MDS Census]]</f>
        <v>9.9678345778288352E-2</v>
      </c>
      <c r="AA821" s="2">
        <v>0</v>
      </c>
      <c r="AB821" s="2">
        <v>0</v>
      </c>
      <c r="AC821" s="2">
        <v>0</v>
      </c>
      <c r="AD821" s="2">
        <v>0</v>
      </c>
      <c r="AE821" s="2">
        <v>0</v>
      </c>
      <c r="AF821" s="2">
        <v>0</v>
      </c>
      <c r="AG821" s="2">
        <v>0</v>
      </c>
      <c r="AH821" s="2" t="s">
        <v>537</v>
      </c>
      <c r="AI821" s="37">
        <v>5</v>
      </c>
    </row>
    <row r="822" spans="1:35" x14ac:dyDescent="0.25">
      <c r="A822" t="s">
        <v>35</v>
      </c>
      <c r="B822" t="s">
        <v>1423</v>
      </c>
      <c r="C822" t="s">
        <v>1981</v>
      </c>
      <c r="D822" t="s">
        <v>2342</v>
      </c>
      <c r="E822" s="2">
        <v>3.7802197802197801</v>
      </c>
      <c r="F822" s="2">
        <v>0</v>
      </c>
      <c r="G822" s="2">
        <v>0</v>
      </c>
      <c r="H822" s="2">
        <v>6.305824175824176</v>
      </c>
      <c r="I822" s="2">
        <v>0</v>
      </c>
      <c r="J822" s="2">
        <v>0</v>
      </c>
      <c r="K822" s="2">
        <v>0</v>
      </c>
      <c r="L822" s="2">
        <v>0.37615384615384617</v>
      </c>
      <c r="M822" s="2">
        <v>6.4447252747252728</v>
      </c>
      <c r="N822" s="2">
        <v>0</v>
      </c>
      <c r="O822" s="2">
        <f>SUM(NonNurse[[#This Row],[Qualified Social Work Staff Hours]:[Other Social Work Staff Hours]])/NonNurse[[#This Row],[MDS Census]]</f>
        <v>1.7048546511627902</v>
      </c>
      <c r="P822" s="2">
        <v>0</v>
      </c>
      <c r="Q822" s="2">
        <v>0</v>
      </c>
      <c r="R822" s="2">
        <f>SUM(NonNurse[[#This Row],[Qualified Activities Professional Hours]:[Other Activities Professional Hours]])/NonNurse[[#This Row],[MDS Census]]</f>
        <v>0</v>
      </c>
      <c r="S822" s="2">
        <v>1.3108791208791206</v>
      </c>
      <c r="T822" s="2">
        <v>1.1040659340659342</v>
      </c>
      <c r="U822" s="2">
        <v>0</v>
      </c>
      <c r="V822" s="2">
        <f>SUM(NonNurse[[#This Row],[Occupational Therapist Hours]:[OT Aide Hours]])/NonNurse[[#This Row],[MDS Census]]</f>
        <v>0.63883720930232568</v>
      </c>
      <c r="W822" s="2">
        <v>1.3742857142857143</v>
      </c>
      <c r="X822" s="2">
        <v>1.9771428571428575</v>
      </c>
      <c r="Y822" s="2">
        <v>0.30769230769230771</v>
      </c>
      <c r="Z822" s="2">
        <f>SUM(NonNurse[[#This Row],[Physical Therapist (PT) Hours]:[PT Aide Hours]])/NonNurse[[#This Row],[MDS Census]]</f>
        <v>0.96796511627907</v>
      </c>
      <c r="AA822" s="2">
        <v>0</v>
      </c>
      <c r="AB822" s="2">
        <v>0</v>
      </c>
      <c r="AC822" s="2">
        <v>0</v>
      </c>
      <c r="AD822" s="2">
        <v>0</v>
      </c>
      <c r="AE822" s="2">
        <v>4.7142857142857144</v>
      </c>
      <c r="AF822" s="2">
        <v>2.5604395604395602</v>
      </c>
      <c r="AG822" s="2">
        <v>0</v>
      </c>
      <c r="AH822" s="2" t="s">
        <v>482</v>
      </c>
      <c r="AI822" s="37">
        <v>5</v>
      </c>
    </row>
    <row r="823" spans="1:35" x14ac:dyDescent="0.25">
      <c r="A823" t="s">
        <v>35</v>
      </c>
      <c r="B823" t="s">
        <v>1405</v>
      </c>
      <c r="C823" t="s">
        <v>2194</v>
      </c>
      <c r="D823" t="s">
        <v>2296</v>
      </c>
      <c r="E823" s="2">
        <v>84.978021978021971</v>
      </c>
      <c r="F823" s="2">
        <v>5.0109890109890109</v>
      </c>
      <c r="G823" s="2">
        <v>1.1428571428571428</v>
      </c>
      <c r="H823" s="2">
        <v>0</v>
      </c>
      <c r="I823" s="2">
        <v>0.61538461538461542</v>
      </c>
      <c r="J823" s="2">
        <v>0</v>
      </c>
      <c r="K823" s="2">
        <v>0</v>
      </c>
      <c r="L823" s="2">
        <v>4.0215384615384604</v>
      </c>
      <c r="M823" s="2">
        <v>0</v>
      </c>
      <c r="N823" s="2">
        <v>10.257692307692308</v>
      </c>
      <c r="O823" s="2">
        <f>SUM(NonNurse[[#This Row],[Qualified Social Work Staff Hours]:[Other Social Work Staff Hours]])/NonNurse[[#This Row],[MDS Census]]</f>
        <v>0.12070994439415493</v>
      </c>
      <c r="P823" s="2">
        <v>7.1567032967032969</v>
      </c>
      <c r="Q823" s="2">
        <v>9.4659340659340625</v>
      </c>
      <c r="R823" s="2">
        <f>SUM(NonNurse[[#This Row],[Qualified Activities Professional Hours]:[Other Activities Professional Hours]])/NonNurse[[#This Row],[MDS Census]]</f>
        <v>0.19561101771628084</v>
      </c>
      <c r="S823" s="2">
        <v>3.258351648351649</v>
      </c>
      <c r="T823" s="2">
        <v>19.606263736263735</v>
      </c>
      <c r="U823" s="2">
        <v>0</v>
      </c>
      <c r="V823" s="2">
        <f>SUM(NonNurse[[#This Row],[Occupational Therapist Hours]:[OT Aide Hours]])/NonNurse[[#This Row],[MDS Census]]</f>
        <v>0.26906504590715119</v>
      </c>
      <c r="W823" s="2">
        <v>4.6764835164835157</v>
      </c>
      <c r="X823" s="2">
        <v>19.83263736263736</v>
      </c>
      <c r="Y823" s="2">
        <v>0</v>
      </c>
      <c r="Z823" s="2">
        <f>SUM(NonNurse[[#This Row],[Physical Therapist (PT) Hours]:[PT Aide Hours]])/NonNurse[[#This Row],[MDS Census]]</f>
        <v>0.28841717315401522</v>
      </c>
      <c r="AA823" s="2">
        <v>0</v>
      </c>
      <c r="AB823" s="2">
        <v>0</v>
      </c>
      <c r="AC823" s="2">
        <v>0</v>
      </c>
      <c r="AD823" s="2">
        <v>0</v>
      </c>
      <c r="AE823" s="2">
        <v>0</v>
      </c>
      <c r="AF823" s="2">
        <v>0</v>
      </c>
      <c r="AG823" s="2">
        <v>0</v>
      </c>
      <c r="AH823" s="2" t="s">
        <v>463</v>
      </c>
      <c r="AI823" s="37">
        <v>5</v>
      </c>
    </row>
    <row r="824" spans="1:35" x14ac:dyDescent="0.25">
      <c r="A824" t="s">
        <v>35</v>
      </c>
      <c r="B824" t="s">
        <v>1530</v>
      </c>
      <c r="C824" t="s">
        <v>2184</v>
      </c>
      <c r="D824" t="s">
        <v>2296</v>
      </c>
      <c r="E824" s="2">
        <v>76.35164835164835</v>
      </c>
      <c r="F824" s="2">
        <v>5.384615384615385</v>
      </c>
      <c r="G824" s="2">
        <v>0</v>
      </c>
      <c r="H824" s="2">
        <v>0</v>
      </c>
      <c r="I824" s="2">
        <v>0.70329670329670335</v>
      </c>
      <c r="J824" s="2">
        <v>0</v>
      </c>
      <c r="K824" s="2">
        <v>0</v>
      </c>
      <c r="L824" s="2">
        <v>3.2440659340659344</v>
      </c>
      <c r="M824" s="2">
        <v>0</v>
      </c>
      <c r="N824" s="2">
        <v>4.9230769230769234</v>
      </c>
      <c r="O824" s="2">
        <f>SUM(NonNurse[[#This Row],[Qualified Social Work Staff Hours]:[Other Social Work Staff Hours]])/NonNurse[[#This Row],[MDS Census]]</f>
        <v>6.4478986758779513E-2</v>
      </c>
      <c r="P824" s="2">
        <v>5.1923076923076925</v>
      </c>
      <c r="Q824" s="2">
        <v>11.830329670329668</v>
      </c>
      <c r="R824" s="2">
        <f>SUM(NonNurse[[#This Row],[Qualified Activities Professional Hours]:[Other Activities Professional Hours]])/NonNurse[[#This Row],[MDS Census]]</f>
        <v>0.22295048934945308</v>
      </c>
      <c r="S824" s="2">
        <v>2.4696703296703308</v>
      </c>
      <c r="T824" s="2">
        <v>14.600989010989016</v>
      </c>
      <c r="U824" s="2">
        <v>0</v>
      </c>
      <c r="V824" s="2">
        <f>SUM(NonNurse[[#This Row],[Occupational Therapist Hours]:[OT Aide Hours]])/NonNurse[[#This Row],[MDS Census]]</f>
        <v>0.22357944732297072</v>
      </c>
      <c r="W824" s="2">
        <v>4.7398901098901103</v>
      </c>
      <c r="X824" s="2">
        <v>7.8129670329670304</v>
      </c>
      <c r="Y824" s="2">
        <v>0</v>
      </c>
      <c r="Z824" s="2">
        <f>SUM(NonNurse[[#This Row],[Physical Therapist (PT) Hours]:[PT Aide Hours]])/NonNurse[[#This Row],[MDS Census]]</f>
        <v>0.16440846286701205</v>
      </c>
      <c r="AA824" s="2">
        <v>0</v>
      </c>
      <c r="AB824" s="2">
        <v>0</v>
      </c>
      <c r="AC824" s="2">
        <v>0</v>
      </c>
      <c r="AD824" s="2">
        <v>0</v>
      </c>
      <c r="AE824" s="2">
        <v>0</v>
      </c>
      <c r="AF824" s="2">
        <v>0</v>
      </c>
      <c r="AG824" s="2">
        <v>0</v>
      </c>
      <c r="AH824" s="2" t="s">
        <v>592</v>
      </c>
      <c r="AI824" s="37">
        <v>5</v>
      </c>
    </row>
    <row r="825" spans="1:35" x14ac:dyDescent="0.25">
      <c r="A825" t="s">
        <v>35</v>
      </c>
      <c r="B825" t="s">
        <v>1364</v>
      </c>
      <c r="C825" t="s">
        <v>2090</v>
      </c>
      <c r="D825" t="s">
        <v>2280</v>
      </c>
      <c r="E825" s="2">
        <v>18.164835164835164</v>
      </c>
      <c r="F825" s="2">
        <v>5.3296703296703294</v>
      </c>
      <c r="G825" s="2">
        <v>0</v>
      </c>
      <c r="H825" s="2">
        <v>1.1648351648351649</v>
      </c>
      <c r="I825" s="2">
        <v>0</v>
      </c>
      <c r="J825" s="2">
        <v>0</v>
      </c>
      <c r="K825" s="2">
        <v>0</v>
      </c>
      <c r="L825" s="2">
        <v>0</v>
      </c>
      <c r="M825" s="2">
        <v>4.1318681318681323</v>
      </c>
      <c r="N825" s="2">
        <v>0</v>
      </c>
      <c r="O825" s="2">
        <f>SUM(NonNurse[[#This Row],[Qualified Social Work Staff Hours]:[Other Social Work Staff Hours]])/NonNurse[[#This Row],[MDS Census]]</f>
        <v>0.22746521476104056</v>
      </c>
      <c r="P825" s="2">
        <v>4.1318681318681323</v>
      </c>
      <c r="Q825" s="2">
        <v>0</v>
      </c>
      <c r="R825" s="2">
        <f>SUM(NonNurse[[#This Row],[Qualified Activities Professional Hours]:[Other Activities Professional Hours]])/NonNurse[[#This Row],[MDS Census]]</f>
        <v>0.22746521476104056</v>
      </c>
      <c r="S825" s="2">
        <v>3.5302197802197801</v>
      </c>
      <c r="T825" s="2">
        <v>10.096153846153847</v>
      </c>
      <c r="U825" s="2">
        <v>0</v>
      </c>
      <c r="V825" s="2">
        <f>SUM(NonNurse[[#This Row],[Occupational Therapist Hours]:[OT Aide Hours]])/NonNurse[[#This Row],[MDS Census]]</f>
        <v>0.75015124016938906</v>
      </c>
      <c r="W825" s="2">
        <v>9.8461538461538467</v>
      </c>
      <c r="X825" s="2">
        <v>8.6730769230769234</v>
      </c>
      <c r="Y825" s="2">
        <v>0</v>
      </c>
      <c r="Z825" s="2">
        <f>SUM(NonNurse[[#This Row],[Physical Therapist (PT) Hours]:[PT Aide Hours]])/NonNurse[[#This Row],[MDS Census]]</f>
        <v>1.0195099818511797</v>
      </c>
      <c r="AA825" s="2">
        <v>0</v>
      </c>
      <c r="AB825" s="2">
        <v>0</v>
      </c>
      <c r="AC825" s="2">
        <v>0</v>
      </c>
      <c r="AD825" s="2">
        <v>0</v>
      </c>
      <c r="AE825" s="2">
        <v>0</v>
      </c>
      <c r="AF825" s="2">
        <v>0</v>
      </c>
      <c r="AG825" s="2">
        <v>0</v>
      </c>
      <c r="AH825" s="2" t="s">
        <v>421</v>
      </c>
      <c r="AI825" s="37">
        <v>5</v>
      </c>
    </row>
    <row r="826" spans="1:35" x14ac:dyDescent="0.25">
      <c r="A826" t="s">
        <v>35</v>
      </c>
      <c r="B826" t="s">
        <v>1811</v>
      </c>
      <c r="C826" t="s">
        <v>2068</v>
      </c>
      <c r="D826" t="s">
        <v>2307</v>
      </c>
      <c r="E826" s="2">
        <v>36.120879120879124</v>
      </c>
      <c r="F826" s="2">
        <v>28.294945054945057</v>
      </c>
      <c r="G826" s="2">
        <v>0.17582417582417584</v>
      </c>
      <c r="H826" s="2">
        <v>6.3076923076923086E-2</v>
      </c>
      <c r="I826" s="2">
        <v>6.5934065934065936E-2</v>
      </c>
      <c r="J826" s="2">
        <v>0</v>
      </c>
      <c r="K826" s="2">
        <v>0</v>
      </c>
      <c r="L826" s="2">
        <v>0</v>
      </c>
      <c r="M826" s="2">
        <v>4.4287912087912087</v>
      </c>
      <c r="N826" s="2">
        <v>0</v>
      </c>
      <c r="O826" s="2">
        <f>SUM(NonNurse[[#This Row],[Qualified Social Work Staff Hours]:[Other Social Work Staff Hours]])/NonNurse[[#This Row],[MDS Census]]</f>
        <v>0.12261028293276542</v>
      </c>
      <c r="P826" s="2">
        <v>6.2404395604395608</v>
      </c>
      <c r="Q826" s="2">
        <v>12.304175824175822</v>
      </c>
      <c r="R826" s="2">
        <f>SUM(NonNurse[[#This Row],[Qualified Activities Professional Hours]:[Other Activities Professional Hours]])/NonNurse[[#This Row],[MDS Census]]</f>
        <v>0.51340432004867653</v>
      </c>
      <c r="S826" s="2">
        <v>2.8568131868131865</v>
      </c>
      <c r="T826" s="2">
        <v>3.5612087912087924</v>
      </c>
      <c r="U826" s="2">
        <v>0</v>
      </c>
      <c r="V826" s="2">
        <f>SUM(NonNurse[[#This Row],[Occupational Therapist Hours]:[OT Aide Hours]])/NonNurse[[#This Row],[MDS Census]]</f>
        <v>0.17768177669607546</v>
      </c>
      <c r="W826" s="2">
        <v>2.9768131868131871</v>
      </c>
      <c r="X826" s="2">
        <v>4.9337362637362636</v>
      </c>
      <c r="Y826" s="2">
        <v>0</v>
      </c>
      <c r="Z826" s="2">
        <f>SUM(NonNurse[[#This Row],[Physical Therapist (PT) Hours]:[PT Aide Hours]])/NonNurse[[#This Row],[MDS Census]]</f>
        <v>0.21900212960146029</v>
      </c>
      <c r="AA826" s="2">
        <v>0</v>
      </c>
      <c r="AB826" s="2">
        <v>0</v>
      </c>
      <c r="AC826" s="2">
        <v>0</v>
      </c>
      <c r="AD826" s="2">
        <v>45.703296703296701</v>
      </c>
      <c r="AE826" s="2">
        <v>0</v>
      </c>
      <c r="AF826" s="2">
        <v>0</v>
      </c>
      <c r="AG826" s="2">
        <v>0</v>
      </c>
      <c r="AH826" s="2" t="s">
        <v>878</v>
      </c>
      <c r="AI826" s="37">
        <v>5</v>
      </c>
    </row>
    <row r="827" spans="1:35" x14ac:dyDescent="0.25">
      <c r="A827" t="s">
        <v>35</v>
      </c>
      <c r="B827" t="s">
        <v>1070</v>
      </c>
      <c r="C827" t="s">
        <v>1925</v>
      </c>
      <c r="D827" t="s">
        <v>2321</v>
      </c>
      <c r="E827" s="2">
        <v>93.109890109890117</v>
      </c>
      <c r="F827" s="2">
        <v>6.2872527472527473</v>
      </c>
      <c r="G827" s="2">
        <v>0.53846153846153844</v>
      </c>
      <c r="H827" s="2">
        <v>0.2967032967032967</v>
      </c>
      <c r="I827" s="2">
        <v>0.26373626373626374</v>
      </c>
      <c r="J827" s="2">
        <v>0</v>
      </c>
      <c r="K827" s="2">
        <v>0</v>
      </c>
      <c r="L827" s="2">
        <v>3.146043956043957</v>
      </c>
      <c r="M827" s="2">
        <v>7.0236263736263744</v>
      </c>
      <c r="N827" s="2">
        <v>0</v>
      </c>
      <c r="O827" s="2">
        <f>SUM(NonNurse[[#This Row],[Qualified Social Work Staff Hours]:[Other Social Work Staff Hours]])/NonNurse[[#This Row],[MDS Census]]</f>
        <v>7.5433730673905353E-2</v>
      </c>
      <c r="P827" s="2">
        <v>0.9764835164835165</v>
      </c>
      <c r="Q827" s="2">
        <v>8.1443956043956014</v>
      </c>
      <c r="R827" s="2">
        <f>SUM(NonNurse[[#This Row],[Qualified Activities Professional Hours]:[Other Activities Professional Hours]])/NonNurse[[#This Row],[MDS Census]]</f>
        <v>9.7958220228962556E-2</v>
      </c>
      <c r="S827" s="2">
        <v>3.3506593406593397</v>
      </c>
      <c r="T827" s="2">
        <v>8.6714285714285726</v>
      </c>
      <c r="U827" s="2">
        <v>0</v>
      </c>
      <c r="V827" s="2">
        <f>SUM(NonNurse[[#This Row],[Occupational Therapist Hours]:[OT Aide Hours]])/NonNurse[[#This Row],[MDS Census]]</f>
        <v>0.12911719579841849</v>
      </c>
      <c r="W827" s="2">
        <v>4.3220879120879117</v>
      </c>
      <c r="X827" s="2">
        <v>11.44153846153846</v>
      </c>
      <c r="Y827" s="2">
        <v>0</v>
      </c>
      <c r="Z827" s="2">
        <f>SUM(NonNurse[[#This Row],[Physical Therapist (PT) Hours]:[PT Aide Hours]])/NonNurse[[#This Row],[MDS Census]]</f>
        <v>0.16930131004366811</v>
      </c>
      <c r="AA827" s="2">
        <v>0</v>
      </c>
      <c r="AB827" s="2">
        <v>0</v>
      </c>
      <c r="AC827" s="2">
        <v>0</v>
      </c>
      <c r="AD827" s="2">
        <v>60.879120879120876</v>
      </c>
      <c r="AE827" s="2">
        <v>0</v>
      </c>
      <c r="AF827" s="2">
        <v>0</v>
      </c>
      <c r="AG827" s="2">
        <v>0</v>
      </c>
      <c r="AH827" s="2" t="s">
        <v>123</v>
      </c>
      <c r="AI827" s="37">
        <v>5</v>
      </c>
    </row>
    <row r="828" spans="1:35" x14ac:dyDescent="0.25">
      <c r="A828" t="s">
        <v>35</v>
      </c>
      <c r="B828" t="s">
        <v>1820</v>
      </c>
      <c r="C828" t="s">
        <v>1962</v>
      </c>
      <c r="D828" t="s">
        <v>2282</v>
      </c>
      <c r="E828" s="2">
        <v>59.978021978021978</v>
      </c>
      <c r="F828" s="2">
        <v>5.0549450549450547</v>
      </c>
      <c r="G828" s="2">
        <v>0.32967032967032966</v>
      </c>
      <c r="H828" s="2">
        <v>0.27747252747252749</v>
      </c>
      <c r="I828" s="2">
        <v>2.5384615384615383</v>
      </c>
      <c r="J828" s="2">
        <v>0</v>
      </c>
      <c r="K828" s="2">
        <v>0</v>
      </c>
      <c r="L828" s="2">
        <v>2.8320879120879119</v>
      </c>
      <c r="M828" s="2">
        <v>0</v>
      </c>
      <c r="N828" s="2">
        <v>5.0247252747252746</v>
      </c>
      <c r="O828" s="2">
        <f>SUM(NonNurse[[#This Row],[Qualified Social Work Staff Hours]:[Other Social Work Staff Hours]])/NonNurse[[#This Row],[MDS Census]]</f>
        <v>8.3776108464639065E-2</v>
      </c>
      <c r="P828" s="2">
        <v>5.7005494505494507</v>
      </c>
      <c r="Q828" s="2">
        <v>4.7142857142857144</v>
      </c>
      <c r="R828" s="2">
        <f>SUM(NonNurse[[#This Row],[Qualified Activities Professional Hours]:[Other Activities Professional Hours]])/NonNurse[[#This Row],[MDS Census]]</f>
        <v>0.1736441920117259</v>
      </c>
      <c r="S828" s="2">
        <v>1.7203296703296702</v>
      </c>
      <c r="T828" s="2">
        <v>6.370000000000001</v>
      </c>
      <c r="U828" s="2">
        <v>0</v>
      </c>
      <c r="V828" s="2">
        <f>SUM(NonNurse[[#This Row],[Occupational Therapist Hours]:[OT Aide Hours]])/NonNurse[[#This Row],[MDS Census]]</f>
        <v>0.13488823744961526</v>
      </c>
      <c r="W828" s="2">
        <v>4.1953846153846159</v>
      </c>
      <c r="X828" s="2">
        <v>6.0310989010989005</v>
      </c>
      <c r="Y828" s="2">
        <v>0</v>
      </c>
      <c r="Z828" s="2">
        <f>SUM(NonNurse[[#This Row],[Physical Therapist (PT) Hours]:[PT Aide Hours]])/NonNurse[[#This Row],[MDS Census]]</f>
        <v>0.17050384756320994</v>
      </c>
      <c r="AA828" s="2">
        <v>0</v>
      </c>
      <c r="AB828" s="2">
        <v>0</v>
      </c>
      <c r="AC828" s="2">
        <v>0</v>
      </c>
      <c r="AD828" s="2">
        <v>0</v>
      </c>
      <c r="AE828" s="2">
        <v>0</v>
      </c>
      <c r="AF828" s="2">
        <v>0</v>
      </c>
      <c r="AG828" s="2">
        <v>0</v>
      </c>
      <c r="AH828" s="2" t="s">
        <v>887</v>
      </c>
      <c r="AI828" s="37">
        <v>5</v>
      </c>
    </row>
    <row r="829" spans="1:35" x14ac:dyDescent="0.25">
      <c r="A829" t="s">
        <v>35</v>
      </c>
      <c r="B829" t="s">
        <v>1802</v>
      </c>
      <c r="C829" t="s">
        <v>2195</v>
      </c>
      <c r="D829" t="s">
        <v>2353</v>
      </c>
      <c r="E829" s="2">
        <v>105.30769230769231</v>
      </c>
      <c r="F829" s="2">
        <v>5.2747252747252746</v>
      </c>
      <c r="G829" s="2">
        <v>0.26373626373626374</v>
      </c>
      <c r="H829" s="2">
        <v>0.45054945054945056</v>
      </c>
      <c r="I829" s="2">
        <v>4.395604395604396</v>
      </c>
      <c r="J829" s="2">
        <v>0</v>
      </c>
      <c r="K829" s="2">
        <v>0</v>
      </c>
      <c r="L829" s="2">
        <v>2.2917582417582425</v>
      </c>
      <c r="M829" s="2">
        <v>5.2747252747252746</v>
      </c>
      <c r="N829" s="2">
        <v>0</v>
      </c>
      <c r="O829" s="2">
        <f>SUM(NonNurse[[#This Row],[Qualified Social Work Staff Hours]:[Other Social Work Staff Hours]])/NonNurse[[#This Row],[MDS Census]]</f>
        <v>5.0088698737347385E-2</v>
      </c>
      <c r="P829" s="2">
        <v>4.3763736263736268</v>
      </c>
      <c r="Q829" s="2">
        <v>8.7939560439560438</v>
      </c>
      <c r="R829" s="2">
        <f>SUM(NonNurse[[#This Row],[Qualified Activities Professional Hours]:[Other Activities Professional Hours]])/NonNurse[[#This Row],[MDS Census]]</f>
        <v>0.12506521965981426</v>
      </c>
      <c r="S829" s="2">
        <v>5.6245054945054944</v>
      </c>
      <c r="T829" s="2">
        <v>5.9315384615384614</v>
      </c>
      <c r="U829" s="2">
        <v>0</v>
      </c>
      <c r="V829" s="2">
        <f>SUM(NonNurse[[#This Row],[Occupational Therapist Hours]:[OT Aide Hours]])/NonNurse[[#This Row],[MDS Census]]</f>
        <v>0.1097359908170719</v>
      </c>
      <c r="W829" s="2">
        <v>4.8038461538461545</v>
      </c>
      <c r="X829" s="2">
        <v>10.214065934065932</v>
      </c>
      <c r="Y829" s="2">
        <v>0</v>
      </c>
      <c r="Z829" s="2">
        <f>SUM(NonNurse[[#This Row],[Physical Therapist (PT) Hours]:[PT Aide Hours]])/NonNurse[[#This Row],[MDS Census]]</f>
        <v>0.1426098299071272</v>
      </c>
      <c r="AA829" s="2">
        <v>0</v>
      </c>
      <c r="AB829" s="2">
        <v>0</v>
      </c>
      <c r="AC829" s="2">
        <v>0</v>
      </c>
      <c r="AD829" s="2">
        <v>0</v>
      </c>
      <c r="AE829" s="2">
        <v>0</v>
      </c>
      <c r="AF829" s="2">
        <v>0</v>
      </c>
      <c r="AG829" s="2">
        <v>0</v>
      </c>
      <c r="AH829" s="2" t="s">
        <v>869</v>
      </c>
      <c r="AI829" s="37">
        <v>5</v>
      </c>
    </row>
    <row r="830" spans="1:35" x14ac:dyDescent="0.25">
      <c r="A830" t="s">
        <v>35</v>
      </c>
      <c r="B830" t="s">
        <v>1221</v>
      </c>
      <c r="C830" t="s">
        <v>1938</v>
      </c>
      <c r="D830" t="s">
        <v>2327</v>
      </c>
      <c r="E830" s="2">
        <v>57.868131868131869</v>
      </c>
      <c r="F830" s="2">
        <v>5.0109890109890109</v>
      </c>
      <c r="G830" s="2">
        <v>9.8901098901098897E-2</v>
      </c>
      <c r="H830" s="2">
        <v>0.34615384615384615</v>
      </c>
      <c r="I830" s="2">
        <v>0.69230769230769229</v>
      </c>
      <c r="J830" s="2">
        <v>0</v>
      </c>
      <c r="K830" s="2">
        <v>0</v>
      </c>
      <c r="L830" s="2">
        <v>0.41043956043956048</v>
      </c>
      <c r="M830" s="2">
        <v>5.4230769230769234</v>
      </c>
      <c r="N830" s="2">
        <v>0</v>
      </c>
      <c r="O830" s="2">
        <f>SUM(NonNurse[[#This Row],[Qualified Social Work Staff Hours]:[Other Social Work Staff Hours]])/NonNurse[[#This Row],[MDS Census]]</f>
        <v>9.3714394227117359E-2</v>
      </c>
      <c r="P830" s="2">
        <v>0</v>
      </c>
      <c r="Q830" s="2">
        <v>5.6840659340659343</v>
      </c>
      <c r="R830" s="2">
        <f>SUM(NonNurse[[#This Row],[Qualified Activities Professional Hours]:[Other Activities Professional Hours]])/NonNurse[[#This Row],[MDS Census]]</f>
        <v>9.8224458792252181E-2</v>
      </c>
      <c r="S830" s="2">
        <v>1.407142857142857</v>
      </c>
      <c r="T830" s="2">
        <v>7.6820879120879111</v>
      </c>
      <c r="U830" s="2">
        <v>0</v>
      </c>
      <c r="V830" s="2">
        <f>SUM(NonNurse[[#This Row],[Occupational Therapist Hours]:[OT Aide Hours]])/NonNurse[[#This Row],[MDS Census]]</f>
        <v>0.15706798328902391</v>
      </c>
      <c r="W830" s="2">
        <v>1.1634065934065936</v>
      </c>
      <c r="X830" s="2">
        <v>9.3236263736263734</v>
      </c>
      <c r="Y830" s="2">
        <v>1.9340659340659341</v>
      </c>
      <c r="Z830" s="2">
        <f>SUM(NonNurse[[#This Row],[Physical Therapist (PT) Hours]:[PT Aide Hours]])/NonNurse[[#This Row],[MDS Census]]</f>
        <v>0.21464489175845045</v>
      </c>
      <c r="AA830" s="2">
        <v>0</v>
      </c>
      <c r="AB830" s="2">
        <v>0</v>
      </c>
      <c r="AC830" s="2">
        <v>0</v>
      </c>
      <c r="AD830" s="2">
        <v>0</v>
      </c>
      <c r="AE830" s="2">
        <v>29</v>
      </c>
      <c r="AF830" s="2">
        <v>0</v>
      </c>
      <c r="AG830" s="2">
        <v>0</v>
      </c>
      <c r="AH830" s="2" t="s">
        <v>277</v>
      </c>
      <c r="AI830" s="37">
        <v>5</v>
      </c>
    </row>
    <row r="831" spans="1:35" x14ac:dyDescent="0.25">
      <c r="A831" t="s">
        <v>35</v>
      </c>
      <c r="B831" t="s">
        <v>1778</v>
      </c>
      <c r="C831" t="s">
        <v>2068</v>
      </c>
      <c r="D831" t="s">
        <v>2307</v>
      </c>
      <c r="E831" s="2">
        <v>40.142857142857146</v>
      </c>
      <c r="F831" s="2">
        <v>5.186813186813187</v>
      </c>
      <c r="G831" s="2">
        <v>0</v>
      </c>
      <c r="H831" s="2">
        <v>0.70329670329670335</v>
      </c>
      <c r="I831" s="2">
        <v>2.9340659340659339</v>
      </c>
      <c r="J831" s="2">
        <v>0</v>
      </c>
      <c r="K831" s="2">
        <v>0</v>
      </c>
      <c r="L831" s="2">
        <v>0.53846153846153844</v>
      </c>
      <c r="M831" s="2">
        <v>0</v>
      </c>
      <c r="N831" s="2">
        <v>0</v>
      </c>
      <c r="O831" s="2">
        <f>SUM(NonNurse[[#This Row],[Qualified Social Work Staff Hours]:[Other Social Work Staff Hours]])/NonNurse[[#This Row],[MDS Census]]</f>
        <v>0</v>
      </c>
      <c r="P831" s="2">
        <v>6.8142857142857158</v>
      </c>
      <c r="Q831" s="2">
        <v>0</v>
      </c>
      <c r="R831" s="2">
        <f>SUM(NonNurse[[#This Row],[Qualified Activities Professional Hours]:[Other Activities Professional Hours]])/NonNurse[[#This Row],[MDS Census]]</f>
        <v>0.16975088967971533</v>
      </c>
      <c r="S831" s="2">
        <v>2.552197802197802</v>
      </c>
      <c r="T831" s="2">
        <v>0</v>
      </c>
      <c r="U831" s="2">
        <v>0</v>
      </c>
      <c r="V831" s="2">
        <f>SUM(NonNurse[[#This Row],[Occupational Therapist Hours]:[OT Aide Hours]])/NonNurse[[#This Row],[MDS Census]]</f>
        <v>6.3577881193539548E-2</v>
      </c>
      <c r="W831" s="2">
        <v>2.6043956043956045</v>
      </c>
      <c r="X831" s="2">
        <v>0</v>
      </c>
      <c r="Y831" s="2">
        <v>0</v>
      </c>
      <c r="Z831" s="2">
        <f>SUM(NonNurse[[#This Row],[Physical Therapist (PT) Hours]:[PT Aide Hours]])/NonNurse[[#This Row],[MDS Census]]</f>
        <v>6.4878182315904739E-2</v>
      </c>
      <c r="AA831" s="2">
        <v>0</v>
      </c>
      <c r="AB831" s="2">
        <v>0</v>
      </c>
      <c r="AC831" s="2">
        <v>0</v>
      </c>
      <c r="AD831" s="2">
        <v>0</v>
      </c>
      <c r="AE831" s="2">
        <v>0</v>
      </c>
      <c r="AF831" s="2">
        <v>0</v>
      </c>
      <c r="AG831" s="2">
        <v>3.2967032967032968E-2</v>
      </c>
      <c r="AH831" s="2" t="s">
        <v>844</v>
      </c>
      <c r="AI831" s="37">
        <v>5</v>
      </c>
    </row>
    <row r="832" spans="1:35" x14ac:dyDescent="0.25">
      <c r="A832" t="s">
        <v>35</v>
      </c>
      <c r="B832" t="s">
        <v>1559</v>
      </c>
      <c r="C832" t="s">
        <v>2068</v>
      </c>
      <c r="D832" t="s">
        <v>2307</v>
      </c>
      <c r="E832" s="2">
        <v>100.8021978021978</v>
      </c>
      <c r="F832" s="2">
        <v>5.7142857142857144</v>
      </c>
      <c r="G832" s="2">
        <v>0.52747252747252749</v>
      </c>
      <c r="H832" s="2">
        <v>0.2857142857142857</v>
      </c>
      <c r="I832" s="2">
        <v>5.7142857142857144</v>
      </c>
      <c r="J832" s="2">
        <v>0</v>
      </c>
      <c r="K832" s="2">
        <v>0</v>
      </c>
      <c r="L832" s="2">
        <v>1.3956043956043955</v>
      </c>
      <c r="M832" s="2">
        <v>0</v>
      </c>
      <c r="N832" s="2">
        <v>0</v>
      </c>
      <c r="O832" s="2">
        <f>SUM(NonNurse[[#This Row],[Qualified Social Work Staff Hours]:[Other Social Work Staff Hours]])/NonNurse[[#This Row],[MDS Census]]</f>
        <v>0</v>
      </c>
      <c r="P832" s="2">
        <v>0</v>
      </c>
      <c r="Q832" s="2">
        <v>0</v>
      </c>
      <c r="R832" s="2">
        <f>SUM(NonNurse[[#This Row],[Qualified Activities Professional Hours]:[Other Activities Professional Hours]])/NonNurse[[#This Row],[MDS Census]]</f>
        <v>0</v>
      </c>
      <c r="S832" s="2">
        <v>7.6593406593406597</v>
      </c>
      <c r="T832" s="2">
        <v>0</v>
      </c>
      <c r="U832" s="2">
        <v>0</v>
      </c>
      <c r="V832" s="2">
        <f>SUM(NonNurse[[#This Row],[Occupational Therapist Hours]:[OT Aide Hours]])/NonNurse[[#This Row],[MDS Census]]</f>
        <v>7.5983865692794084E-2</v>
      </c>
      <c r="W832" s="2">
        <v>8.1263736263736259</v>
      </c>
      <c r="X832" s="2">
        <v>0</v>
      </c>
      <c r="Y832" s="2">
        <v>0</v>
      </c>
      <c r="Z832" s="2">
        <f>SUM(NonNurse[[#This Row],[Physical Therapist (PT) Hours]:[PT Aide Hours]])/NonNurse[[#This Row],[MDS Census]]</f>
        <v>8.0617028235037608E-2</v>
      </c>
      <c r="AA832" s="2">
        <v>0</v>
      </c>
      <c r="AB832" s="2">
        <v>0</v>
      </c>
      <c r="AC832" s="2">
        <v>0</v>
      </c>
      <c r="AD832" s="2">
        <v>0</v>
      </c>
      <c r="AE832" s="2">
        <v>0</v>
      </c>
      <c r="AF832" s="2">
        <v>0</v>
      </c>
      <c r="AG832" s="2">
        <v>0.19780219780219779</v>
      </c>
      <c r="AH832" s="2" t="s">
        <v>621</v>
      </c>
      <c r="AI832" s="37">
        <v>5</v>
      </c>
    </row>
    <row r="833" spans="1:35" x14ac:dyDescent="0.25">
      <c r="A833" t="s">
        <v>35</v>
      </c>
      <c r="B833" t="s">
        <v>1522</v>
      </c>
      <c r="C833" t="s">
        <v>1979</v>
      </c>
      <c r="D833" t="s">
        <v>2332</v>
      </c>
      <c r="E833" s="2">
        <v>30.747252747252748</v>
      </c>
      <c r="F833" s="2">
        <v>2.3736263736263736</v>
      </c>
      <c r="G833" s="2">
        <v>0.26373626373626374</v>
      </c>
      <c r="H833" s="2">
        <v>0.25</v>
      </c>
      <c r="I833" s="2">
        <v>0.18681318681318682</v>
      </c>
      <c r="J833" s="2">
        <v>0.30769230769230771</v>
      </c>
      <c r="K833" s="2">
        <v>0.26373626373626374</v>
      </c>
      <c r="L833" s="2">
        <v>0</v>
      </c>
      <c r="M833" s="2">
        <v>0</v>
      </c>
      <c r="N833" s="2">
        <v>4.0879120879120876</v>
      </c>
      <c r="O833" s="2">
        <f>SUM(NonNurse[[#This Row],[Qualified Social Work Staff Hours]:[Other Social Work Staff Hours]])/NonNurse[[#This Row],[MDS Census]]</f>
        <v>0.13295210864903501</v>
      </c>
      <c r="P833" s="2">
        <v>2.2032967032967035</v>
      </c>
      <c r="Q833" s="2">
        <v>9.8401098901098898</v>
      </c>
      <c r="R833" s="2">
        <f>SUM(NonNurse[[#This Row],[Qualified Activities Professional Hours]:[Other Activities Professional Hours]])/NonNurse[[#This Row],[MDS Census]]</f>
        <v>0.39169049320943533</v>
      </c>
      <c r="S833" s="2">
        <v>0.96978021978021978</v>
      </c>
      <c r="T833" s="2">
        <v>4.552197802197802</v>
      </c>
      <c r="U833" s="2">
        <v>0</v>
      </c>
      <c r="V833" s="2">
        <f>SUM(NonNurse[[#This Row],[Occupational Therapist Hours]:[OT Aide Hours]])/NonNurse[[#This Row],[MDS Census]]</f>
        <v>0.17959256611865618</v>
      </c>
      <c r="W833" s="2">
        <v>0.50549450549450547</v>
      </c>
      <c r="X833" s="2">
        <v>5.4065934065934069</v>
      </c>
      <c r="Y833" s="2">
        <v>0</v>
      </c>
      <c r="Z833" s="2">
        <f>SUM(NonNurse[[#This Row],[Physical Therapist (PT) Hours]:[PT Aide Hours]])/NonNurse[[#This Row],[MDS Census]]</f>
        <v>0.19228020014295927</v>
      </c>
      <c r="AA833" s="2">
        <v>0.26373626373626374</v>
      </c>
      <c r="AB833" s="2">
        <v>0</v>
      </c>
      <c r="AC833" s="2">
        <v>0</v>
      </c>
      <c r="AD833" s="2">
        <v>14.802197802197803</v>
      </c>
      <c r="AE833" s="2">
        <v>0</v>
      </c>
      <c r="AF833" s="2">
        <v>0</v>
      </c>
      <c r="AG833" s="2">
        <v>0</v>
      </c>
      <c r="AH833" s="2" t="s">
        <v>584</v>
      </c>
      <c r="AI833" s="37">
        <v>5</v>
      </c>
    </row>
    <row r="834" spans="1:35" x14ac:dyDescent="0.25">
      <c r="A834" t="s">
        <v>35</v>
      </c>
      <c r="B834" t="s">
        <v>1442</v>
      </c>
      <c r="C834" t="s">
        <v>1978</v>
      </c>
      <c r="D834" t="s">
        <v>2331</v>
      </c>
      <c r="E834" s="2">
        <v>128.53846153846155</v>
      </c>
      <c r="F834" s="2">
        <v>5.0989010989010985</v>
      </c>
      <c r="G834" s="2">
        <v>0.39560439560439559</v>
      </c>
      <c r="H834" s="2">
        <v>2.9230769230769234E-2</v>
      </c>
      <c r="I834" s="2">
        <v>4.395604395604396</v>
      </c>
      <c r="J834" s="2">
        <v>0</v>
      </c>
      <c r="K834" s="2">
        <v>0</v>
      </c>
      <c r="L834" s="2">
        <v>2.4175824175824174</v>
      </c>
      <c r="M834" s="2">
        <v>11.109890109890109</v>
      </c>
      <c r="N834" s="2">
        <v>5.3571428571428568</v>
      </c>
      <c r="O834" s="2">
        <f>SUM(NonNurse[[#This Row],[Qualified Social Work Staff Hours]:[Other Social Work Staff Hours]])/NonNurse[[#This Row],[MDS Census]]</f>
        <v>0.12810977173634264</v>
      </c>
      <c r="P834" s="2">
        <v>2.8351648351648353</v>
      </c>
      <c r="Q834" s="2">
        <v>7.3983516483516487</v>
      </c>
      <c r="R834" s="2">
        <f>SUM(NonNurse[[#This Row],[Qualified Activities Professional Hours]:[Other Activities Professional Hours]])/NonNurse[[#This Row],[MDS Census]]</f>
        <v>7.9614431050696752E-2</v>
      </c>
      <c r="S834" s="2">
        <v>5.8076923076923075</v>
      </c>
      <c r="T834" s="2">
        <v>4.7087912087912089</v>
      </c>
      <c r="U834" s="2">
        <v>0</v>
      </c>
      <c r="V834" s="2">
        <f>SUM(NonNurse[[#This Row],[Occupational Therapist Hours]:[OT Aide Hours]])/NonNurse[[#This Row],[MDS Census]]</f>
        <v>8.181585021800461E-2</v>
      </c>
      <c r="W834" s="2">
        <v>2.9890109890109891</v>
      </c>
      <c r="X834" s="2">
        <v>4.4917582417582418</v>
      </c>
      <c r="Y834" s="2">
        <v>0</v>
      </c>
      <c r="Z834" s="2">
        <f>SUM(NonNurse[[#This Row],[Physical Therapist (PT) Hours]:[PT Aide Hours]])/NonNurse[[#This Row],[MDS Census]]</f>
        <v>5.8198683423099938E-2</v>
      </c>
      <c r="AA834" s="2">
        <v>0</v>
      </c>
      <c r="AB834" s="2">
        <v>0</v>
      </c>
      <c r="AC834" s="2">
        <v>0</v>
      </c>
      <c r="AD834" s="2">
        <v>0</v>
      </c>
      <c r="AE834" s="2">
        <v>0</v>
      </c>
      <c r="AF834" s="2">
        <v>0</v>
      </c>
      <c r="AG834" s="2">
        <v>0</v>
      </c>
      <c r="AH834" s="2" t="s">
        <v>501</v>
      </c>
      <c r="AI834" s="37">
        <v>5</v>
      </c>
    </row>
    <row r="835" spans="1:35" x14ac:dyDescent="0.25">
      <c r="A835" t="s">
        <v>35</v>
      </c>
      <c r="B835" t="s">
        <v>1124</v>
      </c>
      <c r="C835" t="s">
        <v>1988</v>
      </c>
      <c r="D835" t="s">
        <v>2314</v>
      </c>
      <c r="E835" s="2">
        <v>39.846153846153847</v>
      </c>
      <c r="F835" s="2">
        <v>1.9340659340659341</v>
      </c>
      <c r="G835" s="2">
        <v>0</v>
      </c>
      <c r="H835" s="2">
        <v>0.17945054945054942</v>
      </c>
      <c r="I835" s="2">
        <v>1.3406593406593406</v>
      </c>
      <c r="J835" s="2">
        <v>0</v>
      </c>
      <c r="K835" s="2">
        <v>0</v>
      </c>
      <c r="L835" s="2">
        <v>0.92780219780219819</v>
      </c>
      <c r="M835" s="2">
        <v>0</v>
      </c>
      <c r="N835" s="2">
        <v>4.6565934065934069</v>
      </c>
      <c r="O835" s="2">
        <f>SUM(NonNurse[[#This Row],[Qualified Social Work Staff Hours]:[Other Social Work Staff Hours]])/NonNurse[[#This Row],[MDS Census]]</f>
        <v>0.11686431329288473</v>
      </c>
      <c r="P835" s="2">
        <v>5.8818681318681323</v>
      </c>
      <c r="Q835" s="2">
        <v>6.2774725274725274</v>
      </c>
      <c r="R835" s="2">
        <f>SUM(NonNurse[[#This Row],[Qualified Activities Professional Hours]:[Other Activities Professional Hours]])/NonNurse[[#This Row],[MDS Census]]</f>
        <v>0.30515719801434088</v>
      </c>
      <c r="S835" s="2">
        <v>0.78450549450549456</v>
      </c>
      <c r="T835" s="2">
        <v>5.3759340659340662</v>
      </c>
      <c r="U835" s="2">
        <v>0</v>
      </c>
      <c r="V835" s="2">
        <f>SUM(NonNurse[[#This Row],[Occupational Therapist Hours]:[OT Aide Hours]])/NonNurse[[#This Row],[MDS Census]]</f>
        <v>0.15460562603419747</v>
      </c>
      <c r="W835" s="2">
        <v>1.8425274725274723</v>
      </c>
      <c r="X835" s="2">
        <v>7.4404395604395619</v>
      </c>
      <c r="Y835" s="2">
        <v>0</v>
      </c>
      <c r="Z835" s="2">
        <f>SUM(NonNurse[[#This Row],[Physical Therapist (PT) Hours]:[PT Aide Hours]])/NonNurse[[#This Row],[MDS Census]]</f>
        <v>0.23297021511307228</v>
      </c>
      <c r="AA835" s="2">
        <v>0</v>
      </c>
      <c r="AB835" s="2">
        <v>0</v>
      </c>
      <c r="AC835" s="2">
        <v>0</v>
      </c>
      <c r="AD835" s="2">
        <v>0</v>
      </c>
      <c r="AE835" s="2">
        <v>0</v>
      </c>
      <c r="AF835" s="2">
        <v>0</v>
      </c>
      <c r="AG835" s="2">
        <v>0</v>
      </c>
      <c r="AH835" s="2" t="s">
        <v>178</v>
      </c>
      <c r="AI835" s="37">
        <v>5</v>
      </c>
    </row>
    <row r="836" spans="1:35" x14ac:dyDescent="0.25">
      <c r="A836" t="s">
        <v>35</v>
      </c>
      <c r="B836" t="s">
        <v>1757</v>
      </c>
      <c r="C836" t="s">
        <v>2016</v>
      </c>
      <c r="D836" t="s">
        <v>2325</v>
      </c>
      <c r="E836" s="2">
        <v>3.8791208791208791</v>
      </c>
      <c r="F836" s="2">
        <v>1.1309890109890111</v>
      </c>
      <c r="G836" s="2">
        <v>9.8901098901098897E-2</v>
      </c>
      <c r="H836" s="2">
        <v>8.0219780219780226E-3</v>
      </c>
      <c r="I836" s="2">
        <v>0</v>
      </c>
      <c r="J836" s="2">
        <v>0</v>
      </c>
      <c r="K836" s="2">
        <v>0</v>
      </c>
      <c r="L836" s="2">
        <v>0.10802197802197802</v>
      </c>
      <c r="M836" s="2">
        <v>0.80175824175824184</v>
      </c>
      <c r="N836" s="2">
        <v>0</v>
      </c>
      <c r="O836" s="2">
        <f>SUM(NonNurse[[#This Row],[Qualified Social Work Staff Hours]:[Other Social Work Staff Hours]])/NonNurse[[#This Row],[MDS Census]]</f>
        <v>0.20668555240793204</v>
      </c>
      <c r="P836" s="2">
        <v>1.7131868131868133</v>
      </c>
      <c r="Q836" s="2">
        <v>0.4046153846153846</v>
      </c>
      <c r="R836" s="2">
        <f>SUM(NonNurse[[#This Row],[Qualified Activities Professional Hours]:[Other Activities Professional Hours]])/NonNurse[[#This Row],[MDS Census]]</f>
        <v>0.54594900849858363</v>
      </c>
      <c r="S836" s="2">
        <v>6.3186813186813184E-2</v>
      </c>
      <c r="T836" s="2">
        <v>0.23791208791208782</v>
      </c>
      <c r="U836" s="2">
        <v>0</v>
      </c>
      <c r="V836" s="2">
        <f>SUM(NonNurse[[#This Row],[Occupational Therapist Hours]:[OT Aide Hours]])/NonNurse[[#This Row],[MDS Census]]</f>
        <v>7.7620396600566549E-2</v>
      </c>
      <c r="W836" s="2">
        <v>0</v>
      </c>
      <c r="X836" s="2">
        <v>0.23703296703296703</v>
      </c>
      <c r="Y836" s="2">
        <v>0</v>
      </c>
      <c r="Z836" s="2">
        <f>SUM(NonNurse[[#This Row],[Physical Therapist (PT) Hours]:[PT Aide Hours]])/NonNurse[[#This Row],[MDS Census]]</f>
        <v>6.1104815864022659E-2</v>
      </c>
      <c r="AA836" s="2">
        <v>0</v>
      </c>
      <c r="AB836" s="2">
        <v>0</v>
      </c>
      <c r="AC836" s="2">
        <v>0</v>
      </c>
      <c r="AD836" s="2">
        <v>0</v>
      </c>
      <c r="AE836" s="2">
        <v>0</v>
      </c>
      <c r="AF836" s="2">
        <v>0</v>
      </c>
      <c r="AG836" s="2">
        <v>0</v>
      </c>
      <c r="AH836" s="2" t="s">
        <v>823</v>
      </c>
      <c r="AI836" s="37">
        <v>5</v>
      </c>
    </row>
    <row r="837" spans="1:35" x14ac:dyDescent="0.25">
      <c r="A837" t="s">
        <v>35</v>
      </c>
      <c r="B837" t="s">
        <v>1769</v>
      </c>
      <c r="C837" t="s">
        <v>2258</v>
      </c>
      <c r="D837" t="s">
        <v>2363</v>
      </c>
      <c r="E837" s="2">
        <v>48.890109890109891</v>
      </c>
      <c r="F837" s="2">
        <v>4.2857142857142856</v>
      </c>
      <c r="G837" s="2">
        <v>0</v>
      </c>
      <c r="H837" s="2">
        <v>0</v>
      </c>
      <c r="I837" s="2">
        <v>0</v>
      </c>
      <c r="J837" s="2">
        <v>0</v>
      </c>
      <c r="K837" s="2">
        <v>0</v>
      </c>
      <c r="L837" s="2">
        <v>2.098351648351648</v>
      </c>
      <c r="M837" s="2">
        <v>4.6126373626373622</v>
      </c>
      <c r="N837" s="2">
        <v>0</v>
      </c>
      <c r="O837" s="2">
        <f>SUM(NonNurse[[#This Row],[Qualified Social Work Staff Hours]:[Other Social Work Staff Hours]])/NonNurse[[#This Row],[MDS Census]]</f>
        <v>9.4347044279613393E-2</v>
      </c>
      <c r="P837" s="2">
        <v>9.3021978021978029</v>
      </c>
      <c r="Q837" s="2">
        <v>4.6483516483516487</v>
      </c>
      <c r="R837" s="2">
        <f>SUM(NonNurse[[#This Row],[Qualified Activities Professional Hours]:[Other Activities Professional Hours]])/NonNurse[[#This Row],[MDS Census]]</f>
        <v>0.28534502135311307</v>
      </c>
      <c r="S837" s="2">
        <v>0.77967032967032968</v>
      </c>
      <c r="T837" s="2">
        <v>5.4853846153846133</v>
      </c>
      <c r="U837" s="2">
        <v>0</v>
      </c>
      <c r="V837" s="2">
        <f>SUM(NonNurse[[#This Row],[Occupational Therapist Hours]:[OT Aide Hours]])/NonNurse[[#This Row],[MDS Census]]</f>
        <v>0.12814565070802422</v>
      </c>
      <c r="W837" s="2">
        <v>1.9921978021978017</v>
      </c>
      <c r="X837" s="2">
        <v>1.5417582417582418</v>
      </c>
      <c r="Y837" s="2">
        <v>0</v>
      </c>
      <c r="Z837" s="2">
        <f>SUM(NonNurse[[#This Row],[Physical Therapist (PT) Hours]:[PT Aide Hours]])/NonNurse[[#This Row],[MDS Census]]</f>
        <v>7.2283659249269494E-2</v>
      </c>
      <c r="AA837" s="2">
        <v>0</v>
      </c>
      <c r="AB837" s="2">
        <v>0</v>
      </c>
      <c r="AC837" s="2">
        <v>0</v>
      </c>
      <c r="AD837" s="2">
        <v>0</v>
      </c>
      <c r="AE837" s="2">
        <v>8.5384615384615383</v>
      </c>
      <c r="AF837" s="2">
        <v>0</v>
      </c>
      <c r="AG837" s="2">
        <v>0</v>
      </c>
      <c r="AH837" s="2" t="s">
        <v>835</v>
      </c>
      <c r="AI837" s="37">
        <v>5</v>
      </c>
    </row>
    <row r="838" spans="1:35" x14ac:dyDescent="0.25">
      <c r="A838" t="s">
        <v>35</v>
      </c>
      <c r="B838" t="s">
        <v>1450</v>
      </c>
      <c r="C838" t="s">
        <v>1937</v>
      </c>
      <c r="D838" t="s">
        <v>2337</v>
      </c>
      <c r="E838" s="2">
        <v>56.285714285714285</v>
      </c>
      <c r="F838" s="2">
        <v>25.877252747252758</v>
      </c>
      <c r="G838" s="2">
        <v>0.52747252747252749</v>
      </c>
      <c r="H838" s="2">
        <v>0</v>
      </c>
      <c r="I838" s="2">
        <v>0</v>
      </c>
      <c r="J838" s="2">
        <v>0</v>
      </c>
      <c r="K838" s="2">
        <v>0</v>
      </c>
      <c r="L838" s="2">
        <v>2.2813186813186808</v>
      </c>
      <c r="M838" s="2">
        <v>0</v>
      </c>
      <c r="N838" s="2">
        <v>0</v>
      </c>
      <c r="O838" s="2">
        <f>SUM(NonNurse[[#This Row],[Qualified Social Work Staff Hours]:[Other Social Work Staff Hours]])/NonNurse[[#This Row],[MDS Census]]</f>
        <v>0</v>
      </c>
      <c r="P838" s="2">
        <v>4.9972527472527482</v>
      </c>
      <c r="Q838" s="2">
        <v>15.243186813186812</v>
      </c>
      <c r="R838" s="2">
        <f>SUM(NonNurse[[#This Row],[Qualified Activities Professional Hours]:[Other Activities Professional Hours]])/NonNurse[[#This Row],[MDS Census]]</f>
        <v>0.35960171807887548</v>
      </c>
      <c r="S838" s="2">
        <v>1.7885714285714291</v>
      </c>
      <c r="T838" s="2">
        <v>8.0505494505494521</v>
      </c>
      <c r="U838" s="2">
        <v>0</v>
      </c>
      <c r="V838" s="2">
        <f>SUM(NonNurse[[#This Row],[Occupational Therapist Hours]:[OT Aide Hours]])/NonNurse[[#This Row],[MDS Census]]</f>
        <v>0.17480671612651311</v>
      </c>
      <c r="W838" s="2">
        <v>1.3315384615384613</v>
      </c>
      <c r="X838" s="2">
        <v>7.6740659340659345</v>
      </c>
      <c r="Y838" s="2">
        <v>0</v>
      </c>
      <c r="Z838" s="2">
        <f>SUM(NonNurse[[#This Row],[Physical Therapist (PT) Hours]:[PT Aide Hours]])/NonNurse[[#This Row],[MDS Census]]</f>
        <v>0.15999804763764156</v>
      </c>
      <c r="AA838" s="2">
        <v>0</v>
      </c>
      <c r="AB838" s="2">
        <v>0</v>
      </c>
      <c r="AC838" s="2">
        <v>0</v>
      </c>
      <c r="AD838" s="2">
        <v>50.725274725274723</v>
      </c>
      <c r="AE838" s="2">
        <v>0</v>
      </c>
      <c r="AF838" s="2">
        <v>0</v>
      </c>
      <c r="AG838" s="2">
        <v>0</v>
      </c>
      <c r="AH838" s="2" t="s">
        <v>509</v>
      </c>
      <c r="AI838" s="37">
        <v>5</v>
      </c>
    </row>
    <row r="839" spans="1:35" x14ac:dyDescent="0.25">
      <c r="A839" t="s">
        <v>35</v>
      </c>
      <c r="B839" t="s">
        <v>1055</v>
      </c>
      <c r="C839" t="s">
        <v>2086</v>
      </c>
      <c r="D839" t="s">
        <v>2343</v>
      </c>
      <c r="E839" s="2">
        <v>47.46153846153846</v>
      </c>
      <c r="F839" s="2">
        <v>5.0109890109890109</v>
      </c>
      <c r="G839" s="2">
        <v>0</v>
      </c>
      <c r="H839" s="2">
        <v>0.4642857142857143</v>
      </c>
      <c r="I839" s="2">
        <v>1.1318681318681318</v>
      </c>
      <c r="J839" s="2">
        <v>0</v>
      </c>
      <c r="K839" s="2">
        <v>0</v>
      </c>
      <c r="L839" s="2">
        <v>3.3413186813186826</v>
      </c>
      <c r="M839" s="2">
        <v>4.3076923076923075</v>
      </c>
      <c r="N839" s="2">
        <v>0</v>
      </c>
      <c r="O839" s="2">
        <f>SUM(NonNurse[[#This Row],[Qualified Social Work Staff Hours]:[Other Social Work Staff Hours]])/NonNurse[[#This Row],[MDS Census]]</f>
        <v>9.0761750405186387E-2</v>
      </c>
      <c r="P839" s="2">
        <v>5.4505494505494507</v>
      </c>
      <c r="Q839" s="2">
        <v>0.16483516483516483</v>
      </c>
      <c r="R839" s="2">
        <f>SUM(NonNurse[[#This Row],[Qualified Activities Professional Hours]:[Other Activities Professional Hours]])/NonNurse[[#This Row],[MDS Census]]</f>
        <v>0.11831442463533226</v>
      </c>
      <c r="S839" s="2">
        <v>4.7867032967032968</v>
      </c>
      <c r="T839" s="2">
        <v>3.6129670329670325</v>
      </c>
      <c r="U839" s="2">
        <v>0</v>
      </c>
      <c r="V839" s="2">
        <f>SUM(NonNurse[[#This Row],[Occupational Therapist Hours]:[OT Aide Hours]])/NonNurse[[#This Row],[MDS Census]]</f>
        <v>0.17697846723778651</v>
      </c>
      <c r="W839" s="2">
        <v>2.2191208791208799</v>
      </c>
      <c r="X839" s="2">
        <v>9.5216483516483539</v>
      </c>
      <c r="Y839" s="2">
        <v>0</v>
      </c>
      <c r="Z839" s="2">
        <f>SUM(NonNurse[[#This Row],[Physical Therapist (PT) Hours]:[PT Aide Hours]])/NonNurse[[#This Row],[MDS Census]]</f>
        <v>0.24737439222042146</v>
      </c>
      <c r="AA839" s="2">
        <v>0</v>
      </c>
      <c r="AB839" s="2">
        <v>0</v>
      </c>
      <c r="AC839" s="2">
        <v>0</v>
      </c>
      <c r="AD839" s="2">
        <v>0</v>
      </c>
      <c r="AE839" s="2">
        <v>0</v>
      </c>
      <c r="AF839" s="2">
        <v>0</v>
      </c>
      <c r="AG839" s="2">
        <v>0</v>
      </c>
      <c r="AH839" s="2" t="s">
        <v>108</v>
      </c>
      <c r="AI839" s="37">
        <v>5</v>
      </c>
    </row>
    <row r="840" spans="1:35" x14ac:dyDescent="0.25">
      <c r="A840" t="s">
        <v>35</v>
      </c>
      <c r="B840" t="s">
        <v>1057</v>
      </c>
      <c r="C840" t="s">
        <v>2086</v>
      </c>
      <c r="D840" t="s">
        <v>2343</v>
      </c>
      <c r="E840" s="2">
        <v>52.945054945054942</v>
      </c>
      <c r="F840" s="2">
        <v>5.7142857142857144</v>
      </c>
      <c r="G840" s="2">
        <v>0.8571428571428571</v>
      </c>
      <c r="H840" s="2">
        <v>6.5934065934065936E-2</v>
      </c>
      <c r="I840" s="2">
        <v>0.49450549450549453</v>
      </c>
      <c r="J840" s="2">
        <v>0.26373626373626374</v>
      </c>
      <c r="K840" s="2">
        <v>0.24175824175824176</v>
      </c>
      <c r="L840" s="2">
        <v>0</v>
      </c>
      <c r="M840" s="2">
        <v>0</v>
      </c>
      <c r="N840" s="2">
        <v>5.7142857142857144</v>
      </c>
      <c r="O840" s="2">
        <f>SUM(NonNurse[[#This Row],[Qualified Social Work Staff Hours]:[Other Social Work Staff Hours]])/NonNurse[[#This Row],[MDS Census]]</f>
        <v>0.10792860107928602</v>
      </c>
      <c r="P840" s="2">
        <v>4.8430769230769242</v>
      </c>
      <c r="Q840" s="2">
        <v>8.6007692307692309</v>
      </c>
      <c r="R840" s="2">
        <f>SUM(NonNurse[[#This Row],[Qualified Activities Professional Hours]:[Other Activities Professional Hours]])/NonNurse[[#This Row],[MDS Census]]</f>
        <v>0.25392071398920718</v>
      </c>
      <c r="S840" s="2">
        <v>4.2784615384615394</v>
      </c>
      <c r="T840" s="2">
        <v>4.5467032967032965</v>
      </c>
      <c r="U840" s="2">
        <v>0</v>
      </c>
      <c r="V840" s="2">
        <f>SUM(NonNurse[[#This Row],[Occupational Therapist Hours]:[OT Aide Hours]])/NonNurse[[#This Row],[MDS Census]]</f>
        <v>0.1666853466168535</v>
      </c>
      <c r="W840" s="2">
        <v>1.5434065934065933</v>
      </c>
      <c r="X840" s="2">
        <v>4.7024175824175805</v>
      </c>
      <c r="Y840" s="2">
        <v>3.087912087912088</v>
      </c>
      <c r="Z840" s="2">
        <f>SUM(NonNurse[[#This Row],[Physical Therapist (PT) Hours]:[PT Aide Hours]])/NonNurse[[#This Row],[MDS Census]]</f>
        <v>0.17629099211290988</v>
      </c>
      <c r="AA840" s="2">
        <v>5.4945054945054944E-2</v>
      </c>
      <c r="AB840" s="2">
        <v>0</v>
      </c>
      <c r="AC840" s="2">
        <v>0</v>
      </c>
      <c r="AD840" s="2">
        <v>0</v>
      </c>
      <c r="AE840" s="2">
        <v>0</v>
      </c>
      <c r="AF840" s="2">
        <v>0</v>
      </c>
      <c r="AG840" s="2">
        <v>0</v>
      </c>
      <c r="AH840" s="2" t="s">
        <v>110</v>
      </c>
      <c r="AI840" s="37">
        <v>5</v>
      </c>
    </row>
    <row r="841" spans="1:35" x14ac:dyDescent="0.25">
      <c r="A841" t="s">
        <v>35</v>
      </c>
      <c r="B841" t="s">
        <v>1600</v>
      </c>
      <c r="C841" t="s">
        <v>2143</v>
      </c>
      <c r="D841" t="s">
        <v>2358</v>
      </c>
      <c r="E841" s="2">
        <v>46.824175824175825</v>
      </c>
      <c r="F841" s="2">
        <v>5.7142857142857144</v>
      </c>
      <c r="G841" s="2">
        <v>0</v>
      </c>
      <c r="H841" s="2">
        <v>0</v>
      </c>
      <c r="I841" s="2">
        <v>0</v>
      </c>
      <c r="J841" s="2">
        <v>0</v>
      </c>
      <c r="K841" s="2">
        <v>0</v>
      </c>
      <c r="L841" s="2">
        <v>1.7212087912087914</v>
      </c>
      <c r="M841" s="2">
        <v>0</v>
      </c>
      <c r="N841" s="2">
        <v>5.9934065934065934</v>
      </c>
      <c r="O841" s="2">
        <f>SUM(NonNurse[[#This Row],[Qualified Social Work Staff Hours]:[Other Social Work Staff Hours]])/NonNurse[[#This Row],[MDS Census]]</f>
        <v>0.12799812250645387</v>
      </c>
      <c r="P841" s="2">
        <v>0</v>
      </c>
      <c r="Q841" s="2">
        <v>11.196923076923076</v>
      </c>
      <c r="R841" s="2">
        <f>SUM(NonNurse[[#This Row],[Qualified Activities Professional Hours]:[Other Activities Professional Hours]])/NonNurse[[#This Row],[MDS Census]]</f>
        <v>0.23912696550105605</v>
      </c>
      <c r="S841" s="2">
        <v>3.4802197802197807</v>
      </c>
      <c r="T841" s="2">
        <v>3.3813186813186804</v>
      </c>
      <c r="U841" s="2">
        <v>0</v>
      </c>
      <c r="V841" s="2">
        <f>SUM(NonNurse[[#This Row],[Occupational Therapist Hours]:[OT Aide Hours]])/NonNurse[[#This Row],[MDS Census]]</f>
        <v>0.14653837127434874</v>
      </c>
      <c r="W841" s="2">
        <v>2.8332967032967038</v>
      </c>
      <c r="X841" s="2">
        <v>9.1890109890109901</v>
      </c>
      <c r="Y841" s="2">
        <v>0</v>
      </c>
      <c r="Z841" s="2">
        <f>SUM(NonNurse[[#This Row],[Physical Therapist (PT) Hours]:[PT Aide Hours]])/NonNurse[[#This Row],[MDS Census]]</f>
        <v>0.25675428303215209</v>
      </c>
      <c r="AA841" s="2">
        <v>0</v>
      </c>
      <c r="AB841" s="2">
        <v>0</v>
      </c>
      <c r="AC841" s="2">
        <v>0</v>
      </c>
      <c r="AD841" s="2">
        <v>0</v>
      </c>
      <c r="AE841" s="2">
        <v>0</v>
      </c>
      <c r="AF841" s="2">
        <v>0</v>
      </c>
      <c r="AG841" s="2">
        <v>0</v>
      </c>
      <c r="AH841" s="2" t="s">
        <v>663</v>
      </c>
      <c r="AI841" s="37">
        <v>5</v>
      </c>
    </row>
    <row r="842" spans="1:35" x14ac:dyDescent="0.25">
      <c r="A842" t="s">
        <v>35</v>
      </c>
      <c r="B842" t="s">
        <v>1728</v>
      </c>
      <c r="C842" t="s">
        <v>2246</v>
      </c>
      <c r="D842" t="s">
        <v>2294</v>
      </c>
      <c r="E842" s="2">
        <v>47.219780219780219</v>
      </c>
      <c r="F842" s="2">
        <v>5.7142857142857144</v>
      </c>
      <c r="G842" s="2">
        <v>1.1098901098901099</v>
      </c>
      <c r="H842" s="2">
        <v>0</v>
      </c>
      <c r="I842" s="2">
        <v>1</v>
      </c>
      <c r="J842" s="2">
        <v>0</v>
      </c>
      <c r="K842" s="2">
        <v>0.76923076923076927</v>
      </c>
      <c r="L842" s="2">
        <v>4.8462637362637349</v>
      </c>
      <c r="M842" s="2">
        <v>0</v>
      </c>
      <c r="N842" s="2">
        <v>5.7142857142857144</v>
      </c>
      <c r="O842" s="2">
        <f>SUM(NonNurse[[#This Row],[Qualified Social Work Staff Hours]:[Other Social Work Staff Hours]])/NonNurse[[#This Row],[MDS Census]]</f>
        <v>0.12101466139166861</v>
      </c>
      <c r="P842" s="2">
        <v>0</v>
      </c>
      <c r="Q842" s="2">
        <v>9.9549450549450516</v>
      </c>
      <c r="R842" s="2">
        <f>SUM(NonNurse[[#This Row],[Qualified Activities Professional Hours]:[Other Activities Professional Hours]])/NonNurse[[#This Row],[MDS Census]]</f>
        <v>0.21082150337444722</v>
      </c>
      <c r="S842" s="2">
        <v>4.0873626373626371</v>
      </c>
      <c r="T842" s="2">
        <v>2.9689010989010987</v>
      </c>
      <c r="U842" s="2">
        <v>0</v>
      </c>
      <c r="V842" s="2">
        <f>SUM(NonNurse[[#This Row],[Occupational Therapist Hours]:[OT Aide Hours]])/NonNurse[[#This Row],[MDS Census]]</f>
        <v>0.14943448917849661</v>
      </c>
      <c r="W842" s="2">
        <v>3.4631868131868129</v>
      </c>
      <c r="X842" s="2">
        <v>2.9947252747252744</v>
      </c>
      <c r="Y842" s="2">
        <v>3.3406593406593408</v>
      </c>
      <c r="Z842" s="2">
        <f>SUM(NonNurse[[#This Row],[Physical Therapist (PT) Hours]:[PT Aide Hours]])/NonNurse[[#This Row],[MDS Census]]</f>
        <v>0.20750989062136374</v>
      </c>
      <c r="AA842" s="2">
        <v>0.19780219780219779</v>
      </c>
      <c r="AB842" s="2">
        <v>0</v>
      </c>
      <c r="AC842" s="2">
        <v>0</v>
      </c>
      <c r="AD842" s="2">
        <v>0</v>
      </c>
      <c r="AE842" s="2">
        <v>0</v>
      </c>
      <c r="AF842" s="2">
        <v>0</v>
      </c>
      <c r="AG842" s="2">
        <v>0</v>
      </c>
      <c r="AH842" s="2" t="s">
        <v>794</v>
      </c>
      <c r="AI842" s="37">
        <v>5</v>
      </c>
    </row>
    <row r="843" spans="1:35" x14ac:dyDescent="0.25">
      <c r="A843" t="s">
        <v>35</v>
      </c>
      <c r="B843" t="s">
        <v>1885</v>
      </c>
      <c r="C843" t="s">
        <v>2050</v>
      </c>
      <c r="D843" t="s">
        <v>2317</v>
      </c>
      <c r="E843" s="2">
        <v>46.35164835164835</v>
      </c>
      <c r="F843" s="2">
        <v>5.7142857142857144</v>
      </c>
      <c r="G843" s="2">
        <v>0.61538461538461542</v>
      </c>
      <c r="H843" s="2">
        <v>1.1428571428571428</v>
      </c>
      <c r="I843" s="2">
        <v>1.1428571428571428</v>
      </c>
      <c r="J843" s="2">
        <v>0</v>
      </c>
      <c r="K843" s="2">
        <v>2.2857142857142856</v>
      </c>
      <c r="L843" s="2">
        <v>0.12835164835164836</v>
      </c>
      <c r="M843" s="2">
        <v>0</v>
      </c>
      <c r="N843" s="2">
        <v>5.7142857142857144</v>
      </c>
      <c r="O843" s="2">
        <f>SUM(NonNurse[[#This Row],[Qualified Social Work Staff Hours]:[Other Social Work Staff Hours]])/NonNurse[[#This Row],[MDS Census]]</f>
        <v>0.12328117591275486</v>
      </c>
      <c r="P843" s="2">
        <v>5.3551648351648353</v>
      </c>
      <c r="Q843" s="2">
        <v>4.5223076923076917</v>
      </c>
      <c r="R843" s="2">
        <f>SUM(NonNurse[[#This Row],[Qualified Activities Professional Hours]:[Other Activities Professional Hours]])/NonNurse[[#This Row],[MDS Census]]</f>
        <v>0.2130986249407302</v>
      </c>
      <c r="S843" s="2">
        <v>5.2042857142857146</v>
      </c>
      <c r="T843" s="2">
        <v>7.9424175824175824</v>
      </c>
      <c r="U843" s="2">
        <v>0</v>
      </c>
      <c r="V843" s="2">
        <f>SUM(NonNurse[[#This Row],[Occupational Therapist Hours]:[OT Aide Hours]])/NonNurse[[#This Row],[MDS Census]]</f>
        <v>0.28362968231389285</v>
      </c>
      <c r="W843" s="2">
        <v>3.8230769230769233</v>
      </c>
      <c r="X843" s="2">
        <v>7.7758241758241748</v>
      </c>
      <c r="Y843" s="2">
        <v>2.3186813186813189</v>
      </c>
      <c r="Z843" s="2">
        <f>SUM(NonNurse[[#This Row],[Physical Therapist (PT) Hours]:[PT Aide Hours]])/NonNurse[[#This Row],[MDS Census]]</f>
        <v>0.30026078710289239</v>
      </c>
      <c r="AA843" s="2">
        <v>0</v>
      </c>
      <c r="AB843" s="2">
        <v>0</v>
      </c>
      <c r="AC843" s="2">
        <v>0</v>
      </c>
      <c r="AD843" s="2">
        <v>0</v>
      </c>
      <c r="AE843" s="2">
        <v>0</v>
      </c>
      <c r="AF843" s="2">
        <v>0</v>
      </c>
      <c r="AG843" s="2">
        <v>0</v>
      </c>
      <c r="AH843" s="2" t="s">
        <v>952</v>
      </c>
      <c r="AI843" s="37">
        <v>5</v>
      </c>
    </row>
    <row r="844" spans="1:35" x14ac:dyDescent="0.25">
      <c r="A844" t="s">
        <v>35</v>
      </c>
      <c r="B844" t="s">
        <v>1676</v>
      </c>
      <c r="C844" t="s">
        <v>2116</v>
      </c>
      <c r="D844" t="s">
        <v>2322</v>
      </c>
      <c r="E844" s="2">
        <v>78.043956043956044</v>
      </c>
      <c r="F844" s="2">
        <v>5.7142857142857144</v>
      </c>
      <c r="G844" s="2">
        <v>1.2307692307692308</v>
      </c>
      <c r="H844" s="2">
        <v>0</v>
      </c>
      <c r="I844" s="2">
        <v>0</v>
      </c>
      <c r="J844" s="2">
        <v>0</v>
      </c>
      <c r="K844" s="2">
        <v>1.6813186813186813</v>
      </c>
      <c r="L844" s="2">
        <v>2.4346153846153844</v>
      </c>
      <c r="M844" s="2">
        <v>0</v>
      </c>
      <c r="N844" s="2">
        <v>5.8901098901098905</v>
      </c>
      <c r="O844" s="2">
        <f>SUM(NonNurse[[#This Row],[Qualified Social Work Staff Hours]:[Other Social Work Staff Hours]])/NonNurse[[#This Row],[MDS Census]]</f>
        <v>7.5471698113207558E-2</v>
      </c>
      <c r="P844" s="2">
        <v>5.4505494505494507</v>
      </c>
      <c r="Q844" s="2">
        <v>13.300439560439564</v>
      </c>
      <c r="R844" s="2">
        <f>SUM(NonNurse[[#This Row],[Qualified Activities Professional Hours]:[Other Activities Professional Hours]])/NonNurse[[#This Row],[MDS Census]]</f>
        <v>0.24026189805688544</v>
      </c>
      <c r="S844" s="2">
        <v>4.1815384615384614</v>
      </c>
      <c r="T844" s="2">
        <v>8.0585714285714296</v>
      </c>
      <c r="U844" s="2">
        <v>0</v>
      </c>
      <c r="V844" s="2">
        <f>SUM(NonNurse[[#This Row],[Occupational Therapist Hours]:[OT Aide Hours]])/NonNurse[[#This Row],[MDS Census]]</f>
        <v>0.15683610250633626</v>
      </c>
      <c r="W844" s="2">
        <v>8.5573626373626404</v>
      </c>
      <c r="X844" s="2">
        <v>10.649230769230767</v>
      </c>
      <c r="Y844" s="2">
        <v>5.5494505494505493</v>
      </c>
      <c r="Z844" s="2">
        <f>SUM(NonNurse[[#This Row],[Physical Therapist (PT) Hours]:[PT Aide Hours]])/NonNurse[[#This Row],[MDS Census]]</f>
        <v>0.31720642072655586</v>
      </c>
      <c r="AA844" s="2">
        <v>0</v>
      </c>
      <c r="AB844" s="2">
        <v>0</v>
      </c>
      <c r="AC844" s="2">
        <v>0</v>
      </c>
      <c r="AD844" s="2">
        <v>0</v>
      </c>
      <c r="AE844" s="2">
        <v>0</v>
      </c>
      <c r="AF844" s="2">
        <v>0</v>
      </c>
      <c r="AG844" s="2">
        <v>0</v>
      </c>
      <c r="AH844" s="2" t="s">
        <v>740</v>
      </c>
      <c r="AI844" s="37">
        <v>5</v>
      </c>
    </row>
    <row r="845" spans="1:35" x14ac:dyDescent="0.25">
      <c r="A845" t="s">
        <v>35</v>
      </c>
      <c r="B845" t="s">
        <v>1332</v>
      </c>
      <c r="C845" t="s">
        <v>2170</v>
      </c>
      <c r="D845" t="s">
        <v>2350</v>
      </c>
      <c r="E845" s="2">
        <v>34.406593406593409</v>
      </c>
      <c r="F845" s="2">
        <v>0.17582417582417584</v>
      </c>
      <c r="G845" s="2">
        <v>0.46153846153846156</v>
      </c>
      <c r="H845" s="2">
        <v>0.26373626373626374</v>
      </c>
      <c r="I845" s="2">
        <v>0.39560439560439559</v>
      </c>
      <c r="J845" s="2">
        <v>0</v>
      </c>
      <c r="K845" s="2">
        <v>0.26373626373626374</v>
      </c>
      <c r="L845" s="2">
        <v>0.44417582417582419</v>
      </c>
      <c r="M845" s="2">
        <v>0</v>
      </c>
      <c r="N845" s="2">
        <v>1.2687912087912088</v>
      </c>
      <c r="O845" s="2">
        <f>SUM(NonNurse[[#This Row],[Qualified Social Work Staff Hours]:[Other Social Work Staff Hours]])/NonNurse[[#This Row],[MDS Census]]</f>
        <v>3.6876397317151068E-2</v>
      </c>
      <c r="P845" s="2">
        <v>4.1074725274725257</v>
      </c>
      <c r="Q845" s="2">
        <v>5.6709890109890129</v>
      </c>
      <c r="R845" s="2">
        <f>SUM(NonNurse[[#This Row],[Qualified Activities Professional Hours]:[Other Activities Professional Hours]])/NonNurse[[#This Row],[MDS Census]]</f>
        <v>0.28420312999041836</v>
      </c>
      <c r="S845" s="2">
        <v>0.96527472527472513</v>
      </c>
      <c r="T845" s="2">
        <v>3.0491208791208795</v>
      </c>
      <c r="U845" s="2">
        <v>0</v>
      </c>
      <c r="V845" s="2">
        <f>SUM(NonNurse[[#This Row],[Occupational Therapist Hours]:[OT Aide Hours]])/NonNurse[[#This Row],[MDS Census]]</f>
        <v>0.11667518364739698</v>
      </c>
      <c r="W845" s="2">
        <v>0</v>
      </c>
      <c r="X845" s="2">
        <v>4.0538461538461537</v>
      </c>
      <c r="Y845" s="2">
        <v>0</v>
      </c>
      <c r="Z845" s="2">
        <f>SUM(NonNurse[[#This Row],[Physical Therapist (PT) Hours]:[PT Aide Hours]])/NonNurse[[#This Row],[MDS Census]]</f>
        <v>0.11782178217821782</v>
      </c>
      <c r="AA845" s="2">
        <v>0</v>
      </c>
      <c r="AB845" s="2">
        <v>0</v>
      </c>
      <c r="AC845" s="2">
        <v>0</v>
      </c>
      <c r="AD845" s="2">
        <v>0</v>
      </c>
      <c r="AE845" s="2">
        <v>0</v>
      </c>
      <c r="AF845" s="2">
        <v>0</v>
      </c>
      <c r="AG845" s="2">
        <v>0</v>
      </c>
      <c r="AH845" s="2" t="s">
        <v>389</v>
      </c>
      <c r="AI845" s="37">
        <v>5</v>
      </c>
    </row>
    <row r="846" spans="1:35" x14ac:dyDescent="0.25">
      <c r="A846" t="s">
        <v>35</v>
      </c>
      <c r="B846" t="s">
        <v>1908</v>
      </c>
      <c r="C846" t="s">
        <v>2277</v>
      </c>
      <c r="D846" t="s">
        <v>2308</v>
      </c>
      <c r="E846" s="2">
        <v>22.923076923076923</v>
      </c>
      <c r="F846" s="2">
        <v>5.7142857142857144</v>
      </c>
      <c r="G846" s="2">
        <v>0.61538461538461542</v>
      </c>
      <c r="H846" s="2">
        <v>0.26373626373626374</v>
      </c>
      <c r="I846" s="2">
        <v>0.43956043956043955</v>
      </c>
      <c r="J846" s="2">
        <v>0</v>
      </c>
      <c r="K846" s="2">
        <v>1.1428571428571428</v>
      </c>
      <c r="L846" s="2">
        <v>1.5908791208791213</v>
      </c>
      <c r="M846" s="2">
        <v>0</v>
      </c>
      <c r="N846" s="2">
        <v>5.9780219780219781</v>
      </c>
      <c r="O846" s="2">
        <f>SUM(NonNurse[[#This Row],[Qualified Social Work Staff Hours]:[Other Social Work Staff Hours]])/NonNurse[[#This Row],[MDS Census]]</f>
        <v>0.26078619367209971</v>
      </c>
      <c r="P846" s="2">
        <v>0</v>
      </c>
      <c r="Q846" s="2">
        <v>2.2543956043956044</v>
      </c>
      <c r="R846" s="2">
        <f>SUM(NonNurse[[#This Row],[Qualified Activities Professional Hours]:[Other Activities Professional Hours]])/NonNurse[[#This Row],[MDS Census]]</f>
        <v>9.8346116970278036E-2</v>
      </c>
      <c r="S846" s="2">
        <v>1.2589010989010991</v>
      </c>
      <c r="T846" s="2">
        <v>2.6291208791208787</v>
      </c>
      <c r="U846" s="2">
        <v>0</v>
      </c>
      <c r="V846" s="2">
        <f>SUM(NonNurse[[#This Row],[Occupational Therapist Hours]:[OT Aide Hours]])/NonNurse[[#This Row],[MDS Census]]</f>
        <v>0.1696116970278044</v>
      </c>
      <c r="W846" s="2">
        <v>0.85758241758241782</v>
      </c>
      <c r="X846" s="2">
        <v>2.7035164835164833</v>
      </c>
      <c r="Y846" s="2">
        <v>0</v>
      </c>
      <c r="Z846" s="2">
        <f>SUM(NonNurse[[#This Row],[Physical Therapist (PT) Hours]:[PT Aide Hours]])/NonNurse[[#This Row],[MDS Census]]</f>
        <v>0.15534995206136146</v>
      </c>
      <c r="AA846" s="2">
        <v>0</v>
      </c>
      <c r="AB846" s="2">
        <v>0</v>
      </c>
      <c r="AC846" s="2">
        <v>0</v>
      </c>
      <c r="AD846" s="2">
        <v>0</v>
      </c>
      <c r="AE846" s="2">
        <v>0</v>
      </c>
      <c r="AF846" s="2">
        <v>0</v>
      </c>
      <c r="AG846" s="2">
        <v>0</v>
      </c>
      <c r="AH846" s="2" t="s">
        <v>975</v>
      </c>
      <c r="AI846" s="37">
        <v>5</v>
      </c>
    </row>
    <row r="847" spans="1:35" x14ac:dyDescent="0.25">
      <c r="A847" t="s">
        <v>35</v>
      </c>
      <c r="B847" t="s">
        <v>1051</v>
      </c>
      <c r="C847" t="s">
        <v>2026</v>
      </c>
      <c r="D847" t="s">
        <v>2342</v>
      </c>
      <c r="E847" s="2">
        <v>37.307692307692307</v>
      </c>
      <c r="F847" s="2">
        <v>5.7142857142857144</v>
      </c>
      <c r="G847" s="2">
        <v>0.26373626373626374</v>
      </c>
      <c r="H847" s="2">
        <v>0</v>
      </c>
      <c r="I847" s="2">
        <v>0</v>
      </c>
      <c r="J847" s="2">
        <v>0</v>
      </c>
      <c r="K847" s="2">
        <v>2.197802197802198</v>
      </c>
      <c r="L847" s="2">
        <v>2.2824175824175819</v>
      </c>
      <c r="M847" s="2">
        <v>0</v>
      </c>
      <c r="N847" s="2">
        <v>5.7142857142857144</v>
      </c>
      <c r="O847" s="2">
        <f>SUM(NonNurse[[#This Row],[Qualified Social Work Staff Hours]:[Other Social Work Staff Hours]])/NonNurse[[#This Row],[MDS Census]]</f>
        <v>0.15316642120765833</v>
      </c>
      <c r="P847" s="2">
        <v>4.9873626373626392</v>
      </c>
      <c r="Q847" s="2">
        <v>3.5453846153846151</v>
      </c>
      <c r="R847" s="2">
        <f>SUM(NonNurse[[#This Row],[Qualified Activities Professional Hours]:[Other Activities Professional Hours]])/NonNurse[[#This Row],[MDS Census]]</f>
        <v>0.22871281296023571</v>
      </c>
      <c r="S847" s="2">
        <v>1.3434065934065933</v>
      </c>
      <c r="T847" s="2">
        <v>5.7612087912087926</v>
      </c>
      <c r="U847" s="2">
        <v>0</v>
      </c>
      <c r="V847" s="2">
        <f>SUM(NonNurse[[#This Row],[Occupational Therapist Hours]:[OT Aide Hours]])/NonNurse[[#This Row],[MDS Census]]</f>
        <v>0.19043298969072167</v>
      </c>
      <c r="W847" s="2">
        <v>4.8198901098901104</v>
      </c>
      <c r="X847" s="2">
        <v>4.3056043956043952</v>
      </c>
      <c r="Y847" s="2">
        <v>0</v>
      </c>
      <c r="Z847" s="2">
        <f>SUM(NonNurse[[#This Row],[Physical Therapist (PT) Hours]:[PT Aide Hours]])/NonNurse[[#This Row],[MDS Census]]</f>
        <v>0.24460088365243002</v>
      </c>
      <c r="AA847" s="2">
        <v>1.1428571428571428</v>
      </c>
      <c r="AB847" s="2">
        <v>0</v>
      </c>
      <c r="AC847" s="2">
        <v>0</v>
      </c>
      <c r="AD847" s="2">
        <v>0</v>
      </c>
      <c r="AE847" s="2">
        <v>0</v>
      </c>
      <c r="AF847" s="2">
        <v>0.5494505494505495</v>
      </c>
      <c r="AG847" s="2">
        <v>0</v>
      </c>
      <c r="AH847" s="2" t="s">
        <v>104</v>
      </c>
      <c r="AI847" s="37">
        <v>5</v>
      </c>
    </row>
    <row r="848" spans="1:35" x14ac:dyDescent="0.25">
      <c r="A848" t="s">
        <v>35</v>
      </c>
      <c r="B848" t="s">
        <v>1170</v>
      </c>
      <c r="C848" t="s">
        <v>1988</v>
      </c>
      <c r="D848" t="s">
        <v>2314</v>
      </c>
      <c r="E848" s="2">
        <v>55.615384615384613</v>
      </c>
      <c r="F848" s="2">
        <v>5.7142857142857144</v>
      </c>
      <c r="G848" s="2">
        <v>0.26373626373626374</v>
      </c>
      <c r="H848" s="2">
        <v>6.5934065934065936E-2</v>
      </c>
      <c r="I848" s="2">
        <v>1.2307692307692308</v>
      </c>
      <c r="J848" s="2">
        <v>0</v>
      </c>
      <c r="K848" s="2">
        <v>2.4835164835164836</v>
      </c>
      <c r="L848" s="2">
        <v>3.668021978021978</v>
      </c>
      <c r="M848" s="2">
        <v>0</v>
      </c>
      <c r="N848" s="2">
        <v>5.1154945054945058</v>
      </c>
      <c r="O848" s="2">
        <f>SUM(NonNurse[[#This Row],[Qualified Social Work Staff Hours]:[Other Social Work Staff Hours]])/NonNurse[[#This Row],[MDS Census]]</f>
        <v>9.1979845880260827E-2</v>
      </c>
      <c r="P848" s="2">
        <v>4.2807692307692307</v>
      </c>
      <c r="Q848" s="2">
        <v>6.9782417582417553</v>
      </c>
      <c r="R848" s="2">
        <f>SUM(NonNurse[[#This Row],[Qualified Activities Professional Hours]:[Other Activities Professional Hours]])/NonNurse[[#This Row],[MDS Census]]</f>
        <v>0.20244418099189876</v>
      </c>
      <c r="S848" s="2">
        <v>4.5948351648351631</v>
      </c>
      <c r="T848" s="2">
        <v>5.4810989010988997</v>
      </c>
      <c r="U848" s="2">
        <v>0</v>
      </c>
      <c r="V848" s="2">
        <f>SUM(NonNurse[[#This Row],[Occupational Therapist Hours]:[OT Aide Hours]])/NonNurse[[#This Row],[MDS Census]]</f>
        <v>0.18117170519660142</v>
      </c>
      <c r="W848" s="2">
        <v>0</v>
      </c>
      <c r="X848" s="2">
        <v>8.1007692307692309</v>
      </c>
      <c r="Y848" s="2">
        <v>4.6263736263736268</v>
      </c>
      <c r="Z848" s="2">
        <f>SUM(NonNurse[[#This Row],[Physical Therapist (PT) Hours]:[PT Aide Hours]])/NonNurse[[#This Row],[MDS Census]]</f>
        <v>0.2288421260620431</v>
      </c>
      <c r="AA848" s="2">
        <v>0</v>
      </c>
      <c r="AB848" s="2">
        <v>0</v>
      </c>
      <c r="AC848" s="2">
        <v>0</v>
      </c>
      <c r="AD848" s="2">
        <v>0</v>
      </c>
      <c r="AE848" s="2">
        <v>0</v>
      </c>
      <c r="AF848" s="2">
        <v>0</v>
      </c>
      <c r="AG848" s="2">
        <v>0</v>
      </c>
      <c r="AH848" s="2" t="s">
        <v>225</v>
      </c>
      <c r="AI848" s="37">
        <v>5</v>
      </c>
    </row>
    <row r="849" spans="1:35" x14ac:dyDescent="0.25">
      <c r="A849" t="s">
        <v>35</v>
      </c>
      <c r="B849" t="s">
        <v>1798</v>
      </c>
      <c r="C849" t="s">
        <v>1946</v>
      </c>
      <c r="D849" t="s">
        <v>2355</v>
      </c>
      <c r="E849" s="2">
        <v>84.142857142857139</v>
      </c>
      <c r="F849" s="2">
        <v>5.4065934065934069</v>
      </c>
      <c r="G849" s="2">
        <v>0.17582417582417584</v>
      </c>
      <c r="H849" s="2">
        <v>0.4175824175824176</v>
      </c>
      <c r="I849" s="2">
        <v>2.7362637362637363</v>
      </c>
      <c r="J849" s="2">
        <v>0</v>
      </c>
      <c r="K849" s="2">
        <v>0</v>
      </c>
      <c r="L849" s="2">
        <v>4.5154945054945053</v>
      </c>
      <c r="M849" s="2">
        <v>4.6840659340659343</v>
      </c>
      <c r="N849" s="2">
        <v>0</v>
      </c>
      <c r="O849" s="2">
        <f>SUM(NonNurse[[#This Row],[Qualified Social Work Staff Hours]:[Other Social Work Staff Hours]])/NonNurse[[#This Row],[MDS Census]]</f>
        <v>5.5668016194331989E-2</v>
      </c>
      <c r="P849" s="2">
        <v>5.5604395604395602</v>
      </c>
      <c r="Q849" s="2">
        <v>0</v>
      </c>
      <c r="R849" s="2">
        <f>SUM(NonNurse[[#This Row],[Qualified Activities Professional Hours]:[Other Activities Professional Hours]])/NonNurse[[#This Row],[MDS Census]]</f>
        <v>6.6083322450045709E-2</v>
      </c>
      <c r="S849" s="2">
        <v>3.6385714285714301</v>
      </c>
      <c r="T849" s="2">
        <v>6.441758241758242</v>
      </c>
      <c r="U849" s="2">
        <v>0</v>
      </c>
      <c r="V849" s="2">
        <f>SUM(NonNurse[[#This Row],[Occupational Therapist Hours]:[OT Aide Hours]])/NonNurse[[#This Row],[MDS Census]]</f>
        <v>0.11980018283923209</v>
      </c>
      <c r="W849" s="2">
        <v>4.2197802197802208</v>
      </c>
      <c r="X849" s="2">
        <v>3.5369230769230771</v>
      </c>
      <c r="Y849" s="2">
        <v>0</v>
      </c>
      <c r="Z849" s="2">
        <f>SUM(NonNurse[[#This Row],[Physical Therapist (PT) Hours]:[PT Aide Hours]])/NonNurse[[#This Row],[MDS Census]]</f>
        <v>9.218492882329897E-2</v>
      </c>
      <c r="AA849" s="2">
        <v>0</v>
      </c>
      <c r="AB849" s="2">
        <v>0</v>
      </c>
      <c r="AC849" s="2">
        <v>0</v>
      </c>
      <c r="AD849" s="2">
        <v>0</v>
      </c>
      <c r="AE849" s="2">
        <v>0</v>
      </c>
      <c r="AF849" s="2">
        <v>0</v>
      </c>
      <c r="AG849" s="2">
        <v>0</v>
      </c>
      <c r="AH849" s="2" t="s">
        <v>865</v>
      </c>
      <c r="AI849" s="37">
        <v>5</v>
      </c>
    </row>
    <row r="850" spans="1:35" x14ac:dyDescent="0.25">
      <c r="A850" t="s">
        <v>35</v>
      </c>
      <c r="B850" t="s">
        <v>1797</v>
      </c>
      <c r="C850" t="s">
        <v>2068</v>
      </c>
      <c r="D850" t="s">
        <v>2307</v>
      </c>
      <c r="E850" s="2">
        <v>68.362637362637358</v>
      </c>
      <c r="F850" s="2">
        <v>6.6813186813186816</v>
      </c>
      <c r="G850" s="2">
        <v>0</v>
      </c>
      <c r="H850" s="2">
        <v>0.26923076923076922</v>
      </c>
      <c r="I850" s="2">
        <v>3.3406593406593408</v>
      </c>
      <c r="J850" s="2">
        <v>0</v>
      </c>
      <c r="K850" s="2">
        <v>0</v>
      </c>
      <c r="L850" s="2">
        <v>5.3373626373626371</v>
      </c>
      <c r="M850" s="2">
        <v>0</v>
      </c>
      <c r="N850" s="2">
        <v>5.4972527472527473</v>
      </c>
      <c r="O850" s="2">
        <f>SUM(NonNurse[[#This Row],[Qualified Social Work Staff Hours]:[Other Social Work Staff Hours]])/NonNurse[[#This Row],[MDS Census]]</f>
        <v>8.0413116862240799E-2</v>
      </c>
      <c r="P850" s="2">
        <v>0.84615384615384615</v>
      </c>
      <c r="Q850" s="2">
        <v>6.6510989010989015</v>
      </c>
      <c r="R850" s="2">
        <f>SUM(NonNurse[[#This Row],[Qualified Activities Professional Hours]:[Other Activities Professional Hours]])/NonNurse[[#This Row],[MDS Census]]</f>
        <v>0.10966886352676419</v>
      </c>
      <c r="S850" s="2">
        <v>3.1103296703296701</v>
      </c>
      <c r="T850" s="2">
        <v>0.95725274725274723</v>
      </c>
      <c r="U850" s="2">
        <v>0</v>
      </c>
      <c r="V850" s="2">
        <f>SUM(NonNurse[[#This Row],[Occupational Therapist Hours]:[OT Aide Hours]])/NonNurse[[#This Row],[MDS Census]]</f>
        <v>5.9500080372930399E-2</v>
      </c>
      <c r="W850" s="2">
        <v>2.7509890109890112</v>
      </c>
      <c r="X850" s="2">
        <v>2.1003296703296699</v>
      </c>
      <c r="Y850" s="2">
        <v>0</v>
      </c>
      <c r="Z850" s="2">
        <f>SUM(NonNurse[[#This Row],[Physical Therapist (PT) Hours]:[PT Aide Hours]])/NonNurse[[#This Row],[MDS Census]]</f>
        <v>7.0964475164764507E-2</v>
      </c>
      <c r="AA850" s="2">
        <v>5.4945054945054944E-2</v>
      </c>
      <c r="AB850" s="2">
        <v>0</v>
      </c>
      <c r="AC850" s="2">
        <v>0</v>
      </c>
      <c r="AD850" s="2">
        <v>0</v>
      </c>
      <c r="AE850" s="2">
        <v>0</v>
      </c>
      <c r="AF850" s="2">
        <v>0</v>
      </c>
      <c r="AG850" s="2">
        <v>0</v>
      </c>
      <c r="AH850" s="2" t="s">
        <v>864</v>
      </c>
      <c r="AI850" s="37">
        <v>5</v>
      </c>
    </row>
    <row r="851" spans="1:35" x14ac:dyDescent="0.25">
      <c r="A851" t="s">
        <v>35</v>
      </c>
      <c r="B851" t="s">
        <v>1488</v>
      </c>
      <c r="C851" t="s">
        <v>2006</v>
      </c>
      <c r="D851" t="s">
        <v>2332</v>
      </c>
      <c r="E851" s="2">
        <v>62.857142857142854</v>
      </c>
      <c r="F851" s="2">
        <v>5.2530769230769225</v>
      </c>
      <c r="G851" s="2">
        <v>0.24175824175824176</v>
      </c>
      <c r="H851" s="2">
        <v>0.21428571428571427</v>
      </c>
      <c r="I851" s="2">
        <v>4.0439560439560438</v>
      </c>
      <c r="J851" s="2">
        <v>0</v>
      </c>
      <c r="K851" s="2">
        <v>0</v>
      </c>
      <c r="L851" s="2">
        <v>0.63989010989010997</v>
      </c>
      <c r="M851" s="2">
        <v>6.2831868131868145</v>
      </c>
      <c r="N851" s="2">
        <v>0</v>
      </c>
      <c r="O851" s="2">
        <f>SUM(NonNurse[[#This Row],[Qualified Social Work Staff Hours]:[Other Social Work Staff Hours]])/NonNurse[[#This Row],[MDS Census]]</f>
        <v>9.9959790209790234E-2</v>
      </c>
      <c r="P851" s="2">
        <v>5.9076923076923089</v>
      </c>
      <c r="Q851" s="2">
        <v>4.0748351648351653</v>
      </c>
      <c r="R851" s="2">
        <f>SUM(NonNurse[[#This Row],[Qualified Activities Professional Hours]:[Other Activities Professional Hours]])/NonNurse[[#This Row],[MDS Census]]</f>
        <v>0.15881293706293709</v>
      </c>
      <c r="S851" s="2">
        <v>5.411538461538461</v>
      </c>
      <c r="T851" s="2">
        <v>7.6272527472527454</v>
      </c>
      <c r="U851" s="2">
        <v>0</v>
      </c>
      <c r="V851" s="2">
        <f>SUM(NonNurse[[#This Row],[Occupational Therapist Hours]:[OT Aide Hours]])/NonNurse[[#This Row],[MDS Census]]</f>
        <v>0.20743531468531465</v>
      </c>
      <c r="W851" s="2">
        <v>0.19417582417582419</v>
      </c>
      <c r="X851" s="2">
        <v>16.43032967032967</v>
      </c>
      <c r="Y851" s="2">
        <v>0</v>
      </c>
      <c r="Z851" s="2">
        <f>SUM(NonNurse[[#This Row],[Physical Therapist (PT) Hours]:[PT Aide Hours]])/NonNurse[[#This Row],[MDS Census]]</f>
        <v>0.26448076923076924</v>
      </c>
      <c r="AA851" s="2">
        <v>0</v>
      </c>
      <c r="AB851" s="2">
        <v>0</v>
      </c>
      <c r="AC851" s="2">
        <v>4.1538461538461542</v>
      </c>
      <c r="AD851" s="2">
        <v>0</v>
      </c>
      <c r="AE851" s="2">
        <v>0</v>
      </c>
      <c r="AF851" s="2">
        <v>0</v>
      </c>
      <c r="AG851" s="2">
        <v>0</v>
      </c>
      <c r="AH851" s="2" t="s">
        <v>548</v>
      </c>
      <c r="AI851" s="37">
        <v>5</v>
      </c>
    </row>
    <row r="852" spans="1:35" x14ac:dyDescent="0.25">
      <c r="A852" t="s">
        <v>35</v>
      </c>
      <c r="B852" t="s">
        <v>1411</v>
      </c>
      <c r="C852" t="s">
        <v>1959</v>
      </c>
      <c r="D852" t="s">
        <v>2318</v>
      </c>
      <c r="E852" s="2">
        <v>74.384615384615387</v>
      </c>
      <c r="F852" s="2">
        <v>5.3508791208791209</v>
      </c>
      <c r="G852" s="2">
        <v>0.42857142857142855</v>
      </c>
      <c r="H852" s="2">
        <v>0.25274725274725274</v>
      </c>
      <c r="I852" s="2">
        <v>0.96703296703296704</v>
      </c>
      <c r="J852" s="2">
        <v>0</v>
      </c>
      <c r="K852" s="2">
        <v>0</v>
      </c>
      <c r="L852" s="2">
        <v>0.91516483516483538</v>
      </c>
      <c r="M852" s="2">
        <v>6.1485714285714268</v>
      </c>
      <c r="N852" s="2">
        <v>0</v>
      </c>
      <c r="O852" s="2">
        <f>SUM(NonNurse[[#This Row],[Qualified Social Work Staff Hours]:[Other Social Work Staff Hours]])/NonNurse[[#This Row],[MDS Census]]</f>
        <v>8.2659181563007805E-2</v>
      </c>
      <c r="P852" s="2">
        <v>5.193186813186812</v>
      </c>
      <c r="Q852" s="2">
        <v>8.5697802197802222</v>
      </c>
      <c r="R852" s="2">
        <f>SUM(NonNurse[[#This Row],[Qualified Activities Professional Hours]:[Other Activities Professional Hours]])/NonNurse[[#This Row],[MDS Census]]</f>
        <v>0.18502437583099424</v>
      </c>
      <c r="S852" s="2">
        <v>2.8010989010989014</v>
      </c>
      <c r="T852" s="2">
        <v>9.1968131868131859</v>
      </c>
      <c r="U852" s="2">
        <v>0</v>
      </c>
      <c r="V852" s="2">
        <f>SUM(NonNurse[[#This Row],[Occupational Therapist Hours]:[OT Aide Hours]])/NonNurse[[#This Row],[MDS Census]]</f>
        <v>0.16129561235042103</v>
      </c>
      <c r="W852" s="2">
        <v>0</v>
      </c>
      <c r="X852" s="2">
        <v>9.8640659340659322</v>
      </c>
      <c r="Y852" s="2">
        <v>0</v>
      </c>
      <c r="Z852" s="2">
        <f>SUM(NonNurse[[#This Row],[Physical Therapist (PT) Hours]:[PT Aide Hours]])/NonNurse[[#This Row],[MDS Census]]</f>
        <v>0.13260895257792876</v>
      </c>
      <c r="AA852" s="2">
        <v>0</v>
      </c>
      <c r="AB852" s="2">
        <v>0</v>
      </c>
      <c r="AC852" s="2">
        <v>0</v>
      </c>
      <c r="AD852" s="2">
        <v>0</v>
      </c>
      <c r="AE852" s="2">
        <v>0</v>
      </c>
      <c r="AF852" s="2">
        <v>0</v>
      </c>
      <c r="AG852" s="2">
        <v>0</v>
      </c>
      <c r="AH852" s="2" t="s">
        <v>470</v>
      </c>
      <c r="AI852" s="37">
        <v>5</v>
      </c>
    </row>
    <row r="853" spans="1:35" x14ac:dyDescent="0.25">
      <c r="A853" t="s">
        <v>35</v>
      </c>
      <c r="B853" t="s">
        <v>1439</v>
      </c>
      <c r="C853" t="s">
        <v>1949</v>
      </c>
      <c r="D853" t="s">
        <v>2298</v>
      </c>
      <c r="E853" s="2">
        <v>68.549450549450555</v>
      </c>
      <c r="F853" s="2">
        <v>5.206373626373626</v>
      </c>
      <c r="G853" s="2">
        <v>0.79120879120879117</v>
      </c>
      <c r="H853" s="2">
        <v>0.23076923076923078</v>
      </c>
      <c r="I853" s="2">
        <v>0.17582417582417584</v>
      </c>
      <c r="J853" s="2">
        <v>0</v>
      </c>
      <c r="K853" s="2">
        <v>0</v>
      </c>
      <c r="L853" s="2">
        <v>3.5301098901098902</v>
      </c>
      <c r="M853" s="2">
        <v>3.5164835164835164</v>
      </c>
      <c r="N853" s="2">
        <v>0</v>
      </c>
      <c r="O853" s="2">
        <f>SUM(NonNurse[[#This Row],[Qualified Social Work Staff Hours]:[Other Social Work Staff Hours]])/NonNurse[[#This Row],[MDS Census]]</f>
        <v>5.1298493106764986E-2</v>
      </c>
      <c r="P853" s="2">
        <v>3.7757142857142862</v>
      </c>
      <c r="Q853" s="2">
        <v>0.41307692307692306</v>
      </c>
      <c r="R853" s="2">
        <f>SUM(NonNurse[[#This Row],[Qualified Activities Professional Hours]:[Other Activities Professional Hours]])/NonNurse[[#This Row],[MDS Census]]</f>
        <v>6.1106123757614622E-2</v>
      </c>
      <c r="S853" s="2">
        <v>2.3674725274725272</v>
      </c>
      <c r="T853" s="2">
        <v>7.79010989010989</v>
      </c>
      <c r="U853" s="2">
        <v>0</v>
      </c>
      <c r="V853" s="2">
        <f>SUM(NonNurse[[#This Row],[Occupational Therapist Hours]:[OT Aide Hours]])/NonNurse[[#This Row],[MDS Census]]</f>
        <v>0.14817890349470983</v>
      </c>
      <c r="W853" s="2">
        <v>5.300659340659343</v>
      </c>
      <c r="X853" s="2">
        <v>18.549670329670334</v>
      </c>
      <c r="Y853" s="2">
        <v>0</v>
      </c>
      <c r="Z853" s="2">
        <f>SUM(NonNurse[[#This Row],[Physical Therapist (PT) Hours]:[PT Aide Hours]])/NonNurse[[#This Row],[MDS Census]]</f>
        <v>0.34792882334081443</v>
      </c>
      <c r="AA853" s="2">
        <v>0</v>
      </c>
      <c r="AB853" s="2">
        <v>0</v>
      </c>
      <c r="AC853" s="2">
        <v>0</v>
      </c>
      <c r="AD853" s="2">
        <v>0</v>
      </c>
      <c r="AE853" s="2">
        <v>0</v>
      </c>
      <c r="AF853" s="2">
        <v>0</v>
      </c>
      <c r="AG853" s="2">
        <v>0</v>
      </c>
      <c r="AH853" s="2" t="s">
        <v>498</v>
      </c>
      <c r="AI853" s="37">
        <v>5</v>
      </c>
    </row>
    <row r="854" spans="1:35" x14ac:dyDescent="0.25">
      <c r="A854" t="s">
        <v>35</v>
      </c>
      <c r="B854" t="s">
        <v>993</v>
      </c>
      <c r="C854" t="s">
        <v>2223</v>
      </c>
      <c r="D854" t="s">
        <v>2331</v>
      </c>
      <c r="E854" s="2">
        <v>93.72527472527473</v>
      </c>
      <c r="F854" s="2">
        <v>9.1428571428571423</v>
      </c>
      <c r="G854" s="2">
        <v>0.13186813186813187</v>
      </c>
      <c r="H854" s="2">
        <v>0.26373626373626374</v>
      </c>
      <c r="I854" s="2">
        <v>9.780219780219781</v>
      </c>
      <c r="J854" s="2">
        <v>0</v>
      </c>
      <c r="K854" s="2">
        <v>0</v>
      </c>
      <c r="L854" s="2">
        <v>12.593406593406593</v>
      </c>
      <c r="M854" s="2">
        <v>19.464285714285715</v>
      </c>
      <c r="N854" s="2">
        <v>11.913736263736261</v>
      </c>
      <c r="O854" s="2">
        <f>SUM(NonNurse[[#This Row],[Qualified Social Work Staff Hours]:[Other Social Work Staff Hours]])/NonNurse[[#This Row],[MDS Census]]</f>
        <v>0.33478719662328521</v>
      </c>
      <c r="P854" s="2">
        <v>0</v>
      </c>
      <c r="Q854" s="2">
        <v>16.546703296703296</v>
      </c>
      <c r="R854" s="2">
        <f>SUM(NonNurse[[#This Row],[Qualified Activities Professional Hours]:[Other Activities Professional Hours]])/NonNurse[[#This Row],[MDS Census]]</f>
        <v>0.17654472974557389</v>
      </c>
      <c r="S854" s="2">
        <v>13.744505494505495</v>
      </c>
      <c r="T854" s="2">
        <v>12.588791208791209</v>
      </c>
      <c r="U854" s="2">
        <v>0</v>
      </c>
      <c r="V854" s="2">
        <f>SUM(NonNurse[[#This Row],[Occupational Therapist Hours]:[OT Aide Hours]])/NonNurse[[#This Row],[MDS Census]]</f>
        <v>0.28096259819439556</v>
      </c>
      <c r="W854" s="2">
        <v>15.632747252747253</v>
      </c>
      <c r="X854" s="2">
        <v>14.401428571428573</v>
      </c>
      <c r="Y854" s="2">
        <v>2.2417582417582418</v>
      </c>
      <c r="Z854" s="2">
        <f>SUM(NonNurse[[#This Row],[Physical Therapist (PT) Hours]:[PT Aide Hours]])/NonNurse[[#This Row],[MDS Census]]</f>
        <v>0.3443674522218314</v>
      </c>
      <c r="AA854" s="2">
        <v>0</v>
      </c>
      <c r="AB854" s="2">
        <v>5.4065934065934069</v>
      </c>
      <c r="AC854" s="2">
        <v>0</v>
      </c>
      <c r="AD854" s="2">
        <v>0</v>
      </c>
      <c r="AE854" s="2">
        <v>0</v>
      </c>
      <c r="AF854" s="2">
        <v>0</v>
      </c>
      <c r="AG854" s="2">
        <v>0.26373626373626374</v>
      </c>
      <c r="AH854" s="2" t="s">
        <v>856</v>
      </c>
      <c r="AI854" s="37">
        <v>5</v>
      </c>
    </row>
    <row r="855" spans="1:35" x14ac:dyDescent="0.25">
      <c r="A855" t="s">
        <v>35</v>
      </c>
      <c r="B855" t="s">
        <v>1858</v>
      </c>
      <c r="C855" t="s">
        <v>2090</v>
      </c>
      <c r="D855" t="s">
        <v>2280</v>
      </c>
      <c r="E855" s="2">
        <v>43.175824175824175</v>
      </c>
      <c r="F855" s="2">
        <v>2.4615384615384617</v>
      </c>
      <c r="G855" s="2">
        <v>0</v>
      </c>
      <c r="H855" s="2">
        <v>0</v>
      </c>
      <c r="I855" s="2">
        <v>0.74725274725274726</v>
      </c>
      <c r="J855" s="2">
        <v>0</v>
      </c>
      <c r="K855" s="2">
        <v>0</v>
      </c>
      <c r="L855" s="2">
        <v>1.0670329670329672</v>
      </c>
      <c r="M855" s="2">
        <v>0</v>
      </c>
      <c r="N855" s="2">
        <v>4.936813186813187</v>
      </c>
      <c r="O855" s="2">
        <f>SUM(NonNurse[[#This Row],[Qualified Social Work Staff Hours]:[Other Social Work Staff Hours]])/NonNurse[[#This Row],[MDS Census]]</f>
        <v>0.11434207177398829</v>
      </c>
      <c r="P855" s="2">
        <v>0</v>
      </c>
      <c r="Q855" s="2">
        <v>5.854395604395604</v>
      </c>
      <c r="R855" s="2">
        <f>SUM(NonNurse[[#This Row],[Qualified Activities Professional Hours]:[Other Activities Professional Hours]])/NonNurse[[#This Row],[MDS Census]]</f>
        <v>0.13559429880376686</v>
      </c>
      <c r="S855" s="2">
        <v>1.4642857142857142</v>
      </c>
      <c r="T855" s="2">
        <v>2.0817582417582412</v>
      </c>
      <c r="U855" s="2">
        <v>0</v>
      </c>
      <c r="V855" s="2">
        <f>SUM(NonNurse[[#This Row],[Occupational Therapist Hours]:[OT Aide Hours]])/NonNurse[[#This Row],[MDS Census]]</f>
        <v>8.2130313056757429E-2</v>
      </c>
      <c r="W855" s="2">
        <v>0.96637362637362667</v>
      </c>
      <c r="X855" s="2">
        <v>2.1073626373626375</v>
      </c>
      <c r="Y855" s="2">
        <v>0</v>
      </c>
      <c r="Z855" s="2">
        <f>SUM(NonNurse[[#This Row],[Physical Therapist (PT) Hours]:[PT Aide Hours]])/NonNurse[[#This Row],[MDS Census]]</f>
        <v>7.1191142784423525E-2</v>
      </c>
      <c r="AA855" s="2">
        <v>0</v>
      </c>
      <c r="AB855" s="2">
        <v>0</v>
      </c>
      <c r="AC855" s="2">
        <v>0</v>
      </c>
      <c r="AD855" s="2">
        <v>0</v>
      </c>
      <c r="AE855" s="2">
        <v>0</v>
      </c>
      <c r="AF855" s="2">
        <v>0</v>
      </c>
      <c r="AG855" s="2">
        <v>0</v>
      </c>
      <c r="AH855" s="2" t="s">
        <v>925</v>
      </c>
      <c r="AI855" s="37">
        <v>5</v>
      </c>
    </row>
    <row r="856" spans="1:35" x14ac:dyDescent="0.25">
      <c r="A856" t="s">
        <v>35</v>
      </c>
      <c r="B856" t="s">
        <v>1446</v>
      </c>
      <c r="C856" t="s">
        <v>2063</v>
      </c>
      <c r="D856" t="s">
        <v>2333</v>
      </c>
      <c r="E856" s="2">
        <v>67.15384615384616</v>
      </c>
      <c r="F856" s="2">
        <v>9.6483516483516478</v>
      </c>
      <c r="G856" s="2">
        <v>0</v>
      </c>
      <c r="H856" s="2">
        <v>0.12087912087912088</v>
      </c>
      <c r="I856" s="2">
        <v>2.7362637362637363</v>
      </c>
      <c r="J856" s="2">
        <v>0</v>
      </c>
      <c r="K856" s="2">
        <v>0</v>
      </c>
      <c r="L856" s="2">
        <v>7.4235164835164822</v>
      </c>
      <c r="M856" s="2">
        <v>5.3571428571428568</v>
      </c>
      <c r="N856" s="2">
        <v>0</v>
      </c>
      <c r="O856" s="2">
        <f>SUM(NonNurse[[#This Row],[Qualified Social Work Staff Hours]:[Other Social Work Staff Hours]])/NonNurse[[#This Row],[MDS Census]]</f>
        <v>7.9774177712322022E-2</v>
      </c>
      <c r="P856" s="2">
        <v>0</v>
      </c>
      <c r="Q856" s="2">
        <v>46.747252747252745</v>
      </c>
      <c r="R856" s="2">
        <f>SUM(NonNurse[[#This Row],[Qualified Activities Professional Hours]:[Other Activities Professional Hours]])/NonNurse[[#This Row],[MDS Census]]</f>
        <v>0.69612174766813928</v>
      </c>
      <c r="S856" s="2">
        <v>1.9428571428571431</v>
      </c>
      <c r="T856" s="2">
        <v>6.9289010989010986</v>
      </c>
      <c r="U856" s="2">
        <v>0</v>
      </c>
      <c r="V856" s="2">
        <f>SUM(NonNurse[[#This Row],[Occupational Therapist Hours]:[OT Aide Hours]])/NonNurse[[#This Row],[MDS Census]]</f>
        <v>0.13211094747177221</v>
      </c>
      <c r="W856" s="2">
        <v>1.6260439560439555</v>
      </c>
      <c r="X856" s="2">
        <v>6.2879120879120887</v>
      </c>
      <c r="Y856" s="2">
        <v>0</v>
      </c>
      <c r="Z856" s="2">
        <f>SUM(NonNurse[[#This Row],[Physical Therapist (PT) Hours]:[PT Aide Hours]])/NonNurse[[#This Row],[MDS Census]]</f>
        <v>0.11784814269350351</v>
      </c>
      <c r="AA856" s="2">
        <v>0</v>
      </c>
      <c r="AB856" s="2">
        <v>0</v>
      </c>
      <c r="AC856" s="2">
        <v>0</v>
      </c>
      <c r="AD856" s="2">
        <v>0</v>
      </c>
      <c r="AE856" s="2">
        <v>0</v>
      </c>
      <c r="AF856" s="2">
        <v>0</v>
      </c>
      <c r="AG856" s="2">
        <v>0</v>
      </c>
      <c r="AH856" s="2" t="s">
        <v>505</v>
      </c>
      <c r="AI856" s="37">
        <v>5</v>
      </c>
    </row>
    <row r="857" spans="1:35" x14ac:dyDescent="0.25">
      <c r="A857" t="s">
        <v>35</v>
      </c>
      <c r="B857" t="s">
        <v>1210</v>
      </c>
      <c r="C857" t="s">
        <v>2008</v>
      </c>
      <c r="D857" t="s">
        <v>2296</v>
      </c>
      <c r="E857" s="2">
        <v>86.527472527472526</v>
      </c>
      <c r="F857" s="2">
        <v>5.4505494505494507</v>
      </c>
      <c r="G857" s="2">
        <v>3.0439560439560438</v>
      </c>
      <c r="H857" s="2">
        <v>0.51571428571428568</v>
      </c>
      <c r="I857" s="2">
        <v>2.9780219780219781</v>
      </c>
      <c r="J857" s="2">
        <v>0</v>
      </c>
      <c r="K857" s="2">
        <v>0</v>
      </c>
      <c r="L857" s="2">
        <v>4.2050549450549441</v>
      </c>
      <c r="M857" s="2">
        <v>5.2747252747252746</v>
      </c>
      <c r="N857" s="2">
        <v>0</v>
      </c>
      <c r="O857" s="2">
        <f>SUM(NonNurse[[#This Row],[Qualified Social Work Staff Hours]:[Other Social Work Staff Hours]])/NonNurse[[#This Row],[MDS Census]]</f>
        <v>6.0960121920243839E-2</v>
      </c>
      <c r="P857" s="2">
        <v>5.3626373626373622</v>
      </c>
      <c r="Q857" s="2">
        <v>6.4791208791208827</v>
      </c>
      <c r="R857" s="2">
        <f>SUM(NonNurse[[#This Row],[Qualified Activities Professional Hours]:[Other Activities Professional Hours]])/NonNurse[[#This Row],[MDS Census]]</f>
        <v>0.13685547371094747</v>
      </c>
      <c r="S857" s="2">
        <v>5.1390109890109885</v>
      </c>
      <c r="T857" s="2">
        <v>4.2591208791208786</v>
      </c>
      <c r="U857" s="2">
        <v>0</v>
      </c>
      <c r="V857" s="2">
        <f>SUM(NonNurse[[#This Row],[Occupational Therapist Hours]:[OT Aide Hours]])/NonNurse[[#This Row],[MDS Census]]</f>
        <v>0.10861442722885443</v>
      </c>
      <c r="W857" s="2">
        <v>3.7407692307692311</v>
      </c>
      <c r="X857" s="2">
        <v>10.235604395604394</v>
      </c>
      <c r="Y857" s="2">
        <v>0</v>
      </c>
      <c r="Z857" s="2">
        <f>SUM(NonNurse[[#This Row],[Physical Therapist (PT) Hours]:[PT Aide Hours]])/NonNurse[[#This Row],[MDS Census]]</f>
        <v>0.16152527305054609</v>
      </c>
      <c r="AA857" s="2">
        <v>0</v>
      </c>
      <c r="AB857" s="2">
        <v>0</v>
      </c>
      <c r="AC857" s="2">
        <v>0</v>
      </c>
      <c r="AD857" s="2">
        <v>0</v>
      </c>
      <c r="AE857" s="2">
        <v>0</v>
      </c>
      <c r="AF857" s="2">
        <v>0</v>
      </c>
      <c r="AG857" s="2">
        <v>0</v>
      </c>
      <c r="AH857" s="2" t="s">
        <v>266</v>
      </c>
      <c r="AI857" s="37">
        <v>5</v>
      </c>
    </row>
    <row r="858" spans="1:35" x14ac:dyDescent="0.25">
      <c r="A858" t="s">
        <v>35</v>
      </c>
      <c r="B858" t="s">
        <v>1214</v>
      </c>
      <c r="C858" t="s">
        <v>1924</v>
      </c>
      <c r="D858" t="s">
        <v>2332</v>
      </c>
      <c r="E858" s="2">
        <v>34.890109890109891</v>
      </c>
      <c r="F858" s="2">
        <v>25.76439560439562</v>
      </c>
      <c r="G858" s="2">
        <v>0.70329670329670335</v>
      </c>
      <c r="H858" s="2">
        <v>0</v>
      </c>
      <c r="I858" s="2">
        <v>0.18681318681318682</v>
      </c>
      <c r="J858" s="2">
        <v>0</v>
      </c>
      <c r="K858" s="2">
        <v>0</v>
      </c>
      <c r="L858" s="2">
        <v>3.1041758241758237</v>
      </c>
      <c r="M858" s="2">
        <v>5.3863736263736257</v>
      </c>
      <c r="N858" s="2">
        <v>0</v>
      </c>
      <c r="O858" s="2">
        <f>SUM(NonNurse[[#This Row],[Qualified Social Work Staff Hours]:[Other Social Work Staff Hours]])/NonNurse[[#This Row],[MDS Census]]</f>
        <v>0.1543811023622047</v>
      </c>
      <c r="P858" s="2">
        <v>5.7603296703296714</v>
      </c>
      <c r="Q858" s="2">
        <v>14.583846153846153</v>
      </c>
      <c r="R858" s="2">
        <f>SUM(NonNurse[[#This Row],[Qualified Activities Professional Hours]:[Other Activities Professional Hours]])/NonNurse[[#This Row],[MDS Census]]</f>
        <v>0.58309291338582681</v>
      </c>
      <c r="S858" s="2">
        <v>2.2061538461538466</v>
      </c>
      <c r="T858" s="2">
        <v>4.7851648351648359</v>
      </c>
      <c r="U858" s="2">
        <v>0</v>
      </c>
      <c r="V858" s="2">
        <f>SUM(NonNurse[[#This Row],[Occupational Therapist Hours]:[OT Aide Hours]])/NonNurse[[#This Row],[MDS Census]]</f>
        <v>0.20038110236220477</v>
      </c>
      <c r="W858" s="2">
        <v>3.6650549450549441</v>
      </c>
      <c r="X858" s="2">
        <v>1.0498901098901099</v>
      </c>
      <c r="Y858" s="2">
        <v>0</v>
      </c>
      <c r="Z858" s="2">
        <f>SUM(NonNurse[[#This Row],[Physical Therapist (PT) Hours]:[PT Aide Hours]])/NonNurse[[#This Row],[MDS Census]]</f>
        <v>0.13513700787401572</v>
      </c>
      <c r="AA858" s="2">
        <v>0</v>
      </c>
      <c r="AB858" s="2">
        <v>0</v>
      </c>
      <c r="AC858" s="2">
        <v>0</v>
      </c>
      <c r="AD858" s="2">
        <v>40.142857142857146</v>
      </c>
      <c r="AE858" s="2">
        <v>0</v>
      </c>
      <c r="AF858" s="2">
        <v>0</v>
      </c>
      <c r="AG858" s="2">
        <v>0</v>
      </c>
      <c r="AH858" s="2" t="s">
        <v>270</v>
      </c>
      <c r="AI858" s="37">
        <v>5</v>
      </c>
    </row>
    <row r="859" spans="1:35" x14ac:dyDescent="0.25">
      <c r="A859" t="s">
        <v>35</v>
      </c>
      <c r="B859" t="s">
        <v>1807</v>
      </c>
      <c r="C859" t="s">
        <v>1997</v>
      </c>
      <c r="D859" t="s">
        <v>2360</v>
      </c>
      <c r="E859" s="2">
        <v>24.065934065934066</v>
      </c>
      <c r="F859" s="2">
        <v>0</v>
      </c>
      <c r="G859" s="2">
        <v>0</v>
      </c>
      <c r="H859" s="2">
        <v>0</v>
      </c>
      <c r="I859" s="2">
        <v>0.12087912087912088</v>
      </c>
      <c r="J859" s="2">
        <v>0</v>
      </c>
      <c r="K859" s="2">
        <v>0</v>
      </c>
      <c r="L859" s="2">
        <v>0</v>
      </c>
      <c r="M859" s="2">
        <v>0</v>
      </c>
      <c r="N859" s="2">
        <v>0.79120879120879117</v>
      </c>
      <c r="O859" s="2">
        <f>SUM(NonNurse[[#This Row],[Qualified Social Work Staff Hours]:[Other Social Work Staff Hours]])/NonNurse[[#This Row],[MDS Census]]</f>
        <v>3.287671232876712E-2</v>
      </c>
      <c r="P859" s="2">
        <v>5.2747252747252746</v>
      </c>
      <c r="Q859" s="2">
        <v>1.6483516483516483</v>
      </c>
      <c r="R859" s="2">
        <f>SUM(NonNurse[[#This Row],[Qualified Activities Professional Hours]:[Other Activities Professional Hours]])/NonNurse[[#This Row],[MDS Census]]</f>
        <v>0.28767123287671237</v>
      </c>
      <c r="S859" s="2">
        <v>0</v>
      </c>
      <c r="T859" s="2">
        <v>0</v>
      </c>
      <c r="U859" s="2">
        <v>0</v>
      </c>
      <c r="V859" s="2">
        <f>SUM(NonNurse[[#This Row],[Occupational Therapist Hours]:[OT Aide Hours]])/NonNurse[[#This Row],[MDS Census]]</f>
        <v>0</v>
      </c>
      <c r="W859" s="2">
        <v>0</v>
      </c>
      <c r="X859" s="2">
        <v>0</v>
      </c>
      <c r="Y859" s="2">
        <v>0</v>
      </c>
      <c r="Z859" s="2">
        <f>SUM(NonNurse[[#This Row],[Physical Therapist (PT) Hours]:[PT Aide Hours]])/NonNurse[[#This Row],[MDS Census]]</f>
        <v>0</v>
      </c>
      <c r="AA859" s="2">
        <v>0</v>
      </c>
      <c r="AB859" s="2">
        <v>0</v>
      </c>
      <c r="AC859" s="2">
        <v>0</v>
      </c>
      <c r="AD859" s="2">
        <v>0</v>
      </c>
      <c r="AE859" s="2">
        <v>0</v>
      </c>
      <c r="AF859" s="2">
        <v>0</v>
      </c>
      <c r="AG859" s="2">
        <v>0</v>
      </c>
      <c r="AH859" s="2" t="s">
        <v>874</v>
      </c>
      <c r="AI859" s="37">
        <v>5</v>
      </c>
    </row>
    <row r="860" spans="1:35" x14ac:dyDescent="0.25">
      <c r="A860" t="s">
        <v>35</v>
      </c>
      <c r="B860" t="s">
        <v>1589</v>
      </c>
      <c r="C860" t="s">
        <v>2005</v>
      </c>
      <c r="D860" t="s">
        <v>2328</v>
      </c>
      <c r="E860" s="2">
        <v>71.032967032967036</v>
      </c>
      <c r="F860" s="2">
        <v>5.0384615384615383</v>
      </c>
      <c r="G860" s="2">
        <v>0</v>
      </c>
      <c r="H860" s="2">
        <v>0</v>
      </c>
      <c r="I860" s="2">
        <v>0</v>
      </c>
      <c r="J860" s="2">
        <v>0</v>
      </c>
      <c r="K860" s="2">
        <v>0</v>
      </c>
      <c r="L860" s="2">
        <v>1.5130769230769221</v>
      </c>
      <c r="M860" s="2">
        <v>0</v>
      </c>
      <c r="N860" s="2">
        <v>5.7142857142857144</v>
      </c>
      <c r="O860" s="2">
        <f>SUM(NonNurse[[#This Row],[Qualified Social Work Staff Hours]:[Other Social Work Staff Hours]])/NonNurse[[#This Row],[MDS Census]]</f>
        <v>8.0445544554455448E-2</v>
      </c>
      <c r="P860" s="2">
        <v>5.0482417582417582</v>
      </c>
      <c r="Q860" s="2">
        <v>8.7589010989011005</v>
      </c>
      <c r="R860" s="2">
        <f>SUM(NonNurse[[#This Row],[Qualified Activities Professional Hours]:[Other Activities Professional Hours]])/NonNurse[[#This Row],[MDS Census]]</f>
        <v>0.19437654702970297</v>
      </c>
      <c r="S860" s="2">
        <v>0.34879120879120884</v>
      </c>
      <c r="T860" s="2">
        <v>2.6962637362637372</v>
      </c>
      <c r="U860" s="2">
        <v>0</v>
      </c>
      <c r="V860" s="2">
        <f>SUM(NonNurse[[#This Row],[Occupational Therapist Hours]:[OT Aide Hours]])/NonNurse[[#This Row],[MDS Census]]</f>
        <v>4.2868193069306941E-2</v>
      </c>
      <c r="W860" s="2">
        <v>0.52582417582417595</v>
      </c>
      <c r="X860" s="2">
        <v>5.559230769230771</v>
      </c>
      <c r="Y860" s="2">
        <v>0</v>
      </c>
      <c r="Z860" s="2">
        <f>SUM(NonNurse[[#This Row],[Physical Therapist (PT) Hours]:[PT Aide Hours]])/NonNurse[[#This Row],[MDS Census]]</f>
        <v>8.5665222772277241E-2</v>
      </c>
      <c r="AA860" s="2">
        <v>0</v>
      </c>
      <c r="AB860" s="2">
        <v>0</v>
      </c>
      <c r="AC860" s="2">
        <v>0</v>
      </c>
      <c r="AD860" s="2">
        <v>0</v>
      </c>
      <c r="AE860" s="2">
        <v>0</v>
      </c>
      <c r="AF860" s="2">
        <v>0</v>
      </c>
      <c r="AG860" s="2">
        <v>0</v>
      </c>
      <c r="AH860" s="2" t="s">
        <v>651</v>
      </c>
      <c r="AI860" s="37">
        <v>5</v>
      </c>
    </row>
    <row r="861" spans="1:35" x14ac:dyDescent="0.25">
      <c r="A861" t="s">
        <v>35</v>
      </c>
      <c r="B861" t="s">
        <v>1436</v>
      </c>
      <c r="C861" t="s">
        <v>2196</v>
      </c>
      <c r="D861" t="s">
        <v>2346</v>
      </c>
      <c r="E861" s="2">
        <v>120.20879120879121</v>
      </c>
      <c r="F861" s="2">
        <v>5.186813186813187</v>
      </c>
      <c r="G861" s="2">
        <v>0</v>
      </c>
      <c r="H861" s="2">
        <v>0</v>
      </c>
      <c r="I861" s="2">
        <v>0</v>
      </c>
      <c r="J861" s="2">
        <v>0</v>
      </c>
      <c r="K861" s="2">
        <v>0</v>
      </c>
      <c r="L861" s="2">
        <v>7.1551648351648351</v>
      </c>
      <c r="M861" s="2">
        <v>0</v>
      </c>
      <c r="N861" s="2">
        <v>5.8750549450549441</v>
      </c>
      <c r="O861" s="2">
        <f>SUM(NonNurse[[#This Row],[Qualified Social Work Staff Hours]:[Other Social Work Staff Hours]])/NonNurse[[#This Row],[MDS Census]]</f>
        <v>4.8873754456531665E-2</v>
      </c>
      <c r="P861" s="2">
        <v>5.3736263736263732</v>
      </c>
      <c r="Q861" s="2">
        <v>13.652307692307696</v>
      </c>
      <c r="R861" s="2">
        <f>SUM(NonNurse[[#This Row],[Qualified Activities Professional Hours]:[Other Activities Professional Hours]])/NonNurse[[#This Row],[MDS Census]]</f>
        <v>0.15827406527104856</v>
      </c>
      <c r="S861" s="2">
        <v>2.339230769230769</v>
      </c>
      <c r="T861" s="2">
        <v>11.174725274725274</v>
      </c>
      <c r="U861" s="2">
        <v>0</v>
      </c>
      <c r="V861" s="2">
        <f>SUM(NonNurse[[#This Row],[Occupational Therapist Hours]:[OT Aide Hours]])/NonNurse[[#This Row],[MDS Census]]</f>
        <v>0.1124206965901819</v>
      </c>
      <c r="W861" s="2">
        <v>4.8785714285714281</v>
      </c>
      <c r="X861" s="2">
        <v>16.78131868131868</v>
      </c>
      <c r="Y861" s="2">
        <v>0</v>
      </c>
      <c r="Z861" s="2">
        <f>SUM(NonNurse[[#This Row],[Physical Therapist (PT) Hours]:[PT Aide Hours]])/NonNurse[[#This Row],[MDS Census]]</f>
        <v>0.18018557454977599</v>
      </c>
      <c r="AA861" s="2">
        <v>0</v>
      </c>
      <c r="AB861" s="2">
        <v>0</v>
      </c>
      <c r="AC861" s="2">
        <v>0</v>
      </c>
      <c r="AD861" s="2">
        <v>0</v>
      </c>
      <c r="AE861" s="2">
        <v>0</v>
      </c>
      <c r="AF861" s="2">
        <v>0</v>
      </c>
      <c r="AG861" s="2">
        <v>0</v>
      </c>
      <c r="AH861" s="2" t="s">
        <v>495</v>
      </c>
      <c r="AI861" s="37">
        <v>5</v>
      </c>
    </row>
    <row r="862" spans="1:35" x14ac:dyDescent="0.25">
      <c r="A862" t="s">
        <v>35</v>
      </c>
      <c r="B862" t="s">
        <v>1391</v>
      </c>
      <c r="C862" t="s">
        <v>2191</v>
      </c>
      <c r="D862" t="s">
        <v>2338</v>
      </c>
      <c r="E862" s="2">
        <v>43.329670329670328</v>
      </c>
      <c r="F862" s="2">
        <v>5.2747252747252746</v>
      </c>
      <c r="G862" s="2">
        <v>0</v>
      </c>
      <c r="H862" s="2">
        <v>0</v>
      </c>
      <c r="I862" s="2">
        <v>0</v>
      </c>
      <c r="J862" s="2">
        <v>0</v>
      </c>
      <c r="K862" s="2">
        <v>0</v>
      </c>
      <c r="L862" s="2">
        <v>3.0741758241758252</v>
      </c>
      <c r="M862" s="2">
        <v>0</v>
      </c>
      <c r="N862" s="2">
        <v>5.4764835164835164</v>
      </c>
      <c r="O862" s="2">
        <f>SUM(NonNurse[[#This Row],[Qualified Social Work Staff Hours]:[Other Social Work Staff Hours]])/NonNurse[[#This Row],[MDS Census]]</f>
        <v>0.12639107278721787</v>
      </c>
      <c r="P862" s="2">
        <v>5.4783516483516461</v>
      </c>
      <c r="Q862" s="2">
        <v>0.38901098901098902</v>
      </c>
      <c r="R862" s="2">
        <f>SUM(NonNurse[[#This Row],[Qualified Activities Professional Hours]:[Other Activities Professional Hours]])/NonNurse[[#This Row],[MDS Census]]</f>
        <v>0.13541212274917572</v>
      </c>
      <c r="S862" s="2">
        <v>4.0820879120879114</v>
      </c>
      <c r="T862" s="2">
        <v>6.7007692307692297</v>
      </c>
      <c r="U862" s="2">
        <v>0</v>
      </c>
      <c r="V862" s="2">
        <f>SUM(NonNurse[[#This Row],[Occupational Therapist Hours]:[OT Aide Hours]])/NonNurse[[#This Row],[MDS Census]]</f>
        <v>0.24885620086228757</v>
      </c>
      <c r="W862" s="2">
        <v>5.0861538461538469</v>
      </c>
      <c r="X862" s="2">
        <v>8.0957142857142816</v>
      </c>
      <c r="Y862" s="2">
        <v>0</v>
      </c>
      <c r="Z862" s="2">
        <f>SUM(NonNurse[[#This Row],[Physical Therapist (PT) Hours]:[PT Aide Hours]])/NonNurse[[#This Row],[MDS Census]]</f>
        <v>0.3042226730915546</v>
      </c>
      <c r="AA862" s="2">
        <v>0</v>
      </c>
      <c r="AB862" s="2">
        <v>0</v>
      </c>
      <c r="AC862" s="2">
        <v>0</v>
      </c>
      <c r="AD862" s="2">
        <v>0</v>
      </c>
      <c r="AE862" s="2">
        <v>0</v>
      </c>
      <c r="AF862" s="2">
        <v>0</v>
      </c>
      <c r="AG862" s="2">
        <v>0</v>
      </c>
      <c r="AH862" s="2" t="s">
        <v>449</v>
      </c>
      <c r="AI862" s="37">
        <v>5</v>
      </c>
    </row>
    <row r="863" spans="1:35" x14ac:dyDescent="0.25">
      <c r="A863" t="s">
        <v>35</v>
      </c>
      <c r="B863" t="s">
        <v>1602</v>
      </c>
      <c r="C863" t="s">
        <v>2020</v>
      </c>
      <c r="D863" t="s">
        <v>2363</v>
      </c>
      <c r="E863" s="2">
        <v>49.362637362637365</v>
      </c>
      <c r="F863" s="2">
        <v>5.6263736263736268</v>
      </c>
      <c r="G863" s="2">
        <v>0</v>
      </c>
      <c r="H863" s="2">
        <v>0</v>
      </c>
      <c r="I863" s="2">
        <v>0</v>
      </c>
      <c r="J863" s="2">
        <v>0</v>
      </c>
      <c r="K863" s="2">
        <v>0</v>
      </c>
      <c r="L863" s="2">
        <v>2.1326373626373631</v>
      </c>
      <c r="M863" s="2">
        <v>0</v>
      </c>
      <c r="N863" s="2">
        <v>4.7673626373626368</v>
      </c>
      <c r="O863" s="2">
        <f>SUM(NonNurse[[#This Row],[Qualified Social Work Staff Hours]:[Other Social Work Staff Hours]])/NonNurse[[#This Row],[MDS Census]]</f>
        <v>9.6578361531611742E-2</v>
      </c>
      <c r="P863" s="2">
        <v>5.6721978021978021</v>
      </c>
      <c r="Q863" s="2">
        <v>5.7974725274725252</v>
      </c>
      <c r="R863" s="2">
        <f>SUM(NonNurse[[#This Row],[Qualified Activities Professional Hours]:[Other Activities Professional Hours]])/NonNurse[[#This Row],[MDS Census]]</f>
        <v>0.23235529830810323</v>
      </c>
      <c r="S863" s="2">
        <v>0.91285714285714259</v>
      </c>
      <c r="T863" s="2">
        <v>6.3510989010989016</v>
      </c>
      <c r="U863" s="2">
        <v>0</v>
      </c>
      <c r="V863" s="2">
        <f>SUM(NonNurse[[#This Row],[Occupational Therapist Hours]:[OT Aide Hours]])/NonNurse[[#This Row],[MDS Census]]</f>
        <v>0.14715494211932326</v>
      </c>
      <c r="W863" s="2">
        <v>1.0004395604395604</v>
      </c>
      <c r="X863" s="2">
        <v>8.2792307692307681</v>
      </c>
      <c r="Y863" s="2">
        <v>0</v>
      </c>
      <c r="Z863" s="2">
        <f>SUM(NonNurse[[#This Row],[Physical Therapist (PT) Hours]:[PT Aide Hours]])/NonNurse[[#This Row],[MDS Census]]</f>
        <v>0.18798975957257341</v>
      </c>
      <c r="AA863" s="2">
        <v>0</v>
      </c>
      <c r="AB863" s="2">
        <v>0</v>
      </c>
      <c r="AC863" s="2">
        <v>0</v>
      </c>
      <c r="AD863" s="2">
        <v>0</v>
      </c>
      <c r="AE863" s="2">
        <v>0</v>
      </c>
      <c r="AF863" s="2">
        <v>0</v>
      </c>
      <c r="AG863" s="2">
        <v>0</v>
      </c>
      <c r="AH863" s="2" t="s">
        <v>665</v>
      </c>
      <c r="AI863" s="37">
        <v>5</v>
      </c>
    </row>
    <row r="864" spans="1:35" x14ac:dyDescent="0.25">
      <c r="A864" t="s">
        <v>35</v>
      </c>
      <c r="B864" t="s">
        <v>1711</v>
      </c>
      <c r="C864" t="s">
        <v>2089</v>
      </c>
      <c r="D864" t="s">
        <v>2335</v>
      </c>
      <c r="E864" s="2">
        <v>50.934065934065934</v>
      </c>
      <c r="F864" s="2">
        <v>5.7142857142857144</v>
      </c>
      <c r="G864" s="2">
        <v>9.8901098901098897E-2</v>
      </c>
      <c r="H864" s="2">
        <v>0.2087912087912088</v>
      </c>
      <c r="I864" s="2">
        <v>1.1208791208791209</v>
      </c>
      <c r="J864" s="2">
        <v>0</v>
      </c>
      <c r="K864" s="2">
        <v>0</v>
      </c>
      <c r="L864" s="2">
        <v>1.4697802197802199</v>
      </c>
      <c r="M864" s="2">
        <v>0</v>
      </c>
      <c r="N864" s="2">
        <v>5.2884615384615383</v>
      </c>
      <c r="O864" s="2">
        <f>SUM(NonNurse[[#This Row],[Qualified Social Work Staff Hours]:[Other Social Work Staff Hours]])/NonNurse[[#This Row],[MDS Census]]</f>
        <v>0.10382955771305286</v>
      </c>
      <c r="P864" s="2">
        <v>5.3049450549450547</v>
      </c>
      <c r="Q864" s="2">
        <v>5.2390109890109891</v>
      </c>
      <c r="R864" s="2">
        <f>SUM(NonNurse[[#This Row],[Qualified Activities Professional Hours]:[Other Activities Professional Hours]])/NonNurse[[#This Row],[MDS Census]]</f>
        <v>0.20701186623516721</v>
      </c>
      <c r="S864" s="2">
        <v>6</v>
      </c>
      <c r="T864" s="2">
        <v>1.6126373626373627</v>
      </c>
      <c r="U864" s="2">
        <v>0</v>
      </c>
      <c r="V864" s="2">
        <f>SUM(NonNurse[[#This Row],[Occupational Therapist Hours]:[OT Aide Hours]])/NonNurse[[#This Row],[MDS Census]]</f>
        <v>0.14946062567421792</v>
      </c>
      <c r="W864" s="2">
        <v>1.1868131868131868</v>
      </c>
      <c r="X864" s="2">
        <v>3.5686813186813189</v>
      </c>
      <c r="Y864" s="2">
        <v>0</v>
      </c>
      <c r="Z864" s="2">
        <f>SUM(NonNurse[[#This Row],[Physical Therapist (PT) Hours]:[PT Aide Hours]])/NonNurse[[#This Row],[MDS Census]]</f>
        <v>9.336569579288026E-2</v>
      </c>
      <c r="AA864" s="2">
        <v>0</v>
      </c>
      <c r="AB864" s="2">
        <v>0</v>
      </c>
      <c r="AC864" s="2">
        <v>0</v>
      </c>
      <c r="AD864" s="2">
        <v>0</v>
      </c>
      <c r="AE864" s="2">
        <v>0</v>
      </c>
      <c r="AF864" s="2">
        <v>0</v>
      </c>
      <c r="AG864" s="2">
        <v>0</v>
      </c>
      <c r="AH864" s="2" t="s">
        <v>777</v>
      </c>
      <c r="AI864" s="37">
        <v>5</v>
      </c>
    </row>
    <row r="865" spans="1:35" x14ac:dyDescent="0.25">
      <c r="A865" t="s">
        <v>35</v>
      </c>
      <c r="B865" t="s">
        <v>1434</v>
      </c>
      <c r="C865" t="s">
        <v>2101</v>
      </c>
      <c r="D865" t="s">
        <v>2281</v>
      </c>
      <c r="E865" s="2">
        <v>94.549450549450555</v>
      </c>
      <c r="F865" s="2">
        <v>2.0439560439560438</v>
      </c>
      <c r="G865" s="2">
        <v>0.13186813186813187</v>
      </c>
      <c r="H865" s="2">
        <v>0.36813186813186816</v>
      </c>
      <c r="I865" s="2">
        <v>0.65934065934065933</v>
      </c>
      <c r="J865" s="2">
        <v>0</v>
      </c>
      <c r="K865" s="2">
        <v>0</v>
      </c>
      <c r="L865" s="2">
        <v>3.7151648351648343</v>
      </c>
      <c r="M865" s="2">
        <v>0</v>
      </c>
      <c r="N865" s="2">
        <v>5.6263736263736268</v>
      </c>
      <c r="O865" s="2">
        <f>SUM(NonNurse[[#This Row],[Qualified Social Work Staff Hours]:[Other Social Work Staff Hours]])/NonNurse[[#This Row],[MDS Census]]</f>
        <v>5.9507205950720593E-2</v>
      </c>
      <c r="P865" s="2">
        <v>4.2197802197802199</v>
      </c>
      <c r="Q865" s="2">
        <v>3.4752747252747254</v>
      </c>
      <c r="R865" s="2">
        <f>SUM(NonNurse[[#This Row],[Qualified Activities Professional Hours]:[Other Activities Professional Hours]])/NonNurse[[#This Row],[MDS Census]]</f>
        <v>8.1386564388656435E-2</v>
      </c>
      <c r="S865" s="2">
        <v>9.3700000000000028</v>
      </c>
      <c r="T865" s="2">
        <v>8.8726373626373629</v>
      </c>
      <c r="U865" s="2">
        <v>0</v>
      </c>
      <c r="V865" s="2">
        <f>SUM(NonNurse[[#This Row],[Occupational Therapist Hours]:[OT Aide Hours]])/NonNurse[[#This Row],[MDS Census]]</f>
        <v>0.19294281729428178</v>
      </c>
      <c r="W865" s="2">
        <v>8.9493406593406615</v>
      </c>
      <c r="X865" s="2">
        <v>9.8987912087912111</v>
      </c>
      <c r="Y865" s="2">
        <v>0</v>
      </c>
      <c r="Z865" s="2">
        <f>SUM(NonNurse[[#This Row],[Physical Therapist (PT) Hours]:[PT Aide Hours]])/NonNurse[[#This Row],[MDS Census]]</f>
        <v>0.19934681543468158</v>
      </c>
      <c r="AA865" s="2">
        <v>0</v>
      </c>
      <c r="AB865" s="2">
        <v>0</v>
      </c>
      <c r="AC865" s="2">
        <v>0</v>
      </c>
      <c r="AD865" s="2">
        <v>0</v>
      </c>
      <c r="AE865" s="2">
        <v>0</v>
      </c>
      <c r="AF865" s="2">
        <v>0</v>
      </c>
      <c r="AG865" s="2">
        <v>0.23076923076923078</v>
      </c>
      <c r="AH865" s="2" t="s">
        <v>493</v>
      </c>
      <c r="AI865" s="37">
        <v>5</v>
      </c>
    </row>
    <row r="866" spans="1:35" x14ac:dyDescent="0.25">
      <c r="A866" t="s">
        <v>35</v>
      </c>
      <c r="B866" t="s">
        <v>1737</v>
      </c>
      <c r="C866" t="s">
        <v>1942</v>
      </c>
      <c r="D866" t="s">
        <v>2305</v>
      </c>
      <c r="E866" s="2">
        <v>47.989010989010985</v>
      </c>
      <c r="F866" s="2">
        <v>5.2747252747252746</v>
      </c>
      <c r="G866" s="2">
        <v>0.14285714285714285</v>
      </c>
      <c r="H866" s="2">
        <v>0.14010989010989011</v>
      </c>
      <c r="I866" s="2">
        <v>1.9230769230769231</v>
      </c>
      <c r="J866" s="2">
        <v>0</v>
      </c>
      <c r="K866" s="2">
        <v>0</v>
      </c>
      <c r="L866" s="2">
        <v>1.991538461538461</v>
      </c>
      <c r="M866" s="2">
        <v>7.0189010989010967</v>
      </c>
      <c r="N866" s="2">
        <v>0</v>
      </c>
      <c r="O866" s="2">
        <f>SUM(NonNurse[[#This Row],[Qualified Social Work Staff Hours]:[Other Social Work Staff Hours]])/NonNurse[[#This Row],[MDS Census]]</f>
        <v>0.1462605907945958</v>
      </c>
      <c r="P866" s="2">
        <v>3.0221978021978013</v>
      </c>
      <c r="Q866" s="2">
        <v>4.3600000000000012</v>
      </c>
      <c r="R866" s="2">
        <f>SUM(NonNurse[[#This Row],[Qualified Activities Professional Hours]:[Other Activities Professional Hours]])/NonNurse[[#This Row],[MDS Census]]</f>
        <v>0.15383100526677357</v>
      </c>
      <c r="S866" s="2">
        <v>4.6825274725274726</v>
      </c>
      <c r="T866" s="2">
        <v>4.8837362637362656</v>
      </c>
      <c r="U866" s="2">
        <v>0</v>
      </c>
      <c r="V866" s="2">
        <f>SUM(NonNurse[[#This Row],[Occupational Therapist Hours]:[OT Aide Hours]])/NonNurse[[#This Row],[MDS Census]]</f>
        <v>0.19934279825967491</v>
      </c>
      <c r="W866" s="2">
        <v>3.9783516483516488</v>
      </c>
      <c r="X866" s="2">
        <v>5.10912087912088</v>
      </c>
      <c r="Y866" s="2">
        <v>0</v>
      </c>
      <c r="Z866" s="2">
        <f>SUM(NonNurse[[#This Row],[Physical Therapist (PT) Hours]:[PT Aide Hours]])/NonNurse[[#This Row],[MDS Census]]</f>
        <v>0.1893656972750172</v>
      </c>
      <c r="AA866" s="2">
        <v>0</v>
      </c>
      <c r="AB866" s="2">
        <v>0</v>
      </c>
      <c r="AC866" s="2">
        <v>0</v>
      </c>
      <c r="AD866" s="2">
        <v>0</v>
      </c>
      <c r="AE866" s="2">
        <v>0</v>
      </c>
      <c r="AF866" s="2">
        <v>0</v>
      </c>
      <c r="AG866" s="2">
        <v>0</v>
      </c>
      <c r="AH866" s="2" t="s">
        <v>803</v>
      </c>
      <c r="AI866" s="37">
        <v>5</v>
      </c>
    </row>
    <row r="867" spans="1:35" x14ac:dyDescent="0.25">
      <c r="A867" t="s">
        <v>35</v>
      </c>
      <c r="B867" t="s">
        <v>1348</v>
      </c>
      <c r="C867" t="s">
        <v>2176</v>
      </c>
      <c r="D867" t="s">
        <v>2331</v>
      </c>
      <c r="E867" s="2">
        <v>53.725274725274723</v>
      </c>
      <c r="F867" s="2">
        <v>2.901098901098901</v>
      </c>
      <c r="G867" s="2">
        <v>0</v>
      </c>
      <c r="H867" s="2">
        <v>0.20472527472527474</v>
      </c>
      <c r="I867" s="2">
        <v>3.8351648351648353</v>
      </c>
      <c r="J867" s="2">
        <v>0</v>
      </c>
      <c r="K867" s="2">
        <v>0</v>
      </c>
      <c r="L867" s="2">
        <v>3.9642857142857144</v>
      </c>
      <c r="M867" s="2">
        <v>0</v>
      </c>
      <c r="N867" s="2">
        <v>0.10164835164835165</v>
      </c>
      <c r="O867" s="2">
        <f>SUM(NonNurse[[#This Row],[Qualified Social Work Staff Hours]:[Other Social Work Staff Hours]])/NonNurse[[#This Row],[MDS Census]]</f>
        <v>1.8920024544896708E-3</v>
      </c>
      <c r="P867" s="2">
        <v>5.3461538461538458</v>
      </c>
      <c r="Q867" s="2">
        <v>0.63186813186813184</v>
      </c>
      <c r="R867" s="2">
        <f>SUM(NonNurse[[#This Row],[Qualified Activities Professional Hours]:[Other Activities Professional Hours]])/NonNurse[[#This Row],[MDS Census]]</f>
        <v>0.11127019840458172</v>
      </c>
      <c r="S867" s="2">
        <v>8.0769230769230766</v>
      </c>
      <c r="T867" s="2">
        <v>0</v>
      </c>
      <c r="U867" s="2">
        <v>0</v>
      </c>
      <c r="V867" s="2">
        <f>SUM(NonNurse[[#This Row],[Occupational Therapist Hours]:[OT Aide Hours]])/NonNurse[[#This Row],[MDS Census]]</f>
        <v>0.15033749232971977</v>
      </c>
      <c r="W867" s="2">
        <v>3.4368131868131866</v>
      </c>
      <c r="X867" s="2">
        <v>0.12637362637362637</v>
      </c>
      <c r="Y867" s="2">
        <v>0</v>
      </c>
      <c r="Z867" s="2">
        <f>SUM(NonNurse[[#This Row],[Physical Therapist (PT) Hours]:[PT Aide Hours]])/NonNurse[[#This Row],[MDS Census]]</f>
        <v>6.632235631008386E-2</v>
      </c>
      <c r="AA867" s="2">
        <v>0</v>
      </c>
      <c r="AB867" s="2">
        <v>0</v>
      </c>
      <c r="AC867" s="2">
        <v>0</v>
      </c>
      <c r="AD867" s="2">
        <v>0</v>
      </c>
      <c r="AE867" s="2">
        <v>0</v>
      </c>
      <c r="AF867" s="2">
        <v>0</v>
      </c>
      <c r="AG867" s="2">
        <v>0</v>
      </c>
      <c r="AH867" s="2" t="s">
        <v>405</v>
      </c>
      <c r="AI867" s="37">
        <v>5</v>
      </c>
    </row>
    <row r="868" spans="1:35" x14ac:dyDescent="0.25">
      <c r="A868" t="s">
        <v>35</v>
      </c>
      <c r="B868" t="s">
        <v>1053</v>
      </c>
      <c r="C868" t="s">
        <v>2085</v>
      </c>
      <c r="D868" t="s">
        <v>2342</v>
      </c>
      <c r="E868" s="2">
        <v>66.010989010989007</v>
      </c>
      <c r="F868" s="2">
        <v>5.2747252747252746</v>
      </c>
      <c r="G868" s="2">
        <v>0</v>
      </c>
      <c r="H868" s="2">
        <v>0.56692307692307697</v>
      </c>
      <c r="I868" s="2">
        <v>1.5604395604395604</v>
      </c>
      <c r="J868" s="2">
        <v>0</v>
      </c>
      <c r="K868" s="2">
        <v>0</v>
      </c>
      <c r="L868" s="2">
        <v>4.5389010989010998</v>
      </c>
      <c r="M868" s="2">
        <v>5.6263736263736268</v>
      </c>
      <c r="N868" s="2">
        <v>0</v>
      </c>
      <c r="O868" s="2">
        <f>SUM(NonNurse[[#This Row],[Qualified Social Work Staff Hours]:[Other Social Work Staff Hours]])/NonNurse[[#This Row],[MDS Census]]</f>
        <v>8.5233893790577664E-2</v>
      </c>
      <c r="P868" s="2">
        <v>5.7142857142857144</v>
      </c>
      <c r="Q868" s="2">
        <v>2.0384615384615383</v>
      </c>
      <c r="R868" s="2">
        <f>SUM(NonNurse[[#This Row],[Qualified Activities Professional Hours]:[Other Activities Professional Hours]])/NonNurse[[#This Row],[MDS Census]]</f>
        <v>0.11744631263525887</v>
      </c>
      <c r="S868" s="2">
        <v>4.9541758241758238</v>
      </c>
      <c r="T868" s="2">
        <v>9.028461538461535</v>
      </c>
      <c r="U868" s="2">
        <v>0</v>
      </c>
      <c r="V868" s="2">
        <f>SUM(NonNurse[[#This Row],[Occupational Therapist Hours]:[OT Aide Hours]])/NonNurse[[#This Row],[MDS Census]]</f>
        <v>0.21182287331446642</v>
      </c>
      <c r="W868" s="2">
        <v>5.0731868131868136</v>
      </c>
      <c r="X868" s="2">
        <v>13.329230769230769</v>
      </c>
      <c r="Y868" s="2">
        <v>0</v>
      </c>
      <c r="Z868" s="2">
        <f>SUM(NonNurse[[#This Row],[Physical Therapist (PT) Hours]:[PT Aide Hours]])/NonNurse[[#This Row],[MDS Census]]</f>
        <v>0.27877809222573668</v>
      </c>
      <c r="AA868" s="2">
        <v>0</v>
      </c>
      <c r="AB868" s="2">
        <v>0</v>
      </c>
      <c r="AC868" s="2">
        <v>0</v>
      </c>
      <c r="AD868" s="2">
        <v>0</v>
      </c>
      <c r="AE868" s="2">
        <v>0</v>
      </c>
      <c r="AF868" s="2">
        <v>0</v>
      </c>
      <c r="AG868" s="2">
        <v>0</v>
      </c>
      <c r="AH868" s="2" t="s">
        <v>106</v>
      </c>
      <c r="AI868" s="37">
        <v>5</v>
      </c>
    </row>
    <row r="869" spans="1:35" x14ac:dyDescent="0.25">
      <c r="A869" t="s">
        <v>35</v>
      </c>
      <c r="B869" t="s">
        <v>1234</v>
      </c>
      <c r="C869" t="s">
        <v>1932</v>
      </c>
      <c r="D869" t="s">
        <v>2346</v>
      </c>
      <c r="E869" s="2">
        <v>67.021978021978029</v>
      </c>
      <c r="F869" s="2">
        <v>3.6923076923076925</v>
      </c>
      <c r="G869" s="2">
        <v>0</v>
      </c>
      <c r="H869" s="2">
        <v>0</v>
      </c>
      <c r="I869" s="2">
        <v>0</v>
      </c>
      <c r="J869" s="2">
        <v>0</v>
      </c>
      <c r="K869" s="2">
        <v>0</v>
      </c>
      <c r="L869" s="2">
        <v>4.7319780219780228</v>
      </c>
      <c r="M869" s="2">
        <v>0</v>
      </c>
      <c r="N869" s="2">
        <v>0</v>
      </c>
      <c r="O869" s="2">
        <f>SUM(NonNurse[[#This Row],[Qualified Social Work Staff Hours]:[Other Social Work Staff Hours]])/NonNurse[[#This Row],[MDS Census]]</f>
        <v>0</v>
      </c>
      <c r="P869" s="2">
        <v>0</v>
      </c>
      <c r="Q869" s="2">
        <v>6.0289010989010992</v>
      </c>
      <c r="R869" s="2">
        <f>SUM(NonNurse[[#This Row],[Qualified Activities Professional Hours]:[Other Activities Professional Hours]])/NonNurse[[#This Row],[MDS Census]]</f>
        <v>8.9954090834563044E-2</v>
      </c>
      <c r="S869" s="2">
        <v>5.172417582417582</v>
      </c>
      <c r="T869" s="2">
        <v>1.5916483516483517</v>
      </c>
      <c r="U869" s="2">
        <v>0</v>
      </c>
      <c r="V869" s="2">
        <f>SUM(NonNurse[[#This Row],[Occupational Therapist Hours]:[OT Aide Hours]])/NonNurse[[#This Row],[MDS Census]]</f>
        <v>0.10092310214789307</v>
      </c>
      <c r="W869" s="2">
        <v>2.1295604395604393</v>
      </c>
      <c r="X869" s="2">
        <v>5.0882417582417574</v>
      </c>
      <c r="Y869" s="2">
        <v>0</v>
      </c>
      <c r="Z869" s="2">
        <f>SUM(NonNurse[[#This Row],[Physical Therapist (PT) Hours]:[PT Aide Hours]])/NonNurse[[#This Row],[MDS Census]]</f>
        <v>0.10769306443679288</v>
      </c>
      <c r="AA869" s="2">
        <v>0</v>
      </c>
      <c r="AB869" s="2">
        <v>0</v>
      </c>
      <c r="AC869" s="2">
        <v>0</v>
      </c>
      <c r="AD869" s="2">
        <v>0</v>
      </c>
      <c r="AE869" s="2">
        <v>0</v>
      </c>
      <c r="AF869" s="2">
        <v>0</v>
      </c>
      <c r="AG869" s="2">
        <v>0</v>
      </c>
      <c r="AH869" s="2" t="s">
        <v>290</v>
      </c>
      <c r="AI869" s="37">
        <v>5</v>
      </c>
    </row>
    <row r="870" spans="1:35" x14ac:dyDescent="0.25">
      <c r="A870" t="s">
        <v>35</v>
      </c>
      <c r="B870" t="s">
        <v>1409</v>
      </c>
      <c r="C870" t="s">
        <v>1932</v>
      </c>
      <c r="D870" t="s">
        <v>2346</v>
      </c>
      <c r="E870" s="2">
        <v>48.824175824175825</v>
      </c>
      <c r="F870" s="2">
        <v>5.3626373626373622</v>
      </c>
      <c r="G870" s="2">
        <v>0.7142857142857143</v>
      </c>
      <c r="H870" s="2">
        <v>0.62637362637362637</v>
      </c>
      <c r="I870" s="2">
        <v>0.60439560439560436</v>
      </c>
      <c r="J870" s="2">
        <v>0</v>
      </c>
      <c r="K870" s="2">
        <v>0</v>
      </c>
      <c r="L870" s="2">
        <v>0.81318681318681318</v>
      </c>
      <c r="M870" s="2">
        <v>5.0686813186813184</v>
      </c>
      <c r="N870" s="2">
        <v>0</v>
      </c>
      <c r="O870" s="2">
        <f>SUM(NonNurse[[#This Row],[Qualified Social Work Staff Hours]:[Other Social Work Staff Hours]])/NonNurse[[#This Row],[MDS Census]]</f>
        <v>0.1038149898717083</v>
      </c>
      <c r="P870" s="2">
        <v>10.653846153846153</v>
      </c>
      <c r="Q870" s="2">
        <v>0</v>
      </c>
      <c r="R870" s="2">
        <f>SUM(NonNurse[[#This Row],[Qualified Activities Professional Hours]:[Other Activities Professional Hours]])/NonNurse[[#This Row],[MDS Census]]</f>
        <v>0.2182084177357641</v>
      </c>
      <c r="S870" s="2">
        <v>0.39835164835164832</v>
      </c>
      <c r="T870" s="2">
        <v>4.8791208791208796</v>
      </c>
      <c r="U870" s="2">
        <v>0</v>
      </c>
      <c r="V870" s="2">
        <f>SUM(NonNurse[[#This Row],[Occupational Therapist Hours]:[OT Aide Hours]])/NonNurse[[#This Row],[MDS Census]]</f>
        <v>0.10809137969840199</v>
      </c>
      <c r="W870" s="2">
        <v>0.5494505494505495</v>
      </c>
      <c r="X870" s="2">
        <v>6.4093406593406597</v>
      </c>
      <c r="Y870" s="2">
        <v>0</v>
      </c>
      <c r="Z870" s="2">
        <f>SUM(NonNurse[[#This Row],[Physical Therapist (PT) Hours]:[PT Aide Hours]])/NonNurse[[#This Row],[MDS Census]]</f>
        <v>0.14252757146072473</v>
      </c>
      <c r="AA870" s="2">
        <v>0</v>
      </c>
      <c r="AB870" s="2">
        <v>0</v>
      </c>
      <c r="AC870" s="2">
        <v>0</v>
      </c>
      <c r="AD870" s="2">
        <v>33.428571428571431</v>
      </c>
      <c r="AE870" s="2">
        <v>0</v>
      </c>
      <c r="AF870" s="2">
        <v>0</v>
      </c>
      <c r="AG870" s="2">
        <v>0</v>
      </c>
      <c r="AH870" s="2" t="s">
        <v>468</v>
      </c>
      <c r="AI870" s="37">
        <v>5</v>
      </c>
    </row>
    <row r="871" spans="1:35" x14ac:dyDescent="0.25">
      <c r="A871" t="s">
        <v>35</v>
      </c>
      <c r="B871" t="s">
        <v>1914</v>
      </c>
      <c r="C871" t="s">
        <v>1966</v>
      </c>
      <c r="D871" t="s">
        <v>2286</v>
      </c>
      <c r="E871" s="2">
        <v>61.362637362637365</v>
      </c>
      <c r="F871" s="2">
        <v>5.6263736263736268</v>
      </c>
      <c r="G871" s="2">
        <v>0</v>
      </c>
      <c r="H871" s="2">
        <v>0.32967032967032966</v>
      </c>
      <c r="I871" s="2">
        <v>0.92307692307692313</v>
      </c>
      <c r="J871" s="2">
        <v>0</v>
      </c>
      <c r="K871" s="2">
        <v>0</v>
      </c>
      <c r="L871" s="2">
        <v>0.67</v>
      </c>
      <c r="M871" s="2">
        <v>3.4203296703296702</v>
      </c>
      <c r="N871" s="2">
        <v>2.4670329670329672</v>
      </c>
      <c r="O871" s="2">
        <f>SUM(NonNurse[[#This Row],[Qualified Social Work Staff Hours]:[Other Social Work Staff Hours]])/NonNurse[[#This Row],[MDS Census]]</f>
        <v>9.5943767908309441E-2</v>
      </c>
      <c r="P871" s="2">
        <v>5.6263736263736268</v>
      </c>
      <c r="Q871" s="2">
        <v>2.3406593406593408</v>
      </c>
      <c r="R871" s="2">
        <f>SUM(NonNurse[[#This Row],[Qualified Activities Professional Hours]:[Other Activities Professional Hours]])/NonNurse[[#This Row],[MDS Census]]</f>
        <v>0.1298352435530086</v>
      </c>
      <c r="S871" s="2">
        <v>1.2337362637362637</v>
      </c>
      <c r="T871" s="2">
        <v>7.5517582417582432</v>
      </c>
      <c r="U871" s="2">
        <v>0</v>
      </c>
      <c r="V871" s="2">
        <f>SUM(NonNurse[[#This Row],[Occupational Therapist Hours]:[OT Aide Hours]])/NonNurse[[#This Row],[MDS Census]]</f>
        <v>0.14317335243553009</v>
      </c>
      <c r="W871" s="2">
        <v>1.0852747252747255</v>
      </c>
      <c r="X871" s="2">
        <v>11.820769230769228</v>
      </c>
      <c r="Y871" s="2">
        <v>0</v>
      </c>
      <c r="Z871" s="2">
        <f>SUM(NonNurse[[#This Row],[Physical Therapist (PT) Hours]:[PT Aide Hours]])/NonNurse[[#This Row],[MDS Census]]</f>
        <v>0.21032414040114608</v>
      </c>
      <c r="AA871" s="2">
        <v>0</v>
      </c>
      <c r="AB871" s="2">
        <v>0</v>
      </c>
      <c r="AC871" s="2">
        <v>0</v>
      </c>
      <c r="AD871" s="2">
        <v>0</v>
      </c>
      <c r="AE871" s="2">
        <v>2.1098901098901099</v>
      </c>
      <c r="AF871" s="2">
        <v>0</v>
      </c>
      <c r="AG871" s="2">
        <v>0</v>
      </c>
      <c r="AH871" s="2" t="s">
        <v>981</v>
      </c>
      <c r="AI871" s="37">
        <v>5</v>
      </c>
    </row>
    <row r="872" spans="1:35" x14ac:dyDescent="0.25">
      <c r="A872" t="s">
        <v>35</v>
      </c>
      <c r="B872" t="s">
        <v>1287</v>
      </c>
      <c r="C872" t="s">
        <v>2035</v>
      </c>
      <c r="D872" t="s">
        <v>2325</v>
      </c>
      <c r="E872" s="2">
        <v>59.252747252747255</v>
      </c>
      <c r="F872" s="2">
        <v>5.7142857142857144</v>
      </c>
      <c r="G872" s="2">
        <v>0.23076923076923078</v>
      </c>
      <c r="H872" s="2">
        <v>0</v>
      </c>
      <c r="I872" s="2">
        <v>1.3516483516483517</v>
      </c>
      <c r="J872" s="2">
        <v>0</v>
      </c>
      <c r="K872" s="2">
        <v>0</v>
      </c>
      <c r="L872" s="2">
        <v>0.24307692307692308</v>
      </c>
      <c r="M872" s="2">
        <v>2.0236263736263735</v>
      </c>
      <c r="N872" s="2">
        <v>0</v>
      </c>
      <c r="O872" s="2">
        <f>SUM(NonNurse[[#This Row],[Qualified Social Work Staff Hours]:[Other Social Work Staff Hours]])/NonNurse[[#This Row],[MDS Census]]</f>
        <v>3.4152448071216611E-2</v>
      </c>
      <c r="P872" s="2">
        <v>5.7142857142857144</v>
      </c>
      <c r="Q872" s="2">
        <v>4.7709890109890098</v>
      </c>
      <c r="R872" s="2">
        <f>SUM(NonNurse[[#This Row],[Qualified Activities Professional Hours]:[Other Activities Professional Hours]])/NonNurse[[#This Row],[MDS Census]]</f>
        <v>0.17695845697329374</v>
      </c>
      <c r="S872" s="2">
        <v>1.7558241758241755</v>
      </c>
      <c r="T872" s="2">
        <v>4.674505494505496</v>
      </c>
      <c r="U872" s="2">
        <v>0</v>
      </c>
      <c r="V872" s="2">
        <f>SUM(NonNurse[[#This Row],[Occupational Therapist Hours]:[OT Aide Hours]])/NonNurse[[#This Row],[MDS Census]]</f>
        <v>0.10852373887240357</v>
      </c>
      <c r="W872" s="2">
        <v>0.62450549450549442</v>
      </c>
      <c r="X872" s="2">
        <v>8.3479120879120892</v>
      </c>
      <c r="Y872" s="2">
        <v>0</v>
      </c>
      <c r="Z872" s="2">
        <f>SUM(NonNurse[[#This Row],[Physical Therapist (PT) Hours]:[PT Aide Hours]])/NonNurse[[#This Row],[MDS Census]]</f>
        <v>0.1514261869436202</v>
      </c>
      <c r="AA872" s="2">
        <v>0</v>
      </c>
      <c r="AB872" s="2">
        <v>0</v>
      </c>
      <c r="AC872" s="2">
        <v>0</v>
      </c>
      <c r="AD872" s="2">
        <v>0</v>
      </c>
      <c r="AE872" s="2">
        <v>21.065934065934066</v>
      </c>
      <c r="AF872" s="2">
        <v>0</v>
      </c>
      <c r="AG872" s="2">
        <v>0</v>
      </c>
      <c r="AH872" s="2" t="s">
        <v>343</v>
      </c>
      <c r="AI872" s="37">
        <v>5</v>
      </c>
    </row>
    <row r="873" spans="1:35" x14ac:dyDescent="0.25">
      <c r="A873" t="s">
        <v>35</v>
      </c>
      <c r="B873" t="s">
        <v>1101</v>
      </c>
      <c r="C873" t="s">
        <v>2102</v>
      </c>
      <c r="D873" t="s">
        <v>2299</v>
      </c>
      <c r="E873" s="2">
        <v>35.890109890109891</v>
      </c>
      <c r="F873" s="2">
        <v>4.3076923076923075</v>
      </c>
      <c r="G873" s="2">
        <v>0.42857142857142855</v>
      </c>
      <c r="H873" s="2">
        <v>0</v>
      </c>
      <c r="I873" s="2">
        <v>0.64835164835164838</v>
      </c>
      <c r="J873" s="2">
        <v>0</v>
      </c>
      <c r="K873" s="2">
        <v>0</v>
      </c>
      <c r="L873" s="2">
        <v>0.83901098901098914</v>
      </c>
      <c r="M873" s="2">
        <v>4.802197802197802</v>
      </c>
      <c r="N873" s="2">
        <v>0</v>
      </c>
      <c r="O873" s="2">
        <f>SUM(NonNurse[[#This Row],[Qualified Social Work Staff Hours]:[Other Social Work Staff Hours]])/NonNurse[[#This Row],[MDS Census]]</f>
        <v>0.13380281690140844</v>
      </c>
      <c r="P873" s="2">
        <v>5.2747252747252746</v>
      </c>
      <c r="Q873" s="2">
        <v>0</v>
      </c>
      <c r="R873" s="2">
        <f>SUM(NonNurse[[#This Row],[Qualified Activities Professional Hours]:[Other Activities Professional Hours]])/NonNurse[[#This Row],[MDS Census]]</f>
        <v>0.14696876913655849</v>
      </c>
      <c r="S873" s="2">
        <v>3.4664835164835153</v>
      </c>
      <c r="T873" s="2">
        <v>0.85978021978021968</v>
      </c>
      <c r="U873" s="2">
        <v>0</v>
      </c>
      <c r="V873" s="2">
        <f>SUM(NonNurse[[#This Row],[Occupational Therapist Hours]:[OT Aide Hours]])/NonNurse[[#This Row],[MDS Census]]</f>
        <v>0.12054194733619103</v>
      </c>
      <c r="W873" s="2">
        <v>1.1161538461538458</v>
      </c>
      <c r="X873" s="2">
        <v>1.1975824175824177</v>
      </c>
      <c r="Y873" s="2">
        <v>0</v>
      </c>
      <c r="Z873" s="2">
        <f>SUM(NonNurse[[#This Row],[Physical Therapist (PT) Hours]:[PT Aide Hours]])/NonNurse[[#This Row],[MDS Census]]</f>
        <v>6.4467238211879968E-2</v>
      </c>
      <c r="AA873" s="2">
        <v>0</v>
      </c>
      <c r="AB873" s="2">
        <v>0</v>
      </c>
      <c r="AC873" s="2">
        <v>0</v>
      </c>
      <c r="AD873" s="2">
        <v>0</v>
      </c>
      <c r="AE873" s="2">
        <v>0</v>
      </c>
      <c r="AF873" s="2">
        <v>0</v>
      </c>
      <c r="AG873" s="2">
        <v>0</v>
      </c>
      <c r="AH873" s="2" t="s">
        <v>155</v>
      </c>
      <c r="AI873" s="37">
        <v>5</v>
      </c>
    </row>
    <row r="874" spans="1:35" x14ac:dyDescent="0.25">
      <c r="A874" t="s">
        <v>35</v>
      </c>
      <c r="B874" t="s">
        <v>1793</v>
      </c>
      <c r="C874" t="s">
        <v>2099</v>
      </c>
      <c r="D874" t="s">
        <v>2311</v>
      </c>
      <c r="E874" s="2">
        <v>34.197802197802197</v>
      </c>
      <c r="F874" s="2">
        <v>6.1923076923076925</v>
      </c>
      <c r="G874" s="2">
        <v>0.45054945054945056</v>
      </c>
      <c r="H874" s="2">
        <v>0</v>
      </c>
      <c r="I874" s="2">
        <v>0.52747252747252749</v>
      </c>
      <c r="J874" s="2">
        <v>0</v>
      </c>
      <c r="K874" s="2">
        <v>0</v>
      </c>
      <c r="L874" s="2">
        <v>1.5127472527472527</v>
      </c>
      <c r="M874" s="2">
        <v>0</v>
      </c>
      <c r="N874" s="2">
        <v>5.4038461538461542</v>
      </c>
      <c r="O874" s="2">
        <f>SUM(NonNurse[[#This Row],[Qualified Social Work Staff Hours]:[Other Social Work Staff Hours]])/NonNurse[[#This Row],[MDS Census]]</f>
        <v>0.15801735218509</v>
      </c>
      <c r="P874" s="2">
        <v>4.1181318681318677</v>
      </c>
      <c r="Q874" s="2">
        <v>13.453296703296703</v>
      </c>
      <c r="R874" s="2">
        <f>SUM(NonNurse[[#This Row],[Qualified Activities Professional Hours]:[Other Activities Professional Hours]])/NonNurse[[#This Row],[MDS Census]]</f>
        <v>0.51381748071979427</v>
      </c>
      <c r="S874" s="2">
        <v>0.83109890109890117</v>
      </c>
      <c r="T874" s="2">
        <v>3.0799999999999996</v>
      </c>
      <c r="U874" s="2">
        <v>0</v>
      </c>
      <c r="V874" s="2">
        <f>SUM(NonNurse[[#This Row],[Occupational Therapist Hours]:[OT Aide Hours]])/NonNurse[[#This Row],[MDS Census]]</f>
        <v>0.11436696658097685</v>
      </c>
      <c r="W874" s="2">
        <v>0.86538461538461542</v>
      </c>
      <c r="X874" s="2">
        <v>6.0779120879120887</v>
      </c>
      <c r="Y874" s="2">
        <v>0</v>
      </c>
      <c r="Z874" s="2">
        <f>SUM(NonNurse[[#This Row],[Physical Therapist (PT) Hours]:[PT Aide Hours]])/NonNurse[[#This Row],[MDS Census]]</f>
        <v>0.20303341902313629</v>
      </c>
      <c r="AA874" s="2">
        <v>0</v>
      </c>
      <c r="AB874" s="2">
        <v>0</v>
      </c>
      <c r="AC874" s="2">
        <v>0</v>
      </c>
      <c r="AD874" s="2">
        <v>0</v>
      </c>
      <c r="AE874" s="2">
        <v>0</v>
      </c>
      <c r="AF874" s="2">
        <v>0</v>
      </c>
      <c r="AG874" s="2">
        <v>0</v>
      </c>
      <c r="AH874" s="2" t="s">
        <v>860</v>
      </c>
      <c r="AI874" s="37">
        <v>5</v>
      </c>
    </row>
    <row r="875" spans="1:35" x14ac:dyDescent="0.25">
      <c r="A875" t="s">
        <v>35</v>
      </c>
      <c r="B875" t="s">
        <v>1780</v>
      </c>
      <c r="C875" t="s">
        <v>2259</v>
      </c>
      <c r="D875" t="s">
        <v>2333</v>
      </c>
      <c r="E875" s="2">
        <v>93.549450549450555</v>
      </c>
      <c r="F875" s="2">
        <v>8.3516483516483522</v>
      </c>
      <c r="G875" s="2">
        <v>0.89010989010989006</v>
      </c>
      <c r="H875" s="2">
        <v>0</v>
      </c>
      <c r="I875" s="2">
        <v>0</v>
      </c>
      <c r="J875" s="2">
        <v>0</v>
      </c>
      <c r="K875" s="2">
        <v>0</v>
      </c>
      <c r="L875" s="2">
        <v>5.3839560439560419</v>
      </c>
      <c r="M875" s="2">
        <v>4.0109890109890109</v>
      </c>
      <c r="N875" s="2">
        <v>0</v>
      </c>
      <c r="O875" s="2">
        <f>SUM(NonNurse[[#This Row],[Qualified Social Work Staff Hours]:[Other Social Work Staff Hours]])/NonNurse[[#This Row],[MDS Census]]</f>
        <v>4.2875602020439323E-2</v>
      </c>
      <c r="P875" s="2">
        <v>0</v>
      </c>
      <c r="Q875" s="2">
        <v>25.239010989010989</v>
      </c>
      <c r="R875" s="2">
        <f>SUM(NonNurse[[#This Row],[Qualified Activities Professional Hours]:[Other Activities Professional Hours]])/NonNurse[[#This Row],[MDS Census]]</f>
        <v>0.26979325737107951</v>
      </c>
      <c r="S875" s="2">
        <v>0.79428571428571415</v>
      </c>
      <c r="T875" s="2">
        <v>5.3186813186813184</v>
      </c>
      <c r="U875" s="2">
        <v>0</v>
      </c>
      <c r="V875" s="2">
        <f>SUM(NonNurse[[#This Row],[Occupational Therapist Hours]:[OT Aide Hours]])/NonNurse[[#This Row],[MDS Census]]</f>
        <v>6.5344766827205442E-2</v>
      </c>
      <c r="W875" s="2">
        <v>0.87384615384615394</v>
      </c>
      <c r="X875" s="2">
        <v>5.1300000000000008</v>
      </c>
      <c r="Y875" s="2">
        <v>0</v>
      </c>
      <c r="Z875" s="2">
        <f>SUM(NonNurse[[#This Row],[Physical Therapist (PT) Hours]:[PT Aide Hours]])/NonNurse[[#This Row],[MDS Census]]</f>
        <v>6.4178315517443921E-2</v>
      </c>
      <c r="AA875" s="2">
        <v>0</v>
      </c>
      <c r="AB875" s="2">
        <v>0</v>
      </c>
      <c r="AC875" s="2">
        <v>0</v>
      </c>
      <c r="AD875" s="2">
        <v>47.560439560439562</v>
      </c>
      <c r="AE875" s="2">
        <v>0</v>
      </c>
      <c r="AF875" s="2">
        <v>0</v>
      </c>
      <c r="AG875" s="2">
        <v>0</v>
      </c>
      <c r="AH875" s="2" t="s">
        <v>846</v>
      </c>
      <c r="AI875" s="37">
        <v>5</v>
      </c>
    </row>
    <row r="876" spans="1:35" x14ac:dyDescent="0.25">
      <c r="A876" t="s">
        <v>35</v>
      </c>
      <c r="B876" t="s">
        <v>1217</v>
      </c>
      <c r="C876" t="s">
        <v>2023</v>
      </c>
      <c r="D876" t="s">
        <v>2340</v>
      </c>
      <c r="E876" s="2">
        <v>71.285714285714292</v>
      </c>
      <c r="F876" s="2">
        <v>5.3626373626373622</v>
      </c>
      <c r="G876" s="2">
        <v>0.19780219780219779</v>
      </c>
      <c r="H876" s="2">
        <v>0.2857142857142857</v>
      </c>
      <c r="I876" s="2">
        <v>2.3846153846153846</v>
      </c>
      <c r="J876" s="2">
        <v>0</v>
      </c>
      <c r="K876" s="2">
        <v>0</v>
      </c>
      <c r="L876" s="2">
        <v>5.0850549450549449</v>
      </c>
      <c r="M876" s="2">
        <v>5.604395604395604</v>
      </c>
      <c r="N876" s="2">
        <v>10.314285714285715</v>
      </c>
      <c r="O876" s="2">
        <f>SUM(NonNurse[[#This Row],[Qualified Social Work Staff Hours]:[Other Social Work Staff Hours]])/NonNurse[[#This Row],[MDS Census]]</f>
        <v>0.2233081547710806</v>
      </c>
      <c r="P876" s="2">
        <v>5.8049450549450547</v>
      </c>
      <c r="Q876" s="2">
        <v>4.6950549450549453</v>
      </c>
      <c r="R876" s="2">
        <f>SUM(NonNurse[[#This Row],[Qualified Activities Professional Hours]:[Other Activities Professional Hours]])/NonNurse[[#This Row],[MDS Census]]</f>
        <v>0.14729458917835669</v>
      </c>
      <c r="S876" s="2">
        <v>2.2091208791208796</v>
      </c>
      <c r="T876" s="2">
        <v>5.0950549450549447</v>
      </c>
      <c r="U876" s="2">
        <v>0</v>
      </c>
      <c r="V876" s="2">
        <f>SUM(NonNurse[[#This Row],[Occupational Therapist Hours]:[OT Aide Hours]])/NonNurse[[#This Row],[MDS Census]]</f>
        <v>0.10246338831509172</v>
      </c>
      <c r="W876" s="2">
        <v>2.0939560439560436</v>
      </c>
      <c r="X876" s="2">
        <v>7.3068131868131863</v>
      </c>
      <c r="Y876" s="2">
        <v>0</v>
      </c>
      <c r="Z876" s="2">
        <f>SUM(NonNurse[[#This Row],[Physical Therapist (PT) Hours]:[PT Aide Hours]])/NonNurse[[#This Row],[MDS Census]]</f>
        <v>0.13187451826730381</v>
      </c>
      <c r="AA876" s="2">
        <v>0</v>
      </c>
      <c r="AB876" s="2">
        <v>0</v>
      </c>
      <c r="AC876" s="2">
        <v>0</v>
      </c>
      <c r="AD876" s="2">
        <v>0</v>
      </c>
      <c r="AE876" s="2">
        <v>0</v>
      </c>
      <c r="AF876" s="2">
        <v>0</v>
      </c>
      <c r="AG876" s="2">
        <v>0</v>
      </c>
      <c r="AH876" s="2" t="s">
        <v>273</v>
      </c>
      <c r="AI876" s="37">
        <v>5</v>
      </c>
    </row>
    <row r="877" spans="1:35" x14ac:dyDescent="0.25">
      <c r="A877" t="s">
        <v>35</v>
      </c>
      <c r="B877" t="s">
        <v>1427</v>
      </c>
      <c r="C877" t="s">
        <v>2068</v>
      </c>
      <c r="D877" t="s">
        <v>2307</v>
      </c>
      <c r="E877" s="2">
        <v>43.472527472527474</v>
      </c>
      <c r="F877" s="2">
        <v>5.0274725274725274</v>
      </c>
      <c r="G877" s="2">
        <v>0</v>
      </c>
      <c r="H877" s="2">
        <v>0.2631868131868132</v>
      </c>
      <c r="I877" s="2">
        <v>2.8791208791208791</v>
      </c>
      <c r="J877" s="2">
        <v>0</v>
      </c>
      <c r="K877" s="2">
        <v>0</v>
      </c>
      <c r="L877" s="2">
        <v>4.8876923076923076</v>
      </c>
      <c r="M877" s="2">
        <v>0</v>
      </c>
      <c r="N877" s="2">
        <v>4.9395604395604398</v>
      </c>
      <c r="O877" s="2">
        <f>SUM(NonNurse[[#This Row],[Qualified Social Work Staff Hours]:[Other Social Work Staff Hours]])/NonNurse[[#This Row],[MDS Census]]</f>
        <v>0.11362487360970677</v>
      </c>
      <c r="P877" s="2">
        <v>5.1208791208791204</v>
      </c>
      <c r="Q877" s="2">
        <v>4.4835164835164836</v>
      </c>
      <c r="R877" s="2">
        <f>SUM(NonNurse[[#This Row],[Qualified Activities Professional Hours]:[Other Activities Professional Hours]])/NonNurse[[#This Row],[MDS Census]]</f>
        <v>0.22093023255813951</v>
      </c>
      <c r="S877" s="2">
        <v>8.0925274725274718</v>
      </c>
      <c r="T877" s="2">
        <v>4.3823076923076929</v>
      </c>
      <c r="U877" s="2">
        <v>0</v>
      </c>
      <c r="V877" s="2">
        <f>SUM(NonNurse[[#This Row],[Occupational Therapist Hours]:[OT Aide Hours]])/NonNurse[[#This Row],[MDS Census]]</f>
        <v>0.2869590495449949</v>
      </c>
      <c r="W877" s="2">
        <v>3.1014285714285705</v>
      </c>
      <c r="X877" s="2">
        <v>6.759999999999998</v>
      </c>
      <c r="Y877" s="2">
        <v>0</v>
      </c>
      <c r="Z877" s="2">
        <f>SUM(NonNurse[[#This Row],[Physical Therapist (PT) Hours]:[PT Aide Hours]])/NonNurse[[#This Row],[MDS Census]]</f>
        <v>0.22684277047522744</v>
      </c>
      <c r="AA877" s="2">
        <v>0</v>
      </c>
      <c r="AB877" s="2">
        <v>0</v>
      </c>
      <c r="AC877" s="2">
        <v>0</v>
      </c>
      <c r="AD877" s="2">
        <v>0</v>
      </c>
      <c r="AE877" s="2">
        <v>0</v>
      </c>
      <c r="AF877" s="2">
        <v>0</v>
      </c>
      <c r="AG877" s="2">
        <v>0</v>
      </c>
      <c r="AH877" s="2" t="s">
        <v>486</v>
      </c>
      <c r="AI877" s="37">
        <v>5</v>
      </c>
    </row>
    <row r="878" spans="1:35" x14ac:dyDescent="0.25">
      <c r="A878" t="s">
        <v>35</v>
      </c>
      <c r="B878" t="s">
        <v>1616</v>
      </c>
      <c r="C878" t="s">
        <v>2208</v>
      </c>
      <c r="D878" t="s">
        <v>2331</v>
      </c>
      <c r="E878" s="2">
        <v>64.263736263736263</v>
      </c>
      <c r="F878" s="2">
        <v>4.8351648351648349</v>
      </c>
      <c r="G878" s="2">
        <v>0.12087912087912088</v>
      </c>
      <c r="H878" s="2">
        <v>0.45054945054945056</v>
      </c>
      <c r="I878" s="2">
        <v>1.3846153846153846</v>
      </c>
      <c r="J878" s="2">
        <v>0</v>
      </c>
      <c r="K878" s="2">
        <v>0.19780219780219779</v>
      </c>
      <c r="L878" s="2">
        <v>5.0314285714285711</v>
      </c>
      <c r="M878" s="2">
        <v>0</v>
      </c>
      <c r="N878" s="2">
        <v>11.5489010989011</v>
      </c>
      <c r="O878" s="2">
        <f>SUM(NonNurse[[#This Row],[Qualified Social Work Staff Hours]:[Other Social Work Staff Hours]])/NonNurse[[#This Row],[MDS Census]]</f>
        <v>0.17971101231190151</v>
      </c>
      <c r="P878" s="2">
        <v>2.2857142857142856</v>
      </c>
      <c r="Q878" s="2">
        <v>20.475824175824176</v>
      </c>
      <c r="R878" s="2">
        <f>SUM(NonNurse[[#This Row],[Qualified Activities Professional Hours]:[Other Activities Professional Hours]])/NonNurse[[#This Row],[MDS Census]]</f>
        <v>0.35418946648426813</v>
      </c>
      <c r="S878" s="2">
        <v>3.6415384615384623</v>
      </c>
      <c r="T878" s="2">
        <v>5.8238461538461532</v>
      </c>
      <c r="U878" s="2">
        <v>0</v>
      </c>
      <c r="V878" s="2">
        <f>SUM(NonNurse[[#This Row],[Occupational Therapist Hours]:[OT Aide Hours]])/NonNurse[[#This Row],[MDS Census]]</f>
        <v>0.14728967168262652</v>
      </c>
      <c r="W878" s="2">
        <v>1.7418681318681317</v>
      </c>
      <c r="X878" s="2">
        <v>9.5654945054945042</v>
      </c>
      <c r="Y878" s="2">
        <v>0</v>
      </c>
      <c r="Z878" s="2">
        <f>SUM(NonNurse[[#This Row],[Physical Therapist (PT) Hours]:[PT Aide Hours]])/NonNurse[[#This Row],[MDS Census]]</f>
        <v>0.17595246238030096</v>
      </c>
      <c r="AA878" s="2">
        <v>0.8351648351648352</v>
      </c>
      <c r="AB878" s="2">
        <v>0</v>
      </c>
      <c r="AC878" s="2">
        <v>0</v>
      </c>
      <c r="AD878" s="2">
        <v>0</v>
      </c>
      <c r="AE878" s="2">
        <v>0</v>
      </c>
      <c r="AF878" s="2">
        <v>0</v>
      </c>
      <c r="AG878" s="2">
        <v>0.14285714285714285</v>
      </c>
      <c r="AH878" s="2" t="s">
        <v>679</v>
      </c>
      <c r="AI878" s="37">
        <v>5</v>
      </c>
    </row>
    <row r="879" spans="1:35" x14ac:dyDescent="0.25">
      <c r="A879" t="s">
        <v>35</v>
      </c>
      <c r="B879" t="s">
        <v>1213</v>
      </c>
      <c r="C879" t="s">
        <v>1965</v>
      </c>
      <c r="D879" t="s">
        <v>2282</v>
      </c>
      <c r="E879" s="2">
        <v>46.373626373626372</v>
      </c>
      <c r="F879" s="2">
        <v>5.2994505494505493</v>
      </c>
      <c r="G879" s="2">
        <v>0.42857142857142855</v>
      </c>
      <c r="H879" s="2">
        <v>0</v>
      </c>
      <c r="I879" s="2">
        <v>3.8241758241758244</v>
      </c>
      <c r="J879" s="2">
        <v>0</v>
      </c>
      <c r="K879" s="2">
        <v>0</v>
      </c>
      <c r="L879" s="2">
        <v>3.5064835164835175</v>
      </c>
      <c r="M879" s="2">
        <v>5.0384615384615383</v>
      </c>
      <c r="N879" s="2">
        <v>3.1346153846153846</v>
      </c>
      <c r="O879" s="2">
        <f>SUM(NonNurse[[#This Row],[Qualified Social Work Staff Hours]:[Other Social Work Staff Hours]])/NonNurse[[#This Row],[MDS Census]]</f>
        <v>0.17624407582938389</v>
      </c>
      <c r="P879" s="2">
        <v>0</v>
      </c>
      <c r="Q879" s="2">
        <v>17.663186813186819</v>
      </c>
      <c r="R879" s="2">
        <f>SUM(NonNurse[[#This Row],[Qualified Activities Professional Hours]:[Other Activities Professional Hours]])/NonNurse[[#This Row],[MDS Census]]</f>
        <v>0.38088862559241721</v>
      </c>
      <c r="S879" s="2">
        <v>2.6142857142857148</v>
      </c>
      <c r="T879" s="2">
        <v>8.6175824175824189</v>
      </c>
      <c r="U879" s="2">
        <v>0</v>
      </c>
      <c r="V879" s="2">
        <f>SUM(NonNurse[[#This Row],[Occupational Therapist Hours]:[OT Aide Hours]])/NonNurse[[#This Row],[MDS Census]]</f>
        <v>0.24220379146919435</v>
      </c>
      <c r="W879" s="2">
        <v>3.3258241758241751</v>
      </c>
      <c r="X879" s="2">
        <v>11.68373626373627</v>
      </c>
      <c r="Y879" s="2">
        <v>0</v>
      </c>
      <c r="Z879" s="2">
        <f>SUM(NonNurse[[#This Row],[Physical Therapist (PT) Hours]:[PT Aide Hours]])/NonNurse[[#This Row],[MDS Census]]</f>
        <v>0.32366587677725134</v>
      </c>
      <c r="AA879" s="2">
        <v>0</v>
      </c>
      <c r="AB879" s="2">
        <v>0</v>
      </c>
      <c r="AC879" s="2">
        <v>0</v>
      </c>
      <c r="AD879" s="2">
        <v>1.5274725274725274</v>
      </c>
      <c r="AE879" s="2">
        <v>0</v>
      </c>
      <c r="AF879" s="2">
        <v>0</v>
      </c>
      <c r="AG879" s="2">
        <v>0</v>
      </c>
      <c r="AH879" s="2" t="s">
        <v>269</v>
      </c>
      <c r="AI879" s="37">
        <v>5</v>
      </c>
    </row>
    <row r="880" spans="1:35" x14ac:dyDescent="0.25">
      <c r="A880" t="s">
        <v>35</v>
      </c>
      <c r="B880" t="s">
        <v>1910</v>
      </c>
      <c r="C880" t="s">
        <v>1998</v>
      </c>
      <c r="D880" t="s">
        <v>2282</v>
      </c>
      <c r="E880" s="2">
        <v>10.87912087912088</v>
      </c>
      <c r="F880" s="2">
        <v>4.9230769230769234</v>
      </c>
      <c r="G880" s="2">
        <v>2.197802197802198E-2</v>
      </c>
      <c r="H880" s="2">
        <v>0</v>
      </c>
      <c r="I880" s="2">
        <v>0</v>
      </c>
      <c r="J880" s="2">
        <v>0</v>
      </c>
      <c r="K880" s="2">
        <v>0</v>
      </c>
      <c r="L880" s="2">
        <v>0.61098901098901104</v>
      </c>
      <c r="M880" s="2">
        <v>0</v>
      </c>
      <c r="N880" s="2">
        <v>2.6428571428571428</v>
      </c>
      <c r="O880" s="2">
        <f>SUM(NonNurse[[#This Row],[Qualified Social Work Staff Hours]:[Other Social Work Staff Hours]])/NonNurse[[#This Row],[MDS Census]]</f>
        <v>0.24292929292929291</v>
      </c>
      <c r="P880" s="2">
        <v>0</v>
      </c>
      <c r="Q880" s="2">
        <v>0</v>
      </c>
      <c r="R880" s="2">
        <f>SUM(NonNurse[[#This Row],[Qualified Activities Professional Hours]:[Other Activities Professional Hours]])/NonNurse[[#This Row],[MDS Census]]</f>
        <v>0</v>
      </c>
      <c r="S880" s="2">
        <v>0.47549450549450561</v>
      </c>
      <c r="T880" s="2">
        <v>4.2435164835164851</v>
      </c>
      <c r="U880" s="2">
        <v>0</v>
      </c>
      <c r="V880" s="2">
        <f>SUM(NonNurse[[#This Row],[Occupational Therapist Hours]:[OT Aide Hours]])/NonNurse[[#This Row],[MDS Census]]</f>
        <v>0.43376767676767686</v>
      </c>
      <c r="W880" s="2">
        <v>0.50439560439560438</v>
      </c>
      <c r="X880" s="2">
        <v>2.6903296703296706</v>
      </c>
      <c r="Y880" s="2">
        <v>0</v>
      </c>
      <c r="Z880" s="2">
        <f>SUM(NonNurse[[#This Row],[Physical Therapist (PT) Hours]:[PT Aide Hours]])/NonNurse[[#This Row],[MDS Census]]</f>
        <v>0.29365656565656567</v>
      </c>
      <c r="AA880" s="2">
        <v>0</v>
      </c>
      <c r="AB880" s="2">
        <v>0</v>
      </c>
      <c r="AC880" s="2">
        <v>0</v>
      </c>
      <c r="AD880" s="2">
        <v>0</v>
      </c>
      <c r="AE880" s="2">
        <v>0</v>
      </c>
      <c r="AF880" s="2">
        <v>0</v>
      </c>
      <c r="AG880" s="2">
        <v>0</v>
      </c>
      <c r="AH880" s="2" t="s">
        <v>977</v>
      </c>
      <c r="AI880" s="37">
        <v>5</v>
      </c>
    </row>
    <row r="881" spans="1:35" x14ac:dyDescent="0.25">
      <c r="A881" t="s">
        <v>35</v>
      </c>
      <c r="B881" t="s">
        <v>1034</v>
      </c>
      <c r="C881" t="s">
        <v>2080</v>
      </c>
      <c r="D881" t="s">
        <v>2340</v>
      </c>
      <c r="E881" s="2">
        <v>72.450549450549445</v>
      </c>
      <c r="F881" s="2">
        <v>13.835164835164836</v>
      </c>
      <c r="G881" s="2">
        <v>0.42857142857142855</v>
      </c>
      <c r="H881" s="2">
        <v>0</v>
      </c>
      <c r="I881" s="2">
        <v>3.3296703296703298</v>
      </c>
      <c r="J881" s="2">
        <v>0</v>
      </c>
      <c r="K881" s="2">
        <v>1.2967032967032968</v>
      </c>
      <c r="L881" s="2">
        <v>1.2847252747252749</v>
      </c>
      <c r="M881" s="2">
        <v>5.3461538461538458</v>
      </c>
      <c r="N881" s="2">
        <v>3.7197802197802199</v>
      </c>
      <c r="O881" s="2">
        <f>SUM(NonNurse[[#This Row],[Qualified Social Work Staff Hours]:[Other Social Work Staff Hours]])/NonNurse[[#This Row],[MDS Census]]</f>
        <v>0.12513271651751859</v>
      </c>
      <c r="P881" s="2">
        <v>10.532967032967033</v>
      </c>
      <c r="Q881" s="2">
        <v>61.109890109890109</v>
      </c>
      <c r="R881" s="2">
        <f>SUM(NonNurse[[#This Row],[Qualified Activities Professional Hours]:[Other Activities Professional Hours]])/NonNurse[[#This Row],[MDS Census]]</f>
        <v>0.98885181252843923</v>
      </c>
      <c r="S881" s="2">
        <v>1.2617582417582416</v>
      </c>
      <c r="T881" s="2">
        <v>2.6614285714285715</v>
      </c>
      <c r="U881" s="2">
        <v>0</v>
      </c>
      <c r="V881" s="2">
        <f>SUM(NonNurse[[#This Row],[Occupational Therapist Hours]:[OT Aide Hours]])/NonNurse[[#This Row],[MDS Census]]</f>
        <v>5.4149855907780986E-2</v>
      </c>
      <c r="W881" s="2">
        <v>0.98406593406593434</v>
      </c>
      <c r="X881" s="2">
        <v>3.4393406593406581</v>
      </c>
      <c r="Y881" s="2">
        <v>0</v>
      </c>
      <c r="Z881" s="2">
        <f>SUM(NonNurse[[#This Row],[Physical Therapist (PT) Hours]:[PT Aide Hours]])/NonNurse[[#This Row],[MDS Census]]</f>
        <v>6.1054148339147567E-2</v>
      </c>
      <c r="AA881" s="2">
        <v>0</v>
      </c>
      <c r="AB881" s="2">
        <v>0</v>
      </c>
      <c r="AC881" s="2">
        <v>0</v>
      </c>
      <c r="AD881" s="2">
        <v>0</v>
      </c>
      <c r="AE881" s="2">
        <v>0</v>
      </c>
      <c r="AF881" s="2">
        <v>0</v>
      </c>
      <c r="AG881" s="2">
        <v>0</v>
      </c>
      <c r="AH881" s="2" t="s">
        <v>87</v>
      </c>
      <c r="AI881" s="37">
        <v>5</v>
      </c>
    </row>
    <row r="882" spans="1:35" x14ac:dyDescent="0.25">
      <c r="A882" t="s">
        <v>35</v>
      </c>
      <c r="B882" t="s">
        <v>1420</v>
      </c>
      <c r="C882" t="s">
        <v>1965</v>
      </c>
      <c r="D882" t="s">
        <v>2282</v>
      </c>
      <c r="E882" s="2">
        <v>63.065934065934066</v>
      </c>
      <c r="F882" s="2">
        <v>4.2197802197802163</v>
      </c>
      <c r="G882" s="2">
        <v>0</v>
      </c>
      <c r="H882" s="2">
        <v>0</v>
      </c>
      <c r="I882" s="2">
        <v>0.96703296703296704</v>
      </c>
      <c r="J882" s="2">
        <v>0</v>
      </c>
      <c r="K882" s="2">
        <v>0</v>
      </c>
      <c r="L882" s="2">
        <v>0</v>
      </c>
      <c r="M882" s="2">
        <v>0.10989010989010989</v>
      </c>
      <c r="N882" s="2">
        <v>6.1263736263736268</v>
      </c>
      <c r="O882" s="2">
        <f>SUM(NonNurse[[#This Row],[Qualified Social Work Staff Hours]:[Other Social Work Staff Hours]])/NonNurse[[#This Row],[MDS Census]]</f>
        <v>9.888482313991985E-2</v>
      </c>
      <c r="P882" s="2">
        <v>5.3626373626373622</v>
      </c>
      <c r="Q882" s="2">
        <v>6.1703296703296706</v>
      </c>
      <c r="R882" s="2">
        <f>SUM(NonNurse[[#This Row],[Qualified Activities Professional Hours]:[Other Activities Professional Hours]])/NonNurse[[#This Row],[MDS Census]]</f>
        <v>0.18287158041470639</v>
      </c>
      <c r="S882" s="2">
        <v>2.1701098901098899</v>
      </c>
      <c r="T882" s="2">
        <v>6.9340659340659347E-2</v>
      </c>
      <c r="U882" s="2">
        <v>0</v>
      </c>
      <c r="V882" s="2">
        <f>SUM(NonNurse[[#This Row],[Occupational Therapist Hours]:[OT Aide Hours]])/NonNurse[[#This Row],[MDS Census]]</f>
        <v>3.5509670674333506E-2</v>
      </c>
      <c r="W882" s="2">
        <v>4.2114285714285735</v>
      </c>
      <c r="X882" s="2">
        <v>0.15219780219780218</v>
      </c>
      <c r="Y882" s="2">
        <v>0</v>
      </c>
      <c r="Z882" s="2">
        <f>SUM(NonNurse[[#This Row],[Physical Therapist (PT) Hours]:[PT Aide Hours]])/NonNurse[[#This Row],[MDS Census]]</f>
        <v>6.919149677644193E-2</v>
      </c>
      <c r="AA882" s="2">
        <v>0</v>
      </c>
      <c r="AB882" s="2">
        <v>0</v>
      </c>
      <c r="AC882" s="2">
        <v>0</v>
      </c>
      <c r="AD882" s="2">
        <v>0</v>
      </c>
      <c r="AE882" s="2">
        <v>0</v>
      </c>
      <c r="AF882" s="2">
        <v>0</v>
      </c>
      <c r="AG882" s="2">
        <v>0</v>
      </c>
      <c r="AH882" s="2" t="s">
        <v>479</v>
      </c>
      <c r="AI882" s="37">
        <v>5</v>
      </c>
    </row>
    <row r="883" spans="1:35" x14ac:dyDescent="0.25">
      <c r="A883" t="s">
        <v>35</v>
      </c>
      <c r="B883" t="s">
        <v>1649</v>
      </c>
      <c r="C883" t="s">
        <v>2099</v>
      </c>
      <c r="D883" t="s">
        <v>2311</v>
      </c>
      <c r="E883" s="2">
        <v>62.384615384615387</v>
      </c>
      <c r="F883" s="2">
        <v>10.505494505494505</v>
      </c>
      <c r="G883" s="2">
        <v>2.2857142857142856</v>
      </c>
      <c r="H883" s="2">
        <v>0</v>
      </c>
      <c r="I883" s="2">
        <v>2.2527472527472527</v>
      </c>
      <c r="J883" s="2">
        <v>0</v>
      </c>
      <c r="K883" s="2">
        <v>0</v>
      </c>
      <c r="L883" s="2">
        <v>3.7241758241758256</v>
      </c>
      <c r="M883" s="2">
        <v>8.9670329670329672</v>
      </c>
      <c r="N883" s="2">
        <v>5.0989010989010985</v>
      </c>
      <c r="O883" s="2">
        <f>SUM(NonNurse[[#This Row],[Qualified Social Work Staff Hours]:[Other Social Work Staff Hours]])/NonNurse[[#This Row],[MDS Census]]</f>
        <v>0.22547119957724149</v>
      </c>
      <c r="P883" s="2">
        <v>11.486263736263735</v>
      </c>
      <c r="Q883" s="2">
        <v>10.807692307692308</v>
      </c>
      <c r="R883" s="2">
        <f>SUM(NonNurse[[#This Row],[Qualified Activities Professional Hours]:[Other Activities Professional Hours]])/NonNurse[[#This Row],[MDS Census]]</f>
        <v>0.35736304386119427</v>
      </c>
      <c r="S883" s="2">
        <v>3.5707692307692303</v>
      </c>
      <c r="T883" s="2">
        <v>7.0210989010989007</v>
      </c>
      <c r="U883" s="2">
        <v>0</v>
      </c>
      <c r="V883" s="2">
        <f>SUM(NonNurse[[#This Row],[Occupational Therapist Hours]:[OT Aide Hours]])/NonNurse[[#This Row],[MDS Census]]</f>
        <v>0.1697833362691562</v>
      </c>
      <c r="W883" s="2">
        <v>3.641978021978022</v>
      </c>
      <c r="X883" s="2">
        <v>11.886813186813193</v>
      </c>
      <c r="Y883" s="2">
        <v>0</v>
      </c>
      <c r="Z883" s="2">
        <f>SUM(NonNurse[[#This Row],[Physical Therapist (PT) Hours]:[PT Aide Hours]])/NonNurse[[#This Row],[MDS Census]]</f>
        <v>0.24892020433327472</v>
      </c>
      <c r="AA883" s="2">
        <v>0</v>
      </c>
      <c r="AB883" s="2">
        <v>0</v>
      </c>
      <c r="AC883" s="2">
        <v>0</v>
      </c>
      <c r="AD883" s="2">
        <v>0</v>
      </c>
      <c r="AE883" s="2">
        <v>0</v>
      </c>
      <c r="AF883" s="2">
        <v>0</v>
      </c>
      <c r="AG883" s="2">
        <v>0</v>
      </c>
      <c r="AH883" s="2" t="s">
        <v>712</v>
      </c>
      <c r="AI883" s="37">
        <v>5</v>
      </c>
    </row>
    <row r="884" spans="1:35" x14ac:dyDescent="0.25">
      <c r="A884" t="s">
        <v>35</v>
      </c>
      <c r="B884" t="s">
        <v>1180</v>
      </c>
      <c r="C884" t="s">
        <v>2069</v>
      </c>
      <c r="D884" t="s">
        <v>2331</v>
      </c>
      <c r="E884" s="2">
        <v>87.054945054945051</v>
      </c>
      <c r="F884" s="2">
        <v>5.8708791208791204</v>
      </c>
      <c r="G884" s="2">
        <v>0.70329670329670335</v>
      </c>
      <c r="H884" s="2">
        <v>0</v>
      </c>
      <c r="I884" s="2">
        <v>1.9340659340659341</v>
      </c>
      <c r="J884" s="2">
        <v>0</v>
      </c>
      <c r="K884" s="2">
        <v>0</v>
      </c>
      <c r="L884" s="2">
        <v>4.6378021978021975</v>
      </c>
      <c r="M884" s="2">
        <v>5.226923076923077</v>
      </c>
      <c r="N884" s="2">
        <v>0</v>
      </c>
      <c r="O884" s="2">
        <f>SUM(NonNurse[[#This Row],[Qualified Social Work Staff Hours]:[Other Social Work Staff Hours]])/NonNurse[[#This Row],[MDS Census]]</f>
        <v>6.0041656147437519E-2</v>
      </c>
      <c r="P884" s="2">
        <v>5.0785714285714292</v>
      </c>
      <c r="Q884" s="2">
        <v>12.574175824175825</v>
      </c>
      <c r="R884" s="2">
        <f>SUM(NonNurse[[#This Row],[Qualified Activities Professional Hours]:[Other Activities Professional Hours]])/NonNurse[[#This Row],[MDS Census]]</f>
        <v>0.2027770764958344</v>
      </c>
      <c r="S884" s="2">
        <v>5.54</v>
      </c>
      <c r="T884" s="2">
        <v>0</v>
      </c>
      <c r="U884" s="2">
        <v>14.538461538461538</v>
      </c>
      <c r="V884" s="2">
        <f>SUM(NonNurse[[#This Row],[Occupational Therapist Hours]:[OT Aide Hours]])/NonNurse[[#This Row],[MDS Census]]</f>
        <v>0.23064125220903814</v>
      </c>
      <c r="W884" s="2">
        <v>5.2912087912087911</v>
      </c>
      <c r="X884" s="2">
        <v>0</v>
      </c>
      <c r="Y884" s="2">
        <v>8.395604395604396</v>
      </c>
      <c r="Z884" s="2">
        <f>SUM(NonNurse[[#This Row],[Physical Therapist (PT) Hours]:[PT Aide Hours]])/NonNurse[[#This Row],[MDS Census]]</f>
        <v>0.15722039888916939</v>
      </c>
      <c r="AA884" s="2">
        <v>0</v>
      </c>
      <c r="AB884" s="2">
        <v>0</v>
      </c>
      <c r="AC884" s="2">
        <v>0</v>
      </c>
      <c r="AD884" s="2">
        <v>0</v>
      </c>
      <c r="AE884" s="2">
        <v>0</v>
      </c>
      <c r="AF884" s="2">
        <v>0</v>
      </c>
      <c r="AG884" s="2">
        <v>0</v>
      </c>
      <c r="AH884" s="2" t="s">
        <v>235</v>
      </c>
      <c r="AI884" s="37">
        <v>5</v>
      </c>
    </row>
    <row r="885" spans="1:35" x14ac:dyDescent="0.25">
      <c r="A885" t="s">
        <v>35</v>
      </c>
      <c r="B885" t="s">
        <v>1341</v>
      </c>
      <c r="C885" t="s">
        <v>2068</v>
      </c>
      <c r="D885" t="s">
        <v>2307</v>
      </c>
      <c r="E885" s="2">
        <v>83.879120879120876</v>
      </c>
      <c r="F885" s="2">
        <v>5.7142857142857144</v>
      </c>
      <c r="G885" s="2">
        <v>1.4065934065934067</v>
      </c>
      <c r="H885" s="2">
        <v>0.26373626373626374</v>
      </c>
      <c r="I885" s="2">
        <v>1.1428571428571428</v>
      </c>
      <c r="J885" s="2">
        <v>0</v>
      </c>
      <c r="K885" s="2">
        <v>0</v>
      </c>
      <c r="L885" s="2">
        <v>5.9271428571428588</v>
      </c>
      <c r="M885" s="2">
        <v>21.010989010989011</v>
      </c>
      <c r="N885" s="2">
        <v>0</v>
      </c>
      <c r="O885" s="2">
        <f>SUM(NonNurse[[#This Row],[Qualified Social Work Staff Hours]:[Other Social Work Staff Hours]])/NonNurse[[#This Row],[MDS Census]]</f>
        <v>0.25049128782916286</v>
      </c>
      <c r="P885" s="2">
        <v>25.468021978021959</v>
      </c>
      <c r="Q885" s="2">
        <v>0</v>
      </c>
      <c r="R885" s="2">
        <f>SUM(NonNurse[[#This Row],[Qualified Activities Professional Hours]:[Other Activities Professional Hours]])/NonNurse[[#This Row],[MDS Census]]</f>
        <v>0.30362766933053825</v>
      </c>
      <c r="S885" s="2">
        <v>2.8996703296703306</v>
      </c>
      <c r="T885" s="2">
        <v>8.3486813186813205</v>
      </c>
      <c r="U885" s="2">
        <v>0</v>
      </c>
      <c r="V885" s="2">
        <f>SUM(NonNurse[[#This Row],[Occupational Therapist Hours]:[OT Aide Hours]])/NonNurse[[#This Row],[MDS Census]]</f>
        <v>0.13410192584829037</v>
      </c>
      <c r="W885" s="2">
        <v>4.4049450549450553</v>
      </c>
      <c r="X885" s="2">
        <v>4.2706593406593392</v>
      </c>
      <c r="Y885" s="2">
        <v>0</v>
      </c>
      <c r="Z885" s="2">
        <f>SUM(NonNurse[[#This Row],[Physical Therapist (PT) Hours]:[PT Aide Hours]])/NonNurse[[#This Row],[MDS Census]]</f>
        <v>0.10342984409799555</v>
      </c>
      <c r="AA885" s="2">
        <v>0</v>
      </c>
      <c r="AB885" s="2">
        <v>0</v>
      </c>
      <c r="AC885" s="2">
        <v>0</v>
      </c>
      <c r="AD885" s="2">
        <v>0</v>
      </c>
      <c r="AE885" s="2">
        <v>0</v>
      </c>
      <c r="AF885" s="2">
        <v>0</v>
      </c>
      <c r="AG885" s="2">
        <v>0</v>
      </c>
      <c r="AH885" s="2" t="s">
        <v>398</v>
      </c>
      <c r="AI885" s="37">
        <v>5</v>
      </c>
    </row>
    <row r="886" spans="1:35" x14ac:dyDescent="0.25">
      <c r="A886" t="s">
        <v>35</v>
      </c>
      <c r="B886" t="s">
        <v>1714</v>
      </c>
      <c r="C886" t="s">
        <v>2065</v>
      </c>
      <c r="D886" t="s">
        <v>2335</v>
      </c>
      <c r="E886" s="2">
        <v>40.791208791208788</v>
      </c>
      <c r="F886" s="2">
        <v>3.4989010989011029</v>
      </c>
      <c r="G886" s="2">
        <v>0.42857142857142855</v>
      </c>
      <c r="H886" s="2">
        <v>0.16483516483516483</v>
      </c>
      <c r="I886" s="2">
        <v>1.1648351648351649</v>
      </c>
      <c r="J886" s="2">
        <v>0</v>
      </c>
      <c r="K886" s="2">
        <v>0</v>
      </c>
      <c r="L886" s="2">
        <v>2.1593406593406592</v>
      </c>
      <c r="M886" s="2">
        <v>0</v>
      </c>
      <c r="N886" s="2">
        <v>0.92307692307692313</v>
      </c>
      <c r="O886" s="2">
        <f>SUM(NonNurse[[#This Row],[Qualified Social Work Staff Hours]:[Other Social Work Staff Hours]])/NonNurse[[#This Row],[MDS Census]]</f>
        <v>2.262931034482759E-2</v>
      </c>
      <c r="P886" s="2">
        <v>10.826923076923077</v>
      </c>
      <c r="Q886" s="2">
        <v>0</v>
      </c>
      <c r="R886" s="2">
        <f>SUM(NonNurse[[#This Row],[Qualified Activities Professional Hours]:[Other Activities Professional Hours]])/NonNurse[[#This Row],[MDS Census]]</f>
        <v>0.26542295258620691</v>
      </c>
      <c r="S886" s="2">
        <v>1.9784615384615387</v>
      </c>
      <c r="T886" s="2">
        <v>2.9615384615384617</v>
      </c>
      <c r="U886" s="2">
        <v>0</v>
      </c>
      <c r="V886" s="2">
        <f>SUM(NonNurse[[#This Row],[Occupational Therapist Hours]:[OT Aide Hours]])/NonNurse[[#This Row],[MDS Census]]</f>
        <v>0.12110452586206899</v>
      </c>
      <c r="W886" s="2">
        <v>1.5174725274725278</v>
      </c>
      <c r="X886" s="2">
        <v>5.5258241758241775</v>
      </c>
      <c r="Y886" s="2">
        <v>0</v>
      </c>
      <c r="Z886" s="2">
        <f>SUM(NonNurse[[#This Row],[Physical Therapist (PT) Hours]:[PT Aide Hours]])/NonNurse[[#This Row],[MDS Census]]</f>
        <v>0.17266702586206903</v>
      </c>
      <c r="AA886" s="2">
        <v>0</v>
      </c>
      <c r="AB886" s="2">
        <v>0</v>
      </c>
      <c r="AC886" s="2">
        <v>0</v>
      </c>
      <c r="AD886" s="2">
        <v>0</v>
      </c>
      <c r="AE886" s="2">
        <v>0</v>
      </c>
      <c r="AF886" s="2">
        <v>0</v>
      </c>
      <c r="AG886" s="2">
        <v>0</v>
      </c>
      <c r="AH886" s="2" t="s">
        <v>780</v>
      </c>
      <c r="AI886" s="37">
        <v>5</v>
      </c>
    </row>
    <row r="887" spans="1:35" x14ac:dyDescent="0.25">
      <c r="A887" t="s">
        <v>35</v>
      </c>
      <c r="B887" t="s">
        <v>1143</v>
      </c>
      <c r="C887" t="s">
        <v>1965</v>
      </c>
      <c r="D887" t="s">
        <v>2282</v>
      </c>
      <c r="E887" s="2">
        <v>54.439560439560438</v>
      </c>
      <c r="F887" s="2">
        <v>5.2747252747252746</v>
      </c>
      <c r="G887" s="2">
        <v>0.2857142857142857</v>
      </c>
      <c r="H887" s="2">
        <v>0.29395604395604397</v>
      </c>
      <c r="I887" s="2">
        <v>2.4175824175824174</v>
      </c>
      <c r="J887" s="2">
        <v>0</v>
      </c>
      <c r="K887" s="2">
        <v>0</v>
      </c>
      <c r="L887" s="2">
        <v>5.9596703296703302</v>
      </c>
      <c r="M887" s="2">
        <v>5.186813186813187</v>
      </c>
      <c r="N887" s="2">
        <v>0</v>
      </c>
      <c r="O887" s="2">
        <f>SUM(NonNurse[[#This Row],[Qualified Social Work Staff Hours]:[Other Social Work Staff Hours]])/NonNurse[[#This Row],[MDS Census]]</f>
        <v>9.527654420670166E-2</v>
      </c>
      <c r="P887" s="2">
        <v>4.5714285714285712</v>
      </c>
      <c r="Q887" s="2">
        <v>16.126373626373628</v>
      </c>
      <c r="R887" s="2">
        <f>SUM(NonNurse[[#This Row],[Qualified Activities Professional Hours]:[Other Activities Professional Hours]])/NonNurse[[#This Row],[MDS Census]]</f>
        <v>0.38019781994348001</v>
      </c>
      <c r="S887" s="2">
        <v>5.0753846153846167</v>
      </c>
      <c r="T887" s="2">
        <v>11.942637362637363</v>
      </c>
      <c r="U887" s="2">
        <v>0</v>
      </c>
      <c r="V887" s="2">
        <f>SUM(NonNurse[[#This Row],[Occupational Therapist Hours]:[OT Aide Hours]])/NonNurse[[#This Row],[MDS Census]]</f>
        <v>0.31260395639886968</v>
      </c>
      <c r="W887" s="2">
        <v>3.8896703296703299</v>
      </c>
      <c r="X887" s="2">
        <v>15.284395604395606</v>
      </c>
      <c r="Y887" s="2">
        <v>0</v>
      </c>
      <c r="Z887" s="2">
        <f>SUM(NonNurse[[#This Row],[Physical Therapist (PT) Hours]:[PT Aide Hours]])/NonNurse[[#This Row],[MDS Census]]</f>
        <v>0.35220831651190959</v>
      </c>
      <c r="AA887" s="2">
        <v>0</v>
      </c>
      <c r="AB887" s="2">
        <v>0</v>
      </c>
      <c r="AC887" s="2">
        <v>0</v>
      </c>
      <c r="AD887" s="2">
        <v>0</v>
      </c>
      <c r="AE887" s="2">
        <v>0</v>
      </c>
      <c r="AF887" s="2">
        <v>0</v>
      </c>
      <c r="AG887" s="2">
        <v>0</v>
      </c>
      <c r="AH887" s="2" t="s">
        <v>198</v>
      </c>
      <c r="AI887" s="37">
        <v>5</v>
      </c>
    </row>
    <row r="888" spans="1:35" x14ac:dyDescent="0.25">
      <c r="A888" t="s">
        <v>35</v>
      </c>
      <c r="B888" t="s">
        <v>1424</v>
      </c>
      <c r="C888" t="s">
        <v>2069</v>
      </c>
      <c r="D888" t="s">
        <v>2331</v>
      </c>
      <c r="E888" s="2">
        <v>79.131868131868131</v>
      </c>
      <c r="F888" s="2">
        <v>7.4226373626373618</v>
      </c>
      <c r="G888" s="2">
        <v>0.4175824175824176</v>
      </c>
      <c r="H888" s="2">
        <v>0</v>
      </c>
      <c r="I888" s="2">
        <v>8.6263736263736259</v>
      </c>
      <c r="J888" s="2">
        <v>0</v>
      </c>
      <c r="K888" s="2">
        <v>0</v>
      </c>
      <c r="L888" s="2">
        <v>3.2513186813186814</v>
      </c>
      <c r="M888" s="2">
        <v>4.0653846153846152</v>
      </c>
      <c r="N888" s="2">
        <v>0</v>
      </c>
      <c r="O888" s="2">
        <f>SUM(NonNurse[[#This Row],[Qualified Social Work Staff Hours]:[Other Social Work Staff Hours]])/NonNurse[[#This Row],[MDS Census]]</f>
        <v>5.1374809054298011E-2</v>
      </c>
      <c r="P888" s="2">
        <v>7.7643956043956024</v>
      </c>
      <c r="Q888" s="2">
        <v>5.9352747252747244</v>
      </c>
      <c r="R888" s="2">
        <f>SUM(NonNurse[[#This Row],[Qualified Activities Professional Hours]:[Other Activities Professional Hours]])/NonNurse[[#This Row],[MDS Census]]</f>
        <v>0.17312456603249543</v>
      </c>
      <c r="S888" s="2">
        <v>5.6392307692307684</v>
      </c>
      <c r="T888" s="2">
        <v>0</v>
      </c>
      <c r="U888" s="2">
        <v>5.0329670329670328</v>
      </c>
      <c r="V888" s="2">
        <f>SUM(NonNurse[[#This Row],[Occupational Therapist Hours]:[OT Aide Hours]])/NonNurse[[#This Row],[MDS Census]]</f>
        <v>0.13486599083460629</v>
      </c>
      <c r="W888" s="2">
        <v>5.316703296703297</v>
      </c>
      <c r="X888" s="2">
        <v>0</v>
      </c>
      <c r="Y888" s="2">
        <v>8.6813186813186807</v>
      </c>
      <c r="Z888" s="2">
        <f>SUM(NonNurse[[#This Row],[Physical Therapist (PT) Hours]:[PT Aide Hours]])/NonNurse[[#This Row],[MDS Census]]</f>
        <v>0.1768948757117067</v>
      </c>
      <c r="AA888" s="2">
        <v>0</v>
      </c>
      <c r="AB888" s="2">
        <v>0</v>
      </c>
      <c r="AC888" s="2">
        <v>0</v>
      </c>
      <c r="AD888" s="2">
        <v>0</v>
      </c>
      <c r="AE888" s="2">
        <v>28.252747252747252</v>
      </c>
      <c r="AF888" s="2">
        <v>0</v>
      </c>
      <c r="AG888" s="2">
        <v>0</v>
      </c>
      <c r="AH888" s="2" t="s">
        <v>483</v>
      </c>
      <c r="AI888" s="37">
        <v>5</v>
      </c>
    </row>
    <row r="889" spans="1:35" x14ac:dyDescent="0.25">
      <c r="A889" t="s">
        <v>35</v>
      </c>
      <c r="B889" t="s">
        <v>1819</v>
      </c>
      <c r="C889" t="s">
        <v>2069</v>
      </c>
      <c r="D889" t="s">
        <v>2331</v>
      </c>
      <c r="E889" s="2">
        <v>46.494505494505496</v>
      </c>
      <c r="F889" s="2">
        <v>15.12087912087912</v>
      </c>
      <c r="G889" s="2">
        <v>2.197802197802198E-2</v>
      </c>
      <c r="H889" s="2">
        <v>0.40505494505494505</v>
      </c>
      <c r="I889" s="2">
        <v>5.4065934065934069</v>
      </c>
      <c r="J889" s="2">
        <v>0</v>
      </c>
      <c r="K889" s="2">
        <v>0</v>
      </c>
      <c r="L889" s="2">
        <v>4.5302197802197801</v>
      </c>
      <c r="M889" s="2">
        <v>0</v>
      </c>
      <c r="N889" s="2">
        <v>0</v>
      </c>
      <c r="O889" s="2">
        <f>SUM(NonNurse[[#This Row],[Qualified Social Work Staff Hours]:[Other Social Work Staff Hours]])/NonNurse[[#This Row],[MDS Census]]</f>
        <v>0</v>
      </c>
      <c r="P889" s="2">
        <v>3.2032967032967035</v>
      </c>
      <c r="Q889" s="2">
        <v>5.8708791208791204</v>
      </c>
      <c r="R889" s="2">
        <f>SUM(NonNurse[[#This Row],[Qualified Activities Professional Hours]:[Other Activities Professional Hours]])/NonNurse[[#This Row],[MDS Census]]</f>
        <v>0.19516662727487591</v>
      </c>
      <c r="S889" s="2">
        <v>10.486263736263735</v>
      </c>
      <c r="T889" s="2">
        <v>4.9835164835164836</v>
      </c>
      <c r="U889" s="2">
        <v>0</v>
      </c>
      <c r="V889" s="2">
        <f>SUM(NonNurse[[#This Row],[Occupational Therapist Hours]:[OT Aide Hours]])/NonNurse[[#This Row],[MDS Census]]</f>
        <v>0.33272276057669581</v>
      </c>
      <c r="W889" s="2">
        <v>11.032967032967033</v>
      </c>
      <c r="X889" s="2">
        <v>6.7197802197802199</v>
      </c>
      <c r="Y889" s="2">
        <v>0</v>
      </c>
      <c r="Z889" s="2">
        <f>SUM(NonNurse[[#This Row],[Physical Therapist (PT) Hours]:[PT Aide Hours]])/NonNurse[[#This Row],[MDS Census]]</f>
        <v>0.38182462774757736</v>
      </c>
      <c r="AA889" s="2">
        <v>0</v>
      </c>
      <c r="AB889" s="2">
        <v>0</v>
      </c>
      <c r="AC889" s="2">
        <v>0</v>
      </c>
      <c r="AD889" s="2">
        <v>0</v>
      </c>
      <c r="AE889" s="2">
        <v>0</v>
      </c>
      <c r="AF889" s="2">
        <v>0</v>
      </c>
      <c r="AG889" s="2">
        <v>0</v>
      </c>
      <c r="AH889" s="2" t="s">
        <v>886</v>
      </c>
      <c r="AI889" s="37">
        <v>5</v>
      </c>
    </row>
    <row r="890" spans="1:35" x14ac:dyDescent="0.25">
      <c r="A890" t="s">
        <v>35</v>
      </c>
      <c r="B890" t="s">
        <v>1273</v>
      </c>
      <c r="C890" t="s">
        <v>1985</v>
      </c>
      <c r="D890" t="s">
        <v>2360</v>
      </c>
      <c r="E890" s="2">
        <v>110.64835164835165</v>
      </c>
      <c r="F890" s="2">
        <v>45.145604395604394</v>
      </c>
      <c r="G890" s="2">
        <v>0</v>
      </c>
      <c r="H890" s="2">
        <v>0.47802197802197804</v>
      </c>
      <c r="I890" s="2">
        <v>0</v>
      </c>
      <c r="J890" s="2">
        <v>0</v>
      </c>
      <c r="K890" s="2">
        <v>0</v>
      </c>
      <c r="L890" s="2">
        <v>3.8775824175824161</v>
      </c>
      <c r="M890" s="2">
        <v>5.5659340659340657</v>
      </c>
      <c r="N890" s="2">
        <v>4.25</v>
      </c>
      <c r="O890" s="2">
        <f>SUM(NonNurse[[#This Row],[Qualified Social Work Staff Hours]:[Other Social Work Staff Hours]])/NonNurse[[#This Row],[MDS Census]]</f>
        <v>8.8712881120270135E-2</v>
      </c>
      <c r="P890" s="2">
        <v>5.2417582417582418</v>
      </c>
      <c r="Q890" s="2">
        <v>10.760989010989011</v>
      </c>
      <c r="R890" s="2">
        <f>SUM(NonNurse[[#This Row],[Qualified Activities Professional Hours]:[Other Activities Professional Hours]])/NonNurse[[#This Row],[MDS Census]]</f>
        <v>0.1446270731949548</v>
      </c>
      <c r="S890" s="2">
        <v>4.8076923076923084</v>
      </c>
      <c r="T890" s="2">
        <v>8.4976923076923079</v>
      </c>
      <c r="U890" s="2">
        <v>0</v>
      </c>
      <c r="V890" s="2">
        <f>SUM(NonNurse[[#This Row],[Occupational Therapist Hours]:[OT Aide Hours]])/NonNurse[[#This Row],[MDS Census]]</f>
        <v>0.1202492799682193</v>
      </c>
      <c r="W890" s="2">
        <v>1.9173626373626378</v>
      </c>
      <c r="X890" s="2">
        <v>16.876483516483518</v>
      </c>
      <c r="Y890" s="2">
        <v>0</v>
      </c>
      <c r="Z890" s="2">
        <f>SUM(NonNurse[[#This Row],[Physical Therapist (PT) Hours]:[PT Aide Hours]])/NonNurse[[#This Row],[MDS Census]]</f>
        <v>0.16985202105472241</v>
      </c>
      <c r="AA890" s="2">
        <v>0</v>
      </c>
      <c r="AB890" s="2">
        <v>0</v>
      </c>
      <c r="AC890" s="2">
        <v>0</v>
      </c>
      <c r="AD890" s="2">
        <v>0</v>
      </c>
      <c r="AE890" s="2">
        <v>0</v>
      </c>
      <c r="AF890" s="2">
        <v>0</v>
      </c>
      <c r="AG890" s="2">
        <v>0</v>
      </c>
      <c r="AH890" s="2" t="s">
        <v>329</v>
      </c>
      <c r="AI890" s="37">
        <v>5</v>
      </c>
    </row>
    <row r="891" spans="1:35" x14ac:dyDescent="0.25">
      <c r="A891" t="s">
        <v>35</v>
      </c>
      <c r="B891" t="s">
        <v>1706</v>
      </c>
      <c r="C891" t="s">
        <v>1922</v>
      </c>
      <c r="D891" t="s">
        <v>2291</v>
      </c>
      <c r="E891" s="2">
        <v>38.670329670329672</v>
      </c>
      <c r="F891" s="2">
        <v>5.0989010989010985</v>
      </c>
      <c r="G891" s="2">
        <v>0.63736263736263732</v>
      </c>
      <c r="H891" s="2">
        <v>0.23076923076923078</v>
      </c>
      <c r="I891" s="2">
        <v>3.3626373626373627</v>
      </c>
      <c r="J891" s="2">
        <v>0.59340659340659341</v>
      </c>
      <c r="K891" s="2">
        <v>0</v>
      </c>
      <c r="L891" s="2">
        <v>4.3996703296703314</v>
      </c>
      <c r="M891" s="2">
        <v>0</v>
      </c>
      <c r="N891" s="2">
        <v>0</v>
      </c>
      <c r="O891" s="2">
        <f>SUM(NonNurse[[#This Row],[Qualified Social Work Staff Hours]:[Other Social Work Staff Hours]])/NonNurse[[#This Row],[MDS Census]]</f>
        <v>0</v>
      </c>
      <c r="P891" s="2">
        <v>4.8645054945054946</v>
      </c>
      <c r="Q891" s="2">
        <v>4.679670329670329</v>
      </c>
      <c r="R891" s="2">
        <f>SUM(NonNurse[[#This Row],[Qualified Activities Professional Hours]:[Other Activities Professional Hours]])/NonNurse[[#This Row],[MDS Census]]</f>
        <v>0.24680875248650183</v>
      </c>
      <c r="S891" s="2">
        <v>1.9739560439560442</v>
      </c>
      <c r="T891" s="2">
        <v>3.8408791208791211</v>
      </c>
      <c r="U891" s="2">
        <v>0</v>
      </c>
      <c r="V891" s="2">
        <f>SUM(NonNurse[[#This Row],[Occupational Therapist Hours]:[OT Aide Hours]])/NonNurse[[#This Row],[MDS Census]]</f>
        <v>0.15036942313157148</v>
      </c>
      <c r="W891" s="2">
        <v>2.1732967032967028</v>
      </c>
      <c r="X891" s="2">
        <v>3.9248351648351645</v>
      </c>
      <c r="Y891" s="2">
        <v>3.0659340659340661</v>
      </c>
      <c r="Z891" s="2">
        <f>SUM(NonNurse[[#This Row],[Physical Therapist (PT) Hours]:[PT Aide Hours]])/NonNurse[[#This Row],[MDS Census]]</f>
        <v>0.23697925547030402</v>
      </c>
      <c r="AA891" s="2">
        <v>0</v>
      </c>
      <c r="AB891" s="2">
        <v>0</v>
      </c>
      <c r="AC891" s="2">
        <v>0</v>
      </c>
      <c r="AD891" s="2">
        <v>0</v>
      </c>
      <c r="AE891" s="2">
        <v>0</v>
      </c>
      <c r="AF891" s="2">
        <v>0</v>
      </c>
      <c r="AG891" s="2">
        <v>0</v>
      </c>
      <c r="AH891" s="2" t="s">
        <v>772</v>
      </c>
      <c r="AI891" s="37">
        <v>5</v>
      </c>
    </row>
    <row r="892" spans="1:35" x14ac:dyDescent="0.25">
      <c r="A892" t="s">
        <v>35</v>
      </c>
      <c r="B892" t="s">
        <v>1418</v>
      </c>
      <c r="C892" t="s">
        <v>1978</v>
      </c>
      <c r="D892" t="s">
        <v>2331</v>
      </c>
      <c r="E892" s="2">
        <v>115.7032967032967</v>
      </c>
      <c r="F892" s="2">
        <v>5.7142857142857144</v>
      </c>
      <c r="G892" s="2">
        <v>0.48351648351648352</v>
      </c>
      <c r="H892" s="2">
        <v>0</v>
      </c>
      <c r="I892" s="2">
        <v>5.7142857142857144</v>
      </c>
      <c r="J892" s="2">
        <v>0</v>
      </c>
      <c r="K892" s="2">
        <v>0</v>
      </c>
      <c r="L892" s="2">
        <v>4.2206593406593402</v>
      </c>
      <c r="M892" s="2">
        <v>6.3186813186813184</v>
      </c>
      <c r="N892" s="2">
        <v>1.9258241758241759</v>
      </c>
      <c r="O892" s="2">
        <f>SUM(NonNurse[[#This Row],[Qualified Social Work Staff Hours]:[Other Social Work Staff Hours]])/NonNurse[[#This Row],[MDS Census]]</f>
        <v>7.1255579827144075E-2</v>
      </c>
      <c r="P892" s="2">
        <v>4.1318681318681323</v>
      </c>
      <c r="Q892" s="2">
        <v>11.969780219780219</v>
      </c>
      <c r="R892" s="2">
        <f>SUM(NonNurse[[#This Row],[Qualified Activities Professional Hours]:[Other Activities Professional Hours]])/NonNurse[[#This Row],[MDS Census]]</f>
        <v>0.13916326336784118</v>
      </c>
      <c r="S892" s="2">
        <v>1.3314285714285714</v>
      </c>
      <c r="T892" s="2">
        <v>5.0145054945054941</v>
      </c>
      <c r="U892" s="2">
        <v>0</v>
      </c>
      <c r="V892" s="2">
        <f>SUM(NonNurse[[#This Row],[Occupational Therapist Hours]:[OT Aide Hours]])/NonNurse[[#This Row],[MDS Census]]</f>
        <v>5.4846614113401075E-2</v>
      </c>
      <c r="W892" s="2">
        <v>2.088021978021978</v>
      </c>
      <c r="X892" s="2">
        <v>7.4559340659340689</v>
      </c>
      <c r="Y892" s="2">
        <v>0</v>
      </c>
      <c r="Z892" s="2">
        <f>SUM(NonNurse[[#This Row],[Physical Therapist (PT) Hours]:[PT Aide Hours]])/NonNurse[[#This Row],[MDS Census]]</f>
        <v>8.2486465951182475E-2</v>
      </c>
      <c r="AA892" s="2">
        <v>0</v>
      </c>
      <c r="AB892" s="2">
        <v>0</v>
      </c>
      <c r="AC892" s="2">
        <v>0</v>
      </c>
      <c r="AD892" s="2">
        <v>0</v>
      </c>
      <c r="AE892" s="2">
        <v>7.5274725274725274</v>
      </c>
      <c r="AF892" s="2">
        <v>0</v>
      </c>
      <c r="AG892" s="2">
        <v>0</v>
      </c>
      <c r="AH892" s="2" t="s">
        <v>477</v>
      </c>
      <c r="AI892" s="37">
        <v>5</v>
      </c>
    </row>
    <row r="893" spans="1:35" x14ac:dyDescent="0.25">
      <c r="A893" t="s">
        <v>35</v>
      </c>
      <c r="B893" t="s">
        <v>1729</v>
      </c>
      <c r="C893" t="s">
        <v>2068</v>
      </c>
      <c r="D893" t="s">
        <v>2307</v>
      </c>
      <c r="E893" s="2">
        <v>19.978021978021978</v>
      </c>
      <c r="F893" s="2">
        <v>1.8461538461538463</v>
      </c>
      <c r="G893" s="2">
        <v>0.61538461538461542</v>
      </c>
      <c r="H893" s="2">
        <v>0</v>
      </c>
      <c r="I893" s="2">
        <v>0.61538461538461542</v>
      </c>
      <c r="J893" s="2">
        <v>0</v>
      </c>
      <c r="K893" s="2">
        <v>0</v>
      </c>
      <c r="L893" s="2">
        <v>1.2317582417582416</v>
      </c>
      <c r="M893" s="2">
        <v>2.8131868131868134</v>
      </c>
      <c r="N893" s="2">
        <v>0</v>
      </c>
      <c r="O893" s="2">
        <f>SUM(NonNurse[[#This Row],[Qualified Social Work Staff Hours]:[Other Social Work Staff Hours]])/NonNurse[[#This Row],[MDS Census]]</f>
        <v>0.14081408140814083</v>
      </c>
      <c r="P893" s="2">
        <v>2.2362637362637363</v>
      </c>
      <c r="Q893" s="2">
        <v>1.9340659340659341</v>
      </c>
      <c r="R893" s="2">
        <f>SUM(NonNurse[[#This Row],[Qualified Activities Professional Hours]:[Other Activities Professional Hours]])/NonNurse[[#This Row],[MDS Census]]</f>
        <v>0.20874587458745875</v>
      </c>
      <c r="S893" s="2">
        <v>0.54153846153846152</v>
      </c>
      <c r="T893" s="2">
        <v>1.2983516483516482</v>
      </c>
      <c r="U893" s="2">
        <v>0</v>
      </c>
      <c r="V893" s="2">
        <f>SUM(NonNurse[[#This Row],[Occupational Therapist Hours]:[OT Aide Hours]])/NonNurse[[#This Row],[MDS Census]]</f>
        <v>9.2095709570957085E-2</v>
      </c>
      <c r="W893" s="2">
        <v>0.59098901098901102</v>
      </c>
      <c r="X893" s="2">
        <v>1.59</v>
      </c>
      <c r="Y893" s="2">
        <v>0</v>
      </c>
      <c r="Z893" s="2">
        <f>SUM(NonNurse[[#This Row],[Physical Therapist (PT) Hours]:[PT Aide Hours]])/NonNurse[[#This Row],[MDS Census]]</f>
        <v>0.10916941694169416</v>
      </c>
      <c r="AA893" s="2">
        <v>0</v>
      </c>
      <c r="AB893" s="2">
        <v>0</v>
      </c>
      <c r="AC893" s="2">
        <v>0</v>
      </c>
      <c r="AD893" s="2">
        <v>0</v>
      </c>
      <c r="AE893" s="2">
        <v>0</v>
      </c>
      <c r="AF893" s="2">
        <v>0</v>
      </c>
      <c r="AG893" s="2">
        <v>0</v>
      </c>
      <c r="AH893" s="2" t="s">
        <v>795</v>
      </c>
      <c r="AI893" s="37">
        <v>5</v>
      </c>
    </row>
    <row r="894" spans="1:35" x14ac:dyDescent="0.25">
      <c r="A894" t="s">
        <v>35</v>
      </c>
      <c r="B894" t="s">
        <v>1370</v>
      </c>
      <c r="C894" t="s">
        <v>2068</v>
      </c>
      <c r="D894" t="s">
        <v>2307</v>
      </c>
      <c r="E894" s="2">
        <v>62.054945054945058</v>
      </c>
      <c r="F894" s="2">
        <v>2.901098901098901</v>
      </c>
      <c r="G894" s="2">
        <v>0.61538461538461542</v>
      </c>
      <c r="H894" s="2">
        <v>0</v>
      </c>
      <c r="I894" s="2">
        <v>0.61538461538461542</v>
      </c>
      <c r="J894" s="2">
        <v>0</v>
      </c>
      <c r="K894" s="2">
        <v>0</v>
      </c>
      <c r="L894" s="2">
        <v>1.9268131868131873</v>
      </c>
      <c r="M894" s="2">
        <v>2.901098901098901</v>
      </c>
      <c r="N894" s="2">
        <v>0</v>
      </c>
      <c r="O894" s="2">
        <f>SUM(NonNurse[[#This Row],[Qualified Social Work Staff Hours]:[Other Social Work Staff Hours]])/NonNurse[[#This Row],[MDS Census]]</f>
        <v>4.6750486984239413E-2</v>
      </c>
      <c r="P894" s="2">
        <v>0</v>
      </c>
      <c r="Q894" s="2">
        <v>0</v>
      </c>
      <c r="R894" s="2">
        <f>SUM(NonNurse[[#This Row],[Qualified Activities Professional Hours]:[Other Activities Professional Hours]])/NonNurse[[#This Row],[MDS Census]]</f>
        <v>0</v>
      </c>
      <c r="S894" s="2">
        <v>0.54208791208791229</v>
      </c>
      <c r="T894" s="2">
        <v>1.8373626373626382</v>
      </c>
      <c r="U894" s="2">
        <v>0</v>
      </c>
      <c r="V894" s="2">
        <f>SUM(NonNurse[[#This Row],[Occupational Therapist Hours]:[OT Aide Hours]])/NonNurse[[#This Row],[MDS Census]]</f>
        <v>3.8344253585974868E-2</v>
      </c>
      <c r="W894" s="2">
        <v>0.62263736263736269</v>
      </c>
      <c r="X894" s="2">
        <v>2.7320879120879118</v>
      </c>
      <c r="Y894" s="2">
        <v>0</v>
      </c>
      <c r="Z894" s="2">
        <f>SUM(NonNurse[[#This Row],[Physical Therapist (PT) Hours]:[PT Aide Hours]])/NonNurse[[#This Row],[MDS Census]]</f>
        <v>5.4060563130865942E-2</v>
      </c>
      <c r="AA894" s="2">
        <v>0</v>
      </c>
      <c r="AB894" s="2">
        <v>0</v>
      </c>
      <c r="AC894" s="2">
        <v>6.6593406593406597</v>
      </c>
      <c r="AD894" s="2">
        <v>0</v>
      </c>
      <c r="AE894" s="2">
        <v>0</v>
      </c>
      <c r="AF894" s="2">
        <v>0</v>
      </c>
      <c r="AG894" s="2">
        <v>0</v>
      </c>
      <c r="AH894" s="2" t="s">
        <v>427</v>
      </c>
      <c r="AI894" s="37">
        <v>5</v>
      </c>
    </row>
    <row r="895" spans="1:35" x14ac:dyDescent="0.25">
      <c r="A895" t="s">
        <v>35</v>
      </c>
      <c r="B895" t="s">
        <v>1004</v>
      </c>
      <c r="C895" t="s">
        <v>1965</v>
      </c>
      <c r="D895" t="s">
        <v>2282</v>
      </c>
      <c r="E895" s="2">
        <v>74.142857142857139</v>
      </c>
      <c r="F895" s="2">
        <v>0</v>
      </c>
      <c r="G895" s="2">
        <v>0</v>
      </c>
      <c r="H895" s="2">
        <v>0</v>
      </c>
      <c r="I895" s="2">
        <v>0</v>
      </c>
      <c r="J895" s="2">
        <v>0</v>
      </c>
      <c r="K895" s="2">
        <v>0</v>
      </c>
      <c r="L895" s="2">
        <v>3.2826373626373631</v>
      </c>
      <c r="M895" s="2">
        <v>1.6153846153846154</v>
      </c>
      <c r="N895" s="2">
        <v>0</v>
      </c>
      <c r="O895" s="2">
        <f>SUM(NonNurse[[#This Row],[Qualified Social Work Staff Hours]:[Other Social Work Staff Hours]])/NonNurse[[#This Row],[MDS Census]]</f>
        <v>2.1787461093819478E-2</v>
      </c>
      <c r="P895" s="2">
        <v>1.9285714285714286</v>
      </c>
      <c r="Q895" s="2">
        <v>1.706043956043956</v>
      </c>
      <c r="R895" s="2">
        <f>SUM(NonNurse[[#This Row],[Qualified Activities Professional Hours]:[Other Activities Professional Hours]])/NonNurse[[#This Row],[MDS Census]]</f>
        <v>4.902178746109382E-2</v>
      </c>
      <c r="S895" s="2">
        <v>7.2419780219780234</v>
      </c>
      <c r="T895" s="2">
        <v>20.641648351648353</v>
      </c>
      <c r="U895" s="2">
        <v>0</v>
      </c>
      <c r="V895" s="2">
        <f>SUM(NonNurse[[#This Row],[Occupational Therapist Hours]:[OT Aide Hours]])/NonNurse[[#This Row],[MDS Census]]</f>
        <v>0.37607973914332304</v>
      </c>
      <c r="W895" s="2">
        <v>6.5960439560439577</v>
      </c>
      <c r="X895" s="2">
        <v>17.546263736263739</v>
      </c>
      <c r="Y895" s="2">
        <v>0</v>
      </c>
      <c r="Z895" s="2">
        <f>SUM(NonNurse[[#This Row],[Physical Therapist (PT) Hours]:[PT Aide Hours]])/NonNurse[[#This Row],[MDS Census]]</f>
        <v>0.32561879353786877</v>
      </c>
      <c r="AA895" s="2">
        <v>0</v>
      </c>
      <c r="AB895" s="2">
        <v>0</v>
      </c>
      <c r="AC895" s="2">
        <v>0</v>
      </c>
      <c r="AD895" s="2">
        <v>0</v>
      </c>
      <c r="AE895" s="2">
        <v>0</v>
      </c>
      <c r="AF895" s="2">
        <v>0</v>
      </c>
      <c r="AG895" s="2">
        <v>0</v>
      </c>
      <c r="AH895" s="2" t="s">
        <v>57</v>
      </c>
      <c r="AI895" s="37">
        <v>5</v>
      </c>
    </row>
    <row r="896" spans="1:35" x14ac:dyDescent="0.25">
      <c r="A896" t="s">
        <v>35</v>
      </c>
      <c r="B896" t="s">
        <v>1067</v>
      </c>
      <c r="C896" t="s">
        <v>1965</v>
      </c>
      <c r="D896" t="s">
        <v>2282</v>
      </c>
      <c r="E896" s="2">
        <v>77.615384615384613</v>
      </c>
      <c r="F896" s="2">
        <v>4.5450549450549413</v>
      </c>
      <c r="G896" s="2">
        <v>0</v>
      </c>
      <c r="H896" s="2">
        <v>0</v>
      </c>
      <c r="I896" s="2">
        <v>3.7362637362637363</v>
      </c>
      <c r="J896" s="2">
        <v>0</v>
      </c>
      <c r="K896" s="2">
        <v>0</v>
      </c>
      <c r="L896" s="2">
        <v>0</v>
      </c>
      <c r="M896" s="2">
        <v>7.0659340659340657</v>
      </c>
      <c r="N896" s="2">
        <v>7.8379120879120876</v>
      </c>
      <c r="O896" s="2">
        <f>SUM(NonNurse[[#This Row],[Qualified Social Work Staff Hours]:[Other Social Work Staff Hours]])/NonNurse[[#This Row],[MDS Census]]</f>
        <v>0.19202180376610506</v>
      </c>
      <c r="P896" s="2">
        <v>10.461538461538462</v>
      </c>
      <c r="Q896" s="2">
        <v>14.428571428571429</v>
      </c>
      <c r="R896" s="2">
        <f>SUM(NonNurse[[#This Row],[Qualified Activities Professional Hours]:[Other Activities Professional Hours]])/NonNurse[[#This Row],[MDS Census]]</f>
        <v>0.32068526122044461</v>
      </c>
      <c r="S896" s="2">
        <v>0</v>
      </c>
      <c r="T896" s="2">
        <v>0</v>
      </c>
      <c r="U896" s="2">
        <v>0</v>
      </c>
      <c r="V896" s="2">
        <f>SUM(NonNurse[[#This Row],[Occupational Therapist Hours]:[OT Aide Hours]])/NonNurse[[#This Row],[MDS Census]]</f>
        <v>0</v>
      </c>
      <c r="W896" s="2">
        <v>0</v>
      </c>
      <c r="X896" s="2">
        <v>0</v>
      </c>
      <c r="Y896" s="2">
        <v>0</v>
      </c>
      <c r="Z896" s="2">
        <f>SUM(NonNurse[[#This Row],[Physical Therapist (PT) Hours]:[PT Aide Hours]])/NonNurse[[#This Row],[MDS Census]]</f>
        <v>0</v>
      </c>
      <c r="AA896" s="2">
        <v>0</v>
      </c>
      <c r="AB896" s="2">
        <v>0</v>
      </c>
      <c r="AC896" s="2">
        <v>0</v>
      </c>
      <c r="AD896" s="2">
        <v>0</v>
      </c>
      <c r="AE896" s="2">
        <v>0</v>
      </c>
      <c r="AF896" s="2">
        <v>0</v>
      </c>
      <c r="AG896" s="2">
        <v>0</v>
      </c>
      <c r="AH896" s="2" t="s">
        <v>120</v>
      </c>
      <c r="AI896" s="37">
        <v>5</v>
      </c>
    </row>
    <row r="897" spans="1:35" x14ac:dyDescent="0.25">
      <c r="A897" t="s">
        <v>35</v>
      </c>
      <c r="B897" t="s">
        <v>1554</v>
      </c>
      <c r="C897" t="s">
        <v>1994</v>
      </c>
      <c r="D897" t="s">
        <v>2312</v>
      </c>
      <c r="E897" s="2">
        <v>32.373626373626372</v>
      </c>
      <c r="F897" s="2">
        <v>2.4560439560439562</v>
      </c>
      <c r="G897" s="2">
        <v>0.59340659340659341</v>
      </c>
      <c r="H897" s="2">
        <v>7.1428571428571425E-2</v>
      </c>
      <c r="I897" s="2">
        <v>0.42857142857142855</v>
      </c>
      <c r="J897" s="2">
        <v>0</v>
      </c>
      <c r="K897" s="2">
        <v>0</v>
      </c>
      <c r="L897" s="2">
        <v>1.3196703296703298</v>
      </c>
      <c r="M897" s="2">
        <v>5.0851648351648349</v>
      </c>
      <c r="N897" s="2">
        <v>0</v>
      </c>
      <c r="O897" s="2">
        <f>SUM(NonNurse[[#This Row],[Qualified Social Work Staff Hours]:[Other Social Work Staff Hours]])/NonNurse[[#This Row],[MDS Census]]</f>
        <v>0.15707739307535643</v>
      </c>
      <c r="P897" s="2">
        <v>0</v>
      </c>
      <c r="Q897" s="2">
        <v>0</v>
      </c>
      <c r="R897" s="2">
        <f>SUM(NonNurse[[#This Row],[Qualified Activities Professional Hours]:[Other Activities Professional Hours]])/NonNurse[[#This Row],[MDS Census]]</f>
        <v>0</v>
      </c>
      <c r="S897" s="2">
        <v>1.5951648351648351</v>
      </c>
      <c r="T897" s="2">
        <v>4.9872527472527475</v>
      </c>
      <c r="U897" s="2">
        <v>0</v>
      </c>
      <c r="V897" s="2">
        <f>SUM(NonNurse[[#This Row],[Occupational Therapist Hours]:[OT Aide Hours]])/NonNurse[[#This Row],[MDS Census]]</f>
        <v>0.20332654446707399</v>
      </c>
      <c r="W897" s="2">
        <v>0.85560439560439561</v>
      </c>
      <c r="X897" s="2">
        <v>3.6945054945054929</v>
      </c>
      <c r="Y897" s="2">
        <v>0</v>
      </c>
      <c r="Z897" s="2">
        <f>SUM(NonNurse[[#This Row],[Physical Therapist (PT) Hours]:[PT Aide Hours]])/NonNurse[[#This Row],[MDS Census]]</f>
        <v>0.14054989816700608</v>
      </c>
      <c r="AA897" s="2">
        <v>0</v>
      </c>
      <c r="AB897" s="2">
        <v>0</v>
      </c>
      <c r="AC897" s="2">
        <v>0</v>
      </c>
      <c r="AD897" s="2">
        <v>0</v>
      </c>
      <c r="AE897" s="2">
        <v>0</v>
      </c>
      <c r="AF897" s="2">
        <v>0</v>
      </c>
      <c r="AG897" s="2">
        <v>0</v>
      </c>
      <c r="AH897" s="2" t="s">
        <v>616</v>
      </c>
      <c r="AI897" s="37">
        <v>5</v>
      </c>
    </row>
    <row r="898" spans="1:35" x14ac:dyDescent="0.25">
      <c r="A898" t="s">
        <v>35</v>
      </c>
      <c r="B898" t="s">
        <v>1382</v>
      </c>
      <c r="C898" t="s">
        <v>1932</v>
      </c>
      <c r="D898" t="s">
        <v>2346</v>
      </c>
      <c r="E898" s="2">
        <v>43.35164835164835</v>
      </c>
      <c r="F898" s="2">
        <v>5.6263736263736268</v>
      </c>
      <c r="G898" s="2">
        <v>0.25274725274725274</v>
      </c>
      <c r="H898" s="2">
        <v>0</v>
      </c>
      <c r="I898" s="2">
        <v>4.3956043956043959E-2</v>
      </c>
      <c r="J898" s="2">
        <v>0</v>
      </c>
      <c r="K898" s="2">
        <v>0.2857142857142857</v>
      </c>
      <c r="L898" s="2">
        <v>0.52450549450549444</v>
      </c>
      <c r="M898" s="2">
        <v>0</v>
      </c>
      <c r="N898" s="2">
        <v>5.6263736263736268</v>
      </c>
      <c r="O898" s="2">
        <f>SUM(NonNurse[[#This Row],[Qualified Social Work Staff Hours]:[Other Social Work Staff Hours]])/NonNurse[[#This Row],[MDS Census]]</f>
        <v>0.12978453738910015</v>
      </c>
      <c r="P898" s="2">
        <v>0</v>
      </c>
      <c r="Q898" s="2">
        <v>5.2609890109890118</v>
      </c>
      <c r="R898" s="2">
        <f>SUM(NonNurse[[#This Row],[Qualified Activities Professional Hours]:[Other Activities Professional Hours]])/NonNurse[[#This Row],[MDS Census]]</f>
        <v>0.12135614702154629</v>
      </c>
      <c r="S898" s="2">
        <v>0.3575824175824176</v>
      </c>
      <c r="T898" s="2">
        <v>2.1507692307692317</v>
      </c>
      <c r="U898" s="2">
        <v>0</v>
      </c>
      <c r="V898" s="2">
        <f>SUM(NonNurse[[#This Row],[Occupational Therapist Hours]:[OT Aide Hours]])/NonNurse[[#This Row],[MDS Census]]</f>
        <v>5.786058301647657E-2</v>
      </c>
      <c r="W898" s="2">
        <v>0.74593406593406608</v>
      </c>
      <c r="X898" s="2">
        <v>4.5138461538461536</v>
      </c>
      <c r="Y898" s="2">
        <v>0</v>
      </c>
      <c r="Z898" s="2">
        <f>SUM(NonNurse[[#This Row],[Physical Therapist (PT) Hours]:[PT Aide Hours]])/NonNurse[[#This Row],[MDS Census]]</f>
        <v>0.12132826362484157</v>
      </c>
      <c r="AA898" s="2">
        <v>0</v>
      </c>
      <c r="AB898" s="2">
        <v>0</v>
      </c>
      <c r="AC898" s="2">
        <v>0</v>
      </c>
      <c r="AD898" s="2">
        <v>0</v>
      </c>
      <c r="AE898" s="2">
        <v>0</v>
      </c>
      <c r="AF898" s="2">
        <v>0</v>
      </c>
      <c r="AG898" s="2">
        <v>0.37362637362637363</v>
      </c>
      <c r="AH898" s="2" t="s">
        <v>440</v>
      </c>
      <c r="AI898" s="37">
        <v>5</v>
      </c>
    </row>
    <row r="899" spans="1:35" x14ac:dyDescent="0.25">
      <c r="A899" t="s">
        <v>35</v>
      </c>
      <c r="B899" t="s">
        <v>1387</v>
      </c>
      <c r="C899" t="s">
        <v>2189</v>
      </c>
      <c r="D899" t="s">
        <v>2325</v>
      </c>
      <c r="E899" s="2">
        <v>64.318681318681314</v>
      </c>
      <c r="F899" s="2">
        <v>2.5604395604395602</v>
      </c>
      <c r="G899" s="2">
        <v>0</v>
      </c>
      <c r="H899" s="2">
        <v>0</v>
      </c>
      <c r="I899" s="2">
        <v>0</v>
      </c>
      <c r="J899" s="2">
        <v>0</v>
      </c>
      <c r="K899" s="2">
        <v>0</v>
      </c>
      <c r="L899" s="2">
        <v>1.3246153846153847</v>
      </c>
      <c r="M899" s="2">
        <v>0</v>
      </c>
      <c r="N899" s="2">
        <v>0</v>
      </c>
      <c r="O899" s="2">
        <f>SUM(NonNurse[[#This Row],[Qualified Social Work Staff Hours]:[Other Social Work Staff Hours]])/NonNurse[[#This Row],[MDS Census]]</f>
        <v>0</v>
      </c>
      <c r="P899" s="2">
        <v>4.7472527472527473</v>
      </c>
      <c r="Q899" s="2">
        <v>11.200989010989009</v>
      </c>
      <c r="R899" s="2">
        <f>SUM(NonNurse[[#This Row],[Qualified Activities Professional Hours]:[Other Activities Professional Hours]])/NonNurse[[#This Row],[MDS Census]]</f>
        <v>0.24795660345122159</v>
      </c>
      <c r="S899" s="2">
        <v>0.81769230769230761</v>
      </c>
      <c r="T899" s="2">
        <v>5.5612087912087915</v>
      </c>
      <c r="U899" s="2">
        <v>0</v>
      </c>
      <c r="V899" s="2">
        <f>SUM(NonNurse[[#This Row],[Occupational Therapist Hours]:[OT Aide Hours]])/NonNurse[[#This Row],[MDS Census]]</f>
        <v>9.9176490688535804E-2</v>
      </c>
      <c r="W899" s="2">
        <v>0.67494505494505497</v>
      </c>
      <c r="X899" s="2">
        <v>5.1157142857142865</v>
      </c>
      <c r="Y899" s="2">
        <v>0</v>
      </c>
      <c r="Z899" s="2">
        <f>SUM(NonNurse[[#This Row],[Physical Therapist (PT) Hours]:[PT Aide Hours]])/NonNurse[[#This Row],[MDS Census]]</f>
        <v>9.0030753459764246E-2</v>
      </c>
      <c r="AA899" s="2">
        <v>0</v>
      </c>
      <c r="AB899" s="2">
        <v>0</v>
      </c>
      <c r="AC899" s="2">
        <v>0</v>
      </c>
      <c r="AD899" s="2">
        <v>0</v>
      </c>
      <c r="AE899" s="2">
        <v>0</v>
      </c>
      <c r="AF899" s="2">
        <v>0</v>
      </c>
      <c r="AG899" s="2">
        <v>0</v>
      </c>
      <c r="AH899" s="2" t="s">
        <v>445</v>
      </c>
      <c r="AI899" s="37">
        <v>5</v>
      </c>
    </row>
    <row r="900" spans="1:35" x14ac:dyDescent="0.25">
      <c r="A900" t="s">
        <v>35</v>
      </c>
      <c r="B900" t="s">
        <v>1132</v>
      </c>
      <c r="C900" t="s">
        <v>2111</v>
      </c>
      <c r="D900" t="s">
        <v>2302</v>
      </c>
      <c r="E900" s="2">
        <v>117.76923076923077</v>
      </c>
      <c r="F900" s="2">
        <v>44.46703296703302</v>
      </c>
      <c r="G900" s="2">
        <v>0</v>
      </c>
      <c r="H900" s="2">
        <v>0</v>
      </c>
      <c r="I900" s="2">
        <v>4.7692307692307692</v>
      </c>
      <c r="J900" s="2">
        <v>0</v>
      </c>
      <c r="K900" s="2">
        <v>0</v>
      </c>
      <c r="L900" s="2">
        <v>2.7335164835164836</v>
      </c>
      <c r="M900" s="2">
        <v>1.4945054945054945</v>
      </c>
      <c r="N900" s="2">
        <v>0</v>
      </c>
      <c r="O900" s="2">
        <f>SUM(NonNurse[[#This Row],[Qualified Social Work Staff Hours]:[Other Social Work Staff Hours]])/NonNurse[[#This Row],[MDS Census]]</f>
        <v>1.2690118503312494E-2</v>
      </c>
      <c r="P900" s="2">
        <v>5.0989010989010985</v>
      </c>
      <c r="Q900" s="2">
        <v>13.181318681318681</v>
      </c>
      <c r="R900" s="2">
        <f>SUM(NonNurse[[#This Row],[Qualified Activities Professional Hours]:[Other Activities Professional Hours]])/NonNurse[[#This Row],[MDS Census]]</f>
        <v>0.1552206774283848</v>
      </c>
      <c r="S900" s="2">
        <v>4.2005494505494507</v>
      </c>
      <c r="T900" s="2">
        <v>10.046703296703297</v>
      </c>
      <c r="U900" s="2">
        <v>0</v>
      </c>
      <c r="V900" s="2">
        <f>SUM(NonNurse[[#This Row],[Occupational Therapist Hours]:[OT Aide Hours]])/NonNurse[[#This Row],[MDS Census]]</f>
        <v>0.12097601940841654</v>
      </c>
      <c r="W900" s="2">
        <v>7.0818681318681334</v>
      </c>
      <c r="X900" s="2">
        <v>12.280219780219781</v>
      </c>
      <c r="Y900" s="2">
        <v>1.0219780219780219</v>
      </c>
      <c r="Z900" s="2">
        <f>SUM(NonNurse[[#This Row],[Physical Therapist (PT) Hours]:[PT Aide Hours]])/NonNurse[[#This Row],[MDS Census]]</f>
        <v>0.17308481851264348</v>
      </c>
      <c r="AA900" s="2">
        <v>0</v>
      </c>
      <c r="AB900" s="2">
        <v>0</v>
      </c>
      <c r="AC900" s="2">
        <v>0</v>
      </c>
      <c r="AD900" s="2">
        <v>0</v>
      </c>
      <c r="AE900" s="2">
        <v>2.1318681318681318</v>
      </c>
      <c r="AF900" s="2">
        <v>0</v>
      </c>
      <c r="AG900" s="2">
        <v>0</v>
      </c>
      <c r="AH900" s="2" t="s">
        <v>187</v>
      </c>
      <c r="AI900" s="37">
        <v>5</v>
      </c>
    </row>
    <row r="901" spans="1:35" x14ac:dyDescent="0.25">
      <c r="A901" t="s">
        <v>35</v>
      </c>
      <c r="B901" t="s">
        <v>1665</v>
      </c>
      <c r="C901" t="s">
        <v>2008</v>
      </c>
      <c r="D901" t="s">
        <v>2281</v>
      </c>
      <c r="E901" s="2">
        <v>48.890109890109891</v>
      </c>
      <c r="F901" s="2">
        <v>2.7032967032967035</v>
      </c>
      <c r="G901" s="2">
        <v>0.26373626373626374</v>
      </c>
      <c r="H901" s="2">
        <v>0</v>
      </c>
      <c r="I901" s="2">
        <v>1.8901098901098901</v>
      </c>
      <c r="J901" s="2">
        <v>0</v>
      </c>
      <c r="K901" s="2">
        <v>0</v>
      </c>
      <c r="L901" s="2">
        <v>1.2826373626373626</v>
      </c>
      <c r="M901" s="2">
        <v>0</v>
      </c>
      <c r="N901" s="2">
        <v>0</v>
      </c>
      <c r="O901" s="2">
        <f>SUM(NonNurse[[#This Row],[Qualified Social Work Staff Hours]:[Other Social Work Staff Hours]])/NonNurse[[#This Row],[MDS Census]]</f>
        <v>0</v>
      </c>
      <c r="P901" s="2">
        <v>0</v>
      </c>
      <c r="Q901" s="2">
        <v>7.0601098901098913</v>
      </c>
      <c r="R901" s="2">
        <f>SUM(NonNurse[[#This Row],[Qualified Activities Professional Hours]:[Other Activities Professional Hours]])/NonNurse[[#This Row],[MDS Census]]</f>
        <v>0.14440773207462354</v>
      </c>
      <c r="S901" s="2">
        <v>1.1937362637362638</v>
      </c>
      <c r="T901" s="2">
        <v>4.4819780219780219</v>
      </c>
      <c r="U901" s="2">
        <v>0</v>
      </c>
      <c r="V901" s="2">
        <f>SUM(NonNurse[[#This Row],[Occupational Therapist Hours]:[OT Aide Hours]])/NonNurse[[#This Row],[MDS Census]]</f>
        <v>0.11609125646212631</v>
      </c>
      <c r="W901" s="2">
        <v>1.7252747252747254</v>
      </c>
      <c r="X901" s="2">
        <v>5.42</v>
      </c>
      <c r="Y901" s="2">
        <v>0</v>
      </c>
      <c r="Z901" s="2">
        <f>SUM(NonNurse[[#This Row],[Physical Therapist (PT) Hours]:[PT Aide Hours]])/NonNurse[[#This Row],[MDS Census]]</f>
        <v>0.14614969656102494</v>
      </c>
      <c r="AA901" s="2">
        <v>0</v>
      </c>
      <c r="AB901" s="2">
        <v>0</v>
      </c>
      <c r="AC901" s="2">
        <v>0</v>
      </c>
      <c r="AD901" s="2">
        <v>0</v>
      </c>
      <c r="AE901" s="2">
        <v>0</v>
      </c>
      <c r="AF901" s="2">
        <v>0</v>
      </c>
      <c r="AG901" s="2">
        <v>0</v>
      </c>
      <c r="AH901" s="2" t="s">
        <v>729</v>
      </c>
      <c r="AI901" s="37">
        <v>5</v>
      </c>
    </row>
    <row r="902" spans="1:35" x14ac:dyDescent="0.25">
      <c r="A902" t="s">
        <v>35</v>
      </c>
      <c r="B902" t="s">
        <v>1110</v>
      </c>
      <c r="C902" t="s">
        <v>2056</v>
      </c>
      <c r="D902" t="s">
        <v>2327</v>
      </c>
      <c r="E902" s="2">
        <v>34.384615384615387</v>
      </c>
      <c r="F902" s="2">
        <v>0</v>
      </c>
      <c r="G902" s="2">
        <v>0</v>
      </c>
      <c r="H902" s="2">
        <v>0</v>
      </c>
      <c r="I902" s="2">
        <v>0</v>
      </c>
      <c r="J902" s="2">
        <v>0</v>
      </c>
      <c r="K902" s="2">
        <v>0</v>
      </c>
      <c r="L902" s="2">
        <v>0.18791208791208794</v>
      </c>
      <c r="M902" s="2">
        <v>0</v>
      </c>
      <c r="N902" s="2">
        <v>0</v>
      </c>
      <c r="O902" s="2">
        <f>SUM(NonNurse[[#This Row],[Qualified Social Work Staff Hours]:[Other Social Work Staff Hours]])/NonNurse[[#This Row],[MDS Census]]</f>
        <v>0</v>
      </c>
      <c r="P902" s="2">
        <v>5.8032967032967031</v>
      </c>
      <c r="Q902" s="2">
        <v>0</v>
      </c>
      <c r="R902" s="2">
        <f>SUM(NonNurse[[#This Row],[Qualified Activities Professional Hours]:[Other Activities Professional Hours]])/NonNurse[[#This Row],[MDS Census]]</f>
        <v>0.16877596676254392</v>
      </c>
      <c r="S902" s="2">
        <v>0.58989010989010993</v>
      </c>
      <c r="T902" s="2">
        <v>5.0008791208791212</v>
      </c>
      <c r="U902" s="2">
        <v>0</v>
      </c>
      <c r="V902" s="2">
        <f>SUM(NonNurse[[#This Row],[Occupational Therapist Hours]:[OT Aide Hours]])/NonNurse[[#This Row],[MDS Census]]</f>
        <v>0.16259507829977629</v>
      </c>
      <c r="W902" s="2">
        <v>0</v>
      </c>
      <c r="X902" s="2">
        <v>9.3383516483516473</v>
      </c>
      <c r="Y902" s="2">
        <v>0</v>
      </c>
      <c r="Z902" s="2">
        <f>SUM(NonNurse[[#This Row],[Physical Therapist (PT) Hours]:[PT Aide Hours]])/NonNurse[[#This Row],[MDS Census]]</f>
        <v>0.2715851709811441</v>
      </c>
      <c r="AA902" s="2">
        <v>0</v>
      </c>
      <c r="AB902" s="2">
        <v>0</v>
      </c>
      <c r="AC902" s="2">
        <v>0</v>
      </c>
      <c r="AD902" s="2">
        <v>0</v>
      </c>
      <c r="AE902" s="2">
        <v>0</v>
      </c>
      <c r="AF902" s="2">
        <v>0</v>
      </c>
      <c r="AG902" s="2">
        <v>0</v>
      </c>
      <c r="AH902" s="2" t="s">
        <v>164</v>
      </c>
      <c r="AI902" s="37">
        <v>5</v>
      </c>
    </row>
    <row r="903" spans="1:35" x14ac:dyDescent="0.25">
      <c r="A903" t="s">
        <v>35</v>
      </c>
      <c r="B903" t="s">
        <v>1647</v>
      </c>
      <c r="C903" t="s">
        <v>2197</v>
      </c>
      <c r="D903" t="s">
        <v>2330</v>
      </c>
      <c r="E903" s="2">
        <v>61.032967032967036</v>
      </c>
      <c r="F903" s="2">
        <v>5.3516483516483513</v>
      </c>
      <c r="G903" s="2">
        <v>0</v>
      </c>
      <c r="H903" s="2">
        <v>0</v>
      </c>
      <c r="I903" s="2">
        <v>1.1758241758241759</v>
      </c>
      <c r="J903" s="2">
        <v>0</v>
      </c>
      <c r="K903" s="2">
        <v>0</v>
      </c>
      <c r="L903" s="2">
        <v>2.6559340659340669</v>
      </c>
      <c r="M903" s="2">
        <v>0</v>
      </c>
      <c r="N903" s="2">
        <v>5.7252747252747254</v>
      </c>
      <c r="O903" s="2">
        <f>SUM(NonNurse[[#This Row],[Qualified Social Work Staff Hours]:[Other Social Work Staff Hours]])/NonNurse[[#This Row],[MDS Census]]</f>
        <v>9.3806265754411228E-2</v>
      </c>
      <c r="P903" s="2">
        <v>0</v>
      </c>
      <c r="Q903" s="2">
        <v>16.880219780219779</v>
      </c>
      <c r="R903" s="2">
        <f>SUM(NonNurse[[#This Row],[Qualified Activities Professional Hours]:[Other Activities Professional Hours]])/NonNurse[[#This Row],[MDS Census]]</f>
        <v>0.27657544112351456</v>
      </c>
      <c r="S903" s="2">
        <v>4.1604395604395599</v>
      </c>
      <c r="T903" s="2">
        <v>4.9896703296703286</v>
      </c>
      <c r="U903" s="2">
        <v>0</v>
      </c>
      <c r="V903" s="2">
        <f>SUM(NonNurse[[#This Row],[Occupational Therapist Hours]:[OT Aide Hours]])/NonNurse[[#This Row],[MDS Census]]</f>
        <v>0.14992077781778895</v>
      </c>
      <c r="W903" s="2">
        <v>1.3648351648351646</v>
      </c>
      <c r="X903" s="2">
        <v>5.0434065934065941</v>
      </c>
      <c r="Y903" s="2">
        <v>0</v>
      </c>
      <c r="Z903" s="2">
        <f>SUM(NonNurse[[#This Row],[Physical Therapist (PT) Hours]:[PT Aide Hours]])/NonNurse[[#This Row],[MDS Census]]</f>
        <v>0.10499639899171768</v>
      </c>
      <c r="AA903" s="2">
        <v>0</v>
      </c>
      <c r="AB903" s="2">
        <v>0</v>
      </c>
      <c r="AC903" s="2">
        <v>0</v>
      </c>
      <c r="AD903" s="2">
        <v>0</v>
      </c>
      <c r="AE903" s="2">
        <v>0</v>
      </c>
      <c r="AF903" s="2">
        <v>0</v>
      </c>
      <c r="AG903" s="2">
        <v>0</v>
      </c>
      <c r="AH903" s="2" t="s">
        <v>710</v>
      </c>
      <c r="AI903" s="37">
        <v>5</v>
      </c>
    </row>
    <row r="904" spans="1:35" x14ac:dyDescent="0.25">
      <c r="A904" t="s">
        <v>35</v>
      </c>
      <c r="B904" t="s">
        <v>1535</v>
      </c>
      <c r="C904" t="s">
        <v>1965</v>
      </c>
      <c r="D904" t="s">
        <v>2282</v>
      </c>
      <c r="E904" s="2">
        <v>44.142857142857146</v>
      </c>
      <c r="F904" s="2">
        <v>0</v>
      </c>
      <c r="G904" s="2">
        <v>4.3956043956043959E-2</v>
      </c>
      <c r="H904" s="2">
        <v>0.22406593406593409</v>
      </c>
      <c r="I904" s="2">
        <v>3.802197802197802</v>
      </c>
      <c r="J904" s="2">
        <v>0</v>
      </c>
      <c r="K904" s="2">
        <v>0</v>
      </c>
      <c r="L904" s="2">
        <v>1.172417582417582</v>
      </c>
      <c r="M904" s="2">
        <v>2.7060439560439562</v>
      </c>
      <c r="N904" s="2">
        <v>0</v>
      </c>
      <c r="O904" s="2">
        <f>SUM(NonNurse[[#This Row],[Qualified Social Work Staff Hours]:[Other Social Work Staff Hours]])/NonNurse[[#This Row],[MDS Census]]</f>
        <v>6.1301966641772468E-2</v>
      </c>
      <c r="P904" s="2">
        <v>7.0934065934065931</v>
      </c>
      <c r="Q904" s="2">
        <v>0</v>
      </c>
      <c r="R904" s="2">
        <f>SUM(NonNurse[[#This Row],[Qualified Activities Professional Hours]:[Other Activities Professional Hours]])/NonNurse[[#This Row],[MDS Census]]</f>
        <v>0.16069205875031115</v>
      </c>
      <c r="S904" s="2">
        <v>0.86395604395604431</v>
      </c>
      <c r="T904" s="2">
        <v>4.8002197802197806</v>
      </c>
      <c r="U904" s="2">
        <v>0</v>
      </c>
      <c r="V904" s="2">
        <f>SUM(NonNurse[[#This Row],[Occupational Therapist Hours]:[OT Aide Hours]])/NonNurse[[#This Row],[MDS Census]]</f>
        <v>0.12831466268359473</v>
      </c>
      <c r="W904" s="2">
        <v>1.133736263736264</v>
      </c>
      <c r="X904" s="2">
        <v>5.865054945054947</v>
      </c>
      <c r="Y904" s="2">
        <v>0</v>
      </c>
      <c r="Z904" s="2">
        <f>SUM(NonNurse[[#This Row],[Physical Therapist (PT) Hours]:[PT Aide Hours]])/NonNurse[[#This Row],[MDS Census]]</f>
        <v>0.15854866816031868</v>
      </c>
      <c r="AA904" s="2">
        <v>0</v>
      </c>
      <c r="AB904" s="2">
        <v>0</v>
      </c>
      <c r="AC904" s="2">
        <v>0</v>
      </c>
      <c r="AD904" s="2">
        <v>0</v>
      </c>
      <c r="AE904" s="2">
        <v>0</v>
      </c>
      <c r="AF904" s="2">
        <v>0</v>
      </c>
      <c r="AG904" s="2">
        <v>0</v>
      </c>
      <c r="AH904" s="2" t="s">
        <v>597</v>
      </c>
      <c r="AI904" s="37">
        <v>5</v>
      </c>
    </row>
    <row r="905" spans="1:35" x14ac:dyDescent="0.25">
      <c r="A905" t="s">
        <v>35</v>
      </c>
      <c r="B905" t="s">
        <v>1310</v>
      </c>
      <c r="C905" t="s">
        <v>1951</v>
      </c>
      <c r="D905" t="s">
        <v>2291</v>
      </c>
      <c r="E905" s="2">
        <v>47.296703296703299</v>
      </c>
      <c r="F905" s="2">
        <v>5.6263736263736268</v>
      </c>
      <c r="G905" s="2">
        <v>0.39560439560439559</v>
      </c>
      <c r="H905" s="2">
        <v>7.1428571428571425E-2</v>
      </c>
      <c r="I905" s="2">
        <v>1.6593406593406594</v>
      </c>
      <c r="J905" s="2">
        <v>0</v>
      </c>
      <c r="K905" s="2">
        <v>1.5054945054945055</v>
      </c>
      <c r="L905" s="2">
        <v>4.4815384615384604</v>
      </c>
      <c r="M905" s="2">
        <v>0</v>
      </c>
      <c r="N905" s="2">
        <v>0</v>
      </c>
      <c r="O905" s="2">
        <f>SUM(NonNurse[[#This Row],[Qualified Social Work Staff Hours]:[Other Social Work Staff Hours]])/NonNurse[[#This Row],[MDS Census]]</f>
        <v>0</v>
      </c>
      <c r="P905" s="2">
        <v>5.1493406593406608</v>
      </c>
      <c r="Q905" s="2">
        <v>3.5686813186813175</v>
      </c>
      <c r="R905" s="2">
        <f>SUM(NonNurse[[#This Row],[Qualified Activities Professional Hours]:[Other Activities Professional Hours]])/NonNurse[[#This Row],[MDS Census]]</f>
        <v>0.18432620817843867</v>
      </c>
      <c r="S905" s="2">
        <v>0.93714285714285694</v>
      </c>
      <c r="T905" s="2">
        <v>4.2884615384615348</v>
      </c>
      <c r="U905" s="2">
        <v>0</v>
      </c>
      <c r="V905" s="2">
        <f>SUM(NonNurse[[#This Row],[Occupational Therapist Hours]:[OT Aide Hours]])/NonNurse[[#This Row],[MDS Census]]</f>
        <v>0.11048559479553895</v>
      </c>
      <c r="W905" s="2">
        <v>1.0036263736263737</v>
      </c>
      <c r="X905" s="2">
        <v>3.4099999999999993</v>
      </c>
      <c r="Y905" s="2">
        <v>0</v>
      </c>
      <c r="Z905" s="2">
        <f>SUM(NonNurse[[#This Row],[Physical Therapist (PT) Hours]:[PT Aide Hours]])/NonNurse[[#This Row],[MDS Census]]</f>
        <v>9.3317843866170994E-2</v>
      </c>
      <c r="AA905" s="2">
        <v>0</v>
      </c>
      <c r="AB905" s="2">
        <v>0</v>
      </c>
      <c r="AC905" s="2">
        <v>0</v>
      </c>
      <c r="AD905" s="2">
        <v>0</v>
      </c>
      <c r="AE905" s="2">
        <v>0</v>
      </c>
      <c r="AF905" s="2">
        <v>0</v>
      </c>
      <c r="AG905" s="2">
        <v>0</v>
      </c>
      <c r="AH905" s="2" t="s">
        <v>367</v>
      </c>
      <c r="AI905" s="37">
        <v>5</v>
      </c>
    </row>
    <row r="906" spans="1:35" x14ac:dyDescent="0.25">
      <c r="A906" t="s">
        <v>35</v>
      </c>
      <c r="B906" t="s">
        <v>1438</v>
      </c>
      <c r="C906" t="s">
        <v>1978</v>
      </c>
      <c r="D906" t="s">
        <v>2331</v>
      </c>
      <c r="E906" s="2">
        <v>72.516483516483518</v>
      </c>
      <c r="F906" s="2">
        <v>5.7142857142857144</v>
      </c>
      <c r="G906" s="2">
        <v>0.5714285714285714</v>
      </c>
      <c r="H906" s="2">
        <v>0.32417582417582419</v>
      </c>
      <c r="I906" s="2">
        <v>1.7802197802197801</v>
      </c>
      <c r="J906" s="2">
        <v>0</v>
      </c>
      <c r="K906" s="2">
        <v>0</v>
      </c>
      <c r="L906" s="2">
        <v>4.7451648351648368</v>
      </c>
      <c r="M906" s="2">
        <v>5.7032967032967035</v>
      </c>
      <c r="N906" s="2">
        <v>0</v>
      </c>
      <c r="O906" s="2">
        <f>SUM(NonNurse[[#This Row],[Qualified Social Work Staff Hours]:[Other Social Work Staff Hours]])/NonNurse[[#This Row],[MDS Census]]</f>
        <v>7.8648280042430671E-2</v>
      </c>
      <c r="P906" s="2">
        <v>5.6263736263736268</v>
      </c>
      <c r="Q906" s="2">
        <v>8.7043956043956037</v>
      </c>
      <c r="R906" s="2">
        <f>SUM(NonNurse[[#This Row],[Qualified Activities Professional Hours]:[Other Activities Professional Hours]])/NonNurse[[#This Row],[MDS Census]]</f>
        <v>0.19762085164418852</v>
      </c>
      <c r="S906" s="2">
        <v>4.9171428571428555</v>
      </c>
      <c r="T906" s="2">
        <v>8.9271428571428579</v>
      </c>
      <c r="U906" s="2">
        <v>0</v>
      </c>
      <c r="V906" s="2">
        <f>SUM(NonNurse[[#This Row],[Occupational Therapist Hours]:[OT Aide Hours]])/NonNurse[[#This Row],[MDS Census]]</f>
        <v>0.19091225943324747</v>
      </c>
      <c r="W906" s="2">
        <v>5.405274725274726</v>
      </c>
      <c r="X906" s="2">
        <v>4.9408791208791216</v>
      </c>
      <c r="Y906" s="2">
        <v>0</v>
      </c>
      <c r="Z906" s="2">
        <f>SUM(NonNurse[[#This Row],[Physical Therapist (PT) Hours]:[PT Aide Hours]])/NonNurse[[#This Row],[MDS Census]]</f>
        <v>0.14267313229277165</v>
      </c>
      <c r="AA906" s="2">
        <v>0</v>
      </c>
      <c r="AB906" s="2">
        <v>0</v>
      </c>
      <c r="AC906" s="2">
        <v>0</v>
      </c>
      <c r="AD906" s="2">
        <v>0</v>
      </c>
      <c r="AE906" s="2">
        <v>0</v>
      </c>
      <c r="AF906" s="2">
        <v>0</v>
      </c>
      <c r="AG906" s="2">
        <v>0</v>
      </c>
      <c r="AH906" s="2" t="s">
        <v>497</v>
      </c>
      <c r="AI906" s="37">
        <v>5</v>
      </c>
    </row>
    <row r="907" spans="1:35" x14ac:dyDescent="0.25">
      <c r="A907" t="s">
        <v>35</v>
      </c>
      <c r="B907" t="s">
        <v>1845</v>
      </c>
      <c r="C907" t="s">
        <v>2001</v>
      </c>
      <c r="D907" t="s">
        <v>2322</v>
      </c>
      <c r="E907" s="2">
        <v>20</v>
      </c>
      <c r="F907" s="2">
        <v>0</v>
      </c>
      <c r="G907" s="2">
        <v>0.13186813186813187</v>
      </c>
      <c r="H907" s="2">
        <v>0.14285714285714285</v>
      </c>
      <c r="I907" s="2">
        <v>0</v>
      </c>
      <c r="J907" s="2">
        <v>0</v>
      </c>
      <c r="K907" s="2">
        <v>0</v>
      </c>
      <c r="L907" s="2">
        <v>0.18109890109890106</v>
      </c>
      <c r="M907" s="2">
        <v>0</v>
      </c>
      <c r="N907" s="2">
        <v>0</v>
      </c>
      <c r="O907" s="2">
        <f>SUM(NonNurse[[#This Row],[Qualified Social Work Staff Hours]:[Other Social Work Staff Hours]])/NonNurse[[#This Row],[MDS Census]]</f>
        <v>0</v>
      </c>
      <c r="P907" s="2">
        <v>0</v>
      </c>
      <c r="Q907" s="2">
        <v>0</v>
      </c>
      <c r="R907" s="2">
        <f>SUM(NonNurse[[#This Row],[Qualified Activities Professional Hours]:[Other Activities Professional Hours]])/NonNurse[[#This Row],[MDS Census]]</f>
        <v>0</v>
      </c>
      <c r="S907" s="2">
        <v>0.45835164835164821</v>
      </c>
      <c r="T907" s="2">
        <v>0.25703296703296702</v>
      </c>
      <c r="U907" s="2">
        <v>0</v>
      </c>
      <c r="V907" s="2">
        <f>SUM(NonNurse[[#This Row],[Occupational Therapist Hours]:[OT Aide Hours]])/NonNurse[[#This Row],[MDS Census]]</f>
        <v>3.5769230769230762E-2</v>
      </c>
      <c r="W907" s="2">
        <v>0.36802197802197806</v>
      </c>
      <c r="X907" s="2">
        <v>0.19054945054945055</v>
      </c>
      <c r="Y907" s="2">
        <v>0</v>
      </c>
      <c r="Z907" s="2">
        <f>SUM(NonNurse[[#This Row],[Physical Therapist (PT) Hours]:[PT Aide Hours]])/NonNurse[[#This Row],[MDS Census]]</f>
        <v>2.7928571428571431E-2</v>
      </c>
      <c r="AA907" s="2">
        <v>0</v>
      </c>
      <c r="AB907" s="2">
        <v>0</v>
      </c>
      <c r="AC907" s="2">
        <v>0</v>
      </c>
      <c r="AD907" s="2">
        <v>0</v>
      </c>
      <c r="AE907" s="2">
        <v>0</v>
      </c>
      <c r="AF907" s="2">
        <v>0</v>
      </c>
      <c r="AG907" s="2">
        <v>0</v>
      </c>
      <c r="AH907" s="2" t="s">
        <v>912</v>
      </c>
      <c r="AI907" s="37">
        <v>5</v>
      </c>
    </row>
    <row r="908" spans="1:35" x14ac:dyDescent="0.25">
      <c r="A908" t="s">
        <v>35</v>
      </c>
      <c r="B908" t="s">
        <v>1410</v>
      </c>
      <c r="C908" t="s">
        <v>1976</v>
      </c>
      <c r="D908" t="s">
        <v>2335</v>
      </c>
      <c r="E908" s="2">
        <v>80.142857142857139</v>
      </c>
      <c r="F908" s="2">
        <v>5.4505494505494507</v>
      </c>
      <c r="G908" s="2">
        <v>0.50549450549450547</v>
      </c>
      <c r="H908" s="2">
        <v>0.47230769230769237</v>
      </c>
      <c r="I908" s="2">
        <v>2.3626373626373627</v>
      </c>
      <c r="J908" s="2">
        <v>0</v>
      </c>
      <c r="K908" s="2">
        <v>5.2747252747252746</v>
      </c>
      <c r="L908" s="2">
        <v>0</v>
      </c>
      <c r="M908" s="2">
        <v>0</v>
      </c>
      <c r="N908" s="2">
        <v>5.2747252747252746</v>
      </c>
      <c r="O908" s="2">
        <f>SUM(NonNurse[[#This Row],[Qualified Social Work Staff Hours]:[Other Social Work Staff Hours]])/NonNurse[[#This Row],[MDS Census]]</f>
        <v>6.5816536404771697E-2</v>
      </c>
      <c r="P908" s="2">
        <v>5.5384615384615383</v>
      </c>
      <c r="Q908" s="2">
        <v>5.0604395604395602</v>
      </c>
      <c r="R908" s="2">
        <f>SUM(NonNurse[[#This Row],[Qualified Activities Professional Hours]:[Other Activities Professional Hours]])/NonNurse[[#This Row],[MDS Census]]</f>
        <v>0.13225010283833813</v>
      </c>
      <c r="S908" s="2">
        <v>1.3791208791208791</v>
      </c>
      <c r="T908" s="2">
        <v>15.162087912087912</v>
      </c>
      <c r="U908" s="2">
        <v>0</v>
      </c>
      <c r="V908" s="2">
        <f>SUM(NonNurse[[#This Row],[Occupational Therapist Hours]:[OT Aide Hours]])/NonNurse[[#This Row],[MDS Census]]</f>
        <v>0.20639654463183876</v>
      </c>
      <c r="W908" s="2">
        <v>25.049450549450551</v>
      </c>
      <c r="X908" s="2">
        <v>0</v>
      </c>
      <c r="Y908" s="2">
        <v>0</v>
      </c>
      <c r="Z908" s="2">
        <f>SUM(NonNurse[[#This Row],[Physical Therapist (PT) Hours]:[PT Aide Hours]])/NonNurse[[#This Row],[MDS Census]]</f>
        <v>0.3125599890305773</v>
      </c>
      <c r="AA908" s="2">
        <v>1.4945054945054945</v>
      </c>
      <c r="AB908" s="2">
        <v>0</v>
      </c>
      <c r="AC908" s="2">
        <v>0</v>
      </c>
      <c r="AD908" s="2">
        <v>0</v>
      </c>
      <c r="AE908" s="2">
        <v>0</v>
      </c>
      <c r="AF908" s="2">
        <v>0</v>
      </c>
      <c r="AG908" s="2">
        <v>0</v>
      </c>
      <c r="AH908" s="2" t="s">
        <v>469</v>
      </c>
      <c r="AI908" s="37">
        <v>5</v>
      </c>
    </row>
    <row r="909" spans="1:35" x14ac:dyDescent="0.25">
      <c r="A909" t="s">
        <v>35</v>
      </c>
      <c r="B909" t="s">
        <v>1812</v>
      </c>
      <c r="C909" t="s">
        <v>1983</v>
      </c>
      <c r="D909" t="s">
        <v>2337</v>
      </c>
      <c r="E909" s="2">
        <v>46.901098901098898</v>
      </c>
      <c r="F909" s="2">
        <v>30.151208791208809</v>
      </c>
      <c r="G909" s="2">
        <v>0.52747252747252749</v>
      </c>
      <c r="H909" s="2">
        <v>0</v>
      </c>
      <c r="I909" s="2">
        <v>0</v>
      </c>
      <c r="J909" s="2">
        <v>0</v>
      </c>
      <c r="K909" s="2">
        <v>0</v>
      </c>
      <c r="L909" s="2">
        <v>4.003626373626374</v>
      </c>
      <c r="M909" s="2">
        <v>5.4232967032967014</v>
      </c>
      <c r="N909" s="2">
        <v>0</v>
      </c>
      <c r="O909" s="2">
        <f>SUM(NonNurse[[#This Row],[Qualified Social Work Staff Hours]:[Other Social Work Staff Hours]])/NonNurse[[#This Row],[MDS Census]]</f>
        <v>0.11563261480787251</v>
      </c>
      <c r="P909" s="2">
        <v>4.5494505494505493</v>
      </c>
      <c r="Q909" s="2">
        <v>19.16186813186814</v>
      </c>
      <c r="R909" s="2">
        <f>SUM(NonNurse[[#This Row],[Qualified Activities Professional Hours]:[Other Activities Professional Hours]])/NonNurse[[#This Row],[MDS Census]]</f>
        <v>0.50555998125585766</v>
      </c>
      <c r="S909" s="2">
        <v>4.2117582417582424</v>
      </c>
      <c r="T909" s="2">
        <v>5.7220879120879129</v>
      </c>
      <c r="U909" s="2">
        <v>0</v>
      </c>
      <c r="V909" s="2">
        <f>SUM(NonNurse[[#This Row],[Occupational Therapist Hours]:[OT Aide Hours]])/NonNurse[[#This Row],[MDS Census]]</f>
        <v>0.21180412371134022</v>
      </c>
      <c r="W909" s="2">
        <v>3.9047252747252741</v>
      </c>
      <c r="X909" s="2">
        <v>8.6374725274725286</v>
      </c>
      <c r="Y909" s="2">
        <v>0</v>
      </c>
      <c r="Z909" s="2">
        <f>SUM(NonNurse[[#This Row],[Physical Therapist (PT) Hours]:[PT Aide Hours]])/NonNurse[[#This Row],[MDS Census]]</f>
        <v>0.26741799437675728</v>
      </c>
      <c r="AA909" s="2">
        <v>0</v>
      </c>
      <c r="AB909" s="2">
        <v>0</v>
      </c>
      <c r="AC909" s="2">
        <v>0</v>
      </c>
      <c r="AD909" s="2">
        <v>54.582417582417584</v>
      </c>
      <c r="AE909" s="2">
        <v>0</v>
      </c>
      <c r="AF909" s="2">
        <v>0</v>
      </c>
      <c r="AG909" s="2">
        <v>0</v>
      </c>
      <c r="AH909" s="2" t="s">
        <v>879</v>
      </c>
      <c r="AI909" s="37">
        <v>5</v>
      </c>
    </row>
    <row r="910" spans="1:35" x14ac:dyDescent="0.25">
      <c r="A910" t="s">
        <v>35</v>
      </c>
      <c r="B910" t="s">
        <v>1397</v>
      </c>
      <c r="C910" t="s">
        <v>2056</v>
      </c>
      <c r="D910" t="s">
        <v>2327</v>
      </c>
      <c r="E910" s="2">
        <v>57.967032967032964</v>
      </c>
      <c r="F910" s="2">
        <v>30.242417582417598</v>
      </c>
      <c r="G910" s="2">
        <v>0.17582417582417584</v>
      </c>
      <c r="H910" s="2">
        <v>1.098901098901099E-2</v>
      </c>
      <c r="I910" s="2">
        <v>0</v>
      </c>
      <c r="J910" s="2">
        <v>0</v>
      </c>
      <c r="K910" s="2">
        <v>0</v>
      </c>
      <c r="L910" s="2">
        <v>3.8747252747252743</v>
      </c>
      <c r="M910" s="2">
        <v>1.6610989010989015</v>
      </c>
      <c r="N910" s="2">
        <v>0</v>
      </c>
      <c r="O910" s="2">
        <f>SUM(NonNurse[[#This Row],[Qualified Social Work Staff Hours]:[Other Social Work Staff Hours]])/NonNurse[[#This Row],[MDS Census]]</f>
        <v>2.8655924170616121E-2</v>
      </c>
      <c r="P910" s="2">
        <v>5.4359340659340658</v>
      </c>
      <c r="Q910" s="2">
        <v>14.212087912087915</v>
      </c>
      <c r="R910" s="2">
        <f>SUM(NonNurse[[#This Row],[Qualified Activities Professional Hours]:[Other Activities Professional Hours]])/NonNurse[[#This Row],[MDS Census]]</f>
        <v>0.33895165876777256</v>
      </c>
      <c r="S910" s="2">
        <v>4.5071428571428571</v>
      </c>
      <c r="T910" s="2">
        <v>5.5396703296703267</v>
      </c>
      <c r="U910" s="2">
        <v>0</v>
      </c>
      <c r="V910" s="2">
        <f>SUM(NonNurse[[#This Row],[Occupational Therapist Hours]:[OT Aide Hours]])/NonNurse[[#This Row],[MDS Census]]</f>
        <v>0.17331943127962082</v>
      </c>
      <c r="W910" s="2">
        <v>0</v>
      </c>
      <c r="X910" s="2">
        <v>7.5901098901098907</v>
      </c>
      <c r="Y910" s="2">
        <v>0.2087912087912088</v>
      </c>
      <c r="Z910" s="2">
        <f>SUM(NonNurse[[#This Row],[Physical Therapist (PT) Hours]:[PT Aide Hours]])/NonNurse[[#This Row],[MDS Census]]</f>
        <v>0.13454028436018958</v>
      </c>
      <c r="AA910" s="2">
        <v>0</v>
      </c>
      <c r="AB910" s="2">
        <v>0</v>
      </c>
      <c r="AC910" s="2">
        <v>0</v>
      </c>
      <c r="AD910" s="2">
        <v>45.615384615384613</v>
      </c>
      <c r="AE910" s="2">
        <v>0</v>
      </c>
      <c r="AF910" s="2">
        <v>0</v>
      </c>
      <c r="AG910" s="2">
        <v>0</v>
      </c>
      <c r="AH910" s="2" t="s">
        <v>455</v>
      </c>
      <c r="AI910" s="37">
        <v>5</v>
      </c>
    </row>
    <row r="911" spans="1:35" x14ac:dyDescent="0.25">
      <c r="A911" t="s">
        <v>35</v>
      </c>
      <c r="B911" t="s">
        <v>1324</v>
      </c>
      <c r="C911" t="s">
        <v>2130</v>
      </c>
      <c r="D911" t="s">
        <v>2331</v>
      </c>
      <c r="E911" s="2">
        <v>63.483516483516482</v>
      </c>
      <c r="F911" s="2">
        <v>5.186813186813187</v>
      </c>
      <c r="G911" s="2">
        <v>6.5934065934065936E-2</v>
      </c>
      <c r="H911" s="2">
        <v>0.28593406593406595</v>
      </c>
      <c r="I911" s="2">
        <v>1.6153846153846154</v>
      </c>
      <c r="J911" s="2">
        <v>0</v>
      </c>
      <c r="K911" s="2">
        <v>0</v>
      </c>
      <c r="L911" s="2">
        <v>3.5549450549450547</v>
      </c>
      <c r="M911" s="2">
        <v>0</v>
      </c>
      <c r="N911" s="2">
        <v>4.4505494505494507</v>
      </c>
      <c r="O911" s="2">
        <f>SUM(NonNurse[[#This Row],[Qualified Social Work Staff Hours]:[Other Social Work Staff Hours]])/NonNurse[[#This Row],[MDS Census]]</f>
        <v>7.0105591137268483E-2</v>
      </c>
      <c r="P911" s="2">
        <v>5.1758241758241761</v>
      </c>
      <c r="Q911" s="2">
        <v>4.2307692307692308</v>
      </c>
      <c r="R911" s="2">
        <f>SUM(NonNurse[[#This Row],[Qualified Activities Professional Hours]:[Other Activities Professional Hours]])/NonNurse[[#This Row],[MDS Census]]</f>
        <v>0.14817379262593042</v>
      </c>
      <c r="S911" s="2">
        <v>5.0549450549450547</v>
      </c>
      <c r="T911" s="2">
        <v>4.7472527472527473</v>
      </c>
      <c r="U911" s="2">
        <v>0</v>
      </c>
      <c r="V911" s="2">
        <f>SUM(NonNurse[[#This Row],[Occupational Therapist Hours]:[OT Aide Hours]])/NonNurse[[#This Row],[MDS Census]]</f>
        <v>0.15440540072702097</v>
      </c>
      <c r="W911" s="2">
        <v>1.9890109890109891</v>
      </c>
      <c r="X911" s="2">
        <v>1.7582417582417582</v>
      </c>
      <c r="Y911" s="2">
        <v>0</v>
      </c>
      <c r="Z911" s="2">
        <f>SUM(NonNurse[[#This Row],[Physical Therapist (PT) Hours]:[PT Aide Hours]])/NonNurse[[#This Row],[MDS Census]]</f>
        <v>5.9027176735329756E-2</v>
      </c>
      <c r="AA911" s="2">
        <v>0</v>
      </c>
      <c r="AB911" s="2">
        <v>0</v>
      </c>
      <c r="AC911" s="2">
        <v>0</v>
      </c>
      <c r="AD911" s="2">
        <v>0</v>
      </c>
      <c r="AE911" s="2">
        <v>0</v>
      </c>
      <c r="AF911" s="2">
        <v>0</v>
      </c>
      <c r="AG911" s="2">
        <v>0</v>
      </c>
      <c r="AH911" s="2" t="s">
        <v>381</v>
      </c>
      <c r="AI911" s="37">
        <v>5</v>
      </c>
    </row>
    <row r="912" spans="1:35" x14ac:dyDescent="0.25">
      <c r="A912" t="s">
        <v>35</v>
      </c>
      <c r="B912" t="s">
        <v>1050</v>
      </c>
      <c r="C912" t="s">
        <v>1956</v>
      </c>
      <c r="D912" t="s">
        <v>2315</v>
      </c>
      <c r="E912" s="2">
        <v>54.802197802197803</v>
      </c>
      <c r="F912" s="2">
        <v>2.6373626373626373</v>
      </c>
      <c r="G912" s="2">
        <v>3.2967032967032968E-2</v>
      </c>
      <c r="H912" s="2">
        <v>0.24219780219780218</v>
      </c>
      <c r="I912" s="2">
        <v>2.2967032967032965</v>
      </c>
      <c r="J912" s="2">
        <v>0</v>
      </c>
      <c r="K912" s="2">
        <v>0</v>
      </c>
      <c r="L912" s="2">
        <v>2.1291208791208791</v>
      </c>
      <c r="M912" s="2">
        <v>0</v>
      </c>
      <c r="N912" s="2">
        <v>4.6785714285714288</v>
      </c>
      <c r="O912" s="2">
        <f>SUM(NonNurse[[#This Row],[Qualified Social Work Staff Hours]:[Other Social Work Staff Hours]])/NonNurse[[#This Row],[MDS Census]]</f>
        <v>8.5371967114497696E-2</v>
      </c>
      <c r="P912" s="2">
        <v>4.104395604395604</v>
      </c>
      <c r="Q912" s="2">
        <v>4.9065934065934069</v>
      </c>
      <c r="R912" s="2">
        <f>SUM(NonNurse[[#This Row],[Qualified Activities Professional Hours]:[Other Activities Professional Hours]])/NonNurse[[#This Row],[MDS Census]]</f>
        <v>0.16442751152997795</v>
      </c>
      <c r="S912" s="2">
        <v>2.2967032967032965</v>
      </c>
      <c r="T912" s="2">
        <v>3.4587912087912089</v>
      </c>
      <c r="U912" s="2">
        <v>0</v>
      </c>
      <c r="V912" s="2">
        <f>SUM(NonNurse[[#This Row],[Occupational Therapist Hours]:[OT Aide Hours]])/NonNurse[[#This Row],[MDS Census]]</f>
        <v>0.1050230599558853</v>
      </c>
      <c r="W912" s="2">
        <v>6.4065934065934069</v>
      </c>
      <c r="X912" s="2">
        <v>6.043956043956044E-2</v>
      </c>
      <c r="Y912" s="2">
        <v>0</v>
      </c>
      <c r="Z912" s="2">
        <f>SUM(NonNurse[[#This Row],[Physical Therapist (PT) Hours]:[PT Aide Hours]])/NonNurse[[#This Row],[MDS Census]]</f>
        <v>0.11800681772608783</v>
      </c>
      <c r="AA912" s="2">
        <v>0</v>
      </c>
      <c r="AB912" s="2">
        <v>0</v>
      </c>
      <c r="AC912" s="2">
        <v>0</v>
      </c>
      <c r="AD912" s="2">
        <v>0</v>
      </c>
      <c r="AE912" s="2">
        <v>0</v>
      </c>
      <c r="AF912" s="2">
        <v>0</v>
      </c>
      <c r="AG912" s="2">
        <v>0</v>
      </c>
      <c r="AH912" s="2" t="s">
        <v>103</v>
      </c>
      <c r="AI912" s="37">
        <v>5</v>
      </c>
    </row>
    <row r="913" spans="1:35" x14ac:dyDescent="0.25">
      <c r="A913" t="s">
        <v>35</v>
      </c>
      <c r="B913" t="s">
        <v>1492</v>
      </c>
      <c r="C913" t="s">
        <v>1955</v>
      </c>
      <c r="D913" t="s">
        <v>2313</v>
      </c>
      <c r="E913" s="2">
        <v>25</v>
      </c>
      <c r="F913" s="2">
        <v>5.2747252747252746</v>
      </c>
      <c r="G913" s="2">
        <v>0</v>
      </c>
      <c r="H913" s="2">
        <v>0</v>
      </c>
      <c r="I913" s="2">
        <v>0</v>
      </c>
      <c r="J913" s="2">
        <v>0</v>
      </c>
      <c r="K913" s="2">
        <v>0</v>
      </c>
      <c r="L913" s="2">
        <v>0.71043956043956014</v>
      </c>
      <c r="M913" s="2">
        <v>0</v>
      </c>
      <c r="N913" s="2">
        <v>0</v>
      </c>
      <c r="O913" s="2">
        <f>SUM(NonNurse[[#This Row],[Qualified Social Work Staff Hours]:[Other Social Work Staff Hours]])/NonNurse[[#This Row],[MDS Census]]</f>
        <v>0</v>
      </c>
      <c r="P913" s="2">
        <v>0</v>
      </c>
      <c r="Q913" s="2">
        <v>7.354395604395604</v>
      </c>
      <c r="R913" s="2">
        <f>SUM(NonNurse[[#This Row],[Qualified Activities Professional Hours]:[Other Activities Professional Hours]])/NonNurse[[#This Row],[MDS Census]]</f>
        <v>0.29417582417582416</v>
      </c>
      <c r="S913" s="2">
        <v>0.42373626373626377</v>
      </c>
      <c r="T913" s="2">
        <v>1.7747252747252746</v>
      </c>
      <c r="U913" s="2">
        <v>0</v>
      </c>
      <c r="V913" s="2">
        <f>SUM(NonNurse[[#This Row],[Occupational Therapist Hours]:[OT Aide Hours]])/NonNurse[[#This Row],[MDS Census]]</f>
        <v>8.7938461538461535E-2</v>
      </c>
      <c r="W913" s="2">
        <v>0.45318681318681314</v>
      </c>
      <c r="X913" s="2">
        <v>2.6846153846153848</v>
      </c>
      <c r="Y913" s="2">
        <v>0</v>
      </c>
      <c r="Z913" s="2">
        <f>SUM(NonNurse[[#This Row],[Physical Therapist (PT) Hours]:[PT Aide Hours]])/NonNurse[[#This Row],[MDS Census]]</f>
        <v>0.12551208791208793</v>
      </c>
      <c r="AA913" s="2">
        <v>0</v>
      </c>
      <c r="AB913" s="2">
        <v>0</v>
      </c>
      <c r="AC913" s="2">
        <v>0</v>
      </c>
      <c r="AD913" s="2">
        <v>0</v>
      </c>
      <c r="AE913" s="2">
        <v>0</v>
      </c>
      <c r="AF913" s="2">
        <v>0</v>
      </c>
      <c r="AG913" s="2">
        <v>0</v>
      </c>
      <c r="AH913" s="2" t="s">
        <v>553</v>
      </c>
      <c r="AI913" s="37">
        <v>5</v>
      </c>
    </row>
    <row r="914" spans="1:35" x14ac:dyDescent="0.25">
      <c r="A914" t="s">
        <v>35</v>
      </c>
      <c r="B914" t="s">
        <v>1350</v>
      </c>
      <c r="C914" t="s">
        <v>1947</v>
      </c>
      <c r="D914" t="s">
        <v>2333</v>
      </c>
      <c r="E914" s="2">
        <v>53.857142857142854</v>
      </c>
      <c r="F914" s="2">
        <v>5.7142857142857144</v>
      </c>
      <c r="G914" s="2">
        <v>0</v>
      </c>
      <c r="H914" s="2">
        <v>0</v>
      </c>
      <c r="I914" s="2">
        <v>0</v>
      </c>
      <c r="J914" s="2">
        <v>0</v>
      </c>
      <c r="K914" s="2">
        <v>0</v>
      </c>
      <c r="L914" s="2">
        <v>1.8951648351648354</v>
      </c>
      <c r="M914" s="2">
        <v>0</v>
      </c>
      <c r="N914" s="2">
        <v>0</v>
      </c>
      <c r="O914" s="2">
        <f>SUM(NonNurse[[#This Row],[Qualified Social Work Staff Hours]:[Other Social Work Staff Hours]])/NonNurse[[#This Row],[MDS Census]]</f>
        <v>0</v>
      </c>
      <c r="P914" s="2">
        <v>0</v>
      </c>
      <c r="Q914" s="2">
        <v>10.167582417582418</v>
      </c>
      <c r="R914" s="2">
        <f>SUM(NonNurse[[#This Row],[Qualified Activities Professional Hours]:[Other Activities Professional Hours]])/NonNurse[[#This Row],[MDS Census]]</f>
        <v>0.18878800244847993</v>
      </c>
      <c r="S914" s="2">
        <v>1.1060439560439561</v>
      </c>
      <c r="T914" s="2">
        <v>5.6159340659340682</v>
      </c>
      <c r="U914" s="2">
        <v>0</v>
      </c>
      <c r="V914" s="2">
        <f>SUM(NonNurse[[#This Row],[Occupational Therapist Hours]:[OT Aide Hours]])/NonNurse[[#This Row],[MDS Census]]</f>
        <v>0.12481126300754954</v>
      </c>
      <c r="W914" s="2">
        <v>1.3647252747252745</v>
      </c>
      <c r="X914" s="2">
        <v>6.2526373626373619</v>
      </c>
      <c r="Y914" s="2">
        <v>0</v>
      </c>
      <c r="Z914" s="2">
        <f>SUM(NonNurse[[#This Row],[Physical Therapist (PT) Hours]:[PT Aide Hours]])/NonNurse[[#This Row],[MDS Census]]</f>
        <v>0.14143644154254234</v>
      </c>
      <c r="AA914" s="2">
        <v>0</v>
      </c>
      <c r="AB914" s="2">
        <v>0</v>
      </c>
      <c r="AC914" s="2">
        <v>0</v>
      </c>
      <c r="AD914" s="2">
        <v>0</v>
      </c>
      <c r="AE914" s="2">
        <v>0</v>
      </c>
      <c r="AF914" s="2">
        <v>0</v>
      </c>
      <c r="AG914" s="2">
        <v>0</v>
      </c>
      <c r="AH914" s="2" t="s">
        <v>407</v>
      </c>
      <c r="AI914" s="37">
        <v>5</v>
      </c>
    </row>
    <row r="915" spans="1:35" x14ac:dyDescent="0.25">
      <c r="A915" t="s">
        <v>35</v>
      </c>
      <c r="B915" t="s">
        <v>1188</v>
      </c>
      <c r="C915" t="s">
        <v>2077</v>
      </c>
      <c r="D915" t="s">
        <v>2338</v>
      </c>
      <c r="E915" s="2">
        <v>39.758241758241759</v>
      </c>
      <c r="F915" s="2">
        <v>0</v>
      </c>
      <c r="G915" s="2">
        <v>0</v>
      </c>
      <c r="H915" s="2">
        <v>0</v>
      </c>
      <c r="I915" s="2">
        <v>0</v>
      </c>
      <c r="J915" s="2">
        <v>0</v>
      </c>
      <c r="K915" s="2">
        <v>0</v>
      </c>
      <c r="L915" s="2">
        <v>1.9551648351648354</v>
      </c>
      <c r="M915" s="2">
        <v>5.3626373626373622</v>
      </c>
      <c r="N915" s="2">
        <v>0</v>
      </c>
      <c r="O915" s="2">
        <f>SUM(NonNurse[[#This Row],[Qualified Social Work Staff Hours]:[Other Social Work Staff Hours]])/NonNurse[[#This Row],[MDS Census]]</f>
        <v>0.13488114980652294</v>
      </c>
      <c r="P915" s="2">
        <v>5.5329670329670328</v>
      </c>
      <c r="Q915" s="2">
        <v>3.7390109890109891</v>
      </c>
      <c r="R915" s="2">
        <f>SUM(NonNurse[[#This Row],[Qualified Activities Professional Hours]:[Other Activities Professional Hours]])/NonNurse[[#This Row],[MDS Census]]</f>
        <v>0.23320895522388058</v>
      </c>
      <c r="S915" s="2">
        <v>1.2027472527472527</v>
      </c>
      <c r="T915" s="2">
        <v>5.4606593406593404</v>
      </c>
      <c r="U915" s="2">
        <v>0</v>
      </c>
      <c r="V915" s="2">
        <f>SUM(NonNurse[[#This Row],[Occupational Therapist Hours]:[OT Aide Hours]])/NonNurse[[#This Row],[MDS Census]]</f>
        <v>0.16759812050856826</v>
      </c>
      <c r="W915" s="2">
        <v>1.3721978021978023</v>
      </c>
      <c r="X915" s="2">
        <v>7.9509890109890105</v>
      </c>
      <c r="Y915" s="2">
        <v>0</v>
      </c>
      <c r="Z915" s="2">
        <f>SUM(NonNurse[[#This Row],[Physical Therapist (PT) Hours]:[PT Aide Hours]])/NonNurse[[#This Row],[MDS Census]]</f>
        <v>0.23449695964621334</v>
      </c>
      <c r="AA915" s="2">
        <v>0</v>
      </c>
      <c r="AB915" s="2">
        <v>0</v>
      </c>
      <c r="AC915" s="2">
        <v>0</v>
      </c>
      <c r="AD915" s="2">
        <v>0</v>
      </c>
      <c r="AE915" s="2">
        <v>0</v>
      </c>
      <c r="AF915" s="2">
        <v>0</v>
      </c>
      <c r="AG915" s="2">
        <v>0</v>
      </c>
      <c r="AH915" s="2" t="s">
        <v>243</v>
      </c>
      <c r="AI915" s="37">
        <v>5</v>
      </c>
    </row>
    <row r="916" spans="1:35" x14ac:dyDescent="0.25">
      <c r="A916" t="s">
        <v>35</v>
      </c>
      <c r="B916" t="s">
        <v>1748</v>
      </c>
      <c r="C916" t="s">
        <v>2252</v>
      </c>
      <c r="D916" t="s">
        <v>2346</v>
      </c>
      <c r="E916" s="2">
        <v>79.417582417582423</v>
      </c>
      <c r="F916" s="2">
        <v>4.9230769230769234</v>
      </c>
      <c r="G916" s="2">
        <v>0.10989010989010989</v>
      </c>
      <c r="H916" s="2">
        <v>0</v>
      </c>
      <c r="I916" s="2">
        <v>5.7692307692307692</v>
      </c>
      <c r="J916" s="2">
        <v>0</v>
      </c>
      <c r="K916" s="2">
        <v>0</v>
      </c>
      <c r="L916" s="2">
        <v>5.5732967032967036</v>
      </c>
      <c r="M916" s="2">
        <v>5.6593406593406597</v>
      </c>
      <c r="N916" s="2">
        <v>0</v>
      </c>
      <c r="O916" s="2">
        <f>SUM(NonNurse[[#This Row],[Qualified Social Work Staff Hours]:[Other Social Work Staff Hours]])/NonNurse[[#This Row],[MDS Census]]</f>
        <v>7.1260550712605508E-2</v>
      </c>
      <c r="P916" s="2">
        <v>4.7225274725274726</v>
      </c>
      <c r="Q916" s="2">
        <v>9.8571428571428577</v>
      </c>
      <c r="R916" s="2">
        <f>SUM(NonNurse[[#This Row],[Qualified Activities Professional Hours]:[Other Activities Professional Hours]])/NonNurse[[#This Row],[MDS Census]]</f>
        <v>0.18358239933582399</v>
      </c>
      <c r="S916" s="2">
        <v>3.85978021978022</v>
      </c>
      <c r="T916" s="2">
        <v>9.925824175824177</v>
      </c>
      <c r="U916" s="2">
        <v>0</v>
      </c>
      <c r="V916" s="2">
        <f>SUM(NonNurse[[#This Row],[Occupational Therapist Hours]:[OT Aide Hours]])/NonNurse[[#This Row],[MDS Census]]</f>
        <v>0.17358378303583782</v>
      </c>
      <c r="W916" s="2">
        <v>4.033956043956044</v>
      </c>
      <c r="X916" s="2">
        <v>12.161758241758243</v>
      </c>
      <c r="Y916" s="2">
        <v>0</v>
      </c>
      <c r="Z916" s="2">
        <f>SUM(NonNurse[[#This Row],[Physical Therapist (PT) Hours]:[PT Aide Hours]])/NonNurse[[#This Row],[MDS Census]]</f>
        <v>0.20393109173931093</v>
      </c>
      <c r="AA916" s="2">
        <v>0</v>
      </c>
      <c r="AB916" s="2">
        <v>0</v>
      </c>
      <c r="AC916" s="2">
        <v>0</v>
      </c>
      <c r="AD916" s="2">
        <v>0</v>
      </c>
      <c r="AE916" s="2">
        <v>0</v>
      </c>
      <c r="AF916" s="2">
        <v>0</v>
      </c>
      <c r="AG916" s="2">
        <v>3.2967032967032968E-2</v>
      </c>
      <c r="AH916" s="2" t="s">
        <v>814</v>
      </c>
      <c r="AI916" s="37">
        <v>5</v>
      </c>
    </row>
    <row r="917" spans="1:35" x14ac:dyDescent="0.25">
      <c r="A917" t="s">
        <v>35</v>
      </c>
      <c r="B917" t="s">
        <v>1333</v>
      </c>
      <c r="C917" t="s">
        <v>2171</v>
      </c>
      <c r="D917" t="s">
        <v>2337</v>
      </c>
      <c r="E917" s="2">
        <v>57.307692307692307</v>
      </c>
      <c r="F917" s="2">
        <v>5.2747252747252746</v>
      </c>
      <c r="G917" s="2">
        <v>0.16483516483516483</v>
      </c>
      <c r="H917" s="2">
        <v>0.40329670329670331</v>
      </c>
      <c r="I917" s="2">
        <v>0.47252747252747251</v>
      </c>
      <c r="J917" s="2">
        <v>0</v>
      </c>
      <c r="K917" s="2">
        <v>0</v>
      </c>
      <c r="L917" s="2">
        <v>0.85857142857142887</v>
      </c>
      <c r="M917" s="2">
        <v>5.2747252747252746</v>
      </c>
      <c r="N917" s="2">
        <v>0</v>
      </c>
      <c r="O917" s="2">
        <f>SUM(NonNurse[[#This Row],[Qualified Social Work Staff Hours]:[Other Social Work Staff Hours]])/NonNurse[[#This Row],[MDS Census]]</f>
        <v>9.2042186001917548E-2</v>
      </c>
      <c r="P917" s="2">
        <v>6.3104395604395602</v>
      </c>
      <c r="Q917" s="2">
        <v>2.7390109890109891</v>
      </c>
      <c r="R917" s="2">
        <f>SUM(NonNurse[[#This Row],[Qualified Activities Professional Hours]:[Other Activities Professional Hours]])/NonNurse[[#This Row],[MDS Census]]</f>
        <v>0.15790987535953979</v>
      </c>
      <c r="S917" s="2">
        <v>4.2337362637362634</v>
      </c>
      <c r="T917" s="2">
        <v>3.7592307692307685</v>
      </c>
      <c r="U917" s="2">
        <v>0</v>
      </c>
      <c r="V917" s="2">
        <f>SUM(NonNurse[[#This Row],[Occupational Therapist Hours]:[OT Aide Hours]])/NonNurse[[#This Row],[MDS Census]]</f>
        <v>0.13947459252157238</v>
      </c>
      <c r="W917" s="2">
        <v>1.8392307692307697</v>
      </c>
      <c r="X917" s="2">
        <v>7.7117582417582407</v>
      </c>
      <c r="Y917" s="2">
        <v>0</v>
      </c>
      <c r="Z917" s="2">
        <f>SUM(NonNurse[[#This Row],[Physical Therapist (PT) Hours]:[PT Aide Hours]])/NonNurse[[#This Row],[MDS Census]]</f>
        <v>0.16666155321188877</v>
      </c>
      <c r="AA917" s="2">
        <v>0</v>
      </c>
      <c r="AB917" s="2">
        <v>0</v>
      </c>
      <c r="AC917" s="2">
        <v>0</v>
      </c>
      <c r="AD917" s="2">
        <v>0</v>
      </c>
      <c r="AE917" s="2">
        <v>0.8571428571428571</v>
      </c>
      <c r="AF917" s="2">
        <v>0</v>
      </c>
      <c r="AG917" s="2">
        <v>0</v>
      </c>
      <c r="AH917" s="2" t="s">
        <v>390</v>
      </c>
      <c r="AI917" s="37">
        <v>5</v>
      </c>
    </row>
    <row r="918" spans="1:35" x14ac:dyDescent="0.25">
      <c r="A918" t="s">
        <v>35</v>
      </c>
      <c r="B918" t="s">
        <v>1896</v>
      </c>
      <c r="C918" t="s">
        <v>2136</v>
      </c>
      <c r="D918" t="s">
        <v>2316</v>
      </c>
      <c r="E918" s="2">
        <v>16.53846153846154</v>
      </c>
      <c r="F918" s="2">
        <v>1.8461538461538463</v>
      </c>
      <c r="G918" s="2">
        <v>0.27472527472527475</v>
      </c>
      <c r="H918" s="2">
        <v>0.13186813186813187</v>
      </c>
      <c r="I918" s="2">
        <v>2.5934065934065935</v>
      </c>
      <c r="J918" s="2">
        <v>0</v>
      </c>
      <c r="K918" s="2">
        <v>0</v>
      </c>
      <c r="L918" s="2">
        <v>1.8681318681318684E-2</v>
      </c>
      <c r="M918" s="2">
        <v>0</v>
      </c>
      <c r="N918" s="2">
        <v>2.5494505494505493</v>
      </c>
      <c r="O918" s="2">
        <f>SUM(NonNurse[[#This Row],[Qualified Social Work Staff Hours]:[Other Social Work Staff Hours]])/NonNurse[[#This Row],[MDS Census]]</f>
        <v>0.15415282392026575</v>
      </c>
      <c r="P918" s="2">
        <v>2.5934065934065935</v>
      </c>
      <c r="Q918" s="2">
        <v>7.3395604395604392</v>
      </c>
      <c r="R918" s="2">
        <f>SUM(NonNurse[[#This Row],[Qualified Activities Professional Hours]:[Other Activities Professional Hours]])/NonNurse[[#This Row],[MDS Census]]</f>
        <v>0.60059800664451823</v>
      </c>
      <c r="S918" s="2">
        <v>2.069230769230769</v>
      </c>
      <c r="T918" s="2">
        <v>0</v>
      </c>
      <c r="U918" s="2">
        <v>0</v>
      </c>
      <c r="V918" s="2">
        <f>SUM(NonNurse[[#This Row],[Occupational Therapist Hours]:[OT Aide Hours]])/NonNurse[[#This Row],[MDS Census]]</f>
        <v>0.12511627906976741</v>
      </c>
      <c r="W918" s="2">
        <v>2.5461538461538455</v>
      </c>
      <c r="X918" s="2">
        <v>0</v>
      </c>
      <c r="Y918" s="2">
        <v>0</v>
      </c>
      <c r="Z918" s="2">
        <f>SUM(NonNurse[[#This Row],[Physical Therapist (PT) Hours]:[PT Aide Hours]])/NonNurse[[#This Row],[MDS Census]]</f>
        <v>0.15395348837209297</v>
      </c>
      <c r="AA918" s="2">
        <v>0</v>
      </c>
      <c r="AB918" s="2">
        <v>0</v>
      </c>
      <c r="AC918" s="2">
        <v>0</v>
      </c>
      <c r="AD918" s="2">
        <v>0</v>
      </c>
      <c r="AE918" s="2">
        <v>0</v>
      </c>
      <c r="AF918" s="2">
        <v>0</v>
      </c>
      <c r="AG918" s="2">
        <v>0</v>
      </c>
      <c r="AH918" s="2" t="s">
        <v>963</v>
      </c>
      <c r="AI918" s="37">
        <v>5</v>
      </c>
    </row>
    <row r="919" spans="1:35" x14ac:dyDescent="0.25">
      <c r="A919" t="s">
        <v>35</v>
      </c>
      <c r="B919" t="s">
        <v>1362</v>
      </c>
      <c r="C919" t="s">
        <v>2008</v>
      </c>
      <c r="D919" t="s">
        <v>2281</v>
      </c>
      <c r="E919" s="2">
        <v>128.01098901098902</v>
      </c>
      <c r="F919" s="2">
        <v>26.623626373626372</v>
      </c>
      <c r="G919" s="2">
        <v>0.40659340659340659</v>
      </c>
      <c r="H919" s="2">
        <v>0.70329670329670335</v>
      </c>
      <c r="I919" s="2">
        <v>5.3406593406593403</v>
      </c>
      <c r="J919" s="2">
        <v>0</v>
      </c>
      <c r="K919" s="2">
        <v>0</v>
      </c>
      <c r="L919" s="2">
        <v>10.387802197802198</v>
      </c>
      <c r="M919" s="2">
        <v>2.9890109890109891</v>
      </c>
      <c r="N919" s="2">
        <v>0</v>
      </c>
      <c r="O919" s="2">
        <f>SUM(NonNurse[[#This Row],[Qualified Social Work Staff Hours]:[Other Social Work Staff Hours]])/NonNurse[[#This Row],[MDS Census]]</f>
        <v>2.3349643746244313E-2</v>
      </c>
      <c r="P919" s="2">
        <v>6.8379120879120876</v>
      </c>
      <c r="Q919" s="2">
        <v>29.778571428571428</v>
      </c>
      <c r="R919" s="2">
        <f>SUM(NonNurse[[#This Row],[Qualified Activities Professional Hours]:[Other Activities Professional Hours]])/NonNurse[[#This Row],[MDS Census]]</f>
        <v>0.28604172031934066</v>
      </c>
      <c r="S919" s="2">
        <v>5.1476923076923091</v>
      </c>
      <c r="T919" s="2">
        <v>9.5024175824175821</v>
      </c>
      <c r="U919" s="2">
        <v>0</v>
      </c>
      <c r="V919" s="2">
        <f>SUM(NonNurse[[#This Row],[Occupational Therapist Hours]:[OT Aide Hours]])/NonNurse[[#This Row],[MDS Census]]</f>
        <v>0.11444415829684952</v>
      </c>
      <c r="W919" s="2">
        <v>4.9298901098901098</v>
      </c>
      <c r="X919" s="2">
        <v>6.1986813186813174</v>
      </c>
      <c r="Y919" s="2">
        <v>0</v>
      </c>
      <c r="Z919" s="2">
        <f>SUM(NonNurse[[#This Row],[Physical Therapist (PT) Hours]:[PT Aide Hours]])/NonNurse[[#This Row],[MDS Census]]</f>
        <v>8.6934500815520621E-2</v>
      </c>
      <c r="AA919" s="2">
        <v>0</v>
      </c>
      <c r="AB919" s="2">
        <v>0</v>
      </c>
      <c r="AC919" s="2">
        <v>0</v>
      </c>
      <c r="AD919" s="2">
        <v>0</v>
      </c>
      <c r="AE919" s="2">
        <v>0</v>
      </c>
      <c r="AF919" s="2">
        <v>0</v>
      </c>
      <c r="AG919" s="2">
        <v>0</v>
      </c>
      <c r="AH919" s="2" t="s">
        <v>419</v>
      </c>
      <c r="AI919" s="37">
        <v>5</v>
      </c>
    </row>
    <row r="920" spans="1:35" x14ac:dyDescent="0.25">
      <c r="A920" t="s">
        <v>35</v>
      </c>
      <c r="B920" t="s">
        <v>1187</v>
      </c>
      <c r="C920" t="s">
        <v>2029</v>
      </c>
      <c r="D920" t="s">
        <v>2348</v>
      </c>
      <c r="E920" s="2">
        <v>70.516483516483518</v>
      </c>
      <c r="F920" s="2">
        <v>43.862637362637365</v>
      </c>
      <c r="G920" s="2">
        <v>0</v>
      </c>
      <c r="H920" s="2">
        <v>0</v>
      </c>
      <c r="I920" s="2">
        <v>0</v>
      </c>
      <c r="J920" s="2">
        <v>0</v>
      </c>
      <c r="K920" s="2">
        <v>0</v>
      </c>
      <c r="L920" s="2">
        <v>5.3562637362637355</v>
      </c>
      <c r="M920" s="2">
        <v>5.6126373626373622</v>
      </c>
      <c r="N920" s="2">
        <v>0</v>
      </c>
      <c r="O920" s="2">
        <f>SUM(NonNurse[[#This Row],[Qualified Social Work Staff Hours]:[Other Social Work Staff Hours]])/NonNurse[[#This Row],[MDS Census]]</f>
        <v>7.9593267882187929E-2</v>
      </c>
      <c r="P920" s="2">
        <v>16.498241758241758</v>
      </c>
      <c r="Q920" s="2">
        <v>0</v>
      </c>
      <c r="R920" s="2">
        <f>SUM(NonNurse[[#This Row],[Qualified Activities Professional Hours]:[Other Activities Professional Hours]])/NonNurse[[#This Row],[MDS Census]]</f>
        <v>0.23396291101760947</v>
      </c>
      <c r="S920" s="2">
        <v>2.6173626373626373</v>
      </c>
      <c r="T920" s="2">
        <v>11.354175824175822</v>
      </c>
      <c r="U920" s="2">
        <v>0</v>
      </c>
      <c r="V920" s="2">
        <f>SUM(NonNurse[[#This Row],[Occupational Therapist Hours]:[OT Aide Hours]])/NonNurse[[#This Row],[MDS Census]]</f>
        <v>0.19813152563503192</v>
      </c>
      <c r="W920" s="2">
        <v>4.1907692307692308</v>
      </c>
      <c r="X920" s="2">
        <v>13.132857142857139</v>
      </c>
      <c r="Y920" s="2">
        <v>0</v>
      </c>
      <c r="Z920" s="2">
        <f>SUM(NonNurse[[#This Row],[Physical Therapist (PT) Hours]:[PT Aide Hours]])/NonNurse[[#This Row],[MDS Census]]</f>
        <v>0.24566775751908984</v>
      </c>
      <c r="AA920" s="2">
        <v>0</v>
      </c>
      <c r="AB920" s="2">
        <v>0</v>
      </c>
      <c r="AC920" s="2">
        <v>0</v>
      </c>
      <c r="AD920" s="2">
        <v>50.46153846153846</v>
      </c>
      <c r="AE920" s="2">
        <v>0</v>
      </c>
      <c r="AF920" s="2">
        <v>0</v>
      </c>
      <c r="AG920" s="2">
        <v>0</v>
      </c>
      <c r="AH920" s="2" t="s">
        <v>242</v>
      </c>
      <c r="AI920" s="37">
        <v>5</v>
      </c>
    </row>
    <row r="921" spans="1:35" x14ac:dyDescent="0.25">
      <c r="A921" t="s">
        <v>35</v>
      </c>
      <c r="B921" t="s">
        <v>1901</v>
      </c>
      <c r="C921" t="s">
        <v>1949</v>
      </c>
      <c r="D921" t="s">
        <v>2298</v>
      </c>
      <c r="E921" s="2">
        <v>31.582417582417584</v>
      </c>
      <c r="F921" s="2">
        <v>29.45582417582418</v>
      </c>
      <c r="G921" s="2">
        <v>0.26373626373626374</v>
      </c>
      <c r="H921" s="2">
        <v>0</v>
      </c>
      <c r="I921" s="2">
        <v>8.7912087912087919E-2</v>
      </c>
      <c r="J921" s="2">
        <v>0</v>
      </c>
      <c r="K921" s="2">
        <v>0</v>
      </c>
      <c r="L921" s="2">
        <v>0</v>
      </c>
      <c r="M921" s="2">
        <v>2.8329670329670327</v>
      </c>
      <c r="N921" s="2">
        <v>0</v>
      </c>
      <c r="O921" s="2">
        <f>SUM(NonNurse[[#This Row],[Qualified Social Work Staff Hours]:[Other Social Work Staff Hours]])/NonNurse[[#This Row],[MDS Census]]</f>
        <v>8.9700765483646472E-2</v>
      </c>
      <c r="P921" s="2">
        <v>5.0198901098901096</v>
      </c>
      <c r="Q921" s="2">
        <v>17.779670329670324</v>
      </c>
      <c r="R921" s="2">
        <f>SUM(NonNurse[[#This Row],[Qualified Activities Professional Hours]:[Other Activities Professional Hours]])/NonNurse[[#This Row],[MDS Census]]</f>
        <v>0.72190675017397332</v>
      </c>
      <c r="S921" s="2">
        <v>0</v>
      </c>
      <c r="T921" s="2">
        <v>0</v>
      </c>
      <c r="U921" s="2">
        <v>0</v>
      </c>
      <c r="V921" s="2">
        <f>SUM(NonNurse[[#This Row],[Occupational Therapist Hours]:[OT Aide Hours]])/NonNurse[[#This Row],[MDS Census]]</f>
        <v>0</v>
      </c>
      <c r="W921" s="2">
        <v>0</v>
      </c>
      <c r="X921" s="2">
        <v>0</v>
      </c>
      <c r="Y921" s="2">
        <v>0</v>
      </c>
      <c r="Z921" s="2">
        <f>SUM(NonNurse[[#This Row],[Physical Therapist (PT) Hours]:[PT Aide Hours]])/NonNurse[[#This Row],[MDS Census]]</f>
        <v>0</v>
      </c>
      <c r="AA921" s="2">
        <v>0</v>
      </c>
      <c r="AB921" s="2">
        <v>0</v>
      </c>
      <c r="AC921" s="2">
        <v>0</v>
      </c>
      <c r="AD921" s="2">
        <v>45.934065934065934</v>
      </c>
      <c r="AE921" s="2">
        <v>0</v>
      </c>
      <c r="AF921" s="2">
        <v>0</v>
      </c>
      <c r="AG921" s="2">
        <v>0</v>
      </c>
      <c r="AH921" s="2" t="s">
        <v>968</v>
      </c>
      <c r="AI921" s="37">
        <v>5</v>
      </c>
    </row>
    <row r="922" spans="1:35" x14ac:dyDescent="0.25">
      <c r="A922" t="s">
        <v>35</v>
      </c>
      <c r="B922" t="s">
        <v>1621</v>
      </c>
      <c r="C922" t="s">
        <v>2232</v>
      </c>
      <c r="D922" t="s">
        <v>2291</v>
      </c>
      <c r="E922" s="2">
        <v>53.483516483516482</v>
      </c>
      <c r="F922" s="2">
        <v>5.7142857142857144</v>
      </c>
      <c r="G922" s="2">
        <v>5.7142857142857144</v>
      </c>
      <c r="H922" s="2">
        <v>0</v>
      </c>
      <c r="I922" s="2">
        <v>3.3626373626373627</v>
      </c>
      <c r="J922" s="2">
        <v>0</v>
      </c>
      <c r="K922" s="2">
        <v>0</v>
      </c>
      <c r="L922" s="2">
        <v>4.0148351648351666</v>
      </c>
      <c r="M922" s="2">
        <v>6.4807692307692308</v>
      </c>
      <c r="N922" s="2">
        <v>0</v>
      </c>
      <c r="O922" s="2">
        <f>SUM(NonNurse[[#This Row],[Qualified Social Work Staff Hours]:[Other Social Work Staff Hours]])/NonNurse[[#This Row],[MDS Census]]</f>
        <v>0.1211732073145675</v>
      </c>
      <c r="P922" s="2">
        <v>4.9835164835164836</v>
      </c>
      <c r="Q922" s="2">
        <v>6.7692307692307692</v>
      </c>
      <c r="R922" s="2">
        <f>SUM(NonNurse[[#This Row],[Qualified Activities Professional Hours]:[Other Activities Professional Hours]])/NonNurse[[#This Row],[MDS Census]]</f>
        <v>0.21974522292993628</v>
      </c>
      <c r="S922" s="2">
        <v>4.5638461538461552</v>
      </c>
      <c r="T922" s="2">
        <v>8.7489010989010989</v>
      </c>
      <c r="U922" s="2">
        <v>0</v>
      </c>
      <c r="V922" s="2">
        <f>SUM(NonNurse[[#This Row],[Occupational Therapist Hours]:[OT Aide Hours]])/NonNurse[[#This Row],[MDS Census]]</f>
        <v>0.24891308814464766</v>
      </c>
      <c r="W922" s="2">
        <v>4.6319780219780222</v>
      </c>
      <c r="X922" s="2">
        <v>8.7217582417582431</v>
      </c>
      <c r="Y922" s="2">
        <v>0</v>
      </c>
      <c r="Z922" s="2">
        <f>SUM(NonNurse[[#This Row],[Physical Therapist (PT) Hours]:[PT Aide Hours]])/NonNurse[[#This Row],[MDS Census]]</f>
        <v>0.24967947400862961</v>
      </c>
      <c r="AA922" s="2">
        <v>0</v>
      </c>
      <c r="AB922" s="2">
        <v>0</v>
      </c>
      <c r="AC922" s="2">
        <v>0</v>
      </c>
      <c r="AD922" s="2">
        <v>0</v>
      </c>
      <c r="AE922" s="2">
        <v>0</v>
      </c>
      <c r="AF922" s="2">
        <v>0</v>
      </c>
      <c r="AG922" s="2">
        <v>0</v>
      </c>
      <c r="AH922" s="2" t="s">
        <v>684</v>
      </c>
      <c r="AI922" s="37">
        <v>5</v>
      </c>
    </row>
    <row r="923" spans="1:35" x14ac:dyDescent="0.25">
      <c r="A923" t="s">
        <v>35</v>
      </c>
      <c r="B923" t="s">
        <v>1634</v>
      </c>
      <c r="C923" t="s">
        <v>2060</v>
      </c>
      <c r="D923" t="s">
        <v>2334</v>
      </c>
      <c r="E923" s="2">
        <v>72.197802197802204</v>
      </c>
      <c r="F923" s="2">
        <v>5.7142857142857144</v>
      </c>
      <c r="G923" s="2">
        <v>3.2967032967032968E-2</v>
      </c>
      <c r="H923" s="2">
        <v>0.41835164835164829</v>
      </c>
      <c r="I923" s="2">
        <v>1.5494505494505495</v>
      </c>
      <c r="J923" s="2">
        <v>0</v>
      </c>
      <c r="K923" s="2">
        <v>0</v>
      </c>
      <c r="L923" s="2">
        <v>5.9093406593406597</v>
      </c>
      <c r="M923" s="2">
        <v>0</v>
      </c>
      <c r="N923" s="2">
        <v>5.1510989010989015</v>
      </c>
      <c r="O923" s="2">
        <f>SUM(NonNurse[[#This Row],[Qualified Social Work Staff Hours]:[Other Social Work Staff Hours]])/NonNurse[[#This Row],[MDS Census]]</f>
        <v>7.1347031963470323E-2</v>
      </c>
      <c r="P923" s="2">
        <v>5.6675824175824179</v>
      </c>
      <c r="Q923" s="2">
        <v>8.1978021978021971</v>
      </c>
      <c r="R923" s="2">
        <f>SUM(NonNurse[[#This Row],[Qualified Activities Professional Hours]:[Other Activities Professional Hours]])/NonNurse[[#This Row],[MDS Census]]</f>
        <v>0.19204718417047181</v>
      </c>
      <c r="S923" s="2">
        <v>5.4780219780219781</v>
      </c>
      <c r="T923" s="2">
        <v>12.876373626373626</v>
      </c>
      <c r="U923" s="2">
        <v>0</v>
      </c>
      <c r="V923" s="2">
        <f>SUM(NonNurse[[#This Row],[Occupational Therapist Hours]:[OT Aide Hours]])/NonNurse[[#This Row],[MDS Census]]</f>
        <v>0.25422374429223743</v>
      </c>
      <c r="W923" s="2">
        <v>10.903846153846153</v>
      </c>
      <c r="X923" s="2">
        <v>9.2582417582417591</v>
      </c>
      <c r="Y923" s="2">
        <v>0</v>
      </c>
      <c r="Z923" s="2">
        <f>SUM(NonNurse[[#This Row],[Physical Therapist (PT) Hours]:[PT Aide Hours]])/NonNurse[[#This Row],[MDS Census]]</f>
        <v>0.27926179604261792</v>
      </c>
      <c r="AA923" s="2">
        <v>0</v>
      </c>
      <c r="AB923" s="2">
        <v>0</v>
      </c>
      <c r="AC923" s="2">
        <v>0</v>
      </c>
      <c r="AD923" s="2">
        <v>0</v>
      </c>
      <c r="AE923" s="2">
        <v>0</v>
      </c>
      <c r="AF923" s="2">
        <v>0</v>
      </c>
      <c r="AG923" s="2">
        <v>0</v>
      </c>
      <c r="AH923" s="2" t="s">
        <v>697</v>
      </c>
      <c r="AI923" s="37">
        <v>5</v>
      </c>
    </row>
    <row r="924" spans="1:35" x14ac:dyDescent="0.25">
      <c r="A924" t="s">
        <v>35</v>
      </c>
      <c r="B924" t="s">
        <v>1373</v>
      </c>
      <c r="C924" t="s">
        <v>1935</v>
      </c>
      <c r="D924" t="s">
        <v>2291</v>
      </c>
      <c r="E924" s="2">
        <v>57.439560439560438</v>
      </c>
      <c r="F924" s="2">
        <v>2.6373626373626373</v>
      </c>
      <c r="G924" s="2">
        <v>0</v>
      </c>
      <c r="H924" s="2">
        <v>0</v>
      </c>
      <c r="I924" s="2">
        <v>1.1758241758241759</v>
      </c>
      <c r="J924" s="2">
        <v>0</v>
      </c>
      <c r="K924" s="2">
        <v>0</v>
      </c>
      <c r="L924" s="2">
        <v>0</v>
      </c>
      <c r="M924" s="2">
        <v>10.989010989010989</v>
      </c>
      <c r="N924" s="2">
        <v>0</v>
      </c>
      <c r="O924" s="2">
        <f>SUM(NonNurse[[#This Row],[Qualified Social Work Staff Hours]:[Other Social Work Staff Hours]])/NonNurse[[#This Row],[MDS Census]]</f>
        <v>0.19131432944327531</v>
      </c>
      <c r="P924" s="2">
        <v>5.6318681318681323</v>
      </c>
      <c r="Q924" s="2">
        <v>8.5705494505494517</v>
      </c>
      <c r="R924" s="2">
        <f>SUM(NonNurse[[#This Row],[Qualified Activities Professional Hours]:[Other Activities Professional Hours]])/NonNurse[[#This Row],[MDS Census]]</f>
        <v>0.24725846565907791</v>
      </c>
      <c r="S924" s="2">
        <v>2.7659340659340663</v>
      </c>
      <c r="T924" s="2">
        <v>3.1771428571428579</v>
      </c>
      <c r="U924" s="2">
        <v>0</v>
      </c>
      <c r="V924" s="2">
        <f>SUM(NonNurse[[#This Row],[Occupational Therapist Hours]:[OT Aide Hours]])/NonNurse[[#This Row],[MDS Census]]</f>
        <v>0.10346661564951218</v>
      </c>
      <c r="W924" s="2">
        <v>3.3795604395604397</v>
      </c>
      <c r="X924" s="2">
        <v>4.304725274725274</v>
      </c>
      <c r="Y924" s="2">
        <v>0</v>
      </c>
      <c r="Z924" s="2">
        <f>SUM(NonNurse[[#This Row],[Physical Therapist (PT) Hours]:[PT Aide Hours]])/NonNurse[[#This Row],[MDS Census]]</f>
        <v>0.13378037114979913</v>
      </c>
      <c r="AA924" s="2">
        <v>0</v>
      </c>
      <c r="AB924" s="2">
        <v>0</v>
      </c>
      <c r="AC924" s="2">
        <v>0</v>
      </c>
      <c r="AD924" s="2">
        <v>0</v>
      </c>
      <c r="AE924" s="2">
        <v>0</v>
      </c>
      <c r="AF924" s="2">
        <v>0</v>
      </c>
      <c r="AG924" s="2">
        <v>0</v>
      </c>
      <c r="AH924" s="2" t="s">
        <v>430</v>
      </c>
      <c r="AI924" s="37">
        <v>5</v>
      </c>
    </row>
    <row r="925" spans="1:35" x14ac:dyDescent="0.25">
      <c r="A925" t="s">
        <v>35</v>
      </c>
      <c r="B925" t="s">
        <v>1692</v>
      </c>
      <c r="C925" t="s">
        <v>2068</v>
      </c>
      <c r="D925" t="s">
        <v>2307</v>
      </c>
      <c r="E925" s="2">
        <v>78.483516483516482</v>
      </c>
      <c r="F925" s="2">
        <v>5.186813186813187</v>
      </c>
      <c r="G925" s="2">
        <v>9.8901098901098897E-2</v>
      </c>
      <c r="H925" s="2">
        <v>0.33516483516483514</v>
      </c>
      <c r="I925" s="2">
        <v>2.197802197802198</v>
      </c>
      <c r="J925" s="2">
        <v>0</v>
      </c>
      <c r="K925" s="2">
        <v>0</v>
      </c>
      <c r="L925" s="2">
        <v>3.5906593406593408</v>
      </c>
      <c r="M925" s="2">
        <v>4.5274725274725274</v>
      </c>
      <c r="N925" s="2">
        <v>0</v>
      </c>
      <c r="O925" s="2">
        <f>SUM(NonNurse[[#This Row],[Qualified Social Work Staff Hours]:[Other Social Work Staff Hours]])/NonNurse[[#This Row],[MDS Census]]</f>
        <v>5.7686922430691685E-2</v>
      </c>
      <c r="P925" s="2">
        <v>4.9230769230769234</v>
      </c>
      <c r="Q925" s="2">
        <v>0</v>
      </c>
      <c r="R925" s="2">
        <f>SUM(NonNurse[[#This Row],[Qualified Activities Professional Hours]:[Other Activities Professional Hours]])/NonNurse[[#This Row],[MDS Census]]</f>
        <v>6.2727527303276395E-2</v>
      </c>
      <c r="S925" s="2">
        <v>7.1318681318681323</v>
      </c>
      <c r="T925" s="2">
        <v>1.2527472527472527</v>
      </c>
      <c r="U925" s="2">
        <v>4.8351648351648349</v>
      </c>
      <c r="V925" s="2">
        <f>SUM(NonNurse[[#This Row],[Occupational Therapist Hours]:[OT Aide Hours]])/NonNurse[[#This Row],[MDS Census]]</f>
        <v>0.16844021282553906</v>
      </c>
      <c r="W925" s="2">
        <v>1.6675824175824177</v>
      </c>
      <c r="X925" s="2">
        <v>0</v>
      </c>
      <c r="Y925" s="2">
        <v>6.6483516483516487</v>
      </c>
      <c r="Z925" s="2">
        <f>SUM(NonNurse[[#This Row],[Physical Therapist (PT) Hours]:[PT Aide Hours]])/NonNurse[[#This Row],[MDS Census]]</f>
        <v>0.10595771492579109</v>
      </c>
      <c r="AA925" s="2">
        <v>0</v>
      </c>
      <c r="AB925" s="2">
        <v>0</v>
      </c>
      <c r="AC925" s="2">
        <v>0</v>
      </c>
      <c r="AD925" s="2">
        <v>0</v>
      </c>
      <c r="AE925" s="2">
        <v>0</v>
      </c>
      <c r="AF925" s="2">
        <v>0</v>
      </c>
      <c r="AG925" s="2">
        <v>0</v>
      </c>
      <c r="AH925" s="2" t="s">
        <v>756</v>
      </c>
      <c r="AI925" s="37">
        <v>5</v>
      </c>
    </row>
    <row r="926" spans="1:35" x14ac:dyDescent="0.25">
      <c r="A926" t="s">
        <v>35</v>
      </c>
      <c r="B926" t="s">
        <v>1867</v>
      </c>
      <c r="C926" t="s">
        <v>1953</v>
      </c>
      <c r="D926" t="s">
        <v>2340</v>
      </c>
      <c r="E926" s="2">
        <v>65.670329670329664</v>
      </c>
      <c r="F926" s="2">
        <v>3.802197802197802</v>
      </c>
      <c r="G926" s="2">
        <v>0.16483516483516483</v>
      </c>
      <c r="H926" s="2">
        <v>0.3324175824175824</v>
      </c>
      <c r="I926" s="2">
        <v>2.901098901098901</v>
      </c>
      <c r="J926" s="2">
        <v>0</v>
      </c>
      <c r="K926" s="2">
        <v>0</v>
      </c>
      <c r="L926" s="2">
        <v>4.9378021978021982</v>
      </c>
      <c r="M926" s="2">
        <v>0.98901098901098905</v>
      </c>
      <c r="N926" s="2">
        <v>0</v>
      </c>
      <c r="O926" s="2">
        <f>SUM(NonNurse[[#This Row],[Qualified Social Work Staff Hours]:[Other Social Work Staff Hours]])/NonNurse[[#This Row],[MDS Census]]</f>
        <v>1.5060240963855423E-2</v>
      </c>
      <c r="P926" s="2">
        <v>5.8296703296703294</v>
      </c>
      <c r="Q926" s="2">
        <v>6.145604395604396</v>
      </c>
      <c r="R926" s="2">
        <f>SUM(NonNurse[[#This Row],[Qualified Activities Professional Hours]:[Other Activities Professional Hours]])/NonNurse[[#This Row],[MDS Census]]</f>
        <v>0.18235441767068275</v>
      </c>
      <c r="S926" s="2">
        <v>3.6417582417582426</v>
      </c>
      <c r="T926" s="2">
        <v>5.3324175824175839</v>
      </c>
      <c r="U926" s="2">
        <v>0</v>
      </c>
      <c r="V926" s="2">
        <f>SUM(NonNurse[[#This Row],[Occupational Therapist Hours]:[OT Aide Hours]])/NonNurse[[#This Row],[MDS Census]]</f>
        <v>0.13665495314591705</v>
      </c>
      <c r="W926" s="2">
        <v>4.2735164835164836</v>
      </c>
      <c r="X926" s="2">
        <v>10.874065934065934</v>
      </c>
      <c r="Y926" s="2">
        <v>0</v>
      </c>
      <c r="Z926" s="2">
        <f>SUM(NonNurse[[#This Row],[Physical Therapist (PT) Hours]:[PT Aide Hours]])/NonNurse[[#This Row],[MDS Census]]</f>
        <v>0.23066097724230256</v>
      </c>
      <c r="AA926" s="2">
        <v>0</v>
      </c>
      <c r="AB926" s="2">
        <v>0</v>
      </c>
      <c r="AC926" s="2">
        <v>0</v>
      </c>
      <c r="AD926" s="2">
        <v>0</v>
      </c>
      <c r="AE926" s="2">
        <v>0</v>
      </c>
      <c r="AF926" s="2">
        <v>0</v>
      </c>
      <c r="AG926" s="2">
        <v>0</v>
      </c>
      <c r="AH926" s="2" t="s">
        <v>934</v>
      </c>
      <c r="AI926" s="37">
        <v>5</v>
      </c>
    </row>
    <row r="927" spans="1:35" x14ac:dyDescent="0.25">
      <c r="A927" t="s">
        <v>35</v>
      </c>
      <c r="B927" t="s">
        <v>1564</v>
      </c>
      <c r="C927" t="s">
        <v>2219</v>
      </c>
      <c r="D927" t="s">
        <v>2365</v>
      </c>
      <c r="E927" s="2">
        <v>52.18681318681319</v>
      </c>
      <c r="F927" s="2">
        <v>5.3626373626373622</v>
      </c>
      <c r="G927" s="2">
        <v>1.1428571428571428</v>
      </c>
      <c r="H927" s="2">
        <v>0</v>
      </c>
      <c r="I927" s="2">
        <v>6.2857142857142856</v>
      </c>
      <c r="J927" s="2">
        <v>0</v>
      </c>
      <c r="K927" s="2">
        <v>0</v>
      </c>
      <c r="L927" s="2">
        <v>3.7035164835164833</v>
      </c>
      <c r="M927" s="2">
        <v>5.4505494505494507</v>
      </c>
      <c r="N927" s="2">
        <v>0</v>
      </c>
      <c r="O927" s="2">
        <f>SUM(NonNurse[[#This Row],[Qualified Social Work Staff Hours]:[Other Social Work Staff Hours]])/NonNurse[[#This Row],[MDS Census]]</f>
        <v>0.10444304064013477</v>
      </c>
      <c r="P927" s="2">
        <v>4.1675824175824179</v>
      </c>
      <c r="Q927" s="2">
        <v>4.1234065934065933</v>
      </c>
      <c r="R927" s="2">
        <f>SUM(NonNurse[[#This Row],[Qualified Activities Professional Hours]:[Other Activities Professional Hours]])/NonNurse[[#This Row],[MDS Census]]</f>
        <v>0.1588713413350179</v>
      </c>
      <c r="S927" s="2">
        <v>12.111208791208792</v>
      </c>
      <c r="T927" s="2">
        <v>0</v>
      </c>
      <c r="U927" s="2">
        <v>0</v>
      </c>
      <c r="V927" s="2">
        <f>SUM(NonNurse[[#This Row],[Occupational Therapist Hours]:[OT Aide Hours]])/NonNurse[[#This Row],[MDS Census]]</f>
        <v>0.23207412086755108</v>
      </c>
      <c r="W927" s="2">
        <v>15.317362637362637</v>
      </c>
      <c r="X927" s="2">
        <v>0</v>
      </c>
      <c r="Y927" s="2">
        <v>0</v>
      </c>
      <c r="Z927" s="2">
        <f>SUM(NonNurse[[#This Row],[Physical Therapist (PT) Hours]:[PT Aide Hours]])/NonNurse[[#This Row],[MDS Census]]</f>
        <v>0.29351021267635291</v>
      </c>
      <c r="AA927" s="2">
        <v>0</v>
      </c>
      <c r="AB927" s="2">
        <v>0</v>
      </c>
      <c r="AC927" s="2">
        <v>0</v>
      </c>
      <c r="AD927" s="2">
        <v>0</v>
      </c>
      <c r="AE927" s="2">
        <v>0</v>
      </c>
      <c r="AF927" s="2">
        <v>0</v>
      </c>
      <c r="AG927" s="2">
        <v>0</v>
      </c>
      <c r="AH927" s="2" t="s">
        <v>626</v>
      </c>
      <c r="AI927" s="37">
        <v>5</v>
      </c>
    </row>
    <row r="928" spans="1:35" x14ac:dyDescent="0.25">
      <c r="A928" t="s">
        <v>35</v>
      </c>
      <c r="B928" t="s">
        <v>1848</v>
      </c>
      <c r="C928" t="s">
        <v>2099</v>
      </c>
      <c r="D928" t="s">
        <v>2311</v>
      </c>
      <c r="E928" s="2">
        <v>19.571428571428573</v>
      </c>
      <c r="F928" s="2">
        <v>4.813186813186813</v>
      </c>
      <c r="G928" s="2">
        <v>3.0769230769230771</v>
      </c>
      <c r="H928" s="2">
        <v>0.93626373626373627</v>
      </c>
      <c r="I928" s="2">
        <v>1.3626373626373627</v>
      </c>
      <c r="J928" s="2">
        <v>0</v>
      </c>
      <c r="K928" s="2">
        <v>0</v>
      </c>
      <c r="L928" s="2">
        <v>2.7087912087912089</v>
      </c>
      <c r="M928" s="2">
        <v>5.2032967032967035</v>
      </c>
      <c r="N928" s="2">
        <v>0</v>
      </c>
      <c r="O928" s="2">
        <f>SUM(NonNurse[[#This Row],[Qualified Social Work Staff Hours]:[Other Social Work Staff Hours]])/NonNurse[[#This Row],[MDS Census]]</f>
        <v>0.26586187535092642</v>
      </c>
      <c r="P928" s="2">
        <v>2.5164835164835164</v>
      </c>
      <c r="Q928" s="2">
        <v>0</v>
      </c>
      <c r="R928" s="2">
        <f>SUM(NonNurse[[#This Row],[Qualified Activities Professional Hours]:[Other Activities Professional Hours]])/NonNurse[[#This Row],[MDS Census]]</f>
        <v>0.12857944974733296</v>
      </c>
      <c r="S928" s="2">
        <v>3.2802197802197801</v>
      </c>
      <c r="T928" s="2">
        <v>14.989010989010989</v>
      </c>
      <c r="U928" s="2">
        <v>0</v>
      </c>
      <c r="V928" s="2">
        <f>SUM(NonNurse[[#This Row],[Occupational Therapist Hours]:[OT Aide Hours]])/NonNurse[[#This Row],[MDS Census]]</f>
        <v>0.93346434587310501</v>
      </c>
      <c r="W928" s="2">
        <v>1.1428571428571428</v>
      </c>
      <c r="X928" s="2">
        <v>12.340659340659341</v>
      </c>
      <c r="Y928" s="2">
        <v>0</v>
      </c>
      <c r="Z928" s="2">
        <f>SUM(NonNurse[[#This Row],[Physical Therapist (PT) Hours]:[PT Aide Hours]])/NonNurse[[#This Row],[MDS Census]]</f>
        <v>0.68893879842784944</v>
      </c>
      <c r="AA928" s="2">
        <v>0</v>
      </c>
      <c r="AB928" s="2">
        <v>0</v>
      </c>
      <c r="AC928" s="2">
        <v>0</v>
      </c>
      <c r="AD928" s="2">
        <v>0</v>
      </c>
      <c r="AE928" s="2">
        <v>0.62637362637362637</v>
      </c>
      <c r="AF928" s="2">
        <v>0</v>
      </c>
      <c r="AG928" s="2">
        <v>0</v>
      </c>
      <c r="AH928" s="2" t="s">
        <v>915</v>
      </c>
      <c r="AI928" s="37">
        <v>5</v>
      </c>
    </row>
    <row r="929" spans="1:35" x14ac:dyDescent="0.25">
      <c r="A929" t="s">
        <v>35</v>
      </c>
      <c r="B929" t="s">
        <v>1325</v>
      </c>
      <c r="C929" t="s">
        <v>1965</v>
      </c>
      <c r="D929" t="s">
        <v>2282</v>
      </c>
      <c r="E929" s="2">
        <v>22.516483516483518</v>
      </c>
      <c r="F929" s="2">
        <v>5.3791208791208796</v>
      </c>
      <c r="G929" s="2">
        <v>0.16483516483516483</v>
      </c>
      <c r="H929" s="2">
        <v>0</v>
      </c>
      <c r="I929" s="2">
        <v>5.2087912087912089</v>
      </c>
      <c r="J929" s="2">
        <v>0</v>
      </c>
      <c r="K929" s="2">
        <v>0</v>
      </c>
      <c r="L929" s="2">
        <v>0.28747252747252738</v>
      </c>
      <c r="M929" s="2">
        <v>5.0821978021978031</v>
      </c>
      <c r="N929" s="2">
        <v>0</v>
      </c>
      <c r="O929" s="2">
        <f>SUM(NonNurse[[#This Row],[Qualified Social Work Staff Hours]:[Other Social Work Staff Hours]])/NonNurse[[#This Row],[MDS Census]]</f>
        <v>0.22571010248901907</v>
      </c>
      <c r="P929" s="2">
        <v>4.2729670329670331</v>
      </c>
      <c r="Q929" s="2">
        <v>0</v>
      </c>
      <c r="R929" s="2">
        <f>SUM(NonNurse[[#This Row],[Qualified Activities Professional Hours]:[Other Activities Professional Hours]])/NonNurse[[#This Row],[MDS Census]]</f>
        <v>0.18977061981454366</v>
      </c>
      <c r="S929" s="2">
        <v>0.39659340659340681</v>
      </c>
      <c r="T929" s="2">
        <v>1.4397802197802199</v>
      </c>
      <c r="U929" s="2">
        <v>0</v>
      </c>
      <c r="V929" s="2">
        <f>SUM(NonNurse[[#This Row],[Occupational Therapist Hours]:[OT Aide Hours]])/NonNurse[[#This Row],[MDS Census]]</f>
        <v>8.1556857003416319E-2</v>
      </c>
      <c r="W929" s="2">
        <v>0.43065934065934064</v>
      </c>
      <c r="X929" s="2">
        <v>2.8158241758241767</v>
      </c>
      <c r="Y929" s="2">
        <v>0</v>
      </c>
      <c r="Z929" s="2">
        <f>SUM(NonNurse[[#This Row],[Physical Therapist (PT) Hours]:[PT Aide Hours]])/NonNurse[[#This Row],[MDS Census]]</f>
        <v>0.14418252806246953</v>
      </c>
      <c r="AA929" s="2">
        <v>0</v>
      </c>
      <c r="AB929" s="2">
        <v>0</v>
      </c>
      <c r="AC929" s="2">
        <v>0</v>
      </c>
      <c r="AD929" s="2">
        <v>0</v>
      </c>
      <c r="AE929" s="2">
        <v>0</v>
      </c>
      <c r="AF929" s="2">
        <v>0</v>
      </c>
      <c r="AG929" s="2">
        <v>0</v>
      </c>
      <c r="AH929" s="2" t="s">
        <v>382</v>
      </c>
      <c r="AI929" s="37">
        <v>5</v>
      </c>
    </row>
    <row r="930" spans="1:35" x14ac:dyDescent="0.25">
      <c r="A930" t="s">
        <v>35</v>
      </c>
      <c r="B930" t="s">
        <v>1378</v>
      </c>
      <c r="C930" t="s">
        <v>2184</v>
      </c>
      <c r="D930" t="s">
        <v>2296</v>
      </c>
      <c r="E930" s="2">
        <v>74.72527472527473</v>
      </c>
      <c r="F930" s="2">
        <v>4.9698901098901098</v>
      </c>
      <c r="G930" s="2">
        <v>0.48351648351648352</v>
      </c>
      <c r="H930" s="2">
        <v>0.24725274725274726</v>
      </c>
      <c r="I930" s="2">
        <v>0</v>
      </c>
      <c r="J930" s="2">
        <v>0</v>
      </c>
      <c r="K930" s="2">
        <v>0</v>
      </c>
      <c r="L930" s="2">
        <v>1.4547252747252746</v>
      </c>
      <c r="M930" s="2">
        <v>5.8460439560439559</v>
      </c>
      <c r="N930" s="2">
        <v>0</v>
      </c>
      <c r="O930" s="2">
        <f>SUM(NonNurse[[#This Row],[Qualified Social Work Staff Hours]:[Other Social Work Staff Hours]])/NonNurse[[#This Row],[MDS Census]]</f>
        <v>7.8233823529411758E-2</v>
      </c>
      <c r="P930" s="2">
        <v>5.7010989010989022</v>
      </c>
      <c r="Q930" s="2">
        <v>8.997472527472528</v>
      </c>
      <c r="R930" s="2">
        <f>SUM(NonNurse[[#This Row],[Qualified Activities Professional Hours]:[Other Activities Professional Hours]])/NonNurse[[#This Row],[MDS Census]]</f>
        <v>0.19670147058823531</v>
      </c>
      <c r="S930" s="2">
        <v>2.8265934065934064</v>
      </c>
      <c r="T930" s="2">
        <v>17.424725274725276</v>
      </c>
      <c r="U930" s="2">
        <v>0</v>
      </c>
      <c r="V930" s="2">
        <f>SUM(NonNurse[[#This Row],[Occupational Therapist Hours]:[OT Aide Hours]])/NonNurse[[#This Row],[MDS Census]]</f>
        <v>0.27101029411764704</v>
      </c>
      <c r="W930" s="2">
        <v>5.4476923076923089</v>
      </c>
      <c r="X930" s="2">
        <v>6.9245054945054942</v>
      </c>
      <c r="Y930" s="2">
        <v>0</v>
      </c>
      <c r="Z930" s="2">
        <f>SUM(NonNurse[[#This Row],[Physical Therapist (PT) Hours]:[PT Aide Hours]])/NonNurse[[#This Row],[MDS Census]]</f>
        <v>0.16556911764705884</v>
      </c>
      <c r="AA930" s="2">
        <v>0</v>
      </c>
      <c r="AB930" s="2">
        <v>0</v>
      </c>
      <c r="AC930" s="2">
        <v>5.6263736263736268</v>
      </c>
      <c r="AD930" s="2">
        <v>0</v>
      </c>
      <c r="AE930" s="2">
        <v>0</v>
      </c>
      <c r="AF930" s="2">
        <v>0</v>
      </c>
      <c r="AG930" s="2">
        <v>0</v>
      </c>
      <c r="AH930" s="2" t="s">
        <v>435</v>
      </c>
      <c r="AI930" s="37">
        <v>5</v>
      </c>
    </row>
    <row r="931" spans="1:35" x14ac:dyDescent="0.25">
      <c r="A931" t="s">
        <v>35</v>
      </c>
      <c r="B931" t="s">
        <v>1738</v>
      </c>
      <c r="C931" t="s">
        <v>2128</v>
      </c>
      <c r="D931" t="s">
        <v>2357</v>
      </c>
      <c r="E931" s="2">
        <v>56.505494505494504</v>
      </c>
      <c r="F931" s="2">
        <v>4.8351648351648349</v>
      </c>
      <c r="G931" s="2">
        <v>0.5494505494505495</v>
      </c>
      <c r="H931" s="2">
        <v>0.26923076923076922</v>
      </c>
      <c r="I931" s="2">
        <v>0.89010989010989006</v>
      </c>
      <c r="J931" s="2">
        <v>0</v>
      </c>
      <c r="K931" s="2">
        <v>0.48351648351648352</v>
      </c>
      <c r="L931" s="2">
        <v>1.8534065934065931</v>
      </c>
      <c r="M931" s="2">
        <v>0</v>
      </c>
      <c r="N931" s="2">
        <v>5.3626373626373622</v>
      </c>
      <c r="O931" s="2">
        <f>SUM(NonNurse[[#This Row],[Qualified Social Work Staff Hours]:[Other Social Work Staff Hours]])/NonNurse[[#This Row],[MDS Census]]</f>
        <v>9.4904706339945549E-2</v>
      </c>
      <c r="P931" s="2">
        <v>5.6263736263736268</v>
      </c>
      <c r="Q931" s="2">
        <v>15.796703296703297</v>
      </c>
      <c r="R931" s="2">
        <f>SUM(NonNurse[[#This Row],[Qualified Activities Professional Hours]:[Other Activities Professional Hours]])/NonNurse[[#This Row],[MDS Census]]</f>
        <v>0.37913263321664725</v>
      </c>
      <c r="S931" s="2">
        <v>4.6101098901098903</v>
      </c>
      <c r="T931" s="2">
        <v>8.2965934065934057</v>
      </c>
      <c r="U931" s="2">
        <v>0</v>
      </c>
      <c r="V931" s="2">
        <f>SUM(NonNurse[[#This Row],[Occupational Therapist Hours]:[OT Aide Hours]])/NonNurse[[#This Row],[MDS Census]]</f>
        <v>0.22841501361337999</v>
      </c>
      <c r="W931" s="2">
        <v>1.7604395604395606</v>
      </c>
      <c r="X931" s="2">
        <v>8.7051648351648367</v>
      </c>
      <c r="Y931" s="2">
        <v>0</v>
      </c>
      <c r="Z931" s="2">
        <f>SUM(NonNurse[[#This Row],[Physical Therapist (PT) Hours]:[PT Aide Hours]])/NonNurse[[#This Row],[MDS Census]]</f>
        <v>0.18521392454297944</v>
      </c>
      <c r="AA931" s="2">
        <v>0</v>
      </c>
      <c r="AB931" s="2">
        <v>0</v>
      </c>
      <c r="AC931" s="2">
        <v>0</v>
      </c>
      <c r="AD931" s="2">
        <v>0</v>
      </c>
      <c r="AE931" s="2">
        <v>0</v>
      </c>
      <c r="AF931" s="2">
        <v>0</v>
      </c>
      <c r="AG931" s="2">
        <v>0</v>
      </c>
      <c r="AH931" s="2" t="s">
        <v>804</v>
      </c>
      <c r="AI931" s="37">
        <v>5</v>
      </c>
    </row>
    <row r="932" spans="1:35" x14ac:dyDescent="0.25">
      <c r="A932" t="s">
        <v>35</v>
      </c>
      <c r="B932" t="s">
        <v>1406</v>
      </c>
      <c r="C932" t="s">
        <v>1947</v>
      </c>
      <c r="D932" t="s">
        <v>2333</v>
      </c>
      <c r="E932" s="2">
        <v>158.03296703296704</v>
      </c>
      <c r="F932" s="2">
        <v>28.131868131868131</v>
      </c>
      <c r="G932" s="2">
        <v>0.65934065934065933</v>
      </c>
      <c r="H932" s="2">
        <v>1.0219780219780219</v>
      </c>
      <c r="I932" s="2">
        <v>5.7032967032967035</v>
      </c>
      <c r="J932" s="2">
        <v>0</v>
      </c>
      <c r="K932" s="2">
        <v>0</v>
      </c>
      <c r="L932" s="2">
        <v>6.1008791208791218</v>
      </c>
      <c r="M932" s="2">
        <v>0</v>
      </c>
      <c r="N932" s="2">
        <v>0</v>
      </c>
      <c r="O932" s="2">
        <f>SUM(NonNurse[[#This Row],[Qualified Social Work Staff Hours]:[Other Social Work Staff Hours]])/NonNurse[[#This Row],[MDS Census]]</f>
        <v>0</v>
      </c>
      <c r="P932" s="2">
        <v>6.5082417582417582</v>
      </c>
      <c r="Q932" s="2">
        <v>14.906593406593407</v>
      </c>
      <c r="R932" s="2">
        <f>SUM(NonNurse[[#This Row],[Qualified Activities Professional Hours]:[Other Activities Professional Hours]])/NonNurse[[#This Row],[MDS Census]]</f>
        <v>0.13550865725610178</v>
      </c>
      <c r="S932" s="2">
        <v>4.5791208791208788</v>
      </c>
      <c r="T932" s="2">
        <v>4.0576923076923075</v>
      </c>
      <c r="U932" s="2">
        <v>0</v>
      </c>
      <c r="V932" s="2">
        <f>SUM(NonNurse[[#This Row],[Occupational Therapist Hours]:[OT Aide Hours]])/NonNurse[[#This Row],[MDS Census]]</f>
        <v>5.4651971351088229E-2</v>
      </c>
      <c r="W932" s="2">
        <v>7.3305494505494497</v>
      </c>
      <c r="X932" s="2">
        <v>4.8318681318681325</v>
      </c>
      <c r="Y932" s="2">
        <v>0</v>
      </c>
      <c r="Z932" s="2">
        <f>SUM(NonNurse[[#This Row],[Physical Therapist (PT) Hours]:[PT Aide Hours]])/NonNurse[[#This Row],[MDS Census]]</f>
        <v>7.6961268340171057E-2</v>
      </c>
      <c r="AA932" s="2">
        <v>0</v>
      </c>
      <c r="AB932" s="2">
        <v>0</v>
      </c>
      <c r="AC932" s="2">
        <v>0</v>
      </c>
      <c r="AD932" s="2">
        <v>0</v>
      </c>
      <c r="AE932" s="2">
        <v>1.098901098901099E-2</v>
      </c>
      <c r="AF932" s="2">
        <v>0</v>
      </c>
      <c r="AG932" s="2">
        <v>0</v>
      </c>
      <c r="AH932" s="2" t="s">
        <v>464</v>
      </c>
      <c r="AI932" s="37">
        <v>5</v>
      </c>
    </row>
    <row r="933" spans="1:35" x14ac:dyDescent="0.25">
      <c r="A933" t="s">
        <v>35</v>
      </c>
      <c r="B933" t="s">
        <v>1040</v>
      </c>
      <c r="C933" t="s">
        <v>2070</v>
      </c>
      <c r="D933" t="s">
        <v>2296</v>
      </c>
      <c r="E933" s="2">
        <v>32.824175824175825</v>
      </c>
      <c r="F933" s="2">
        <v>3.6923076923076925</v>
      </c>
      <c r="G933" s="2">
        <v>0.42857142857142855</v>
      </c>
      <c r="H933" s="2">
        <v>0</v>
      </c>
      <c r="I933" s="2">
        <v>0.5714285714285714</v>
      </c>
      <c r="J933" s="2">
        <v>0.2967032967032967</v>
      </c>
      <c r="K933" s="2">
        <v>0</v>
      </c>
      <c r="L933" s="2">
        <v>0.57010989010988999</v>
      </c>
      <c r="M933" s="2">
        <v>0</v>
      </c>
      <c r="N933" s="2">
        <v>0</v>
      </c>
      <c r="O933" s="2">
        <f>SUM(NonNurse[[#This Row],[Qualified Social Work Staff Hours]:[Other Social Work Staff Hours]])/NonNurse[[#This Row],[MDS Census]]</f>
        <v>0</v>
      </c>
      <c r="P933" s="2">
        <v>4.3274725274725281</v>
      </c>
      <c r="Q933" s="2">
        <v>0</v>
      </c>
      <c r="R933" s="2">
        <f>SUM(NonNurse[[#This Row],[Qualified Activities Professional Hours]:[Other Activities Professional Hours]])/NonNurse[[#This Row],[MDS Census]]</f>
        <v>0.13183796451288921</v>
      </c>
      <c r="S933" s="2">
        <v>1.6891208791208792</v>
      </c>
      <c r="T933" s="2">
        <v>3.9194505494505507</v>
      </c>
      <c r="U933" s="2">
        <v>0</v>
      </c>
      <c r="V933" s="2">
        <f>SUM(NonNurse[[#This Row],[Occupational Therapist Hours]:[OT Aide Hours]])/NonNurse[[#This Row],[MDS Census]]</f>
        <v>0.17086709072648146</v>
      </c>
      <c r="W933" s="2">
        <v>0.94835164835164842</v>
      </c>
      <c r="X933" s="2">
        <v>6.2513186813186801</v>
      </c>
      <c r="Y933" s="2">
        <v>0</v>
      </c>
      <c r="Z933" s="2">
        <f>SUM(NonNurse[[#This Row],[Physical Therapist (PT) Hours]:[PT Aide Hours]])/NonNurse[[#This Row],[MDS Census]]</f>
        <v>0.21934047539337123</v>
      </c>
      <c r="AA933" s="2">
        <v>0</v>
      </c>
      <c r="AB933" s="2">
        <v>0</v>
      </c>
      <c r="AC933" s="2">
        <v>0</v>
      </c>
      <c r="AD933" s="2">
        <v>14.912087912087912</v>
      </c>
      <c r="AE933" s="2">
        <v>0</v>
      </c>
      <c r="AF933" s="2">
        <v>0</v>
      </c>
      <c r="AG933" s="2">
        <v>0</v>
      </c>
      <c r="AH933" s="2" t="s">
        <v>93</v>
      </c>
      <c r="AI933" s="37">
        <v>5</v>
      </c>
    </row>
  </sheetData>
  <pageMargins left="0.7" right="0.7" top="0.75" bottom="0.75" header="0.3" footer="0.3"/>
  <pageSetup orientation="portrait" horizontalDpi="1200" verticalDpi="1200" r:id="rId1"/>
  <ignoredErrors>
    <ignoredError sqref="AH2:AH933" numberStoredAsText="1"/>
  </ignoredError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A4F4E-2666-48AB-9639-105C1408E25D}">
  <dimension ref="B2:V54"/>
  <sheetViews>
    <sheetView zoomScale="80" zoomScaleNormal="80" workbookViewId="0">
      <pane ySplit="2" topLeftCell="A3" activePane="bottomLeft" state="frozen"/>
      <selection activeCell="C40" sqref="C40"/>
      <selection pane="bottomLeft"/>
    </sheetView>
  </sheetViews>
  <sheetFormatPr defaultColWidth="8.85546875" defaultRowHeight="15.75" x14ac:dyDescent="0.25"/>
  <cols>
    <col min="1" max="1" width="3" style="12" customWidth="1"/>
    <col min="2" max="2" width="27.28515625" style="12" customWidth="1"/>
    <col min="3" max="3" width="11.5703125" style="12" customWidth="1"/>
    <col min="4" max="4" width="5.42578125" style="12" customWidth="1"/>
    <col min="5" max="5" width="40.5703125" style="12" customWidth="1"/>
    <col min="6" max="7" width="12.5703125" style="12" customWidth="1"/>
    <col min="8" max="8" width="8.85546875" style="12"/>
    <col min="9" max="9" width="9" style="12" customWidth="1"/>
    <col min="10" max="10" width="7.5703125" style="12" customWidth="1"/>
    <col min="11" max="11" width="10.7109375" style="19" customWidth="1"/>
    <col min="12" max="15" width="8.5703125" style="12" customWidth="1"/>
    <col min="16" max="16" width="8.85546875" style="12"/>
    <col min="17" max="17" width="10" style="12" customWidth="1"/>
    <col min="18" max="16384" width="8.85546875" style="12"/>
  </cols>
  <sheetData>
    <row r="2" spans="2:22" ht="85.5" customHeight="1" x14ac:dyDescent="0.25">
      <c r="B2" s="9" t="s">
        <v>2512</v>
      </c>
      <c r="C2" s="9" t="s">
        <v>2480</v>
      </c>
      <c r="E2" s="12" t="s">
        <v>2513</v>
      </c>
      <c r="F2" s="12" t="s">
        <v>2514</v>
      </c>
      <c r="G2" s="13" t="s">
        <v>2410</v>
      </c>
      <c r="H2" s="13" t="s">
        <v>2411</v>
      </c>
      <c r="J2" s="10" t="s">
        <v>2367</v>
      </c>
      <c r="K2" s="10" t="s">
        <v>2409</v>
      </c>
      <c r="L2" s="10" t="s">
        <v>2382</v>
      </c>
      <c r="M2" s="10" t="s">
        <v>2477</v>
      </c>
      <c r="N2" s="11" t="s">
        <v>2478</v>
      </c>
      <c r="O2" s="10" t="s">
        <v>2479</v>
      </c>
      <c r="Q2" s="10" t="s">
        <v>2381</v>
      </c>
      <c r="R2" s="10" t="s">
        <v>2409</v>
      </c>
      <c r="S2" s="10" t="s">
        <v>2382</v>
      </c>
      <c r="T2" s="10" t="s">
        <v>2477</v>
      </c>
      <c r="U2" s="11" t="s">
        <v>2478</v>
      </c>
      <c r="V2" s="10" t="s">
        <v>2479</v>
      </c>
    </row>
    <row r="3" spans="2:22" ht="15" customHeight="1" x14ac:dyDescent="0.25">
      <c r="B3" s="14" t="s">
        <v>2412</v>
      </c>
      <c r="C3" s="15">
        <f>AVERAGE(Nurse[MDS Census])</f>
        <v>64.516742913738682</v>
      </c>
      <c r="E3" s="20" t="s">
        <v>2413</v>
      </c>
      <c r="F3" s="16">
        <f>SUM(Nurse[Total Nurse Staff Hours])</f>
        <v>212336.57516483541</v>
      </c>
      <c r="G3" s="21" t="s">
        <v>2414</v>
      </c>
      <c r="H3" s="17">
        <f>Category[[#This Row],[Total]]/C9</f>
        <v>3.5313150202657488</v>
      </c>
      <c r="J3" t="s">
        <v>0</v>
      </c>
      <c r="K3" s="16">
        <v>519.04395604395597</v>
      </c>
      <c r="L3" s="17">
        <v>5.9229352359579099</v>
      </c>
      <c r="M3" s="19">
        <v>1</v>
      </c>
      <c r="N3" s="18">
        <v>1.657195816484238</v>
      </c>
      <c r="O3" s="19">
        <v>1</v>
      </c>
      <c r="Q3" s="12">
        <v>1</v>
      </c>
      <c r="R3" s="16">
        <v>67677.461538461532</v>
      </c>
      <c r="S3" s="17">
        <v>3.8143284834060203</v>
      </c>
      <c r="T3" s="16">
        <v>4</v>
      </c>
      <c r="U3" s="18">
        <v>0.73366122017994506</v>
      </c>
      <c r="V3" s="16">
        <v>4</v>
      </c>
    </row>
    <row r="4" spans="2:22" ht="15" customHeight="1" x14ac:dyDescent="0.25">
      <c r="B4" s="22" t="s">
        <v>2382</v>
      </c>
      <c r="C4" s="23">
        <f>SUM(Nurse[Total Nurse Staff Hours])/SUM(Nurse[MDS Census])</f>
        <v>3.5313150202657488</v>
      </c>
      <c r="E4" s="16" t="s">
        <v>2415</v>
      </c>
      <c r="F4" s="16">
        <f>SUM(Nurse[Total Direct Care Staff Hours])</f>
        <v>193955.00813186809</v>
      </c>
      <c r="G4" s="21">
        <f>Category[[#This Row],[Total]]/F3</f>
        <v>0.91343193221093522</v>
      </c>
      <c r="H4" s="17">
        <f>Category[[#This Row],[Total]]/C9</f>
        <v>3.2256159022068411</v>
      </c>
      <c r="J4" t="s">
        <v>1</v>
      </c>
      <c r="K4" s="16">
        <v>19232.879120879123</v>
      </c>
      <c r="L4" s="17">
        <v>3.7511768423121579</v>
      </c>
      <c r="M4" s="19">
        <v>32</v>
      </c>
      <c r="N4" s="18">
        <v>0.59757622020898282</v>
      </c>
      <c r="O4" s="19">
        <v>40</v>
      </c>
      <c r="Q4" s="12">
        <v>2</v>
      </c>
      <c r="R4" s="16">
        <v>124372.53846153856</v>
      </c>
      <c r="S4" s="17">
        <v>3.5777434296341726</v>
      </c>
      <c r="T4" s="16">
        <v>9</v>
      </c>
      <c r="U4" s="18">
        <v>0.68965951813856563</v>
      </c>
      <c r="V4" s="16">
        <v>6</v>
      </c>
    </row>
    <row r="5" spans="2:22" ht="15" customHeight="1" x14ac:dyDescent="0.25">
      <c r="B5" s="24" t="s">
        <v>2416</v>
      </c>
      <c r="C5" s="25">
        <f>SUM(Nurse[Total Direct Care Staff Hours])/SUM(Nurse[MDS Census])</f>
        <v>3.2256159022068411</v>
      </c>
      <c r="E5" s="20" t="s">
        <v>51</v>
      </c>
      <c r="F5" s="16">
        <f>SUM(Nurse[Total RN Hours (w/ Admin, DON)])</f>
        <v>36747.220659340703</v>
      </c>
      <c r="G5" s="21">
        <f>Category[[#This Row],[Total]]/F3</f>
        <v>0.17306119132238096</v>
      </c>
      <c r="H5" s="17">
        <f>Category[[#This Row],[Total]]/C9</f>
        <v>0.61113358434180831</v>
      </c>
      <c r="I5" s="26"/>
      <c r="J5" t="s">
        <v>2</v>
      </c>
      <c r="K5" s="16">
        <v>14285.956043956039</v>
      </c>
      <c r="L5" s="17">
        <v>4.0057451950813148</v>
      </c>
      <c r="M5" s="19">
        <v>18</v>
      </c>
      <c r="N5" s="18">
        <v>0.39699892771045447</v>
      </c>
      <c r="O5" s="19">
        <v>48</v>
      </c>
      <c r="Q5" s="12">
        <v>3</v>
      </c>
      <c r="R5" s="16">
        <v>121564.94505494523</v>
      </c>
      <c r="S5" s="17">
        <v>3.6628832578072901</v>
      </c>
      <c r="T5" s="16">
        <v>7</v>
      </c>
      <c r="U5" s="18">
        <v>0.72325534671016223</v>
      </c>
      <c r="V5" s="16">
        <v>5</v>
      </c>
    </row>
    <row r="6" spans="2:22" ht="15" customHeight="1" x14ac:dyDescent="0.25">
      <c r="B6" s="27" t="s">
        <v>2384</v>
      </c>
      <c r="C6" s="28">
        <f>SUM(Nurse[Total RN Hours (w/ Admin, DON)])/SUM(Nurse[MDS Census])</f>
        <v>0.61113358434180831</v>
      </c>
      <c r="E6" s="29" t="s">
        <v>2417</v>
      </c>
      <c r="F6" s="16">
        <f>SUM(Nurse[RN Hours (excl. Admin, DON)])</f>
        <v>23504.952417582423</v>
      </c>
      <c r="G6" s="21">
        <f>Category[[#This Row],[Total]]/F3</f>
        <v>0.11069667295582823</v>
      </c>
      <c r="H6" s="17">
        <f>Category[[#This Row],[Total]]/C9</f>
        <v>0.39090482390236153</v>
      </c>
      <c r="I6" s="26"/>
      <c r="J6" t="s">
        <v>3</v>
      </c>
      <c r="K6" s="16">
        <v>10116.802197802201</v>
      </c>
      <c r="L6" s="17">
        <v>4.0589456121847123</v>
      </c>
      <c r="M6" s="19">
        <v>13</v>
      </c>
      <c r="N6" s="18">
        <v>0.69249697760987272</v>
      </c>
      <c r="O6" s="19">
        <v>31</v>
      </c>
      <c r="Q6" s="12">
        <v>4</v>
      </c>
      <c r="R6" s="16">
        <v>211373.74725274707</v>
      </c>
      <c r="S6" s="17">
        <v>3.8045876864848118</v>
      </c>
      <c r="T6" s="16">
        <v>5</v>
      </c>
      <c r="U6" s="18">
        <v>0.60955734883645218</v>
      </c>
      <c r="V6" s="16">
        <v>9</v>
      </c>
    </row>
    <row r="7" spans="2:22" ht="15" customHeight="1" thickBot="1" x14ac:dyDescent="0.3">
      <c r="B7" s="30" t="s">
        <v>2418</v>
      </c>
      <c r="C7" s="31">
        <f>SUM(Nurse[RN Hours (excl. Admin, DON)])/SUM(Nurse[MDS Census])</f>
        <v>0.39090482390236153</v>
      </c>
      <c r="E7" s="29" t="s">
        <v>2419</v>
      </c>
      <c r="F7" s="16">
        <f>SUM(Nurse[RN Admin Hours])</f>
        <v>8561.386593406598</v>
      </c>
      <c r="G7" s="21">
        <f>Category[[#This Row],[Total]]/F3</f>
        <v>4.031988641975813E-2</v>
      </c>
      <c r="H7" s="17">
        <f>Category[[#This Row],[Total]]/C9</f>
        <v>0.14238222052950086</v>
      </c>
      <c r="I7" s="26"/>
      <c r="J7" t="s">
        <v>4</v>
      </c>
      <c r="K7" s="16">
        <v>88106.384615384639</v>
      </c>
      <c r="L7" s="17">
        <v>4.2770146904073565</v>
      </c>
      <c r="M7" s="19">
        <v>8</v>
      </c>
      <c r="N7" s="18">
        <v>0.58354746715415551</v>
      </c>
      <c r="O7" s="19">
        <v>41</v>
      </c>
      <c r="Q7" s="12">
        <v>5</v>
      </c>
      <c r="R7" s="16">
        <v>214207.74725274686</v>
      </c>
      <c r="S7" s="17">
        <v>3.5996095153595613</v>
      </c>
      <c r="T7" s="16">
        <v>8</v>
      </c>
      <c r="U7" s="18">
        <v>0.7386633167298583</v>
      </c>
      <c r="V7" s="16">
        <v>3</v>
      </c>
    </row>
    <row r="8" spans="2:22" ht="15" customHeight="1" thickTop="1" x14ac:dyDescent="0.25">
      <c r="B8" s="32" t="s">
        <v>2420</v>
      </c>
      <c r="C8" s="33" cm="1">
        <f t="array" ref="C8">COUNTA(Nurse[Provider]-1)</f>
        <v>932</v>
      </c>
      <c r="E8" s="29" t="s">
        <v>2421</v>
      </c>
      <c r="F8" s="16">
        <f>SUM(Nurse[RN DON Hours])</f>
        <v>4680.881648351653</v>
      </c>
      <c r="G8" s="21">
        <f>Category[[#This Row],[Total]]/F3</f>
        <v>2.2044631946794457E-2</v>
      </c>
      <c r="H8" s="17">
        <f>Category[[#This Row],[Total]]/C9</f>
        <v>7.7846539909945445E-2</v>
      </c>
      <c r="I8" s="26"/>
      <c r="J8" t="s">
        <v>5</v>
      </c>
      <c r="K8" s="16">
        <v>13681.285714285717</v>
      </c>
      <c r="L8" s="17">
        <v>3.9116287991055403</v>
      </c>
      <c r="M8" s="19">
        <v>22</v>
      </c>
      <c r="N8" s="18">
        <v>0.94233060802556134</v>
      </c>
      <c r="O8" s="19">
        <v>9</v>
      </c>
      <c r="Q8" s="12">
        <v>6</v>
      </c>
      <c r="R8" s="16">
        <v>132154.24175824149</v>
      </c>
      <c r="S8" s="17">
        <v>3.5451515827825699</v>
      </c>
      <c r="T8" s="16">
        <v>10</v>
      </c>
      <c r="U8" s="18">
        <v>0.37780399875736304</v>
      </c>
      <c r="V8" s="16">
        <v>10</v>
      </c>
    </row>
    <row r="9" spans="2:22" ht="15" customHeight="1" x14ac:dyDescent="0.25">
      <c r="B9" s="32" t="s">
        <v>2422</v>
      </c>
      <c r="C9" s="33">
        <f>SUM(Nurse[MDS Census])</f>
        <v>60129.604395604452</v>
      </c>
      <c r="E9" s="16" t="s">
        <v>2423</v>
      </c>
      <c r="F9" s="16">
        <f>SUM(Nurse[Total LPN Hours (w/ Admin)])</f>
        <v>57120.117362637422</v>
      </c>
      <c r="G9" s="21">
        <f>Category[[#This Row],[Total]]/F3</f>
        <v>0.26900743462729149</v>
      </c>
      <c r="H9" s="17">
        <f>Category[[#This Row],[Total]]/C9</f>
        <v>0.94994999446251094</v>
      </c>
      <c r="I9" s="26"/>
      <c r="J9" t="s">
        <v>6</v>
      </c>
      <c r="K9" s="16">
        <v>18068.505494505498</v>
      </c>
      <c r="L9" s="17">
        <v>3.6845050278731608</v>
      </c>
      <c r="M9" s="19">
        <v>37</v>
      </c>
      <c r="N9" s="18">
        <v>0.68718220764197735</v>
      </c>
      <c r="O9" s="19">
        <v>32</v>
      </c>
      <c r="Q9" s="12">
        <v>7</v>
      </c>
      <c r="R9" s="16">
        <v>72789.582417582496</v>
      </c>
      <c r="S9" s="17">
        <v>3.7006658134873711</v>
      </c>
      <c r="T9" s="16">
        <v>6</v>
      </c>
      <c r="U9" s="18">
        <v>0.6313032129944931</v>
      </c>
      <c r="V9" s="16">
        <v>8</v>
      </c>
    </row>
    <row r="10" spans="2:22" ht="15" customHeight="1" x14ac:dyDescent="0.25">
      <c r="E10" s="29" t="s">
        <v>2424</v>
      </c>
      <c r="F10" s="16">
        <f>SUM(Nurse[LPN Hours (excl. Admin)])</f>
        <v>51980.818571428652</v>
      </c>
      <c r="G10" s="21">
        <f>Category[[#This Row],[Total]]/F3</f>
        <v>0.24480388520478069</v>
      </c>
      <c r="H10" s="17">
        <f>Category[[#This Row],[Total]]/C9</f>
        <v>0.86447963684305418</v>
      </c>
      <c r="I10" s="26"/>
      <c r="J10" t="s">
        <v>7</v>
      </c>
      <c r="K10" s="16">
        <v>1945.9780219780221</v>
      </c>
      <c r="L10" s="17">
        <v>4.5626279618712031</v>
      </c>
      <c r="M10" s="19">
        <v>4</v>
      </c>
      <c r="N10" s="18">
        <v>1.2847735537936797</v>
      </c>
      <c r="O10" s="19">
        <v>3</v>
      </c>
      <c r="Q10" s="12">
        <v>8</v>
      </c>
      <c r="R10" s="16">
        <v>32987.098901098885</v>
      </c>
      <c r="S10" s="17">
        <v>3.9563184241858136</v>
      </c>
      <c r="T10" s="16">
        <v>3</v>
      </c>
      <c r="U10" s="18">
        <v>0.93085399686724135</v>
      </c>
      <c r="V10" s="16">
        <v>1</v>
      </c>
    </row>
    <row r="11" spans="2:22" ht="15" customHeight="1" x14ac:dyDescent="0.25">
      <c r="E11" s="29" t="s">
        <v>2425</v>
      </c>
      <c r="F11" s="16">
        <f>SUM(Nurse[LPN Admin Hours])</f>
        <v>5139.2987912087883</v>
      </c>
      <c r="G11" s="21">
        <f>Category[[#This Row],[Total]]/F3</f>
        <v>2.4203549422510871E-2</v>
      </c>
      <c r="H11" s="17">
        <f>Category[[#This Row],[Total]]/C9</f>
        <v>8.5470357619457038E-2</v>
      </c>
      <c r="I11" s="26"/>
      <c r="J11" t="s">
        <v>8</v>
      </c>
      <c r="K11" s="16">
        <v>3268.8791208791213</v>
      </c>
      <c r="L11" s="17">
        <v>4.0084208721610386</v>
      </c>
      <c r="M11" s="19">
        <v>17</v>
      </c>
      <c r="N11" s="18">
        <v>1.0036555528661908</v>
      </c>
      <c r="O11" s="19">
        <v>7</v>
      </c>
      <c r="Q11" s="12">
        <v>9</v>
      </c>
      <c r="R11" s="16">
        <v>106337.51648351656</v>
      </c>
      <c r="S11" s="17">
        <v>4.2526857898249313</v>
      </c>
      <c r="T11" s="16">
        <v>2</v>
      </c>
      <c r="U11" s="18">
        <v>0.63230307933044105</v>
      </c>
      <c r="V11" s="16">
        <v>7</v>
      </c>
    </row>
    <row r="12" spans="2:22" ht="15" customHeight="1" x14ac:dyDescent="0.25">
      <c r="E12" s="16" t="s">
        <v>2426</v>
      </c>
      <c r="F12" s="16">
        <f>SUM(Nurse[Total CNA, NA TR, Med Aide/Tech Hours])</f>
        <v>118469.23714285732</v>
      </c>
      <c r="G12" s="21">
        <f>Category[[#This Row],[Total]]/F3</f>
        <v>0.55793137405032778</v>
      </c>
      <c r="H12" s="17">
        <f>Category[[#This Row],[Total]]/C9</f>
        <v>1.9702314414614304</v>
      </c>
      <c r="I12" s="26"/>
      <c r="J12" t="s">
        <v>9</v>
      </c>
      <c r="K12" s="16">
        <v>63958.593406593405</v>
      </c>
      <c r="L12" s="17">
        <v>4.1367134093623763</v>
      </c>
      <c r="M12" s="19">
        <v>12</v>
      </c>
      <c r="N12" s="18">
        <v>0.71872736344530574</v>
      </c>
      <c r="O12" s="19">
        <v>28</v>
      </c>
      <c r="Q12" s="12">
        <v>10</v>
      </c>
      <c r="R12" s="16">
        <v>23036.989010989</v>
      </c>
      <c r="S12" s="17">
        <v>4.4011744418675001</v>
      </c>
      <c r="T12" s="16">
        <v>1</v>
      </c>
      <c r="U12" s="18">
        <v>0.89145254693121445</v>
      </c>
      <c r="V12" s="16">
        <v>2</v>
      </c>
    </row>
    <row r="13" spans="2:22" ht="15" customHeight="1" x14ac:dyDescent="0.25">
      <c r="E13" s="29" t="s">
        <v>2427</v>
      </c>
      <c r="F13" s="16">
        <f>SUM(Nurse[CNA Hours])</f>
        <v>113732.44098901101</v>
      </c>
      <c r="G13" s="21">
        <f>Category[[#This Row],[Total]]/F3</f>
        <v>0.53562341250310408</v>
      </c>
      <c r="H13" s="17">
        <f>Category[[#This Row],[Total]]/C9</f>
        <v>1.8914550017782088</v>
      </c>
      <c r="I13" s="26"/>
      <c r="J13" t="s">
        <v>10</v>
      </c>
      <c r="K13" s="16">
        <v>26968.395604395595</v>
      </c>
      <c r="L13" s="17">
        <v>3.4238056797456036</v>
      </c>
      <c r="M13" s="19">
        <v>48</v>
      </c>
      <c r="N13" s="18">
        <v>0.43637413186945717</v>
      </c>
      <c r="O13" s="19">
        <v>47</v>
      </c>
    </row>
    <row r="14" spans="2:22" ht="15" customHeight="1" x14ac:dyDescent="0.25">
      <c r="E14" s="29" t="s">
        <v>2428</v>
      </c>
      <c r="F14" s="16">
        <f>SUM(Nurse[NA TR Hours])</f>
        <v>4394.4664835164831</v>
      </c>
      <c r="G14" s="21">
        <f>Category[[#This Row],[Total]]/F3</f>
        <v>2.0695758515013672E-2</v>
      </c>
      <c r="H14" s="17">
        <f>Category[[#This Row],[Total]]/C9</f>
        <v>7.3083242899860554E-2</v>
      </c>
      <c r="J14" t="s">
        <v>11</v>
      </c>
      <c r="K14" s="16">
        <v>3274.4725274725283</v>
      </c>
      <c r="L14" s="17">
        <v>4.5732676683099696</v>
      </c>
      <c r="M14" s="19">
        <v>3</v>
      </c>
      <c r="N14" s="18">
        <v>1.5050043795326475</v>
      </c>
      <c r="O14" s="19">
        <v>2</v>
      </c>
    </row>
    <row r="15" spans="2:22" ht="15" customHeight="1" x14ac:dyDescent="0.25">
      <c r="E15" s="34" t="s">
        <v>2429</v>
      </c>
      <c r="F15" s="35">
        <f>SUM(Nurse[Med Aide/Tech Hours])</f>
        <v>342.32967032967042</v>
      </c>
      <c r="G15" s="21">
        <f>Category[[#This Row],[Total]]/F3</f>
        <v>1.6122030322092285E-3</v>
      </c>
      <c r="H15" s="17">
        <f>Category[[#This Row],[Total]]/C9</f>
        <v>5.6931967833584339E-3</v>
      </c>
      <c r="J15" t="s">
        <v>12</v>
      </c>
      <c r="K15" s="16">
        <v>19659.054945054962</v>
      </c>
      <c r="L15" s="17">
        <v>3.7634132133837541</v>
      </c>
      <c r="M15" s="19">
        <v>30</v>
      </c>
      <c r="N15" s="18">
        <v>0.7425781760942296</v>
      </c>
      <c r="O15" s="19">
        <v>24</v>
      </c>
    </row>
    <row r="16" spans="2:22" ht="15" customHeight="1" x14ac:dyDescent="0.25">
      <c r="J16" t="s">
        <v>13</v>
      </c>
      <c r="K16" s="16">
        <v>3677.4725274725274</v>
      </c>
      <c r="L16" s="17">
        <v>4.227766143732258</v>
      </c>
      <c r="M16" s="19">
        <v>9</v>
      </c>
      <c r="N16" s="18">
        <v>0.87838915284625718</v>
      </c>
      <c r="O16" s="19">
        <v>12</v>
      </c>
    </row>
    <row r="17" spans="5:15" ht="15" customHeight="1" x14ac:dyDescent="0.25">
      <c r="J17" t="s">
        <v>14</v>
      </c>
      <c r="K17" s="16">
        <v>52272.197802197858</v>
      </c>
      <c r="L17" s="17">
        <v>3.1552108552652318</v>
      </c>
      <c r="M17" s="19">
        <v>51</v>
      </c>
      <c r="N17" s="18">
        <v>0.71994908730083618</v>
      </c>
      <c r="O17" s="19">
        <v>27</v>
      </c>
    </row>
    <row r="18" spans="5:15" ht="15" customHeight="1" x14ac:dyDescent="0.25">
      <c r="E18" s="12" t="s">
        <v>2515</v>
      </c>
      <c r="F18" s="12" t="s">
        <v>2514</v>
      </c>
      <c r="J18" t="s">
        <v>15</v>
      </c>
      <c r="K18" s="16">
        <v>32756.780219780205</v>
      </c>
      <c r="L18" s="17">
        <v>3.5392916322667207</v>
      </c>
      <c r="M18" s="19">
        <v>43</v>
      </c>
      <c r="N18" s="18">
        <v>0.61969831931448105</v>
      </c>
      <c r="O18" s="19">
        <v>37</v>
      </c>
    </row>
    <row r="19" spans="5:15" ht="15" customHeight="1" x14ac:dyDescent="0.25">
      <c r="E19" s="12" t="s">
        <v>2430</v>
      </c>
      <c r="F19" s="16">
        <f>SUM(Contract[RN Hours Contract (excl. Admin, DON)])</f>
        <v>1241.2967032967033</v>
      </c>
      <c r="J19" t="s">
        <v>16</v>
      </c>
      <c r="K19" s="16">
        <v>14330.373626373612</v>
      </c>
      <c r="L19" s="17">
        <v>4.0370860709290373</v>
      </c>
      <c r="M19" s="19">
        <v>15</v>
      </c>
      <c r="N19" s="18">
        <v>0.72370276305457426</v>
      </c>
      <c r="O19" s="19">
        <v>26</v>
      </c>
    </row>
    <row r="20" spans="5:15" ht="15" customHeight="1" x14ac:dyDescent="0.25">
      <c r="E20" s="12" t="s">
        <v>2431</v>
      </c>
      <c r="F20" s="16">
        <f>SUM(Contract[RN Admin Hours Contract])</f>
        <v>223.93406593406579</v>
      </c>
      <c r="H20" s="16"/>
      <c r="J20" t="s">
        <v>17</v>
      </c>
      <c r="K20" s="16">
        <v>19810.659340659327</v>
      </c>
      <c r="L20" s="17">
        <v>3.7382919118911482</v>
      </c>
      <c r="M20" s="19">
        <v>33</v>
      </c>
      <c r="N20" s="18">
        <v>0.67295130826450444</v>
      </c>
      <c r="O20" s="19">
        <v>33</v>
      </c>
    </row>
    <row r="21" spans="5:15" ht="15" customHeight="1" x14ac:dyDescent="0.25">
      <c r="E21" s="12" t="s">
        <v>2432</v>
      </c>
      <c r="F21" s="16">
        <f>SUM(Contract[RN DON Hours Contract])</f>
        <v>77.35164835164835</v>
      </c>
      <c r="J21" t="s">
        <v>18</v>
      </c>
      <c r="K21" s="16">
        <v>21350.8241758242</v>
      </c>
      <c r="L21" s="17">
        <v>3.5385008067732913</v>
      </c>
      <c r="M21" s="19">
        <v>44</v>
      </c>
      <c r="N21" s="18">
        <v>0.25762496236344651</v>
      </c>
      <c r="O21" s="19">
        <v>51</v>
      </c>
    </row>
    <row r="22" spans="5:15" ht="15" customHeight="1" x14ac:dyDescent="0.25">
      <c r="E22" s="12" t="s">
        <v>2433</v>
      </c>
      <c r="F22" s="16">
        <f>SUM(Contract[LPN Hours Contract (excl. Admin)])</f>
        <v>3749.917252747252</v>
      </c>
      <c r="J22" t="s">
        <v>19</v>
      </c>
      <c r="K22" s="16">
        <v>30596.934065934038</v>
      </c>
      <c r="L22" s="17">
        <v>3.7883475217117608</v>
      </c>
      <c r="M22" s="19">
        <v>26</v>
      </c>
      <c r="N22" s="18">
        <v>0.69360416417503645</v>
      </c>
      <c r="O22" s="19">
        <v>30</v>
      </c>
    </row>
    <row r="23" spans="5:15" ht="15" customHeight="1" x14ac:dyDescent="0.25">
      <c r="E23" s="12" t="s">
        <v>2434</v>
      </c>
      <c r="F23" s="16">
        <f>SUM(Contract[LPN Admin Hours Contract])</f>
        <v>51.516483516483532</v>
      </c>
      <c r="J23" t="s">
        <v>20</v>
      </c>
      <c r="K23" s="16">
        <v>20527.263736263732</v>
      </c>
      <c r="L23" s="17">
        <v>3.7876047133241717</v>
      </c>
      <c r="M23" s="19">
        <v>27</v>
      </c>
      <c r="N23" s="18">
        <v>0.79959564899214763</v>
      </c>
      <c r="O23" s="19">
        <v>18</v>
      </c>
    </row>
    <row r="24" spans="5:15" ht="15" customHeight="1" x14ac:dyDescent="0.25">
      <c r="E24" s="12" t="s">
        <v>2435</v>
      </c>
      <c r="F24" s="16">
        <f>SUM(Contract[CNA Hours Contract])</f>
        <v>7777.4175824175727</v>
      </c>
      <c r="J24" t="s">
        <v>21</v>
      </c>
      <c r="K24" s="16">
        <v>4976.131868131868</v>
      </c>
      <c r="L24" s="17">
        <v>4.403339281139858</v>
      </c>
      <c r="M24" s="19">
        <v>6</v>
      </c>
      <c r="N24" s="18">
        <v>1.0507586986670436</v>
      </c>
      <c r="O24" s="19">
        <v>6</v>
      </c>
    </row>
    <row r="25" spans="5:15" ht="15" customHeight="1" x14ac:dyDescent="0.25">
      <c r="E25" s="12" t="s">
        <v>2436</v>
      </c>
      <c r="F25" s="16">
        <f>SUM(Contract[NA TR Hours Contract])</f>
        <v>30.021978021978022</v>
      </c>
      <c r="J25" t="s">
        <v>22</v>
      </c>
      <c r="K25" s="16">
        <v>30823.604395604398</v>
      </c>
      <c r="L25" s="17">
        <v>3.8357223627675112</v>
      </c>
      <c r="M25" s="19">
        <v>24</v>
      </c>
      <c r="N25" s="18">
        <v>0.75317720328505189</v>
      </c>
      <c r="O25" s="19">
        <v>22</v>
      </c>
    </row>
    <row r="26" spans="5:15" ht="15" customHeight="1" x14ac:dyDescent="0.25">
      <c r="E26" s="12" t="s">
        <v>2437</v>
      </c>
      <c r="F26" s="16">
        <f>SUM(Contract[Med Aide/Tech Hours Contract])</f>
        <v>0.50549450549450547</v>
      </c>
      <c r="J26" t="s">
        <v>23</v>
      </c>
      <c r="K26" s="16">
        <v>20194.362637362636</v>
      </c>
      <c r="L26" s="17">
        <v>4.3412242618030197</v>
      </c>
      <c r="M26" s="19">
        <v>7</v>
      </c>
      <c r="N26" s="18">
        <v>1.1072466856434209</v>
      </c>
      <c r="O26" s="19">
        <v>4</v>
      </c>
    </row>
    <row r="27" spans="5:15" ht="15" customHeight="1" x14ac:dyDescent="0.25">
      <c r="E27" s="12" t="s">
        <v>2438</v>
      </c>
      <c r="F27" s="16">
        <f>SUM(Contract[Total Contract Hours])</f>
        <v>13151.961208791223</v>
      </c>
      <c r="J27" t="s">
        <v>24</v>
      </c>
      <c r="K27" s="16">
        <v>29608.395604395602</v>
      </c>
      <c r="L27" s="17">
        <v>3.3513799508900792</v>
      </c>
      <c r="M27" s="19">
        <v>50</v>
      </c>
      <c r="N27" s="18">
        <v>0.46341224867909481</v>
      </c>
      <c r="O27" s="19">
        <v>46</v>
      </c>
    </row>
    <row r="28" spans="5:15" ht="15" customHeight="1" x14ac:dyDescent="0.25">
      <c r="E28" s="12" t="s">
        <v>2439</v>
      </c>
      <c r="F28" s="16">
        <f>F3-F27</f>
        <v>199184.6139560442</v>
      </c>
      <c r="J28" t="s">
        <v>25</v>
      </c>
      <c r="K28" s="16">
        <v>13364.637362637362</v>
      </c>
      <c r="L28" s="17">
        <v>3.8824289374452201</v>
      </c>
      <c r="M28" s="19">
        <v>23</v>
      </c>
      <c r="N28" s="18">
        <v>0.59909410762533899</v>
      </c>
      <c r="O28" s="19">
        <v>39</v>
      </c>
    </row>
    <row r="29" spans="5:15" ht="15" customHeight="1" x14ac:dyDescent="0.25">
      <c r="E29" s="12" t="s">
        <v>2440</v>
      </c>
      <c r="F29" s="36">
        <f>F27/F3</f>
        <v>6.1939217012337358E-2</v>
      </c>
      <c r="J29" t="s">
        <v>26</v>
      </c>
      <c r="K29" s="16">
        <v>3293.2307692307691</v>
      </c>
      <c r="L29" s="17">
        <v>3.7695146554370607</v>
      </c>
      <c r="M29" s="19">
        <v>29</v>
      </c>
      <c r="N29" s="18">
        <v>0.84097843061358002</v>
      </c>
      <c r="O29" s="19">
        <v>15</v>
      </c>
    </row>
    <row r="30" spans="5:15" ht="15" customHeight="1" x14ac:dyDescent="0.25">
      <c r="J30" t="s">
        <v>27</v>
      </c>
      <c r="K30" s="16">
        <v>30204.802197802201</v>
      </c>
      <c r="L30" s="17">
        <v>3.5949317716380902</v>
      </c>
      <c r="M30" s="19">
        <v>42</v>
      </c>
      <c r="N30" s="18">
        <v>0.55830683353240163</v>
      </c>
      <c r="O30" s="19">
        <v>43</v>
      </c>
    </row>
    <row r="31" spans="5:15" ht="15" customHeight="1" x14ac:dyDescent="0.25">
      <c r="F31" s="16"/>
      <c r="J31" t="s">
        <v>28</v>
      </c>
      <c r="K31" s="16">
        <v>4397.8461538461534</v>
      </c>
      <c r="L31" s="17">
        <v>4.5154900000999518</v>
      </c>
      <c r="M31" s="19">
        <v>5</v>
      </c>
      <c r="N31" s="18">
        <v>0.8493623252141409</v>
      </c>
      <c r="O31" s="19">
        <v>14</v>
      </c>
    </row>
    <row r="32" spans="5:15" ht="15" customHeight="1" x14ac:dyDescent="0.25">
      <c r="J32" t="s">
        <v>29</v>
      </c>
      <c r="K32" s="16">
        <v>9191.7582417582453</v>
      </c>
      <c r="L32" s="17">
        <v>4.1670848944945877</v>
      </c>
      <c r="M32" s="19">
        <v>11</v>
      </c>
      <c r="N32" s="18">
        <v>0.79006515631537977</v>
      </c>
      <c r="O32" s="19">
        <v>19</v>
      </c>
    </row>
    <row r="33" spans="5:15" ht="15" customHeight="1" x14ac:dyDescent="0.25">
      <c r="E33" s="12" t="s">
        <v>2513</v>
      </c>
      <c r="F33" s="13" t="s">
        <v>2411</v>
      </c>
      <c r="J33" t="s">
        <v>30</v>
      </c>
      <c r="K33" s="16">
        <v>5507.1648351648337</v>
      </c>
      <c r="L33" s="17">
        <v>3.9245783913862469</v>
      </c>
      <c r="M33" s="19">
        <v>21</v>
      </c>
      <c r="N33" s="18">
        <v>0.71482879445757008</v>
      </c>
      <c r="O33" s="19">
        <v>29</v>
      </c>
    </row>
    <row r="34" spans="5:15" ht="15" customHeight="1" x14ac:dyDescent="0.25">
      <c r="E34" s="20" t="s">
        <v>2441</v>
      </c>
      <c r="F34" s="17">
        <f>SUM(Nurse[Total Nurse Staff Hours])/SUM(Nurse[MDS Census])</f>
        <v>3.5313150202657488</v>
      </c>
      <c r="J34" t="s">
        <v>31</v>
      </c>
      <c r="K34" s="16">
        <v>35073.648351648364</v>
      </c>
      <c r="L34" s="17">
        <v>3.7319967308978064</v>
      </c>
      <c r="M34" s="19">
        <v>34</v>
      </c>
      <c r="N34" s="18">
        <v>0.73585625161747581</v>
      </c>
      <c r="O34" s="19">
        <v>25</v>
      </c>
    </row>
    <row r="35" spans="5:15" ht="15" customHeight="1" x14ac:dyDescent="0.25">
      <c r="E35" s="16" t="s">
        <v>2445</v>
      </c>
      <c r="F35" s="17">
        <f>SUM(Nurse[Total RN Hours (w/ Admin, DON)])/SUM(Nurse[MDS Census])</f>
        <v>0.61113358434180831</v>
      </c>
      <c r="J35" t="s">
        <v>32</v>
      </c>
      <c r="K35" s="16">
        <v>4678.813186813185</v>
      </c>
      <c r="L35" s="17">
        <v>3.5976614479110895</v>
      </c>
      <c r="M35" s="19">
        <v>41</v>
      </c>
      <c r="N35" s="18">
        <v>0.6627741138449692</v>
      </c>
      <c r="O35" s="19">
        <v>36</v>
      </c>
    </row>
    <row r="36" spans="5:15" ht="15" customHeight="1" x14ac:dyDescent="0.25">
      <c r="E36" s="16" t="s">
        <v>2446</v>
      </c>
      <c r="F36" s="17">
        <f>SUM(Nurse[Total LPN Hours (w/ Admin)])/SUM(Nurse[MDS Census])</f>
        <v>0.94994999446251094</v>
      </c>
      <c r="J36" t="s">
        <v>33</v>
      </c>
      <c r="K36" s="16">
        <v>4839.8571428571422</v>
      </c>
      <c r="L36" s="17">
        <v>3.9978772418584692</v>
      </c>
      <c r="M36" s="19">
        <v>19</v>
      </c>
      <c r="N36" s="18">
        <v>0.80360452469989374</v>
      </c>
      <c r="O36" s="19">
        <v>17</v>
      </c>
    </row>
    <row r="37" spans="5:15" ht="15" customHeight="1" x14ac:dyDescent="0.25">
      <c r="E37" s="16" t="s">
        <v>2442</v>
      </c>
      <c r="F37" s="17">
        <f>SUM(Nurse[Total CNA, NA TR, Med Aide/Tech Hours])/SUM(Nurse[MDS Census])</f>
        <v>1.9702314414614304</v>
      </c>
      <c r="H37" s="17"/>
      <c r="J37" t="s">
        <v>34</v>
      </c>
      <c r="K37" s="16">
        <v>89242.263736263703</v>
      </c>
      <c r="L37" s="17">
        <v>3.5165358206319737</v>
      </c>
      <c r="M37" s="19">
        <v>46</v>
      </c>
      <c r="N37" s="18">
        <v>0.67018711998429725</v>
      </c>
      <c r="O37" s="19">
        <v>34</v>
      </c>
    </row>
    <row r="38" spans="5:15" ht="15" customHeight="1" x14ac:dyDescent="0.25">
      <c r="J38" t="s">
        <v>35</v>
      </c>
      <c r="K38" s="16">
        <v>60129.604395604452</v>
      </c>
      <c r="L38" s="17">
        <v>3.5313150202657488</v>
      </c>
      <c r="M38" s="19">
        <v>45</v>
      </c>
      <c r="N38" s="18">
        <v>0.61113358434180831</v>
      </c>
      <c r="O38" s="19">
        <v>38</v>
      </c>
    </row>
    <row r="39" spans="5:15" ht="15" customHeight="1" x14ac:dyDescent="0.25">
      <c r="J39" t="s">
        <v>36</v>
      </c>
      <c r="K39" s="16">
        <v>14898.637362637355</v>
      </c>
      <c r="L39" s="17">
        <v>3.8126287823357248</v>
      </c>
      <c r="M39" s="19">
        <v>25</v>
      </c>
      <c r="N39" s="18">
        <v>0.36781012497639781</v>
      </c>
      <c r="O39" s="19">
        <v>50</v>
      </c>
    </row>
    <row r="40" spans="5:15" ht="15" customHeight="1" x14ac:dyDescent="0.25">
      <c r="J40" t="s">
        <v>37</v>
      </c>
      <c r="K40" s="16">
        <v>6359.8901098901097</v>
      </c>
      <c r="L40" s="17">
        <v>4.7987932958963322</v>
      </c>
      <c r="M40" s="19">
        <v>2</v>
      </c>
      <c r="N40" s="18">
        <v>0.77208124406047518</v>
      </c>
      <c r="O40" s="19">
        <v>20</v>
      </c>
    </row>
    <row r="41" spans="5:15" ht="15" customHeight="1" x14ac:dyDescent="0.25">
      <c r="J41" t="s">
        <v>38</v>
      </c>
      <c r="K41" s="16">
        <v>62373.428571428551</v>
      </c>
      <c r="L41" s="17">
        <v>3.6433306007665283</v>
      </c>
      <c r="M41" s="19">
        <v>40</v>
      </c>
      <c r="N41" s="18">
        <v>0.74420466978225142</v>
      </c>
      <c r="O41" s="19">
        <v>23</v>
      </c>
    </row>
    <row r="42" spans="5:15" ht="15" customHeight="1" x14ac:dyDescent="0.25">
      <c r="J42" t="s">
        <v>39</v>
      </c>
      <c r="K42" s="16">
        <v>6283.6483516483531</v>
      </c>
      <c r="L42" s="17">
        <v>3.6700124866214763</v>
      </c>
      <c r="M42" s="19">
        <v>39</v>
      </c>
      <c r="N42" s="18">
        <v>0.81566960819290235</v>
      </c>
      <c r="O42" s="19">
        <v>16</v>
      </c>
    </row>
    <row r="43" spans="5:15" ht="15" customHeight="1" x14ac:dyDescent="0.25">
      <c r="J43" t="s">
        <v>40</v>
      </c>
      <c r="K43" s="16">
        <v>14758.868131868128</v>
      </c>
      <c r="L43" s="17">
        <v>3.7588058660205772</v>
      </c>
      <c r="M43" s="19">
        <v>31</v>
      </c>
      <c r="N43" s="18">
        <v>0.58349318755644786</v>
      </c>
      <c r="O43" s="19">
        <v>42</v>
      </c>
    </row>
    <row r="44" spans="5:15" ht="15" customHeight="1" x14ac:dyDescent="0.25">
      <c r="J44" t="s">
        <v>41</v>
      </c>
      <c r="K44" s="16">
        <v>4526.1428571428569</v>
      </c>
      <c r="L44" s="17">
        <v>3.6797203304854089</v>
      </c>
      <c r="M44" s="19">
        <v>38</v>
      </c>
      <c r="N44" s="18">
        <v>0.86279849179006485</v>
      </c>
      <c r="O44" s="19">
        <v>13</v>
      </c>
    </row>
    <row r="45" spans="5:15" ht="15" customHeight="1" x14ac:dyDescent="0.25">
      <c r="J45" t="s">
        <v>42</v>
      </c>
      <c r="K45" s="16">
        <v>23074.912087912104</v>
      </c>
      <c r="L45" s="17">
        <v>3.689110593923183</v>
      </c>
      <c r="M45" s="19">
        <v>36</v>
      </c>
      <c r="N45" s="18">
        <v>0.55474435629390595</v>
      </c>
      <c r="O45" s="19">
        <v>44</v>
      </c>
    </row>
    <row r="46" spans="5:15" ht="15" customHeight="1" x14ac:dyDescent="0.25">
      <c r="J46" t="s">
        <v>43</v>
      </c>
      <c r="K46" s="16">
        <v>76940.010989010974</v>
      </c>
      <c r="L46" s="17">
        <v>3.4064883559204997</v>
      </c>
      <c r="M46" s="19">
        <v>49</v>
      </c>
      <c r="N46" s="18">
        <v>0.39219542812075253</v>
      </c>
      <c r="O46" s="19">
        <v>49</v>
      </c>
    </row>
    <row r="47" spans="5:15" ht="15" customHeight="1" x14ac:dyDescent="0.25">
      <c r="J47" t="s">
        <v>44</v>
      </c>
      <c r="K47" s="16">
        <v>5130.5384615384619</v>
      </c>
      <c r="L47" s="17">
        <v>4.0280474598343483</v>
      </c>
      <c r="M47" s="19">
        <v>16</v>
      </c>
      <c r="N47" s="18">
        <v>1.09935467219558</v>
      </c>
      <c r="O47" s="19">
        <v>5</v>
      </c>
    </row>
    <row r="48" spans="5:15" ht="15" customHeight="1" x14ac:dyDescent="0.25">
      <c r="J48" t="s">
        <v>45</v>
      </c>
      <c r="K48" s="16">
        <v>24781.923076923078</v>
      </c>
      <c r="L48" s="17">
        <v>3.4722794486410011</v>
      </c>
      <c r="M48" s="19">
        <v>47</v>
      </c>
      <c r="N48" s="18">
        <v>0.54623193084289101</v>
      </c>
      <c r="O48" s="19">
        <v>45</v>
      </c>
    </row>
    <row r="49" spans="10:15" ht="15" customHeight="1" x14ac:dyDescent="0.25">
      <c r="J49" t="s">
        <v>46</v>
      </c>
      <c r="K49" s="16">
        <v>2245.0769230769224</v>
      </c>
      <c r="L49" s="17">
        <v>4.041191422501984</v>
      </c>
      <c r="M49" s="19">
        <v>14</v>
      </c>
      <c r="N49" s="18">
        <v>0.76747383774999767</v>
      </c>
      <c r="O49" s="19">
        <v>21</v>
      </c>
    </row>
    <row r="50" spans="10:15" ht="15" customHeight="1" x14ac:dyDescent="0.25">
      <c r="J50" t="s">
        <v>47</v>
      </c>
      <c r="K50" s="16">
        <v>12480.582417582415</v>
      </c>
      <c r="L50" s="17">
        <v>4.1863632561526369</v>
      </c>
      <c r="M50" s="19">
        <v>10</v>
      </c>
      <c r="N50" s="18">
        <v>0.92428548787435105</v>
      </c>
      <c r="O50" s="19">
        <v>10</v>
      </c>
    </row>
    <row r="51" spans="10:15" ht="15" customHeight="1" x14ac:dyDescent="0.25">
      <c r="J51" t="s">
        <v>48</v>
      </c>
      <c r="K51" s="16">
        <v>18031.197802197799</v>
      </c>
      <c r="L51" s="17">
        <v>3.9910282788256484</v>
      </c>
      <c r="M51" s="19">
        <v>20</v>
      </c>
      <c r="N51" s="18">
        <v>0.99670385699023456</v>
      </c>
      <c r="O51" s="19">
        <v>8</v>
      </c>
    </row>
    <row r="52" spans="10:15" ht="15" customHeight="1" x14ac:dyDescent="0.25">
      <c r="J52" t="s">
        <v>49</v>
      </c>
      <c r="K52" s="16">
        <v>8667.4725274725261</v>
      </c>
      <c r="L52" s="17">
        <v>3.7208587367193253</v>
      </c>
      <c r="M52" s="19">
        <v>35</v>
      </c>
      <c r="N52" s="18">
        <v>0.6660236199508075</v>
      </c>
      <c r="O52" s="19">
        <v>35</v>
      </c>
    </row>
    <row r="53" spans="10:15" ht="15" customHeight="1" x14ac:dyDescent="0.25">
      <c r="J53" t="s">
        <v>50</v>
      </c>
      <c r="K53" s="16">
        <v>1958.0549450549452</v>
      </c>
      <c r="L53" s="17">
        <v>3.7782656033403867</v>
      </c>
      <c r="M53" s="19">
        <v>28</v>
      </c>
      <c r="N53" s="18">
        <v>0.90066268948216177</v>
      </c>
      <c r="O53" s="19">
        <v>11</v>
      </c>
    </row>
    <row r="54" spans="10:15" ht="15" customHeight="1" x14ac:dyDescent="0.25"/>
  </sheetData>
  <pageMargins left="0.7" right="0.7" top="0.75" bottom="0.75" header="0.3" footer="0.3"/>
  <pageSetup orientation="portrait" horizontalDpi="300" verticalDpi="300" r:id="rId1"/>
  <ignoredErrors>
    <ignoredError sqref="G3:G15 H3:H15 C3:C8 F35:F37 C9" calculatedColumn="1"/>
  </ignoredErrors>
  <drawing r:id="rId2"/>
  <tableParts count="6">
    <tablePart r:id="rId3"/>
    <tablePart r:id="rId4"/>
    <tablePart r:id="rId5"/>
    <tablePart r:id="rId6"/>
    <tablePart r:id="rId7"/>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6C726-6DC4-48D6-9F08-D8AF32B6F38C}">
  <dimension ref="B2:D28"/>
  <sheetViews>
    <sheetView zoomScale="70" zoomScaleNormal="70" workbookViewId="0"/>
  </sheetViews>
  <sheetFormatPr defaultColWidth="8.85546875" defaultRowHeight="15.75" x14ac:dyDescent="0.25"/>
  <cols>
    <col min="1" max="1" width="100.140625" style="12" customWidth="1"/>
    <col min="2" max="2" width="4.140625" style="12" customWidth="1"/>
    <col min="3" max="3" width="21.5703125" style="12" customWidth="1"/>
    <col min="4" max="4" width="66.85546875" style="12" customWidth="1"/>
    <col min="5" max="16384" width="8.85546875" style="12"/>
  </cols>
  <sheetData>
    <row r="2" spans="2:4" ht="23.25" x14ac:dyDescent="0.35">
      <c r="C2" s="38" t="s">
        <v>2481</v>
      </c>
      <c r="D2" s="39"/>
    </row>
    <row r="3" spans="2:4" x14ac:dyDescent="0.25">
      <c r="C3" s="40" t="s">
        <v>2427</v>
      </c>
      <c r="D3" s="41" t="s">
        <v>2482</v>
      </c>
    </row>
    <row r="4" spans="2:4" x14ac:dyDescent="0.25">
      <c r="C4" s="42" t="s">
        <v>2411</v>
      </c>
      <c r="D4" s="43" t="s">
        <v>2483</v>
      </c>
    </row>
    <row r="5" spans="2:4" x14ac:dyDescent="0.25">
      <c r="C5" s="42" t="s">
        <v>2484</v>
      </c>
      <c r="D5" s="43" t="s">
        <v>2485</v>
      </c>
    </row>
    <row r="6" spans="2:4" ht="15.6" customHeight="1" x14ac:dyDescent="0.25">
      <c r="C6" s="42" t="s">
        <v>2429</v>
      </c>
      <c r="D6" s="43" t="s">
        <v>2486</v>
      </c>
    </row>
    <row r="7" spans="2:4" ht="15.6" customHeight="1" x14ac:dyDescent="0.25">
      <c r="C7" s="42" t="s">
        <v>2428</v>
      </c>
      <c r="D7" s="43" t="s">
        <v>2487</v>
      </c>
    </row>
    <row r="8" spans="2:4" x14ac:dyDescent="0.25">
      <c r="C8" s="42" t="s">
        <v>2488</v>
      </c>
      <c r="D8" s="43" t="s">
        <v>2489</v>
      </c>
    </row>
    <row r="9" spans="2:4" x14ac:dyDescent="0.25">
      <c r="C9" s="44" t="s">
        <v>2490</v>
      </c>
      <c r="D9" s="42" t="s">
        <v>2491</v>
      </c>
    </row>
    <row r="10" spans="2:4" x14ac:dyDescent="0.25">
      <c r="B10" s="45"/>
      <c r="C10" s="42" t="s">
        <v>2492</v>
      </c>
      <c r="D10" s="43" t="s">
        <v>2493</v>
      </c>
    </row>
    <row r="11" spans="2:4" x14ac:dyDescent="0.25">
      <c r="C11" s="42" t="s">
        <v>38</v>
      </c>
      <c r="D11" s="43" t="s">
        <v>2494</v>
      </c>
    </row>
    <row r="12" spans="2:4" x14ac:dyDescent="0.25">
      <c r="C12" s="42" t="s">
        <v>2495</v>
      </c>
      <c r="D12" s="43" t="s">
        <v>2496</v>
      </c>
    </row>
    <row r="13" spans="2:4" x14ac:dyDescent="0.25">
      <c r="C13" s="42" t="s">
        <v>2492</v>
      </c>
      <c r="D13" s="43" t="s">
        <v>2493</v>
      </c>
    </row>
    <row r="14" spans="2:4" x14ac:dyDescent="0.25">
      <c r="C14" s="42" t="s">
        <v>38</v>
      </c>
      <c r="D14" s="43" t="s">
        <v>2497</v>
      </c>
    </row>
    <row r="15" spans="2:4" x14ac:dyDescent="0.25">
      <c r="C15" s="46" t="s">
        <v>2495</v>
      </c>
      <c r="D15" s="47" t="s">
        <v>2496</v>
      </c>
    </row>
    <row r="17" spans="3:4" ht="23.25" x14ac:dyDescent="0.35">
      <c r="C17" s="38" t="s">
        <v>2498</v>
      </c>
      <c r="D17" s="39"/>
    </row>
    <row r="18" spans="3:4" x14ac:dyDescent="0.25">
      <c r="C18" s="42" t="s">
        <v>2411</v>
      </c>
      <c r="D18" s="43" t="s">
        <v>2499</v>
      </c>
    </row>
    <row r="19" spans="3:4" x14ac:dyDescent="0.25">
      <c r="C19" s="42" t="s">
        <v>2441</v>
      </c>
      <c r="D19" s="43" t="s">
        <v>2500</v>
      </c>
    </row>
    <row r="20" spans="3:4" x14ac:dyDescent="0.25">
      <c r="C20" s="44" t="s">
        <v>2501</v>
      </c>
      <c r="D20" s="42" t="s">
        <v>2502</v>
      </c>
    </row>
    <row r="21" spans="3:4" x14ac:dyDescent="0.25">
      <c r="C21" s="42" t="s">
        <v>2503</v>
      </c>
      <c r="D21" s="43" t="s">
        <v>2504</v>
      </c>
    </row>
    <row r="22" spans="3:4" x14ac:dyDescent="0.25">
      <c r="C22" s="42" t="s">
        <v>2505</v>
      </c>
      <c r="D22" s="43" t="s">
        <v>2506</v>
      </c>
    </row>
    <row r="23" spans="3:4" x14ac:dyDescent="0.25">
      <c r="C23" s="42" t="s">
        <v>2507</v>
      </c>
      <c r="D23" s="43" t="s">
        <v>2508</v>
      </c>
    </row>
    <row r="24" spans="3:4" x14ac:dyDescent="0.25">
      <c r="C24" s="42" t="s">
        <v>2509</v>
      </c>
      <c r="D24" s="43" t="s">
        <v>2510</v>
      </c>
    </row>
    <row r="25" spans="3:4" x14ac:dyDescent="0.25">
      <c r="C25" s="42" t="s">
        <v>51</v>
      </c>
      <c r="D25" s="43" t="s">
        <v>2511</v>
      </c>
    </row>
    <row r="26" spans="3:4" x14ac:dyDescent="0.25">
      <c r="C26" s="42" t="s">
        <v>2505</v>
      </c>
      <c r="D26" s="43" t="s">
        <v>2506</v>
      </c>
    </row>
    <row r="27" spans="3:4" x14ac:dyDescent="0.25">
      <c r="C27" s="42" t="s">
        <v>2507</v>
      </c>
      <c r="D27" s="43" t="s">
        <v>2508</v>
      </c>
    </row>
    <row r="28" spans="3:4" x14ac:dyDescent="0.25">
      <c r="C28" s="46" t="s">
        <v>2509</v>
      </c>
      <c r="D28" s="47" t="s">
        <v>2510</v>
      </c>
    </row>
  </sheetData>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 P a y r o l l _ B a s e d _ J o u r n a l _ D a i l y _ N u r s e _ S t a f f i n g _ 2 0 2 1 _ Q 2 _ 2 9 0 2 c c 1 5 - b 2 a 0 - 4 f b 9 - a d a 5 - 4 c 2 c 4 2 c f d b 3 8 < / 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0.xml>��< ? x m l   v e r s i o n = " 1 . 0 "   e n c o d i n g = " U T F - 1 6 " ? > < G e m i n i   x m l n s = " h t t p : / / g e m i n i / p i v o t c u s t o m i z a t i o n / T a b l e O r d e r " > < C u s t o m C o n t e n t > < ! [ C D A T A [ P a y r o l l _ B a s e d _ J o u r n a l _ D a i l y _ N u r s e _ S t a f f i n g _ 2 0 2 1 _ Q 2 _ 2 9 0 2 c c 1 5 - b 2 a 0 - 4 f b 9 - a d a 5 - 4 c 2 c 4 2 c f d b 3 8 ] ] > < / 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 P a y r o l l _ B a s e d _ J o u r n a l _ D a i l y _ N u r s e _ S t a f f i n g _ 2 0 2 1 _ Q 2 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 P a y r o l l _ B a s e d _ J o u r n a l _ D a i l y _ N u r s e _ S t a f f i n g _ 2 0 2 1 _ Q 2 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 M D S c e n s u s < / K e y > < / D i a g r a m O b j e c t K e y > < D i a g r a m O b j e c t K e y > < K e y > M e a s u r e s \ S u m   o f   M D S c e n s u s \ T a g I n f o \ F o r m u l a < / K e y > < / D i a g r a m O b j e c t K e y > < D i a g r a m O b j e c t K e y > < K e y > M e a s u r e s \ S u m   o f   M D S c e n s u s \ T a g I n f o \ V a l u e < / K e y > < / D i a g r a m O b j e c t K e y > < D i a g r a m O b j e c t K e y > < K e y > M e a s u r e s \ S u m   o f   H r s _ R N D O N < / K e y > < / D i a g r a m O b j e c t K e y > < D i a g r a m O b j e c t K e y > < K e y > M e a s u r e s \ S u m   o f   H r s _ R N D O N \ T a g I n f o \ F o r m u l a < / K e y > < / D i a g r a m O b j e c t K e y > < D i a g r a m O b j e c t K e y > < K e y > M e a s u r e s \ S u m   o f   H r s _ R N D O N \ T a g I n f o \ V a l u e < / K e y > < / D i a g r a m O b j e c t K e y > < D i a g r a m O b j e c t K e y > < K e y > M e a s u r e s \ S u m   o f   H r s _ R N D O N _ e m p < / K e y > < / D i a g r a m O b j e c t K e y > < D i a g r a m O b j e c t K e y > < K e y > M e a s u r e s \ S u m   o f   H r s _ R N D O N _ e m p \ T a g I n f o \ F o r m u l a < / K e y > < / D i a g r a m O b j e c t K e y > < D i a g r a m O b j e c t K e y > < K e y > M e a s u r e s \ S u m   o f   H r s _ R N D O N _ e m p \ T a g I n f o \ V a l u e < / K e y > < / D i a g r a m O b j e c t K e y > < D i a g r a m O b j e c t K e y > < K e y > M e a s u r e s \ S u m   o f   H r s _ R N D O N _ c t r < / K e y > < / D i a g r a m O b j e c t K e y > < D i a g r a m O b j e c t K e y > < K e y > M e a s u r e s \ S u m   o f   H r s _ R N D O N _ c t r \ T a g I n f o \ F o r m u l a < / K e y > < / D i a g r a m O b j e c t K e y > < D i a g r a m O b j e c t K e y > < K e y > M e a s u r e s \ S u m   o f   H r s _ R N D O N _ c t r \ T a g I n f o \ V a l u e < / K e y > < / D i a g r a m O b j e c t K e y > < D i a g r a m O b j e c t K e y > < K e y > M e a s u r e s \ S u m   o f   H r s _ R N a d m i n < / K e y > < / D i a g r a m O b j e c t K e y > < D i a g r a m O b j e c t K e y > < K e y > M e a s u r e s \ S u m   o f   H r s _ R N a d m i n \ T a g I n f o \ F o r m u l a < / K e y > < / D i a g r a m O b j e c t K e y > < D i a g r a m O b j e c t K e y > < K e y > M e a s u r e s \ S u m   o f   H r s _ R N a d m i n \ T a g I n f o \ V a l u e < / K e y > < / D i a g r a m O b j e c t K e y > < D i a g r a m O b j e c t K e y > < K e y > M e a s u r e s \ S u m   o f   H r s _ R N a d m i n _ e m p < / K e y > < / D i a g r a m O b j e c t K e y > < D i a g r a m O b j e c t K e y > < K e y > M e a s u r e s \ S u m   o f   H r s _ R N a d m i n _ e m p \ T a g I n f o \ F o r m u l a < / K e y > < / D i a g r a m O b j e c t K e y > < D i a g r a m O b j e c t K e y > < K e y > M e a s u r e s \ S u m   o f   H r s _ R N a d m i n _ e m p \ T a g I n f o \ V a l u e < / K e y > < / D i a g r a m O b j e c t K e y > < D i a g r a m O b j e c t K e y > < K e y > M e a s u r e s \ S u m   o f   H r s _ R N a d m i n _ c t r < / K e y > < / D i a g r a m O b j e c t K e y > < D i a g r a m O b j e c t K e y > < K e y > M e a s u r e s \ S u m   o f   H r s _ R N a d m i n _ c t r \ T a g I n f o \ F o r m u l a < / K e y > < / D i a g r a m O b j e c t K e y > < D i a g r a m O b j e c t K e y > < K e y > M e a s u r e s \ S u m   o f   H r s _ R N a d m i n _ c t r \ T a g I n f o \ V a l u e < / K e y > < / D i a g r a m O b j e c t K e y > < D i a g r a m O b j e c t K e y > < K e y > M e a s u r e s \ S u m   o f   H r s _ R N < / K e y > < / D i a g r a m O b j e c t K e y > < D i a g r a m O b j e c t K e y > < K e y > M e a s u r e s \ S u m   o f   H r s _ R N \ T a g I n f o \ F o r m u l a < / K e y > < / D i a g r a m O b j e c t K e y > < D i a g r a m O b j e c t K e y > < K e y > M e a s u r e s \ S u m   o f   H r s _ R N \ T a g I n f o \ V a l u e < / K e y > < / D i a g r a m O b j e c t K e y > < D i a g r a m O b j e c t K e y > < K e y > M e a s u r e s \ S u m   o f   H r s _ R N _ e m p < / K e y > < / D i a g r a m O b j e c t K e y > < D i a g r a m O b j e c t K e y > < K e y > M e a s u r e s \ S u m   o f   H r s _ R N _ e m p \ T a g I n f o \ F o r m u l a < / K e y > < / D i a g r a m O b j e c t K e y > < D i a g r a m O b j e c t K e y > < K e y > M e a s u r e s \ S u m   o f   H r s _ R N _ e m p \ T a g I n f o \ V a l u e < / K e y > < / D i a g r a m O b j e c t K e y > < D i a g r a m O b j e c t K e y > < K e y > M e a s u r e s \ S u m   o f   H r s _ R N _ c t r < / K e y > < / D i a g r a m O b j e c t K e y > < D i a g r a m O b j e c t K e y > < K e y > M e a s u r e s \ S u m   o f   H r s _ R N _ c t r \ T a g I n f o \ F o r m u l a < / K e y > < / D i a g r a m O b j e c t K e y > < D i a g r a m O b j e c t K e y > < K e y > M e a s u r e s \ S u m   o f   H r s _ R N _ c t r \ T a g I n f o \ V a l u e < / K e y > < / D i a g r a m O b j e c t K e y > < D i a g r a m O b j e c t K e y > < K e y > M e a s u r e s \ S u m   o f   H r s _ L P N a d m i n < / K e y > < / D i a g r a m O b j e c t K e y > < D i a g r a m O b j e c t K e y > < K e y > M e a s u r e s \ S u m   o f   H r s _ L P N a d m i n \ T a g I n f o \ F o r m u l a < / K e y > < / D i a g r a m O b j e c t K e y > < D i a g r a m O b j e c t K e y > < K e y > M e a s u r e s \ S u m   o f   H r s _ L P N a d m i n \ T a g I n f o \ V a l u e < / K e y > < / D i a g r a m O b j e c t K e y > < D i a g r a m O b j e c t K e y > < K e y > M e a s u r e s \ S u m   o f   H r s _ L P N a d m i n _ e m p < / K e y > < / D i a g r a m O b j e c t K e y > < D i a g r a m O b j e c t K e y > < K e y > M e a s u r e s \ S u m   o f   H r s _ L P N a d m i n _ e m p \ T a g I n f o \ F o r m u l a < / K e y > < / D i a g r a m O b j e c t K e y > < D i a g r a m O b j e c t K e y > < K e y > M e a s u r e s \ S u m   o f   H r s _ L P N a d m i n _ e m p \ T a g I n f o \ V a l u e < / K e y > < / D i a g r a m O b j e c t K e y > < D i a g r a m O b j e c t K e y > < K e y > M e a s u r e s \ S u m   o f   H r s _ L P N < / K e y > < / D i a g r a m O b j e c t K e y > < D i a g r a m O b j e c t K e y > < K e y > M e a s u r e s \ S u m   o f   H r s _ L P N \ T a g I n f o \ F o r m u l a < / K e y > < / D i a g r a m O b j e c t K e y > < D i a g r a m O b j e c t K e y > < K e y > M e a s u r e s \ S u m   o f   H r s _ L P N \ T a g I n f o \ V a l u e < / K e y > < / D i a g r a m O b j e c t K e y > < D i a g r a m O b j e c t K e y > < K e y > M e a s u r e s \ S u m   o f   H r s _ L P N a d m i n _ c t r < / K e y > < / D i a g r a m O b j e c t K e y > < D i a g r a m O b j e c t K e y > < K e y > M e a s u r e s \ S u m   o f   H r s _ L P N a d m i n _ c t r \ T a g I n f o \ F o r m u l a < / K e y > < / D i a g r a m O b j e c t K e y > < D i a g r a m O b j e c t K e y > < K e y > M e a s u r e s \ S u m   o f   H r s _ L P N a d m i n _ c t r \ T a g I n f o \ V a l u e < / K e y > < / D i a g r a m O b j e c t K e y > < D i a g r a m O b j e c t K e y > < K e y > M e a s u r e s \ S u m   o f   H r s _ L P N _ e m p < / K e y > < / D i a g r a m O b j e c t K e y > < D i a g r a m O b j e c t K e y > < K e y > M e a s u r e s \ S u m   o f   H r s _ L P N _ e m p \ T a g I n f o \ F o r m u l a < / K e y > < / D i a g r a m O b j e c t K e y > < D i a g r a m O b j e c t K e y > < K e y > M e a s u r e s \ S u m   o f   H r s _ L P N _ e m p \ T a g I n f o \ V a l u e < / K e y > < / D i a g r a m O b j e c t K e y > < D i a g r a m O b j e c t K e y > < K e y > M e a s u r e s \ S u m   o f   H r s _ L P N _ c t r < / K e y > < / D i a g r a m O b j e c t K e y > < D i a g r a m O b j e c t K e y > < K e y > M e a s u r e s \ S u m   o f   H r s _ L P N _ c t r \ T a g I n f o \ F o r m u l a < / K e y > < / D i a g r a m O b j e c t K e y > < D i a g r a m O b j e c t K e y > < K e y > M e a s u r e s \ S u m   o f   H r s _ L P N _ c t r \ T a g I n f o \ V a l u e < / K e y > < / D i a g r a m O b j e c t K e y > < D i a g r a m O b j e c t K e y > < K e y > M e a s u r e s \ S u m   o f   H r s _ C N A < / K e y > < / D i a g r a m O b j e c t K e y > < D i a g r a m O b j e c t K e y > < K e y > M e a s u r e s \ S u m   o f   H r s _ C N A \ T a g I n f o \ F o r m u l a < / K e y > < / D i a g r a m O b j e c t K e y > < D i a g r a m O b j e c t K e y > < K e y > M e a s u r e s \ S u m   o f   H r s _ C N A \ T a g I n f o \ V a l u e < / K e y > < / D i a g r a m O b j e c t K e y > < D i a g r a m O b j e c t K e y > < K e y > M e a s u r e s \ S u m   o f   H r s _ C N A _ e m p < / K e y > < / D i a g r a m O b j e c t K e y > < D i a g r a m O b j e c t K e y > < K e y > M e a s u r e s \ S u m   o f   H r s _ C N A _ e m p \ T a g I n f o \ F o r m u l a < / K e y > < / D i a g r a m O b j e c t K e y > < D i a g r a m O b j e c t K e y > < K e y > M e a s u r e s \ S u m   o f   H r s _ C N A _ e m p \ T a g I n f o \ V a l u e < / K e y > < / D i a g r a m O b j e c t K e y > < D i a g r a m O b j e c t K e y > < K e y > M e a s u r e s \ S u m   o f   H r s _ C N A _ c t r < / K e y > < / D i a g r a m O b j e c t K e y > < D i a g r a m O b j e c t K e y > < K e y > M e a s u r e s \ S u m   o f   H r s _ C N A _ c t r \ T a g I n f o \ F o r m u l a < / K e y > < / D i a g r a m O b j e c t K e y > < D i a g r a m O b j e c t K e y > < K e y > M e a s u r e s \ S u m   o f   H r s _ C N A _ c t r \ T a g I n f o \ V a l u e < / K e y > < / D i a g r a m O b j e c t K e y > < D i a g r a m O b j e c t K e y > < K e y > M e a s u r e s \ S u m   o f   H r s _ N A t r n < / K e y > < / D i a g r a m O b j e c t K e y > < D i a g r a m O b j e c t K e y > < K e y > M e a s u r e s \ S u m   o f   H r s _ N A t r n \ T a g I n f o \ F o r m u l a < / K e y > < / D i a g r a m O b j e c t K e y > < D i a g r a m O b j e c t K e y > < K e y > M e a s u r e s \ S u m   o f   H r s _ N A t r n \ T a g I n f o \ V a l u e < / K e y > < / D i a g r a m O b j e c t K e y > < D i a g r a m O b j e c t K e y > < K e y > M e a s u r e s \ S u m   o f   H r s _ N A t r n _ e m p < / K e y > < / D i a g r a m O b j e c t K e y > < D i a g r a m O b j e c t K e y > < K e y > M e a s u r e s \ S u m   o f   H r s _ N A t r n _ e m p \ T a g I n f o \ F o r m u l a < / K e y > < / D i a g r a m O b j e c t K e y > < D i a g r a m O b j e c t K e y > < K e y > M e a s u r e s \ S u m   o f   H r s _ N A t r n _ e m p \ T a g I n f o \ V a l u e < / K e y > < / D i a g r a m O b j e c t K e y > < D i a g r a m O b j e c t K e y > < K e y > M e a s u r e s \ S u m   o f   H r s _ N A t r n _ c t r < / K e y > < / D i a g r a m O b j e c t K e y > < D i a g r a m O b j e c t K e y > < K e y > M e a s u r e s \ S u m   o f   H r s _ N A t r n _ c t r \ T a g I n f o \ F o r m u l a < / K e y > < / D i a g r a m O b j e c t K e y > < D i a g r a m O b j e c t K e y > < K e y > M e a s u r e s \ S u m   o f   H r s _ N A t r n _ c t r \ T a g I n f o \ V a l u e < / K e y > < / D i a g r a m O b j e c t K e y > < D i a g r a m O b j e c t K e y > < K e y > M e a s u r e s \ S u m   o f   H r s _ M e d A i d e < / K e y > < / D i a g r a m O b j e c t K e y > < D i a g r a m O b j e c t K e y > < K e y > M e a s u r e s \ S u m   o f   H r s _ M e d A i d e \ T a g I n f o \ F o r m u l a < / K e y > < / D i a g r a m O b j e c t K e y > < D i a g r a m O b j e c t K e y > < K e y > M e a s u r e s \ S u m   o f   H r s _ M e d A i d e \ T a g I n f o \ V a l u e < / K e y > < / D i a g r a m O b j e c t K e y > < D i a g r a m O b j e c t K e y > < K e y > M e a s u r e s \ S u m   o f   H r s _ M e d A i d e _ e m p < / K e y > < / D i a g r a m O b j e c t K e y > < D i a g r a m O b j e c t K e y > < K e y > M e a s u r e s \ S u m   o f   H r s _ M e d A i d e _ e m p \ T a g I n f o \ F o r m u l a < / K e y > < / D i a g r a m O b j e c t K e y > < D i a g r a m O b j e c t K e y > < K e y > M e a s u r e s \ S u m   o f   H r s _ M e d A i d e _ e m p \ T a g I n f o \ V a l u e < / K e y > < / D i a g r a m O b j e c t K e y > < D i a g r a m O b j e c t K e y > < K e y > M e a s u r e s \ S u m   o f   H r s _ M e d A i d e _ c t r < / K e y > < / D i a g r a m O b j e c t K e y > < D i a g r a m O b j e c t K e y > < K e y > M e a s u r e s \ S u m   o f   H r s _ M e d A i d e _ c t r \ T a g I n f o \ F o r m u l a < / K e y > < / D i a g r a m O b j e c t K e y > < D i a g r a m O b j e c t K e y > < K e y > M e a s u r e s \ S u m   o f   H r s _ M e d A i d e _ c t r \ T a g I n f o \ V a l u e < / K e y > < / D i a g r a m O b j e c t K e y > < D i a g r a m O b j e c t K e y > < K e y > C o l u m n s \ P R O V N U M < / K e y > < / D i a g r a m O b j e c t K e y > < D i a g r a m O b j e c t K e y > < K e y > C o l u m n s \ P R O V N A M E < / K e y > < / D i a g r a m O b j e c t K e y > < D i a g r a m O b j e c t K e y > < K e y > C o l u m n s \ C I T Y < / K e y > < / D i a g r a m O b j e c t K e y > < D i a g r a m O b j e c t K e y > < K e y > C o l u m n s \ S T A T E < / K e y > < / D i a g r a m O b j e c t K e y > < D i a g r a m O b j e c t K e y > < K e y > C o l u m n s \ C O U N T Y _ N A M E < / K e y > < / D i a g r a m O b j e c t K e y > < D i a g r a m O b j e c t K e y > < K e y > C o l u m n s \ C O U N T Y _ F I P S < / K e y > < / D i a g r a m O b j e c t K e y > < D i a g r a m O b j e c t K e y > < K e y > C o l u m n s \ C Y _ Q t r < / K e y > < / D i a g r a m O b j e c t K e y > < D i a g r a m O b j e c t K e y > < K e y > C o l u m n s \ W o r k D a t e < / K e y > < / D i a g r a m O b j e c t K e y > < D i a g r a m O b j e c t K e y > < K e y > C o l u m n s \ M D S c e n s u s < / K e y > < / D i a g r a m O b j e c t K e y > < D i a g r a m O b j e c t K e y > < K e y > C o l u m n s \ H r s _ R N D O N < / K e y > < / D i a g r a m O b j e c t K e y > < D i a g r a m O b j e c t K e y > < K e y > C o l u m n s \ H r s _ R N D O N _ e m p < / K e y > < / D i a g r a m O b j e c t K e y > < D i a g r a m O b j e c t K e y > < K e y > C o l u m n s \ H r s _ R N D O N _ c t r < / K e y > < / D i a g r a m O b j e c t K e y > < D i a g r a m O b j e c t K e y > < K e y > C o l u m n s \ H r s _ R N a d m i n < / K e y > < / D i a g r a m O b j e c t K e y > < D i a g r a m O b j e c t K e y > < K e y > C o l u m n s \ H r s _ R N a d m i n _ e m p < / K e y > < / D i a g r a m O b j e c t K e y > < D i a g r a m O b j e c t K e y > < K e y > C o l u m n s \ H r s _ R N a d m i n _ c t r < / K e y > < / D i a g r a m O b j e c t K e y > < D i a g r a m O b j e c t K e y > < K e y > C o l u m n s \ H r s _ R N < / K e y > < / D i a g r a m O b j e c t K e y > < D i a g r a m O b j e c t K e y > < K e y > C o l u m n s \ H r s _ R N _ e m p < / K e y > < / D i a g r a m O b j e c t K e y > < D i a g r a m O b j e c t K e y > < K e y > C o l u m n s \ H r s _ R N _ c t r < / K e y > < / D i a g r a m O b j e c t K e y > < D i a g r a m O b j e c t K e y > < K e y > C o l u m n s \ H r s _ L P N a d m i n < / K e y > < / D i a g r a m O b j e c t K e y > < D i a g r a m O b j e c t K e y > < K e y > C o l u m n s \ H r s _ L P N a d m i n _ e m p < / K e y > < / D i a g r a m O b j e c t K e y > < D i a g r a m O b j e c t K e y > < K e y > C o l u m n s \ H r s _ L P N a d m i n _ c t r < / K e y > < / D i a g r a m O b j e c t K e y > < D i a g r a m O b j e c t K e y > < K e y > C o l u m n s \ H r s _ L P N < / K e y > < / D i a g r a m O b j e c t K e y > < D i a g r a m O b j e c t K e y > < K e y > C o l u m n s \ H r s _ L P N _ e m p < / K e y > < / D i a g r a m O b j e c t K e y > < D i a g r a m O b j e c t K e y > < K e y > C o l u m n s \ H r s _ L P N _ c t r < / K e y > < / D i a g r a m O b j e c t K e y > < D i a g r a m O b j e c t K e y > < K e y > C o l u m n s \ H r s _ C N A < / K e y > < / D i a g r a m O b j e c t K e y > < D i a g r a m O b j e c t K e y > < K e y > C o l u m n s \ H r s _ C N A _ e m p < / K e y > < / D i a g r a m O b j e c t K e y > < D i a g r a m O b j e c t K e y > < K e y > C o l u m n s \ H r s _ C N A _ c t r < / K e y > < / D i a g r a m O b j e c t K e y > < D i a g r a m O b j e c t K e y > < K e y > C o l u m n s \ H r s _ N A t r n < / K e y > < / D i a g r a m O b j e c t K e y > < D i a g r a m O b j e c t K e y > < K e y > C o l u m n s \ H r s _ N A t r n _ e m p < / K e y > < / D i a g r a m O b j e c t K e y > < D i a g r a m O b j e c t K e y > < K e y > C o l u m n s \ H r s _ N A t r n _ c t r < / K e y > < / D i a g r a m O b j e c t K e y > < D i a g r a m O b j e c t K e y > < K e y > C o l u m n s \ H r s _ M e d A i d e < / K e y > < / D i a g r a m O b j e c t K e y > < D i a g r a m O b j e c t K e y > < K e y > C o l u m n s \ H r s _ M e d A i d e _ e m p < / K e y > < / D i a g r a m O b j e c t K e y > < D i a g r a m O b j e c t K e y > < K e y > C o l u m n s \ H r s _ M e d A i d e _ c t r < / K e y > < / D i a g r a m O b j e c t K e y > < D i a g r a m O b j e c t K e y > < K e y > L i n k s \ & l t ; C o l u m n s \ S u m   o f   M D S c e n s u s & g t ; - & l t ; M e a s u r e s \ M D S c e n s u s & g t ; < / K e y > < / D i a g r a m O b j e c t K e y > < D i a g r a m O b j e c t K e y > < K e y > L i n k s \ & l t ; C o l u m n s \ S u m   o f   M D S c e n s u s & g t ; - & l t ; M e a s u r e s \ M D S c e n s u s & g t ; \ C O L U M N < / K e y > < / D i a g r a m O b j e c t K e y > < D i a g r a m O b j e c t K e y > < K e y > L i n k s \ & l t ; C o l u m n s \ S u m   o f   M D S c e n s u s & g t ; - & l t ; M e a s u r e s \ M D S c e n s u s & g t ; \ M E A S U R E < / K e y > < / D i a g r a m O b j e c t K e y > < D i a g r a m O b j e c t K e y > < K e y > L i n k s \ & l t ; C o l u m n s \ S u m   o f   H r s _ R N D O N & g t ; - & l t ; M e a s u r e s \ H r s _ R N D O N & g t ; < / K e y > < / D i a g r a m O b j e c t K e y > < D i a g r a m O b j e c t K e y > < K e y > L i n k s \ & l t ; C o l u m n s \ S u m   o f   H r s _ R N D O N & g t ; - & l t ; M e a s u r e s \ H r s _ R N D O N & g t ; \ C O L U M N < / K e y > < / D i a g r a m O b j e c t K e y > < D i a g r a m O b j e c t K e y > < K e y > L i n k s \ & l t ; C o l u m n s \ S u m   o f   H r s _ R N D O N & g t ; - & l t ; M e a s u r e s \ H r s _ R N D O N & g t ; \ M E A S U R E < / K e y > < / D i a g r a m O b j e c t K e y > < D i a g r a m O b j e c t K e y > < K e y > L i n k s \ & l t ; C o l u m n s \ S u m   o f   H r s _ R N D O N _ e m p & g t ; - & l t ; M e a s u r e s \ H r s _ R N D O N _ e m p & g t ; < / K e y > < / D i a g r a m O b j e c t K e y > < D i a g r a m O b j e c t K e y > < K e y > L i n k s \ & l t ; C o l u m n s \ S u m   o f   H r s _ R N D O N _ e m p & g t ; - & l t ; M e a s u r e s \ H r s _ R N D O N _ e m p & g t ; \ C O L U M N < / K e y > < / D i a g r a m O b j e c t K e y > < D i a g r a m O b j e c t K e y > < K e y > L i n k s \ & l t ; C o l u m n s \ S u m   o f   H r s _ R N D O N _ e m p & g t ; - & l t ; M e a s u r e s \ H r s _ R N D O N _ e m p & g t ; \ M E A S U R E < / K e y > < / D i a g r a m O b j e c t K e y > < D i a g r a m O b j e c t K e y > < K e y > L i n k s \ & l t ; C o l u m n s \ S u m   o f   H r s _ R N D O N _ c t r & g t ; - & l t ; M e a s u r e s \ H r s _ R N D O N _ c t r & g t ; < / K e y > < / D i a g r a m O b j e c t K e y > < D i a g r a m O b j e c t K e y > < K e y > L i n k s \ & l t ; C o l u m n s \ S u m   o f   H r s _ R N D O N _ c t r & g t ; - & l t ; M e a s u r e s \ H r s _ R N D O N _ c t r & g t ; \ C O L U M N < / K e y > < / D i a g r a m O b j e c t K e y > < D i a g r a m O b j e c t K e y > < K e y > L i n k s \ & l t ; C o l u m n s \ S u m   o f   H r s _ R N D O N _ c t r & g t ; - & l t ; M e a s u r e s \ H r s _ R N D O N _ c t r & g t ; \ M E A S U R E < / K e y > < / D i a g r a m O b j e c t K e y > < D i a g r a m O b j e c t K e y > < K e y > L i n k s \ & l t ; C o l u m n s \ S u m   o f   H r s _ R N a d m i n & g t ; - & l t ; M e a s u r e s \ H r s _ R N a d m i n & g t ; < / K e y > < / D i a g r a m O b j e c t K e y > < D i a g r a m O b j e c t K e y > < K e y > L i n k s \ & l t ; C o l u m n s \ S u m   o f   H r s _ R N a d m i n & g t ; - & l t ; M e a s u r e s \ H r s _ R N a d m i n & g t ; \ C O L U M N < / K e y > < / D i a g r a m O b j e c t K e y > < D i a g r a m O b j e c t K e y > < K e y > L i n k s \ & l t ; C o l u m n s \ S u m   o f   H r s _ R N a d m i n & g t ; - & l t ; M e a s u r e s \ H r s _ R N a d m i n & g t ; \ M E A S U R E < / K e y > < / D i a g r a m O b j e c t K e y > < D i a g r a m O b j e c t K e y > < K e y > L i n k s \ & l t ; C o l u m n s \ S u m   o f   H r s _ R N a d m i n _ e m p & g t ; - & l t ; M e a s u r e s \ H r s _ R N a d m i n _ e m p & g t ; < / K e y > < / D i a g r a m O b j e c t K e y > < D i a g r a m O b j e c t K e y > < K e y > L i n k s \ & l t ; C o l u m n s \ S u m   o f   H r s _ R N a d m i n _ e m p & g t ; - & l t ; M e a s u r e s \ H r s _ R N a d m i n _ e m p & g t ; \ C O L U M N < / K e y > < / D i a g r a m O b j e c t K e y > < D i a g r a m O b j e c t K e y > < K e y > L i n k s \ & l t ; C o l u m n s \ S u m   o f   H r s _ R N a d m i n _ e m p & g t ; - & l t ; M e a s u r e s \ H r s _ R N a d m i n _ e m p & g t ; \ M E A S U R E < / K e y > < / D i a g r a m O b j e c t K e y > < D i a g r a m O b j e c t K e y > < K e y > L i n k s \ & l t ; C o l u m n s \ S u m   o f   H r s _ R N a d m i n _ c t r & g t ; - & l t ; M e a s u r e s \ H r s _ R N a d m i n _ c t r & g t ; < / K e y > < / D i a g r a m O b j e c t K e y > < D i a g r a m O b j e c t K e y > < K e y > L i n k s \ & l t ; C o l u m n s \ S u m   o f   H r s _ R N a d m i n _ c t r & g t ; - & l t ; M e a s u r e s \ H r s _ R N a d m i n _ c t r & g t ; \ C O L U M N < / K e y > < / D i a g r a m O b j e c t K e y > < D i a g r a m O b j e c t K e y > < K e y > L i n k s \ & l t ; C o l u m n s \ S u m   o f   H r s _ R N a d m i n _ c t r & g t ; - & l t ; M e a s u r e s \ H r s _ R N a d m i n _ c t r & g t ; \ M E A S U R E < / K e y > < / D i a g r a m O b j e c t K e y > < D i a g r a m O b j e c t K e y > < K e y > L i n k s \ & l t ; C o l u m n s \ S u m   o f   H r s _ R N & g t ; - & l t ; M e a s u r e s \ H r s _ R N & g t ; < / K e y > < / D i a g r a m O b j e c t K e y > < D i a g r a m O b j e c t K e y > < K e y > L i n k s \ & l t ; C o l u m n s \ S u m   o f   H r s _ R N & g t ; - & l t ; M e a s u r e s \ H r s _ R N & g t ; \ C O L U M N < / K e y > < / D i a g r a m O b j e c t K e y > < D i a g r a m O b j e c t K e y > < K e y > L i n k s \ & l t ; C o l u m n s \ S u m   o f   H r s _ R N & g t ; - & l t ; M e a s u r e s \ H r s _ R N & g t ; \ M E A S U R E < / K e y > < / D i a g r a m O b j e c t K e y > < D i a g r a m O b j e c t K e y > < K e y > L i n k s \ & l t ; C o l u m n s \ S u m   o f   H r s _ R N _ e m p & g t ; - & l t ; M e a s u r e s \ H r s _ R N _ e m p & g t ; < / K e y > < / D i a g r a m O b j e c t K e y > < D i a g r a m O b j e c t K e y > < K e y > L i n k s \ & l t ; C o l u m n s \ S u m   o f   H r s _ R N _ e m p & g t ; - & l t ; M e a s u r e s \ H r s _ R N _ e m p & g t ; \ C O L U M N < / K e y > < / D i a g r a m O b j e c t K e y > < D i a g r a m O b j e c t K e y > < K e y > L i n k s \ & l t ; C o l u m n s \ S u m   o f   H r s _ R N _ e m p & g t ; - & l t ; M e a s u r e s \ H r s _ R N _ e m p & g t ; \ M E A S U R E < / K e y > < / D i a g r a m O b j e c t K e y > < D i a g r a m O b j e c t K e y > < K e y > L i n k s \ & l t ; C o l u m n s \ S u m   o f   H r s _ R N _ c t r & g t ; - & l t ; M e a s u r e s \ H r s _ R N _ c t r & g t ; < / K e y > < / D i a g r a m O b j e c t K e y > < D i a g r a m O b j e c t K e y > < K e y > L i n k s \ & l t ; C o l u m n s \ S u m   o f   H r s _ R N _ c t r & g t ; - & l t ; M e a s u r e s \ H r s _ R N _ c t r & g t ; \ C O L U M N < / K e y > < / D i a g r a m O b j e c t K e y > < D i a g r a m O b j e c t K e y > < K e y > L i n k s \ & l t ; C o l u m n s \ S u m   o f   H r s _ R N _ c t r & g t ; - & l t ; M e a s u r e s \ H r s _ R N _ c t r & g t ; \ M E A S U R E < / K e y > < / D i a g r a m O b j e c t K e y > < D i a g r a m O b j e c t K e y > < K e y > L i n k s \ & l t ; C o l u m n s \ S u m   o f   H r s _ L P N a d m i n & g t ; - & l t ; M e a s u r e s \ H r s _ L P N a d m i n & g t ; < / K e y > < / D i a g r a m O b j e c t K e y > < D i a g r a m O b j e c t K e y > < K e y > L i n k s \ & l t ; C o l u m n s \ S u m   o f   H r s _ L P N a d m i n & g t ; - & l t ; M e a s u r e s \ H r s _ L P N a d m i n & g t ; \ C O L U M N < / K e y > < / D i a g r a m O b j e c t K e y > < D i a g r a m O b j e c t K e y > < K e y > L i n k s \ & l t ; C o l u m n s \ S u m   o f   H r s _ L P N a d m i n & g t ; - & l t ; M e a s u r e s \ H r s _ L P N a d m i n & g t ; \ M E A S U R E < / K e y > < / D i a g r a m O b j e c t K e y > < D i a g r a m O b j e c t K e y > < K e y > L i n k s \ & l t ; C o l u m n s \ S u m   o f   H r s _ L P N a d m i n _ e m p & g t ; - & l t ; M e a s u r e s \ H r s _ L P N a d m i n _ e m p & g t ; < / K e y > < / D i a g r a m O b j e c t K e y > < D i a g r a m O b j e c t K e y > < K e y > L i n k s \ & l t ; C o l u m n s \ S u m   o f   H r s _ L P N a d m i n _ e m p & g t ; - & l t ; M e a s u r e s \ H r s _ L P N a d m i n _ e m p & g t ; \ C O L U M N < / K e y > < / D i a g r a m O b j e c t K e y > < D i a g r a m O b j e c t K e y > < K e y > L i n k s \ & l t ; C o l u m n s \ S u m   o f   H r s _ L P N a d m i n _ e m p & g t ; - & l t ; M e a s u r e s \ H r s _ L P N a d m i n _ e m p & g t ; \ M E A S U R E < / K e y > < / D i a g r a m O b j e c t K e y > < D i a g r a m O b j e c t K e y > < K e y > L i n k s \ & l t ; C o l u m n s \ S u m   o f   H r s _ L P N & g t ; - & l t ; M e a s u r e s \ H r s _ L P N & g t ; < / K e y > < / D i a g r a m O b j e c t K e y > < D i a g r a m O b j e c t K e y > < K e y > L i n k s \ & l t ; C o l u m n s \ S u m   o f   H r s _ L P N & g t ; - & l t ; M e a s u r e s \ H r s _ L P N & g t ; \ C O L U M N < / K e y > < / D i a g r a m O b j e c t K e y > < D i a g r a m O b j e c t K e y > < K e y > L i n k s \ & l t ; C o l u m n s \ S u m   o f   H r s _ L P N & g t ; - & l t ; M e a s u r e s \ H r s _ L P N & g t ; \ M E A S U R E < / K e y > < / D i a g r a m O b j e c t K e y > < D i a g r a m O b j e c t K e y > < K e y > L i n k s \ & l t ; C o l u m n s \ S u m   o f   H r s _ L P N a d m i n _ c t r & g t ; - & l t ; M e a s u r e s \ H r s _ L P N a d m i n _ c t r & g t ; < / K e y > < / D i a g r a m O b j e c t K e y > < D i a g r a m O b j e c t K e y > < K e y > L i n k s \ & l t ; C o l u m n s \ S u m   o f   H r s _ L P N a d m i n _ c t r & g t ; - & l t ; M e a s u r e s \ H r s _ L P N a d m i n _ c t r & g t ; \ C O L U M N < / K e y > < / D i a g r a m O b j e c t K e y > < D i a g r a m O b j e c t K e y > < K e y > L i n k s \ & l t ; C o l u m n s \ S u m   o f   H r s _ L P N a d m i n _ c t r & g t ; - & l t ; M e a s u r e s \ H r s _ L P N a d m i n _ c t r & g t ; \ M E A S U R E < / K e y > < / D i a g r a m O b j e c t K e y > < D i a g r a m O b j e c t K e y > < K e y > L i n k s \ & l t ; C o l u m n s \ S u m   o f   H r s _ L P N _ e m p & g t ; - & l t ; M e a s u r e s \ H r s _ L P N _ e m p & g t ; < / K e y > < / D i a g r a m O b j e c t K e y > < D i a g r a m O b j e c t K e y > < K e y > L i n k s \ & l t ; C o l u m n s \ S u m   o f   H r s _ L P N _ e m p & g t ; - & l t ; M e a s u r e s \ H r s _ L P N _ e m p & g t ; \ C O L U M N < / K e y > < / D i a g r a m O b j e c t K e y > < D i a g r a m O b j e c t K e y > < K e y > L i n k s \ & l t ; C o l u m n s \ S u m   o f   H r s _ L P N _ e m p & g t ; - & l t ; M e a s u r e s \ H r s _ L P N _ e m p & g t ; \ M E A S U R E < / K e y > < / D i a g r a m O b j e c t K e y > < D i a g r a m O b j e c t K e y > < K e y > L i n k s \ & l t ; C o l u m n s \ S u m   o f   H r s _ L P N _ c t r & g t ; - & l t ; M e a s u r e s \ H r s _ L P N _ c t r & g t ; < / K e y > < / D i a g r a m O b j e c t K e y > < D i a g r a m O b j e c t K e y > < K e y > L i n k s \ & l t ; C o l u m n s \ S u m   o f   H r s _ L P N _ c t r & g t ; - & l t ; M e a s u r e s \ H r s _ L P N _ c t r & g t ; \ C O L U M N < / K e y > < / D i a g r a m O b j e c t K e y > < D i a g r a m O b j e c t K e y > < K e y > L i n k s \ & l t ; C o l u m n s \ S u m   o f   H r s _ L P N _ c t r & g t ; - & l t ; M e a s u r e s \ H r s _ L P N _ c t r & g t ; \ M E A S U R E < / K e y > < / D i a g r a m O b j e c t K e y > < D i a g r a m O b j e c t K e y > < K e y > L i n k s \ & l t ; C o l u m n s \ S u m   o f   H r s _ C N A & g t ; - & l t ; M e a s u r e s \ H r s _ C N A & g t ; < / K e y > < / D i a g r a m O b j e c t K e y > < D i a g r a m O b j e c t K e y > < K e y > L i n k s \ & l t ; C o l u m n s \ S u m   o f   H r s _ C N A & g t ; - & l t ; M e a s u r e s \ H r s _ C N A & g t ; \ C O L U M N < / K e y > < / D i a g r a m O b j e c t K e y > < D i a g r a m O b j e c t K e y > < K e y > L i n k s \ & l t ; C o l u m n s \ S u m   o f   H r s _ C N A & g t ; - & l t ; M e a s u r e s \ H r s _ C N A & g t ; \ M E A S U R E < / K e y > < / D i a g r a m O b j e c t K e y > < D i a g r a m O b j e c t K e y > < K e y > L i n k s \ & l t ; C o l u m n s \ S u m   o f   H r s _ C N A _ e m p & g t ; - & l t ; M e a s u r e s \ H r s _ C N A _ e m p & g t ; < / K e y > < / D i a g r a m O b j e c t K e y > < D i a g r a m O b j e c t K e y > < K e y > L i n k s \ & l t ; C o l u m n s \ S u m   o f   H r s _ C N A _ e m p & g t ; - & l t ; M e a s u r e s \ H r s _ C N A _ e m p & g t ; \ C O L U M N < / K e y > < / D i a g r a m O b j e c t K e y > < D i a g r a m O b j e c t K e y > < K e y > L i n k s \ & l t ; C o l u m n s \ S u m   o f   H r s _ C N A _ e m p & g t ; - & l t ; M e a s u r e s \ H r s _ C N A _ e m p & g t ; \ M E A S U R E < / K e y > < / D i a g r a m O b j e c t K e y > < D i a g r a m O b j e c t K e y > < K e y > L i n k s \ & l t ; C o l u m n s \ S u m   o f   H r s _ C N A _ c t r & g t ; - & l t ; M e a s u r e s \ H r s _ C N A _ c t r & g t ; < / K e y > < / D i a g r a m O b j e c t K e y > < D i a g r a m O b j e c t K e y > < K e y > L i n k s \ & l t ; C o l u m n s \ S u m   o f   H r s _ C N A _ c t r & g t ; - & l t ; M e a s u r e s \ H r s _ C N A _ c t r & g t ; \ C O L U M N < / K e y > < / D i a g r a m O b j e c t K e y > < D i a g r a m O b j e c t K e y > < K e y > L i n k s \ & l t ; C o l u m n s \ S u m   o f   H r s _ C N A _ c t r & g t ; - & l t ; M e a s u r e s \ H r s _ C N A _ c t r & g t ; \ M E A S U R E < / K e y > < / D i a g r a m O b j e c t K e y > < D i a g r a m O b j e c t K e y > < K e y > L i n k s \ & l t ; C o l u m n s \ S u m   o f   H r s _ N A t r n & g t ; - & l t ; M e a s u r e s \ H r s _ N A t r n & g t ; < / K e y > < / D i a g r a m O b j e c t K e y > < D i a g r a m O b j e c t K e y > < K e y > L i n k s \ & l t ; C o l u m n s \ S u m   o f   H r s _ N A t r n & g t ; - & l t ; M e a s u r e s \ H r s _ N A t r n & g t ; \ C O L U M N < / K e y > < / D i a g r a m O b j e c t K e y > < D i a g r a m O b j e c t K e y > < K e y > L i n k s \ & l t ; C o l u m n s \ S u m   o f   H r s _ N A t r n & g t ; - & l t ; M e a s u r e s \ H r s _ N A t r n & g t ; \ M E A S U R E < / K e y > < / D i a g r a m O b j e c t K e y > < D i a g r a m O b j e c t K e y > < K e y > L i n k s \ & l t ; C o l u m n s \ S u m   o f   H r s _ N A t r n _ e m p & g t ; - & l t ; M e a s u r e s \ H r s _ N A t r n _ e m p & g t ; < / K e y > < / D i a g r a m O b j e c t K e y > < D i a g r a m O b j e c t K e y > < K e y > L i n k s \ & l t ; C o l u m n s \ S u m   o f   H r s _ N A t r n _ e m p & g t ; - & l t ; M e a s u r e s \ H r s _ N A t r n _ e m p & g t ; \ C O L U M N < / K e y > < / D i a g r a m O b j e c t K e y > < D i a g r a m O b j e c t K e y > < K e y > L i n k s \ & l t ; C o l u m n s \ S u m   o f   H r s _ N A t r n _ e m p & g t ; - & l t ; M e a s u r e s \ H r s _ N A t r n _ e m p & g t ; \ M E A S U R E < / K e y > < / D i a g r a m O b j e c t K e y > < D i a g r a m O b j e c t K e y > < K e y > L i n k s \ & l t ; C o l u m n s \ S u m   o f   H r s _ N A t r n _ c t r & g t ; - & l t ; M e a s u r e s \ H r s _ N A t r n _ c t r & g t ; < / K e y > < / D i a g r a m O b j e c t K e y > < D i a g r a m O b j e c t K e y > < K e y > L i n k s \ & l t ; C o l u m n s \ S u m   o f   H r s _ N A t r n _ c t r & g t ; - & l t ; M e a s u r e s \ H r s _ N A t r n _ c t r & g t ; \ C O L U M N < / K e y > < / D i a g r a m O b j e c t K e y > < D i a g r a m O b j e c t K e y > < K e y > L i n k s \ & l t ; C o l u m n s \ S u m   o f   H r s _ N A t r n _ c t r & g t ; - & l t ; M e a s u r e s \ H r s _ N A t r n _ c t r & g t ; \ M E A S U R E < / K e y > < / D i a g r a m O b j e c t K e y > < D i a g r a m O b j e c t K e y > < K e y > L i n k s \ & l t ; C o l u m n s \ S u m   o f   H r s _ M e d A i d e & g t ; - & l t ; M e a s u r e s \ H r s _ M e d A i d e & g t ; < / K e y > < / D i a g r a m O b j e c t K e y > < D i a g r a m O b j e c t K e y > < K e y > L i n k s \ & l t ; C o l u m n s \ S u m   o f   H r s _ M e d A i d e & g t ; - & l t ; M e a s u r e s \ H r s _ M e d A i d e & g t ; \ C O L U M N < / K e y > < / D i a g r a m O b j e c t K e y > < D i a g r a m O b j e c t K e y > < K e y > L i n k s \ & l t ; C o l u m n s \ S u m   o f   H r s _ M e d A i d e & g t ; - & l t ; M e a s u r e s \ H r s _ M e d A i d e & g t ; \ M E A S U R E < / K e y > < / D i a g r a m O b j e c t K e y > < D i a g r a m O b j e c t K e y > < K e y > L i n k s \ & l t ; C o l u m n s \ S u m   o f   H r s _ M e d A i d e _ e m p & g t ; - & l t ; M e a s u r e s \ H r s _ M e d A i d e _ e m p & g t ; < / K e y > < / D i a g r a m O b j e c t K e y > < D i a g r a m O b j e c t K e y > < K e y > L i n k s \ & l t ; C o l u m n s \ S u m   o f   H r s _ M e d A i d e _ e m p & g t ; - & l t ; M e a s u r e s \ H r s _ M e d A i d e _ e m p & g t ; \ C O L U M N < / K e y > < / D i a g r a m O b j e c t K e y > < D i a g r a m O b j e c t K e y > < K e y > L i n k s \ & l t ; C o l u m n s \ S u m   o f   H r s _ M e d A i d e _ e m p & g t ; - & l t ; M e a s u r e s \ H r s _ M e d A i d e _ e m p & g t ; \ M E A S U R E < / K e y > < / D i a g r a m O b j e c t K e y > < D i a g r a m O b j e c t K e y > < K e y > L i n k s \ & l t ; C o l u m n s \ S u m   o f   H r s _ M e d A i d e _ c t r & g t ; - & l t ; M e a s u r e s \ H r s _ M e d A i d e _ c t r & g t ; < / K e y > < / D i a g r a m O b j e c t K e y > < D i a g r a m O b j e c t K e y > < K e y > L i n k s \ & l t ; C o l u m n s \ S u m   o f   H r s _ M e d A i d e _ c t r & g t ; - & l t ; M e a s u r e s \ H r s _ M e d A i d e _ c t r & g t ; \ C O L U M N < / K e y > < / D i a g r a m O b j e c t K e y > < D i a g r a m O b j e c t K e y > < K e y > L i n k s \ & l t ; C o l u m n s \ S u m   o f   H r s _ M e d A i d e _ c t r & g t ; - & l t ; M e a s u r e s \ H r s _ M e d A i d e _ c t r & g t ; \ M E A S U R E 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 M D S c e n s u s < / K e y > < / a : K e y > < a : V a l u e   i : t y p e = " M e a s u r e G r i d N o d e V i e w S t a t e " > < C o l u m n > 8 < / C o l u m n > < L a y e d O u t > t r u e < / L a y e d O u t > < W a s U I I n v i s i b l e > t r u e < / W a s U I I n v i s i b l e > < / a : V a l u e > < / a : K e y V a l u e O f D i a g r a m O b j e c t K e y a n y T y p e z b w N T n L X > < a : K e y V a l u e O f D i a g r a m O b j e c t K e y a n y T y p e z b w N T n L X > < a : K e y > < K e y > M e a s u r e s \ S u m   o f   M D S c e n s u s \ T a g I n f o \ F o r m u l a < / K e y > < / a : K e y > < a : V a l u e   i : t y p e = " M e a s u r e G r i d V i e w S t a t e I D i a g r a m T a g A d d i t i o n a l I n f o " / > < / a : K e y V a l u e O f D i a g r a m O b j e c t K e y a n y T y p e z b w N T n L X > < a : K e y V a l u e O f D i a g r a m O b j e c t K e y a n y T y p e z b w N T n L X > < a : K e y > < K e y > M e a s u r e s \ S u m   o f   M D S c e n s u s \ T a g I n f o \ V a l u e < / K e y > < / a : K e y > < a : V a l u e   i : t y p e = " M e a s u r e G r i d V i e w S t a t e I D i a g r a m T a g A d d i t i o n a l I n f o " / > < / a : K e y V a l u e O f D i a g r a m O b j e c t K e y a n y T y p e z b w N T n L X > < a : K e y V a l u e O f D i a g r a m O b j e c t K e y a n y T y p e z b w N T n L X > < a : K e y > < K e y > M e a s u r e s \ S u m   o f   H r s _ R N D O N < / K e y > < / a : K e y > < a : V a l u e   i : t y p e = " M e a s u r e G r i d N o d e V i e w S t a t e " > < C o l u m n > 9 < / C o l u m n > < L a y e d O u t > t r u e < / L a y e d O u t > < W a s U I I n v i s i b l e > t r u e < / W a s U I I n v i s i b l e > < / a : V a l u e > < / a : K e y V a l u e O f D i a g r a m O b j e c t K e y a n y T y p e z b w N T n L X > < a : K e y V a l u e O f D i a g r a m O b j e c t K e y a n y T y p e z b w N T n L X > < a : K e y > < K e y > M e a s u r e s \ S u m   o f   H r s _ R N D O N \ T a g I n f o \ F o r m u l a < / K e y > < / a : K e y > < a : V a l u e   i : t y p e = " M e a s u r e G r i d V i e w S t a t e I D i a g r a m T a g A d d i t i o n a l I n f o " / > < / a : K e y V a l u e O f D i a g r a m O b j e c t K e y a n y T y p e z b w N T n L X > < a : K e y V a l u e O f D i a g r a m O b j e c t K e y a n y T y p e z b w N T n L X > < a : K e y > < K e y > M e a s u r e s \ S u m   o f   H r s _ R N D O N \ T a g I n f o \ V a l u e < / K e y > < / a : K e y > < a : V a l u e   i : t y p e = " M e a s u r e G r i d V i e w S t a t e I D i a g r a m T a g A d d i t i o n a l I n f o " / > < / a : K e y V a l u e O f D i a g r a m O b j e c t K e y a n y T y p e z b w N T n L X > < a : K e y V a l u e O f D i a g r a m O b j e c t K e y a n y T y p e z b w N T n L X > < a : K e y > < K e y > M e a s u r e s \ S u m   o f   H r s _ R N D O N _ e m p < / K e y > < / a : K e y > < a : V a l u e   i : t y p e = " M e a s u r e G r i d N o d e V i e w S t a t e " > < C o l u m n > 1 0 < / C o l u m n > < L a y e d O u t > t r u e < / L a y e d O u t > < W a s U I I n v i s i b l e > t r u e < / W a s U I I n v i s i b l e > < / a : V a l u e > < / a : K e y V a l u e O f D i a g r a m O b j e c t K e y a n y T y p e z b w N T n L X > < a : K e y V a l u e O f D i a g r a m O b j e c t K e y a n y T y p e z b w N T n L X > < a : K e y > < K e y > M e a s u r e s \ S u m   o f   H r s _ R N D O N _ e m p \ T a g I n f o \ F o r m u l a < / K e y > < / a : K e y > < a : V a l u e   i : t y p e = " M e a s u r e G r i d V i e w S t a t e I D i a g r a m T a g A d d i t i o n a l I n f o " / > < / a : K e y V a l u e O f D i a g r a m O b j e c t K e y a n y T y p e z b w N T n L X > < a : K e y V a l u e O f D i a g r a m O b j e c t K e y a n y T y p e z b w N T n L X > < a : K e y > < K e y > M e a s u r e s \ S u m   o f   H r s _ R N D O N _ e m p \ T a g I n f o \ V a l u e < / K e y > < / a : K e y > < a : V a l u e   i : t y p e = " M e a s u r e G r i d V i e w S t a t e I D i a g r a m T a g A d d i t i o n a l I n f o " / > < / a : K e y V a l u e O f D i a g r a m O b j e c t K e y a n y T y p e z b w N T n L X > < a : K e y V a l u e O f D i a g r a m O b j e c t K e y a n y T y p e z b w N T n L X > < a : K e y > < K e y > M e a s u r e s \ S u m   o f   H r s _ R N D O N _ c t r < / K e y > < / a : K e y > < a : V a l u e   i : t y p e = " M e a s u r e G r i d N o d e V i e w S t a t e " > < C o l u m n > 1 1 < / C o l u m n > < L a y e d O u t > t r u e < / L a y e d O u t > < W a s U I I n v i s i b l e > t r u e < / W a s U I I n v i s i b l e > < / a : V a l u e > < / a : K e y V a l u e O f D i a g r a m O b j e c t K e y a n y T y p e z b w N T n L X > < a : K e y V a l u e O f D i a g r a m O b j e c t K e y a n y T y p e z b w N T n L X > < a : K e y > < K e y > M e a s u r e s \ S u m   o f   H r s _ R N D O N _ c t r \ T a g I n f o \ F o r m u l a < / K e y > < / a : K e y > < a : V a l u e   i : t y p e = " M e a s u r e G r i d V i e w S t a t e I D i a g r a m T a g A d d i t i o n a l I n f o " / > < / a : K e y V a l u e O f D i a g r a m O b j e c t K e y a n y T y p e z b w N T n L X > < a : K e y V a l u e O f D i a g r a m O b j e c t K e y a n y T y p e z b w N T n L X > < a : K e y > < K e y > M e a s u r e s \ S u m   o f   H r s _ R N D O N _ c t r \ T a g I n f o \ V a l u e < / K e y > < / a : K e y > < a : V a l u e   i : t y p e = " M e a s u r e G r i d V i e w S t a t e I D i a g r a m T a g A d d i t i o n a l I n f o " / > < / a : K e y V a l u e O f D i a g r a m O b j e c t K e y a n y T y p e z b w N T n L X > < a : K e y V a l u e O f D i a g r a m O b j e c t K e y a n y T y p e z b w N T n L X > < a : K e y > < K e y > M e a s u r e s \ S u m   o f   H r s _ R N a d m i n < / K e y > < / a : K e y > < a : V a l u e   i : t y p e = " M e a s u r e G r i d N o d e V i e w S t a t e " > < C o l u m n > 1 2 < / C o l u m n > < L a y e d O u t > t r u e < / L a y e d O u t > < W a s U I I n v i s i b l e > t r u e < / W a s U I I n v i s i b l e > < / a : V a l u e > < / a : K e y V a l u e O f D i a g r a m O b j e c t K e y a n y T y p e z b w N T n L X > < a : K e y V a l u e O f D i a g r a m O b j e c t K e y a n y T y p e z b w N T n L X > < a : K e y > < K e y > M e a s u r e s \ S u m   o f   H r s _ R N a d m i n \ T a g I n f o \ F o r m u l a < / K e y > < / a : K e y > < a : V a l u e   i : t y p e = " M e a s u r e G r i d V i e w S t a t e I D i a g r a m T a g A d d i t i o n a l I n f o " / > < / a : K e y V a l u e O f D i a g r a m O b j e c t K e y a n y T y p e z b w N T n L X > < a : K e y V a l u e O f D i a g r a m O b j e c t K e y a n y T y p e z b w N T n L X > < a : K e y > < K e y > M e a s u r e s \ S u m   o f   H r s _ R N a d m i n \ T a g I n f o \ V a l u e < / K e y > < / a : K e y > < a : V a l u e   i : t y p e = " M e a s u r e G r i d V i e w S t a t e I D i a g r a m T a g A d d i t i o n a l I n f o " / > < / a : K e y V a l u e O f D i a g r a m O b j e c t K e y a n y T y p e z b w N T n L X > < a : K e y V a l u e O f D i a g r a m O b j e c t K e y a n y T y p e z b w N T n L X > < a : K e y > < K e y > M e a s u r e s \ S u m   o f   H r s _ R N a d m i n _ e m p < / K e y > < / a : K e y > < a : V a l u e   i : t y p e = " M e a s u r e G r i d N o d e V i e w S t a t e " > < C o l u m n > 1 3 < / C o l u m n > < L a y e d O u t > t r u e < / L a y e d O u t > < W a s U I I n v i s i b l e > t r u e < / W a s U I I n v i s i b l e > < / a : V a l u e > < / a : K e y V a l u e O f D i a g r a m O b j e c t K e y a n y T y p e z b w N T n L X > < a : K e y V a l u e O f D i a g r a m O b j e c t K e y a n y T y p e z b w N T n L X > < a : K e y > < K e y > M e a s u r e s \ S u m   o f   H r s _ R N a d m i n _ e m p \ T a g I n f o \ F o r m u l a < / K e y > < / a : K e y > < a : V a l u e   i : t y p e = " M e a s u r e G r i d V i e w S t a t e I D i a g r a m T a g A d d i t i o n a l I n f o " / > < / a : K e y V a l u e O f D i a g r a m O b j e c t K e y a n y T y p e z b w N T n L X > < a : K e y V a l u e O f D i a g r a m O b j e c t K e y a n y T y p e z b w N T n L X > < a : K e y > < K e y > M e a s u r e s \ S u m   o f   H r s _ R N a d m i n _ e m p \ T a g I n f o \ V a l u e < / K e y > < / a : K e y > < a : V a l u e   i : t y p e = " M e a s u r e G r i d V i e w S t a t e I D i a g r a m T a g A d d i t i o n a l I n f o " / > < / a : K e y V a l u e O f D i a g r a m O b j e c t K e y a n y T y p e z b w N T n L X > < a : K e y V a l u e O f D i a g r a m O b j e c t K e y a n y T y p e z b w N T n L X > < a : K e y > < K e y > M e a s u r e s \ S u m   o f   H r s _ R N a d m i n _ c t r < / K e y > < / a : K e y > < a : V a l u e   i : t y p e = " M e a s u r e G r i d N o d e V i e w S t a t e " > < C o l u m n > 1 4 < / C o l u m n > < L a y e d O u t > t r u e < / L a y e d O u t > < W a s U I I n v i s i b l e > t r u e < / W a s U I I n v i s i b l e > < / a : V a l u e > < / a : K e y V a l u e O f D i a g r a m O b j e c t K e y a n y T y p e z b w N T n L X > < a : K e y V a l u e O f D i a g r a m O b j e c t K e y a n y T y p e z b w N T n L X > < a : K e y > < K e y > M e a s u r e s \ S u m   o f   H r s _ R N a d m i n _ c t r \ T a g I n f o \ F o r m u l a < / K e y > < / a : K e y > < a : V a l u e   i : t y p e = " M e a s u r e G r i d V i e w S t a t e I D i a g r a m T a g A d d i t i o n a l I n f o " / > < / a : K e y V a l u e O f D i a g r a m O b j e c t K e y a n y T y p e z b w N T n L X > < a : K e y V a l u e O f D i a g r a m O b j e c t K e y a n y T y p e z b w N T n L X > < a : K e y > < K e y > M e a s u r e s \ S u m   o f   H r s _ R N a d m i n _ c t r \ T a g I n f o \ V a l u e < / K e y > < / a : K e y > < a : V a l u e   i : t y p e = " M e a s u r e G r i d V i e w S t a t e I D i a g r a m T a g A d d i t i o n a l I n f o " / > < / a : K e y V a l u e O f D i a g r a m O b j e c t K e y a n y T y p e z b w N T n L X > < a : K e y V a l u e O f D i a g r a m O b j e c t K e y a n y T y p e z b w N T n L X > < a : K e y > < K e y > M e a s u r e s \ S u m   o f   H r s _ R N < / K e y > < / a : K e y > < a : V a l u e   i : t y p e = " M e a s u r e G r i d N o d e V i e w S t a t e " > < C o l u m n > 1 5 < / C o l u m n > < L a y e d O u t > t r u e < / L a y e d O u t > < W a s U I I n v i s i b l e > t r u e < / W a s U I I n v i s i b l e > < / a : V a l u e > < / a : K e y V a l u e O f D i a g r a m O b j e c t K e y a n y T y p e z b w N T n L X > < a : K e y V a l u e O f D i a g r a m O b j e c t K e y a n y T y p e z b w N T n L X > < a : K e y > < K e y > M e a s u r e s \ S u m   o f   H r s _ R N \ T a g I n f o \ F o r m u l a < / K e y > < / a : K e y > < a : V a l u e   i : t y p e = " M e a s u r e G r i d V i e w S t a t e I D i a g r a m T a g A d d i t i o n a l I n f o " / > < / a : K e y V a l u e O f D i a g r a m O b j e c t K e y a n y T y p e z b w N T n L X > < a : K e y V a l u e O f D i a g r a m O b j e c t K e y a n y T y p e z b w N T n L X > < a : K e y > < K e y > M e a s u r e s \ S u m   o f   H r s _ R N \ T a g I n f o \ V a l u e < / K e y > < / a : K e y > < a : V a l u e   i : t y p e = " M e a s u r e G r i d V i e w S t a t e I D i a g r a m T a g A d d i t i o n a l I n f o " / > < / a : K e y V a l u e O f D i a g r a m O b j e c t K e y a n y T y p e z b w N T n L X > < a : K e y V a l u e O f D i a g r a m O b j e c t K e y a n y T y p e z b w N T n L X > < a : K e y > < K e y > M e a s u r e s \ S u m   o f   H r s _ R N _ e m p < / K e y > < / a : K e y > < a : V a l u e   i : t y p e = " M e a s u r e G r i d N o d e V i e w S t a t e " > < C o l u m n > 1 6 < / C o l u m n > < L a y e d O u t > t r u e < / L a y e d O u t > < W a s U I I n v i s i b l e > t r u e < / W a s U I I n v i s i b l e > < / a : V a l u e > < / a : K e y V a l u e O f D i a g r a m O b j e c t K e y a n y T y p e z b w N T n L X > < a : K e y V a l u e O f D i a g r a m O b j e c t K e y a n y T y p e z b w N T n L X > < a : K e y > < K e y > M e a s u r e s \ S u m   o f   H r s _ R N _ e m p \ T a g I n f o \ F o r m u l a < / K e y > < / a : K e y > < a : V a l u e   i : t y p e = " M e a s u r e G r i d V i e w S t a t e I D i a g r a m T a g A d d i t i o n a l I n f o " / > < / a : K e y V a l u e O f D i a g r a m O b j e c t K e y a n y T y p e z b w N T n L X > < a : K e y V a l u e O f D i a g r a m O b j e c t K e y a n y T y p e z b w N T n L X > < a : K e y > < K e y > M e a s u r e s \ S u m   o f   H r s _ R N _ e m p \ T a g I n f o \ V a l u e < / K e y > < / a : K e y > < a : V a l u e   i : t y p e = " M e a s u r e G r i d V i e w S t a t e I D i a g r a m T a g A d d i t i o n a l I n f o " / > < / a : K e y V a l u e O f D i a g r a m O b j e c t K e y a n y T y p e z b w N T n L X > < a : K e y V a l u e O f D i a g r a m O b j e c t K e y a n y T y p e z b w N T n L X > < a : K e y > < K e y > M e a s u r e s \ S u m   o f   H r s _ R N _ c t r < / K e y > < / a : K e y > < a : V a l u e   i : t y p e = " M e a s u r e G r i d N o d e V i e w S t a t e " > < C o l u m n > 1 7 < / C o l u m n > < L a y e d O u t > t r u e < / L a y e d O u t > < W a s U I I n v i s i b l e > t r u e < / W a s U I I n v i s i b l e > < / a : V a l u e > < / a : K e y V a l u e O f D i a g r a m O b j e c t K e y a n y T y p e z b w N T n L X > < a : K e y V a l u e O f D i a g r a m O b j e c t K e y a n y T y p e z b w N T n L X > < a : K e y > < K e y > M e a s u r e s \ S u m   o f   H r s _ R N _ c t r \ T a g I n f o \ F o r m u l a < / K e y > < / a : K e y > < a : V a l u e   i : t y p e = " M e a s u r e G r i d V i e w S t a t e I D i a g r a m T a g A d d i t i o n a l I n f o " / > < / a : K e y V a l u e O f D i a g r a m O b j e c t K e y a n y T y p e z b w N T n L X > < a : K e y V a l u e O f D i a g r a m O b j e c t K e y a n y T y p e z b w N T n L X > < a : K e y > < K e y > M e a s u r e s \ S u m   o f   H r s _ R N _ c t r \ T a g I n f o \ V a l u e < / K e y > < / a : K e y > < a : V a l u e   i : t y p e = " M e a s u r e G r i d V i e w S t a t e I D i a g r a m T a g A d d i t i o n a l I n f o " / > < / a : K e y V a l u e O f D i a g r a m O b j e c t K e y a n y T y p e z b w N T n L X > < a : K e y V a l u e O f D i a g r a m O b j e c t K e y a n y T y p e z b w N T n L X > < a : K e y > < K e y > M e a s u r e s \ S u m   o f   H r s _ L P N a d m i n < / K e y > < / a : K e y > < a : V a l u e   i : t y p e = " M e a s u r e G r i d N o d e V i e w S t a t e " > < C o l u m n > 1 8 < / C o l u m n > < L a y e d O u t > t r u e < / L a y e d O u t > < W a s U I I n v i s i b l e > t r u e < / W a s U I I n v i s i b l e > < / a : V a l u e > < / a : K e y V a l u e O f D i a g r a m O b j e c t K e y a n y T y p e z b w N T n L X > < a : K e y V a l u e O f D i a g r a m O b j e c t K e y a n y T y p e z b w N T n L X > < a : K e y > < K e y > M e a s u r e s \ S u m   o f   H r s _ L P N a d m i n \ T a g I n f o \ F o r m u l a < / K e y > < / a : K e y > < a : V a l u e   i : t y p e = " M e a s u r e G r i d V i e w S t a t e I D i a g r a m T a g A d d i t i o n a l I n f o " / > < / a : K e y V a l u e O f D i a g r a m O b j e c t K e y a n y T y p e z b w N T n L X > < a : K e y V a l u e O f D i a g r a m O b j e c t K e y a n y T y p e z b w N T n L X > < a : K e y > < K e y > M e a s u r e s \ S u m   o f   H r s _ L P N a d m i n \ T a g I n f o \ V a l u e < / K e y > < / a : K e y > < a : V a l u e   i : t y p e = " M e a s u r e G r i d V i e w S t a t e I D i a g r a m T a g A d d i t i o n a l I n f o " / > < / a : K e y V a l u e O f D i a g r a m O b j e c t K e y a n y T y p e z b w N T n L X > < a : K e y V a l u e O f D i a g r a m O b j e c t K e y a n y T y p e z b w N T n L X > < a : K e y > < K e y > M e a s u r e s \ S u m   o f   H r s _ L P N a d m i n _ e m p < / K e y > < / a : K e y > < a : V a l u e   i : t y p e = " M e a s u r e G r i d N o d e V i e w S t a t e " > < C o l u m n > 1 9 < / C o l u m n > < L a y e d O u t > t r u e < / L a y e d O u t > < W a s U I I n v i s i b l e > t r u e < / W a s U I I n v i s i b l e > < / a : V a l u e > < / a : K e y V a l u e O f D i a g r a m O b j e c t K e y a n y T y p e z b w N T n L X > < a : K e y V a l u e O f D i a g r a m O b j e c t K e y a n y T y p e z b w N T n L X > < a : K e y > < K e y > M e a s u r e s \ S u m   o f   H r s _ L P N a d m i n _ e m p \ T a g I n f o \ F o r m u l a < / K e y > < / a : K e y > < a : V a l u e   i : t y p e = " M e a s u r e G r i d V i e w S t a t e I D i a g r a m T a g A d d i t i o n a l I n f o " / > < / a : K e y V a l u e O f D i a g r a m O b j e c t K e y a n y T y p e z b w N T n L X > < a : K e y V a l u e O f D i a g r a m O b j e c t K e y a n y T y p e z b w N T n L X > < a : K e y > < K e y > M e a s u r e s \ S u m   o f   H r s _ L P N a d m i n _ e m p \ T a g I n f o \ V a l u e < / K e y > < / a : K e y > < a : V a l u e   i : t y p e = " M e a s u r e G r i d V i e w S t a t e I D i a g r a m T a g A d d i t i o n a l I n f o " / > < / a : K e y V a l u e O f D i a g r a m O b j e c t K e y a n y T y p e z b w N T n L X > < a : K e y V a l u e O f D i a g r a m O b j e c t K e y a n y T y p e z b w N T n L X > < a : K e y > < K e y > M e a s u r e s \ S u m   o f   H r s _ L P N < / K e y > < / a : K e y > < a : V a l u e   i : t y p e = " M e a s u r e G r i d N o d e V i e w S t a t e " > < C o l u m n > 2 1 < / C o l u m n > < L a y e d O u t > t r u e < / L a y e d O u t > < W a s U I I n v i s i b l e > t r u e < / W a s U I I n v i s i b l e > < / a : V a l u e > < / a : K e y V a l u e O f D i a g r a m O b j e c t K e y a n y T y p e z b w N T n L X > < a : K e y V a l u e O f D i a g r a m O b j e c t K e y a n y T y p e z b w N T n L X > < a : K e y > < K e y > M e a s u r e s \ S u m   o f   H r s _ L P N \ T a g I n f o \ F o r m u l a < / K e y > < / a : K e y > < a : V a l u e   i : t y p e = " M e a s u r e G r i d V i e w S t a t e I D i a g r a m T a g A d d i t i o n a l I n f o " / > < / a : K e y V a l u e O f D i a g r a m O b j e c t K e y a n y T y p e z b w N T n L X > < a : K e y V a l u e O f D i a g r a m O b j e c t K e y a n y T y p e z b w N T n L X > < a : K e y > < K e y > M e a s u r e s \ S u m   o f   H r s _ L P N \ T a g I n f o \ V a l u e < / K e y > < / a : K e y > < a : V a l u e   i : t y p e = " M e a s u r e G r i d V i e w S t a t e I D i a g r a m T a g A d d i t i o n a l I n f o " / > < / a : K e y V a l u e O f D i a g r a m O b j e c t K e y a n y T y p e z b w N T n L X > < a : K e y V a l u e O f D i a g r a m O b j e c t K e y a n y T y p e z b w N T n L X > < a : K e y > < K e y > M e a s u r e s \ S u m   o f   H r s _ L P N a d m i n _ c t r < / K e y > < / a : K e y > < a : V a l u e   i : t y p e = " M e a s u r e G r i d N o d e V i e w S t a t e " > < C o l u m n > 2 0 < / C o l u m n > < L a y e d O u t > t r u e < / L a y e d O u t > < W a s U I I n v i s i b l e > t r u e < / W a s U I I n v i s i b l e > < / a : V a l u e > < / a : K e y V a l u e O f D i a g r a m O b j e c t K e y a n y T y p e z b w N T n L X > < a : K e y V a l u e O f D i a g r a m O b j e c t K e y a n y T y p e z b w N T n L X > < a : K e y > < K e y > M e a s u r e s \ S u m   o f   H r s _ L P N a d m i n _ c t r \ T a g I n f o \ F o r m u l a < / K e y > < / a : K e y > < a : V a l u e   i : t y p e = " M e a s u r e G r i d V i e w S t a t e I D i a g r a m T a g A d d i t i o n a l I n f o " / > < / a : K e y V a l u e O f D i a g r a m O b j e c t K e y a n y T y p e z b w N T n L X > < a : K e y V a l u e O f D i a g r a m O b j e c t K e y a n y T y p e z b w N T n L X > < a : K e y > < K e y > M e a s u r e s \ S u m   o f   H r s _ L P N a d m i n _ c t r \ T a g I n f o \ V a l u e < / K e y > < / a : K e y > < a : V a l u e   i : t y p e = " M e a s u r e G r i d V i e w S t a t e I D i a g r a m T a g A d d i t i o n a l I n f o " / > < / a : K e y V a l u e O f D i a g r a m O b j e c t K e y a n y T y p e z b w N T n L X > < a : K e y V a l u e O f D i a g r a m O b j e c t K e y a n y T y p e z b w N T n L X > < a : K e y > < K e y > M e a s u r e s \ S u m   o f   H r s _ L P N _ e m p < / K e y > < / a : K e y > < a : V a l u e   i : t y p e = " M e a s u r e G r i d N o d e V i e w S t a t e " > < C o l u m n > 2 2 < / C o l u m n > < L a y e d O u t > t r u e < / L a y e d O u t > < W a s U I I n v i s i b l e > t r u e < / W a s U I I n v i s i b l e > < / a : V a l u e > < / a : K e y V a l u e O f D i a g r a m O b j e c t K e y a n y T y p e z b w N T n L X > < a : K e y V a l u e O f D i a g r a m O b j e c t K e y a n y T y p e z b w N T n L X > < a : K e y > < K e y > M e a s u r e s \ S u m   o f   H r s _ L P N _ e m p \ T a g I n f o \ F o r m u l a < / K e y > < / a : K e y > < a : V a l u e   i : t y p e = " M e a s u r e G r i d V i e w S t a t e I D i a g r a m T a g A d d i t i o n a l I n f o " / > < / a : K e y V a l u e O f D i a g r a m O b j e c t K e y a n y T y p e z b w N T n L X > < a : K e y V a l u e O f D i a g r a m O b j e c t K e y a n y T y p e z b w N T n L X > < a : K e y > < K e y > M e a s u r e s \ S u m   o f   H r s _ L P N _ e m p \ T a g I n f o \ V a l u e < / K e y > < / a : K e y > < a : V a l u e   i : t y p e = " M e a s u r e G r i d V i e w S t a t e I D i a g r a m T a g A d d i t i o n a l I n f o " / > < / a : K e y V a l u e O f D i a g r a m O b j e c t K e y a n y T y p e z b w N T n L X > < a : K e y V a l u e O f D i a g r a m O b j e c t K e y a n y T y p e z b w N T n L X > < a : K e y > < K e y > M e a s u r e s \ S u m   o f   H r s _ L P N _ c t r < / K e y > < / a : K e y > < a : V a l u e   i : t y p e = " M e a s u r e G r i d N o d e V i e w S t a t e " > < C o l u m n > 2 3 < / C o l u m n > < L a y e d O u t > t r u e < / L a y e d O u t > < W a s U I I n v i s i b l e > t r u e < / W a s U I I n v i s i b l e > < / a : V a l u e > < / a : K e y V a l u e O f D i a g r a m O b j e c t K e y a n y T y p e z b w N T n L X > < a : K e y V a l u e O f D i a g r a m O b j e c t K e y a n y T y p e z b w N T n L X > < a : K e y > < K e y > M e a s u r e s \ S u m   o f   H r s _ L P N _ c t r \ T a g I n f o \ F o r m u l a < / K e y > < / a : K e y > < a : V a l u e   i : t y p e = " M e a s u r e G r i d V i e w S t a t e I D i a g r a m T a g A d d i t i o n a l I n f o " / > < / a : K e y V a l u e O f D i a g r a m O b j e c t K e y a n y T y p e z b w N T n L X > < a : K e y V a l u e O f D i a g r a m O b j e c t K e y a n y T y p e z b w N T n L X > < a : K e y > < K e y > M e a s u r e s \ S u m   o f   H r s _ L P N _ c t r \ T a g I n f o \ V a l u e < / K e y > < / a : K e y > < a : V a l u e   i : t y p e = " M e a s u r e G r i d V i e w S t a t e I D i a g r a m T a g A d d i t i o n a l I n f o " / > < / a : K e y V a l u e O f D i a g r a m O b j e c t K e y a n y T y p e z b w N T n L X > < a : K e y V a l u e O f D i a g r a m O b j e c t K e y a n y T y p e z b w N T n L X > < a : K e y > < K e y > M e a s u r e s \ S u m   o f   H r s _ C N A < / K e y > < / a : K e y > < a : V a l u e   i : t y p e = " M e a s u r e G r i d N o d e V i e w S t a t e " > < C o l u m n > 2 4 < / C o l u m n > < L a y e d O u t > t r u e < / L a y e d O u t > < W a s U I I n v i s i b l e > t r u e < / W a s U I I n v i s i b l e > < / a : V a l u e > < / a : K e y V a l u e O f D i a g r a m O b j e c t K e y a n y T y p e z b w N T n L X > < a : K e y V a l u e O f D i a g r a m O b j e c t K e y a n y T y p e z b w N T n L X > < a : K e y > < K e y > M e a s u r e s \ S u m   o f   H r s _ C N A \ T a g I n f o \ F o r m u l a < / K e y > < / a : K e y > < a : V a l u e   i : t y p e = " M e a s u r e G r i d V i e w S t a t e I D i a g r a m T a g A d d i t i o n a l I n f o " / > < / a : K e y V a l u e O f D i a g r a m O b j e c t K e y a n y T y p e z b w N T n L X > < a : K e y V a l u e O f D i a g r a m O b j e c t K e y a n y T y p e z b w N T n L X > < a : K e y > < K e y > M e a s u r e s \ S u m   o f   H r s _ C N A \ T a g I n f o \ V a l u e < / K e y > < / a : K e y > < a : V a l u e   i : t y p e = " M e a s u r e G r i d V i e w S t a t e I D i a g r a m T a g A d d i t i o n a l I n f o " / > < / a : K e y V a l u e O f D i a g r a m O b j e c t K e y a n y T y p e z b w N T n L X > < a : K e y V a l u e O f D i a g r a m O b j e c t K e y a n y T y p e z b w N T n L X > < a : K e y > < K e y > M e a s u r e s \ S u m   o f   H r s _ C N A _ e m p < / K e y > < / a : K e y > < a : V a l u e   i : t y p e = " M e a s u r e G r i d N o d e V i e w S t a t e " > < C o l u m n > 2 5 < / C o l u m n > < L a y e d O u t > t r u e < / L a y e d O u t > < W a s U I I n v i s i b l e > t r u e < / W a s U I I n v i s i b l e > < / a : V a l u e > < / a : K e y V a l u e O f D i a g r a m O b j e c t K e y a n y T y p e z b w N T n L X > < a : K e y V a l u e O f D i a g r a m O b j e c t K e y a n y T y p e z b w N T n L X > < a : K e y > < K e y > M e a s u r e s \ S u m   o f   H r s _ C N A _ e m p \ T a g I n f o \ F o r m u l a < / K e y > < / a : K e y > < a : V a l u e   i : t y p e = " M e a s u r e G r i d V i e w S t a t e I D i a g r a m T a g A d d i t i o n a l I n f o " / > < / a : K e y V a l u e O f D i a g r a m O b j e c t K e y a n y T y p e z b w N T n L X > < a : K e y V a l u e O f D i a g r a m O b j e c t K e y a n y T y p e z b w N T n L X > < a : K e y > < K e y > M e a s u r e s \ S u m   o f   H r s _ C N A _ e m p \ T a g I n f o \ V a l u e < / K e y > < / a : K e y > < a : V a l u e   i : t y p e = " M e a s u r e G r i d V i e w S t a t e I D i a g r a m T a g A d d i t i o n a l I n f o " / > < / a : K e y V a l u e O f D i a g r a m O b j e c t K e y a n y T y p e z b w N T n L X > < a : K e y V a l u e O f D i a g r a m O b j e c t K e y a n y T y p e z b w N T n L X > < a : K e y > < K e y > M e a s u r e s \ S u m   o f   H r s _ C N A _ c t r < / K e y > < / a : K e y > < a : V a l u e   i : t y p e = " M e a s u r e G r i d N o d e V i e w S t a t e " > < C o l u m n > 2 6 < / C o l u m n > < L a y e d O u t > t r u e < / L a y e d O u t > < W a s U I I n v i s i b l e > t r u e < / W a s U I I n v i s i b l e > < / a : V a l u e > < / a : K e y V a l u e O f D i a g r a m O b j e c t K e y a n y T y p e z b w N T n L X > < a : K e y V a l u e O f D i a g r a m O b j e c t K e y a n y T y p e z b w N T n L X > < a : K e y > < K e y > M e a s u r e s \ S u m   o f   H r s _ C N A _ c t r \ T a g I n f o \ F o r m u l a < / K e y > < / a : K e y > < a : V a l u e   i : t y p e = " M e a s u r e G r i d V i e w S t a t e I D i a g r a m T a g A d d i t i o n a l I n f o " / > < / a : K e y V a l u e O f D i a g r a m O b j e c t K e y a n y T y p e z b w N T n L X > < a : K e y V a l u e O f D i a g r a m O b j e c t K e y a n y T y p e z b w N T n L X > < a : K e y > < K e y > M e a s u r e s \ S u m   o f   H r s _ C N A _ c t r \ T a g I n f o \ V a l u e < / K e y > < / a : K e y > < a : V a l u e   i : t y p e = " M e a s u r e G r i d V i e w S t a t e I D i a g r a m T a g A d d i t i o n a l I n f o " / > < / a : K e y V a l u e O f D i a g r a m O b j e c t K e y a n y T y p e z b w N T n L X > < a : K e y V a l u e O f D i a g r a m O b j e c t K e y a n y T y p e z b w N T n L X > < a : K e y > < K e y > M e a s u r e s \ S u m   o f   H r s _ N A t r n < / K e y > < / a : K e y > < a : V a l u e   i : t y p e = " M e a s u r e G r i d N o d e V i e w S t a t e " > < C o l u m n > 2 7 < / C o l u m n > < L a y e d O u t > t r u e < / L a y e d O u t > < W a s U I I n v i s i b l e > t r u e < / W a s U I I n v i s i b l e > < / a : V a l u e > < / a : K e y V a l u e O f D i a g r a m O b j e c t K e y a n y T y p e z b w N T n L X > < a : K e y V a l u e O f D i a g r a m O b j e c t K e y a n y T y p e z b w N T n L X > < a : K e y > < K e y > M e a s u r e s \ S u m   o f   H r s _ N A t r n \ T a g I n f o \ F o r m u l a < / K e y > < / a : K e y > < a : V a l u e   i : t y p e = " M e a s u r e G r i d V i e w S t a t e I D i a g r a m T a g A d d i t i o n a l I n f o " / > < / a : K e y V a l u e O f D i a g r a m O b j e c t K e y a n y T y p e z b w N T n L X > < a : K e y V a l u e O f D i a g r a m O b j e c t K e y a n y T y p e z b w N T n L X > < a : K e y > < K e y > M e a s u r e s \ S u m   o f   H r s _ N A t r n \ T a g I n f o \ V a l u e < / K e y > < / a : K e y > < a : V a l u e   i : t y p e = " M e a s u r e G r i d V i e w S t a t e I D i a g r a m T a g A d d i t i o n a l I n f o " / > < / a : K e y V a l u e O f D i a g r a m O b j e c t K e y a n y T y p e z b w N T n L X > < a : K e y V a l u e O f D i a g r a m O b j e c t K e y a n y T y p e z b w N T n L X > < a : K e y > < K e y > M e a s u r e s \ S u m   o f   H r s _ N A t r n _ e m p < / K e y > < / a : K e y > < a : V a l u e   i : t y p e = " M e a s u r e G r i d N o d e V i e w S t a t e " > < C o l u m n > 2 8 < / C o l u m n > < L a y e d O u t > t r u e < / L a y e d O u t > < W a s U I I n v i s i b l e > t r u e < / W a s U I I n v i s i b l e > < / a : V a l u e > < / a : K e y V a l u e O f D i a g r a m O b j e c t K e y a n y T y p e z b w N T n L X > < a : K e y V a l u e O f D i a g r a m O b j e c t K e y a n y T y p e z b w N T n L X > < a : K e y > < K e y > M e a s u r e s \ S u m   o f   H r s _ N A t r n _ e m p \ T a g I n f o \ F o r m u l a < / K e y > < / a : K e y > < a : V a l u e   i : t y p e = " M e a s u r e G r i d V i e w S t a t e I D i a g r a m T a g A d d i t i o n a l I n f o " / > < / a : K e y V a l u e O f D i a g r a m O b j e c t K e y a n y T y p e z b w N T n L X > < a : K e y V a l u e O f D i a g r a m O b j e c t K e y a n y T y p e z b w N T n L X > < a : K e y > < K e y > M e a s u r e s \ S u m   o f   H r s _ N A t r n _ e m p \ T a g I n f o \ V a l u e < / K e y > < / a : K e y > < a : V a l u e   i : t y p e = " M e a s u r e G r i d V i e w S t a t e I D i a g r a m T a g A d d i t i o n a l I n f o " / > < / a : K e y V a l u e O f D i a g r a m O b j e c t K e y a n y T y p e z b w N T n L X > < a : K e y V a l u e O f D i a g r a m O b j e c t K e y a n y T y p e z b w N T n L X > < a : K e y > < K e y > M e a s u r e s \ S u m   o f   H r s _ N A t r n _ c t r < / K e y > < / a : K e y > < a : V a l u e   i : t y p e = " M e a s u r e G r i d N o d e V i e w S t a t e " > < C o l u m n > 2 9 < / C o l u m n > < L a y e d O u t > t r u e < / L a y e d O u t > < W a s U I I n v i s i b l e > t r u e < / W a s U I I n v i s i b l e > < / a : V a l u e > < / a : K e y V a l u e O f D i a g r a m O b j e c t K e y a n y T y p e z b w N T n L X > < a : K e y V a l u e O f D i a g r a m O b j e c t K e y a n y T y p e z b w N T n L X > < a : K e y > < K e y > M e a s u r e s \ S u m   o f   H r s _ N A t r n _ c t r \ T a g I n f o \ F o r m u l a < / K e y > < / a : K e y > < a : V a l u e   i : t y p e = " M e a s u r e G r i d V i e w S t a t e I D i a g r a m T a g A d d i t i o n a l I n f o " / > < / a : K e y V a l u e O f D i a g r a m O b j e c t K e y a n y T y p e z b w N T n L X > < a : K e y V a l u e O f D i a g r a m O b j e c t K e y a n y T y p e z b w N T n L X > < a : K e y > < K e y > M e a s u r e s \ S u m   o f   H r s _ N A t r n _ c t r \ T a g I n f o \ V a l u e < / K e y > < / a : K e y > < a : V a l u e   i : t y p e = " M e a s u r e G r i d V i e w S t a t e I D i a g r a m T a g A d d i t i o n a l I n f o " / > < / a : K e y V a l u e O f D i a g r a m O b j e c t K e y a n y T y p e z b w N T n L X > < a : K e y V a l u e O f D i a g r a m O b j e c t K e y a n y T y p e z b w N T n L X > < a : K e y > < K e y > M e a s u r e s \ S u m   o f   H r s _ M e d A i d e < / K e y > < / a : K e y > < a : V a l u e   i : t y p e = " M e a s u r e G r i d N o d e V i e w S t a t e " > < C o l u m n > 3 0 < / C o l u m n > < L a y e d O u t > t r u e < / L a y e d O u t > < W a s U I I n v i s i b l e > t r u e < / W a s U I I n v i s i b l e > < / a : V a l u e > < / a : K e y V a l u e O f D i a g r a m O b j e c t K e y a n y T y p e z b w N T n L X > < a : K e y V a l u e O f D i a g r a m O b j e c t K e y a n y T y p e z b w N T n L X > < a : K e y > < K e y > M e a s u r e s \ S u m   o f   H r s _ M e d A i d e \ T a g I n f o \ F o r m u l a < / K e y > < / a : K e y > < a : V a l u e   i : t y p e = " M e a s u r e G r i d V i e w S t a t e I D i a g r a m T a g A d d i t i o n a l I n f o " / > < / a : K e y V a l u e O f D i a g r a m O b j e c t K e y a n y T y p e z b w N T n L X > < a : K e y V a l u e O f D i a g r a m O b j e c t K e y a n y T y p e z b w N T n L X > < a : K e y > < K e y > M e a s u r e s \ S u m   o f   H r s _ M e d A i d e \ T a g I n f o \ V a l u e < / K e y > < / a : K e y > < a : V a l u e   i : t y p e = " M e a s u r e G r i d V i e w S t a t e I D i a g r a m T a g A d d i t i o n a l I n f o " / > < / a : K e y V a l u e O f D i a g r a m O b j e c t K e y a n y T y p e z b w N T n L X > < a : K e y V a l u e O f D i a g r a m O b j e c t K e y a n y T y p e z b w N T n L X > < a : K e y > < K e y > M e a s u r e s \ S u m   o f   H r s _ M e d A i d e _ e m p < / K e y > < / a : K e y > < a : V a l u e   i : t y p e = " M e a s u r e G r i d N o d e V i e w S t a t e " > < C o l u m n > 3 1 < / C o l u m n > < L a y e d O u t > t r u e < / L a y e d O u t > < W a s U I I n v i s i b l e > t r u e < / W a s U I I n v i s i b l e > < / a : V a l u e > < / a : K e y V a l u e O f D i a g r a m O b j e c t K e y a n y T y p e z b w N T n L X > < a : K e y V a l u e O f D i a g r a m O b j e c t K e y a n y T y p e z b w N T n L X > < a : K e y > < K e y > M e a s u r e s \ S u m   o f   H r s _ M e d A i d e _ e m p \ T a g I n f o \ F o r m u l a < / K e y > < / a : K e y > < a : V a l u e   i : t y p e = " M e a s u r e G r i d V i e w S t a t e I D i a g r a m T a g A d d i t i o n a l I n f o " / > < / a : K e y V a l u e O f D i a g r a m O b j e c t K e y a n y T y p e z b w N T n L X > < a : K e y V a l u e O f D i a g r a m O b j e c t K e y a n y T y p e z b w N T n L X > < a : K e y > < K e y > M e a s u r e s \ S u m   o f   H r s _ M e d A i d e _ e m p \ T a g I n f o \ V a l u e < / K e y > < / a : K e y > < a : V a l u e   i : t y p e = " M e a s u r e G r i d V i e w S t a t e I D i a g r a m T a g A d d i t i o n a l I n f o " / > < / a : K e y V a l u e O f D i a g r a m O b j e c t K e y a n y T y p e z b w N T n L X > < a : K e y V a l u e O f D i a g r a m O b j e c t K e y a n y T y p e z b w N T n L X > < a : K e y > < K e y > M e a s u r e s \ S u m   o f   H r s _ M e d A i d e _ c t r < / K e y > < / a : K e y > < a : V a l u e   i : t y p e = " M e a s u r e G r i d N o d e V i e w S t a t e " > < C o l u m n > 3 2 < / C o l u m n > < L a y e d O u t > t r u e < / L a y e d O u t > < W a s U I I n v i s i b l e > t r u e < / W a s U I I n v i s i b l e > < / a : V a l u e > < / a : K e y V a l u e O f D i a g r a m O b j e c t K e y a n y T y p e z b w N T n L X > < a : K e y V a l u e O f D i a g r a m O b j e c t K e y a n y T y p e z b w N T n L X > < a : K e y > < K e y > M e a s u r e s \ S u m   o f   H r s _ M e d A i d e _ c t r \ T a g I n f o \ F o r m u l a < / K e y > < / a : K e y > < a : V a l u e   i : t y p e = " M e a s u r e G r i d V i e w S t a t e I D i a g r a m T a g A d d i t i o n a l I n f o " / > < / a : K e y V a l u e O f D i a g r a m O b j e c t K e y a n y T y p e z b w N T n L X > < a : K e y V a l u e O f D i a g r a m O b j e c t K e y a n y T y p e z b w N T n L X > < a : K e y > < K e y > M e a s u r e s \ S u m   o f   H r s _ M e d A i d e _ c t r \ T a g I n f o \ V a l u e < / K e y > < / a : K e y > < a : V a l u e   i : t y p e = " M e a s u r e G r i d V i e w S t a t e I D i a g r a m T a g A d d i t i o n a l I n f o " / > < / a : K e y V a l u e O f D i a g r a m O b j e c t K e y a n y T y p e z b w N T n L X > < a : K e y V a l u e O f D i a g r a m O b j e c t K e y a n y T y p e z b w N T n L X > < a : K e y > < K e y > C o l u m n s \ P R O V N U M < / K e y > < / a : K e y > < a : V a l u e   i : t y p e = " M e a s u r e G r i d N o d e V i e w S t a t e " > < L a y e d O u t > t r u e < / L a y e d O u t > < / a : V a l u e > < / a : K e y V a l u e O f D i a g r a m O b j e c t K e y a n y T y p e z b w N T n L X > < a : K e y V a l u e O f D i a g r a m O b j e c t K e y a n y T y p e z b w N T n L X > < a : K e y > < K e y > C o l u m n s \ P R O V N A M E < / K e y > < / a : K e y > < a : V a l u e   i : t y p e = " M e a s u r e G r i d N o d e V i e w S t a t e " > < C o l u m n > 1 < / C o l u m n > < L a y e d O u t > t r u e < / L a y e d O u t > < / a : V a l u e > < / a : K e y V a l u e O f D i a g r a m O b j e c t K e y a n y T y p e z b w N T n L X > < a : K e y V a l u e O f D i a g r a m O b j e c t K e y a n y T y p e z b w N T n L X > < a : K e y > < K e y > C o l u m n s \ C I T Y < / 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 C o l u m n s \ C O U N T Y _ N A M E < / K e y > < / a : K e y > < a : V a l u e   i : t y p e = " M e a s u r e G r i d N o d e V i e w S t a t e " > < C o l u m n > 4 < / C o l u m n > < L a y e d O u t > t r u e < / L a y e d O u t > < / a : V a l u e > < / a : K e y V a l u e O f D i a g r a m O b j e c t K e y a n y T y p e z b w N T n L X > < a : K e y V a l u e O f D i a g r a m O b j e c t K e y a n y T y p e z b w N T n L X > < a : K e y > < K e y > C o l u m n s \ C O U N T Y _ F I P S < / K e y > < / a : K e y > < a : V a l u e   i : t y p e = " M e a s u r e G r i d N o d e V i e w S t a t e " > < C o l u m n > 5 < / C o l u m n > < L a y e d O u t > t r u e < / L a y e d O u t > < / a : V a l u e > < / a : K e y V a l u e O f D i a g r a m O b j e c t K e y a n y T y p e z b w N T n L X > < a : K e y V a l u e O f D i a g r a m O b j e c t K e y a n y T y p e z b w N T n L X > < a : K e y > < K e y > C o l u m n s \ C Y _ Q t r < / K e y > < / a : K e y > < a : V a l u e   i : t y p e = " M e a s u r e G r i d N o d e V i e w S t a t e " > < C o l u m n > 6 < / C o l u m n > < L a y e d O u t > t r u e < / L a y e d O u t > < / a : V a l u e > < / a : K e y V a l u e O f D i a g r a m O b j e c t K e y a n y T y p e z b w N T n L X > < a : K e y V a l u e O f D i a g r a m O b j e c t K e y a n y T y p e z b w N T n L X > < a : K e y > < K e y > C o l u m n s \ W o r k D a t e < / K e y > < / a : K e y > < a : V a l u e   i : t y p e = " M e a s u r e G r i d N o d e V i e w S t a t e " > < C o l u m n > 7 < / C o l u m n > < L a y e d O u t > t r u e < / L a y e d O u t > < / a : V a l u e > < / a : K e y V a l u e O f D i a g r a m O b j e c t K e y a n y T y p e z b w N T n L X > < a : K e y V a l u e O f D i a g r a m O b j e c t K e y a n y T y p e z b w N T n L X > < a : K e y > < K e y > C o l u m n s \ M D S c e n s u s < / K e y > < / a : K e y > < a : V a l u e   i : t y p e = " M e a s u r e G r i d N o d e V i e w S t a t e " > < C o l u m n > 8 < / C o l u m n > < L a y e d O u t > t r u e < / L a y e d O u t > < / a : V a l u e > < / a : K e y V a l u e O f D i a g r a m O b j e c t K e y a n y T y p e z b w N T n L X > < a : K e y V a l u e O f D i a g r a m O b j e c t K e y a n y T y p e z b w N T n L X > < a : K e y > < K e y > C o l u m n s \ H r s _ R N D O N < / K e y > < / a : K e y > < a : V a l u e   i : t y p e = " M e a s u r e G r i d N o d e V i e w S t a t e " > < C o l u m n > 9 < / C o l u m n > < L a y e d O u t > t r u e < / L a y e d O u t > < / a : V a l u e > < / a : K e y V a l u e O f D i a g r a m O b j e c t K e y a n y T y p e z b w N T n L X > < a : K e y V a l u e O f D i a g r a m O b j e c t K e y a n y T y p e z b w N T n L X > < a : K e y > < K e y > C o l u m n s \ H r s _ R N D O N _ e m p < / K e y > < / a : K e y > < a : V a l u e   i : t y p e = " M e a s u r e G r i d N o d e V i e w S t a t e " > < C o l u m n > 1 0 < / C o l u m n > < L a y e d O u t > t r u e < / L a y e d O u t > < / a : V a l u e > < / a : K e y V a l u e O f D i a g r a m O b j e c t K e y a n y T y p e z b w N T n L X > < a : K e y V a l u e O f D i a g r a m O b j e c t K e y a n y T y p e z b w N T n L X > < a : K e y > < K e y > C o l u m n s \ H r s _ R N D O N _ c t r < / K e y > < / a : K e y > < a : V a l u e   i : t y p e = " M e a s u r e G r i d N o d e V i e w S t a t e " > < C o l u m n > 1 1 < / C o l u m n > < L a y e d O u t > t r u e < / L a y e d O u t > < / a : V a l u e > < / a : K e y V a l u e O f D i a g r a m O b j e c t K e y a n y T y p e z b w N T n L X > < a : K e y V a l u e O f D i a g r a m O b j e c t K e y a n y T y p e z b w N T n L X > < a : K e y > < K e y > C o l u m n s \ H r s _ R N a d m i n < / K e y > < / a : K e y > < a : V a l u e   i : t y p e = " M e a s u r e G r i d N o d e V i e w S t a t e " > < C o l u m n > 1 2 < / C o l u m n > < L a y e d O u t > t r u e < / L a y e d O u t > < / a : V a l u e > < / a : K e y V a l u e O f D i a g r a m O b j e c t K e y a n y T y p e z b w N T n L X > < a : K e y V a l u e O f D i a g r a m O b j e c t K e y a n y T y p e z b w N T n L X > < a : K e y > < K e y > C o l u m n s \ H r s _ R N a d m i n _ e m p < / K e y > < / a : K e y > < a : V a l u e   i : t y p e = " M e a s u r e G r i d N o d e V i e w S t a t e " > < C o l u m n > 1 3 < / C o l u m n > < L a y e d O u t > t r u e < / L a y e d O u t > < / a : V a l u e > < / a : K e y V a l u e O f D i a g r a m O b j e c t K e y a n y T y p e z b w N T n L X > < a : K e y V a l u e O f D i a g r a m O b j e c t K e y a n y T y p e z b w N T n L X > < a : K e y > < K e y > C o l u m n s \ H r s _ R N a d m i n _ c t r < / K e y > < / a : K e y > < a : V a l u e   i : t y p e = " M e a s u r e G r i d N o d e V i e w S t a t e " > < C o l u m n > 1 4 < / C o l u m n > < L a y e d O u t > t r u e < / L a y e d O u t > < / a : V a l u e > < / a : K e y V a l u e O f D i a g r a m O b j e c t K e y a n y T y p e z b w N T n L X > < a : K e y V a l u e O f D i a g r a m O b j e c t K e y a n y T y p e z b w N T n L X > < a : K e y > < K e y > C o l u m n s \ H r s _ R N < / K e y > < / a : K e y > < a : V a l u e   i : t y p e = " M e a s u r e G r i d N o d e V i e w S t a t e " > < C o l u m n > 1 5 < / C o l u m n > < L a y e d O u t > t r u e < / L a y e d O u t > < / a : V a l u e > < / a : K e y V a l u e O f D i a g r a m O b j e c t K e y a n y T y p e z b w N T n L X > < a : K e y V a l u e O f D i a g r a m O b j e c t K e y a n y T y p e z b w N T n L X > < a : K e y > < K e y > C o l u m n s \ H r s _ R N _ e m p < / K e y > < / a : K e y > < a : V a l u e   i : t y p e = " M e a s u r e G r i d N o d e V i e w S t a t e " > < C o l u m n > 1 6 < / C o l u m n > < L a y e d O u t > t r u e < / L a y e d O u t > < / a : V a l u e > < / a : K e y V a l u e O f D i a g r a m O b j e c t K e y a n y T y p e z b w N T n L X > < a : K e y V a l u e O f D i a g r a m O b j e c t K e y a n y T y p e z b w N T n L X > < a : K e y > < K e y > C o l u m n s \ H r s _ R N _ c t r < / K e y > < / a : K e y > < a : V a l u e   i : t y p e = " M e a s u r e G r i d N o d e V i e w S t a t e " > < C o l u m n > 1 7 < / C o l u m n > < L a y e d O u t > t r u e < / L a y e d O u t > < / a : V a l u e > < / a : K e y V a l u e O f D i a g r a m O b j e c t K e y a n y T y p e z b w N T n L X > < a : K e y V a l u e O f D i a g r a m O b j e c t K e y a n y T y p e z b w N T n L X > < a : K e y > < K e y > C o l u m n s \ H r s _ L P N a d m i n < / K e y > < / a : K e y > < a : V a l u e   i : t y p e = " M e a s u r e G r i d N o d e V i e w S t a t e " > < C o l u m n > 1 8 < / C o l u m n > < L a y e d O u t > t r u e < / L a y e d O u t > < / a : V a l u e > < / a : K e y V a l u e O f D i a g r a m O b j e c t K e y a n y T y p e z b w N T n L X > < a : K e y V a l u e O f D i a g r a m O b j e c t K e y a n y T y p e z b w N T n L X > < a : K e y > < K e y > C o l u m n s \ H r s _ L P N a d m i n _ e m p < / K e y > < / a : K e y > < a : V a l u e   i : t y p e = " M e a s u r e G r i d N o d e V i e w S t a t e " > < C o l u m n > 1 9 < / C o l u m n > < L a y e d O u t > t r u e < / L a y e d O u t > < / a : V a l u e > < / a : K e y V a l u e O f D i a g r a m O b j e c t K e y a n y T y p e z b w N T n L X > < a : K e y V a l u e O f D i a g r a m O b j e c t K e y a n y T y p e z b w N T n L X > < a : K e y > < K e y > C o l u m n s \ H r s _ L P N a d m i n _ c t r < / K e y > < / a : K e y > < a : V a l u e   i : t y p e = " M e a s u r e G r i d N o d e V i e w S t a t e " > < C o l u m n > 2 0 < / C o l u m n > < L a y e d O u t > t r u e < / L a y e d O u t > < / a : V a l u e > < / a : K e y V a l u e O f D i a g r a m O b j e c t K e y a n y T y p e z b w N T n L X > < a : K e y V a l u e O f D i a g r a m O b j e c t K e y a n y T y p e z b w N T n L X > < a : K e y > < K e y > C o l u m n s \ H r s _ L P N < / K e y > < / a : K e y > < a : V a l u e   i : t y p e = " M e a s u r e G r i d N o d e V i e w S t a t e " > < C o l u m n > 2 1 < / C o l u m n > < L a y e d O u t > t r u e < / L a y e d O u t > < / a : V a l u e > < / a : K e y V a l u e O f D i a g r a m O b j e c t K e y a n y T y p e z b w N T n L X > < a : K e y V a l u e O f D i a g r a m O b j e c t K e y a n y T y p e z b w N T n L X > < a : K e y > < K e y > C o l u m n s \ H r s _ L P N _ e m p < / K e y > < / a : K e y > < a : V a l u e   i : t y p e = " M e a s u r e G r i d N o d e V i e w S t a t e " > < C o l u m n > 2 2 < / C o l u m n > < L a y e d O u t > t r u e < / L a y e d O u t > < / a : V a l u e > < / a : K e y V a l u e O f D i a g r a m O b j e c t K e y a n y T y p e z b w N T n L X > < a : K e y V a l u e O f D i a g r a m O b j e c t K e y a n y T y p e z b w N T n L X > < a : K e y > < K e y > C o l u m n s \ H r s _ L P N _ c t r < / K e y > < / a : K e y > < a : V a l u e   i : t y p e = " M e a s u r e G r i d N o d e V i e w S t a t e " > < C o l u m n > 2 3 < / C o l u m n > < L a y e d O u t > t r u e < / L a y e d O u t > < / a : V a l u e > < / a : K e y V a l u e O f D i a g r a m O b j e c t K e y a n y T y p e z b w N T n L X > < a : K e y V a l u e O f D i a g r a m O b j e c t K e y a n y T y p e z b w N T n L X > < a : K e y > < K e y > C o l u m n s \ H r s _ C N A < / K e y > < / a : K e y > < a : V a l u e   i : t y p e = " M e a s u r e G r i d N o d e V i e w S t a t e " > < C o l u m n > 2 4 < / C o l u m n > < L a y e d O u t > t r u e < / L a y e d O u t > < / a : V a l u e > < / a : K e y V a l u e O f D i a g r a m O b j e c t K e y a n y T y p e z b w N T n L X > < a : K e y V a l u e O f D i a g r a m O b j e c t K e y a n y T y p e z b w N T n L X > < a : K e y > < K e y > C o l u m n s \ H r s _ C N A _ e m p < / K e y > < / a : K e y > < a : V a l u e   i : t y p e = " M e a s u r e G r i d N o d e V i e w S t a t e " > < C o l u m n > 2 5 < / C o l u m n > < L a y e d O u t > t r u e < / L a y e d O u t > < / a : V a l u e > < / a : K e y V a l u e O f D i a g r a m O b j e c t K e y a n y T y p e z b w N T n L X > < a : K e y V a l u e O f D i a g r a m O b j e c t K e y a n y T y p e z b w N T n L X > < a : K e y > < K e y > C o l u m n s \ H r s _ C N A _ c t r < / K e y > < / a : K e y > < a : V a l u e   i : t y p e = " M e a s u r e G r i d N o d e V i e w S t a t e " > < C o l u m n > 2 6 < / C o l u m n > < L a y e d O u t > t r u e < / L a y e d O u t > < / a : V a l u e > < / a : K e y V a l u e O f D i a g r a m O b j e c t K e y a n y T y p e z b w N T n L X > < a : K e y V a l u e O f D i a g r a m O b j e c t K e y a n y T y p e z b w N T n L X > < a : K e y > < K e y > C o l u m n s \ H r s _ N A t r n < / K e y > < / a : K e y > < a : V a l u e   i : t y p e = " M e a s u r e G r i d N o d e V i e w S t a t e " > < C o l u m n > 2 7 < / C o l u m n > < L a y e d O u t > t r u e < / L a y e d O u t > < / a : V a l u e > < / a : K e y V a l u e O f D i a g r a m O b j e c t K e y a n y T y p e z b w N T n L X > < a : K e y V a l u e O f D i a g r a m O b j e c t K e y a n y T y p e z b w N T n L X > < a : K e y > < K e y > C o l u m n s \ H r s _ N A t r n _ e m p < / K e y > < / a : K e y > < a : V a l u e   i : t y p e = " M e a s u r e G r i d N o d e V i e w S t a t e " > < C o l u m n > 2 8 < / C o l u m n > < L a y e d O u t > t r u e < / L a y e d O u t > < / a : V a l u e > < / a : K e y V a l u e O f D i a g r a m O b j e c t K e y a n y T y p e z b w N T n L X > < a : K e y V a l u e O f D i a g r a m O b j e c t K e y a n y T y p e z b w N T n L X > < a : K e y > < K e y > C o l u m n s \ H r s _ N A t r n _ c t r < / K e y > < / a : K e y > < a : V a l u e   i : t y p e = " M e a s u r e G r i d N o d e V i e w S t a t e " > < C o l u m n > 2 9 < / C o l u m n > < L a y e d O u t > t r u e < / L a y e d O u t > < / a : V a l u e > < / a : K e y V a l u e O f D i a g r a m O b j e c t K e y a n y T y p e z b w N T n L X > < a : K e y V a l u e O f D i a g r a m O b j e c t K e y a n y T y p e z b w N T n L X > < a : K e y > < K e y > C o l u m n s \ H r s _ M e d A i d e < / K e y > < / a : K e y > < a : V a l u e   i : t y p e = " M e a s u r e G r i d N o d e V i e w S t a t e " > < C o l u m n > 3 0 < / C o l u m n > < L a y e d O u t > t r u e < / L a y e d O u t > < / a : V a l u e > < / a : K e y V a l u e O f D i a g r a m O b j e c t K e y a n y T y p e z b w N T n L X > < a : K e y V a l u e O f D i a g r a m O b j e c t K e y a n y T y p e z b w N T n L X > < a : K e y > < K e y > C o l u m n s \ H r s _ M e d A i d e _ e m p < / K e y > < / a : K e y > < a : V a l u e   i : t y p e = " M e a s u r e G r i d N o d e V i e w S t a t e " > < C o l u m n > 3 1 < / C o l u m n > < L a y e d O u t > t r u e < / L a y e d O u t > < / a : V a l u e > < / a : K e y V a l u e O f D i a g r a m O b j e c t K e y a n y T y p e z b w N T n L X > < a : K e y V a l u e O f D i a g r a m O b j e c t K e y a n y T y p e z b w N T n L X > < a : K e y > < K e y > C o l u m n s \ H r s _ M e d A i d e _ c t r < / K e y > < / a : K e y > < a : V a l u e   i : t y p e = " M e a s u r e G r i d N o d e V i e w S t a t e " > < C o l u m n > 3 2 < / C o l u m n > < L a y e d O u t > t r u e < / L a y e d O u t > < / a : V a l u e > < / a : K e y V a l u e O f D i a g r a m O b j e c t K e y a n y T y p e z b w N T n L X > < a : K e y V a l u e O f D i a g r a m O b j e c t K e y a n y T y p e z b w N T n L X > < a : K e y > < K e y > L i n k s \ & l t ; C o l u m n s \ S u m   o f   M D S c e n s u s & g t ; - & l t ; M e a s u r e s \ M D S c e n s u s & g t ; < / K e y > < / a : K e y > < a : V a l u e   i : t y p e = " M e a s u r e G r i d V i e w S t a t e I D i a g r a m L i n k " / > < / a : K e y V a l u e O f D i a g r a m O b j e c t K e y a n y T y p e z b w N T n L X > < a : K e y V a l u e O f D i a g r a m O b j e c t K e y a n y T y p e z b w N T n L X > < a : K e y > < K e y > L i n k s \ & l t ; C o l u m n s \ S u m   o f   M D S c e n s u s & g t ; - & l t ; M e a s u r e s \ M D S c e n s u s & g t ; \ C O L U M N < / K e y > < / a : K e y > < a : V a l u e   i : t y p e = " M e a s u r e G r i d V i e w S t a t e I D i a g r a m L i n k E n d p o i n t " / > < / a : K e y V a l u e O f D i a g r a m O b j e c t K e y a n y T y p e z b w N T n L X > < a : K e y V a l u e O f D i a g r a m O b j e c t K e y a n y T y p e z b w N T n L X > < a : K e y > < K e y > L i n k s \ & l t ; C o l u m n s \ S u m   o f   M D S c e n s u s & g t ; - & l t ; M e a s u r e s \ M D S c e n s u s & g t ; \ M E A S U R E < / K e y > < / a : K e y > < a : V a l u e   i : t y p e = " M e a s u r e G r i d V i e w S t a t e I D i a g r a m L i n k E n d p o i n t " / > < / a : K e y V a l u e O f D i a g r a m O b j e c t K e y a n y T y p e z b w N T n L X > < a : K e y V a l u e O f D i a g r a m O b j e c t K e y a n y T y p e z b w N T n L X > < a : K e y > < K e y > L i n k s \ & l t ; C o l u m n s \ S u m   o f   H r s _ R N D O N & g t ; - & l t ; M e a s u r e s \ H r s _ R N D O N & g t ; < / K e y > < / a : K e y > < a : V a l u e   i : t y p e = " M e a s u r e G r i d V i e w S t a t e I D i a g r a m L i n k " / > < / a : K e y V a l u e O f D i a g r a m O b j e c t K e y a n y T y p e z b w N T n L X > < a : K e y V a l u e O f D i a g r a m O b j e c t K e y a n y T y p e z b w N T n L X > < a : K e y > < K e y > L i n k s \ & l t ; C o l u m n s \ S u m   o f   H r s _ R N D O N & g t ; - & l t ; M e a s u r e s \ H r s _ R N D O N & g t ; \ C O L U M N < / K e y > < / a : K e y > < a : V a l u e   i : t y p e = " M e a s u r e G r i d V i e w S t a t e I D i a g r a m L i n k E n d p o i n t " / > < / a : K e y V a l u e O f D i a g r a m O b j e c t K e y a n y T y p e z b w N T n L X > < a : K e y V a l u e O f D i a g r a m O b j e c t K e y a n y T y p e z b w N T n L X > < a : K e y > < K e y > L i n k s \ & l t ; C o l u m n s \ S u m   o f   H r s _ R N D O N & g t ; - & l t ; M e a s u r e s \ H r s _ R N D O N & g t ; \ M E A S U R E < / K e y > < / a : K e y > < a : V a l u e   i : t y p e = " M e a s u r e G r i d V i e w S t a t e I D i a g r a m L i n k E n d p o i n t " / > < / a : K e y V a l u e O f D i a g r a m O b j e c t K e y a n y T y p e z b w N T n L X > < a : K e y V a l u e O f D i a g r a m O b j e c t K e y a n y T y p e z b w N T n L X > < a : K e y > < K e y > L i n k s \ & l t ; C o l u m n s \ S u m   o f   H r s _ R N D O N _ e m p & g t ; - & l t ; M e a s u r e s \ H r s _ R N D O N _ e m p & g t ; < / K e y > < / a : K e y > < a : V a l u e   i : t y p e = " M e a s u r e G r i d V i e w S t a t e I D i a g r a m L i n k " / > < / a : K e y V a l u e O f D i a g r a m O b j e c t K e y a n y T y p e z b w N T n L X > < a : K e y V a l u e O f D i a g r a m O b j e c t K e y a n y T y p e z b w N T n L X > < a : K e y > < K e y > L i n k s \ & l t ; C o l u m n s \ S u m   o f   H r s _ R N D O N _ e m p & g t ; - & l t ; M e a s u r e s \ H r s _ R N D O N _ e m p & g t ; \ C O L U M N < / K e y > < / a : K e y > < a : V a l u e   i : t y p e = " M e a s u r e G r i d V i e w S t a t e I D i a g r a m L i n k E n d p o i n t " / > < / a : K e y V a l u e O f D i a g r a m O b j e c t K e y a n y T y p e z b w N T n L X > < a : K e y V a l u e O f D i a g r a m O b j e c t K e y a n y T y p e z b w N T n L X > < a : K e y > < K e y > L i n k s \ & l t ; C o l u m n s \ S u m   o f   H r s _ R N D O N _ e m p & g t ; - & l t ; M e a s u r e s \ H r s _ R N D O N _ e m p & g t ; \ M E A S U R E < / K e y > < / a : K e y > < a : V a l u e   i : t y p e = " M e a s u r e G r i d V i e w S t a t e I D i a g r a m L i n k E n d p o i n t " / > < / a : K e y V a l u e O f D i a g r a m O b j e c t K e y a n y T y p e z b w N T n L X > < a : K e y V a l u e O f D i a g r a m O b j e c t K e y a n y T y p e z b w N T n L X > < a : K e y > < K e y > L i n k s \ & l t ; C o l u m n s \ S u m   o f   H r s _ R N D O N _ c t r & g t ; - & l t ; M e a s u r e s \ H r s _ R N D O N _ c t r & g t ; < / K e y > < / a : K e y > < a : V a l u e   i : t y p e = " M e a s u r e G r i d V i e w S t a t e I D i a g r a m L i n k " / > < / a : K e y V a l u e O f D i a g r a m O b j e c t K e y a n y T y p e z b w N T n L X > < a : K e y V a l u e O f D i a g r a m O b j e c t K e y a n y T y p e z b w N T n L X > < a : K e y > < K e y > L i n k s \ & l t ; C o l u m n s \ S u m   o f   H r s _ R N D O N _ c t r & g t ; - & l t ; M e a s u r e s \ H r s _ R N D O N _ c t r & g t ; \ C O L U M N < / K e y > < / a : K e y > < a : V a l u e   i : t y p e = " M e a s u r e G r i d V i e w S t a t e I D i a g r a m L i n k E n d p o i n t " / > < / a : K e y V a l u e O f D i a g r a m O b j e c t K e y a n y T y p e z b w N T n L X > < a : K e y V a l u e O f D i a g r a m O b j e c t K e y a n y T y p e z b w N T n L X > < a : K e y > < K e y > L i n k s \ & l t ; C o l u m n s \ S u m   o f   H r s _ R N D O N _ c t r & g t ; - & l t ; M e a s u r e s \ H r s _ R N D O N _ c t r & g t ; \ M E A S U R E < / K e y > < / a : K e y > < a : V a l u e   i : t y p e = " M e a s u r e G r i d V i e w S t a t e I D i a g r a m L i n k E n d p o i n t " / > < / a : K e y V a l u e O f D i a g r a m O b j e c t K e y a n y T y p e z b w N T n L X > < a : K e y V a l u e O f D i a g r a m O b j e c t K e y a n y T y p e z b w N T n L X > < a : K e y > < K e y > L i n k s \ & l t ; C o l u m n s \ S u m   o f   H r s _ R N a d m i n & g t ; - & l t ; M e a s u r e s \ H r s _ R N a d m i n & g t ; < / K e y > < / a : K e y > < a : V a l u e   i : t y p e = " M e a s u r e G r i d V i e w S t a t e I D i a g r a m L i n k " / > < / a : K e y V a l u e O f D i a g r a m O b j e c t K e y a n y T y p e z b w N T n L X > < a : K e y V a l u e O f D i a g r a m O b j e c t K e y a n y T y p e z b w N T n L X > < a : K e y > < K e y > L i n k s \ & l t ; C o l u m n s \ S u m   o f   H r s _ R N a d m i n & g t ; - & l t ; M e a s u r e s \ H r s _ R N a d m i n & g t ; \ C O L U M N < / K e y > < / a : K e y > < a : V a l u e   i : t y p e = " M e a s u r e G r i d V i e w S t a t e I D i a g r a m L i n k E n d p o i n t " / > < / a : K e y V a l u e O f D i a g r a m O b j e c t K e y a n y T y p e z b w N T n L X > < a : K e y V a l u e O f D i a g r a m O b j e c t K e y a n y T y p e z b w N T n L X > < a : K e y > < K e y > L i n k s \ & l t ; C o l u m n s \ S u m   o f   H r s _ R N a d m i n & g t ; - & l t ; M e a s u r e s \ H r s _ R N a d m i n & g t ; \ M E A S U R E < / K e y > < / a : K e y > < a : V a l u e   i : t y p e = " M e a s u r e G r i d V i e w S t a t e I D i a g r a m L i n k E n d p o i n t " / > < / a : K e y V a l u e O f D i a g r a m O b j e c t K e y a n y T y p e z b w N T n L X > < a : K e y V a l u e O f D i a g r a m O b j e c t K e y a n y T y p e z b w N T n L X > < a : K e y > < K e y > L i n k s \ & l t ; C o l u m n s \ S u m   o f   H r s _ R N a d m i n _ e m p & g t ; - & l t ; M e a s u r e s \ H r s _ R N a d m i n _ e m p & g t ; < / K e y > < / a : K e y > < a : V a l u e   i : t y p e = " M e a s u r e G r i d V i e w S t a t e I D i a g r a m L i n k " / > < / a : K e y V a l u e O f D i a g r a m O b j e c t K e y a n y T y p e z b w N T n L X > < a : K e y V a l u e O f D i a g r a m O b j e c t K e y a n y T y p e z b w N T n L X > < a : K e y > < K e y > L i n k s \ & l t ; C o l u m n s \ S u m   o f   H r s _ R N a d m i n _ e m p & g t ; - & l t ; M e a s u r e s \ H r s _ R N a d m i n _ e m p & g t ; \ C O L U M N < / K e y > < / a : K e y > < a : V a l u e   i : t y p e = " M e a s u r e G r i d V i e w S t a t e I D i a g r a m L i n k E n d p o i n t " / > < / a : K e y V a l u e O f D i a g r a m O b j e c t K e y a n y T y p e z b w N T n L X > < a : K e y V a l u e O f D i a g r a m O b j e c t K e y a n y T y p e z b w N T n L X > < a : K e y > < K e y > L i n k s \ & l t ; C o l u m n s \ S u m   o f   H r s _ R N a d m i n _ e m p & g t ; - & l t ; M e a s u r e s \ H r s _ R N a d m i n _ e m p & g t ; \ M E A S U R E < / K e y > < / a : K e y > < a : V a l u e   i : t y p e = " M e a s u r e G r i d V i e w S t a t e I D i a g r a m L i n k E n d p o i n t " / > < / a : K e y V a l u e O f D i a g r a m O b j e c t K e y a n y T y p e z b w N T n L X > < a : K e y V a l u e O f D i a g r a m O b j e c t K e y a n y T y p e z b w N T n L X > < a : K e y > < K e y > L i n k s \ & l t ; C o l u m n s \ S u m   o f   H r s _ R N a d m i n _ c t r & g t ; - & l t ; M e a s u r e s \ H r s _ R N a d m i n _ c t r & g t ; < / K e y > < / a : K e y > < a : V a l u e   i : t y p e = " M e a s u r e G r i d V i e w S t a t e I D i a g r a m L i n k " / > < / a : K e y V a l u e O f D i a g r a m O b j e c t K e y a n y T y p e z b w N T n L X > < a : K e y V a l u e O f D i a g r a m O b j e c t K e y a n y T y p e z b w N T n L X > < a : K e y > < K e y > L i n k s \ & l t ; C o l u m n s \ S u m   o f   H r s _ R N a d m i n _ c t r & g t ; - & l t ; M e a s u r e s \ H r s _ R N a d m i n _ c t r & g t ; \ C O L U M N < / K e y > < / a : K e y > < a : V a l u e   i : t y p e = " M e a s u r e G r i d V i e w S t a t e I D i a g r a m L i n k E n d p o i n t " / > < / a : K e y V a l u e O f D i a g r a m O b j e c t K e y a n y T y p e z b w N T n L X > < a : K e y V a l u e O f D i a g r a m O b j e c t K e y a n y T y p e z b w N T n L X > < a : K e y > < K e y > L i n k s \ & l t ; C o l u m n s \ S u m   o f   H r s _ R N a d m i n _ c t r & g t ; - & l t ; M e a s u r e s \ H r s _ R N a d m i n _ c t r & g t ; \ M E A S U R E < / K e y > < / a : K e y > < a : V a l u e   i : t y p e = " M e a s u r e G r i d V i e w S t a t e I D i a g r a m L i n k E n d p o i n t " / > < / a : K e y V a l u e O f D i a g r a m O b j e c t K e y a n y T y p e z b w N T n L X > < a : K e y V a l u e O f D i a g r a m O b j e c t K e y a n y T y p e z b w N T n L X > < a : K e y > < K e y > L i n k s \ & l t ; C o l u m n s \ S u m   o f   H r s _ R N & g t ; - & l t ; M e a s u r e s \ H r s _ R N & g t ; < / K e y > < / a : K e y > < a : V a l u e   i : t y p e = " M e a s u r e G r i d V i e w S t a t e I D i a g r a m L i n k " / > < / a : K e y V a l u e O f D i a g r a m O b j e c t K e y a n y T y p e z b w N T n L X > < a : K e y V a l u e O f D i a g r a m O b j e c t K e y a n y T y p e z b w N T n L X > < a : K e y > < K e y > L i n k s \ & l t ; C o l u m n s \ S u m   o f   H r s _ R N & g t ; - & l t ; M e a s u r e s \ H r s _ R N & g t ; \ C O L U M N < / K e y > < / a : K e y > < a : V a l u e   i : t y p e = " M e a s u r e G r i d V i e w S t a t e I D i a g r a m L i n k E n d p o i n t " / > < / a : K e y V a l u e O f D i a g r a m O b j e c t K e y a n y T y p e z b w N T n L X > < a : K e y V a l u e O f D i a g r a m O b j e c t K e y a n y T y p e z b w N T n L X > < a : K e y > < K e y > L i n k s \ & l t ; C o l u m n s \ S u m   o f   H r s _ R N & g t ; - & l t ; M e a s u r e s \ H r s _ R N & g t ; \ M E A S U R E < / K e y > < / a : K e y > < a : V a l u e   i : t y p e = " M e a s u r e G r i d V i e w S t a t e I D i a g r a m L i n k E n d p o i n t " / > < / a : K e y V a l u e O f D i a g r a m O b j e c t K e y a n y T y p e z b w N T n L X > < a : K e y V a l u e O f D i a g r a m O b j e c t K e y a n y T y p e z b w N T n L X > < a : K e y > < K e y > L i n k s \ & l t ; C o l u m n s \ S u m   o f   H r s _ R N _ e m p & g t ; - & l t ; M e a s u r e s \ H r s _ R N _ e m p & g t ; < / K e y > < / a : K e y > < a : V a l u e   i : t y p e = " M e a s u r e G r i d V i e w S t a t e I D i a g r a m L i n k " / > < / a : K e y V a l u e O f D i a g r a m O b j e c t K e y a n y T y p e z b w N T n L X > < a : K e y V a l u e O f D i a g r a m O b j e c t K e y a n y T y p e z b w N T n L X > < a : K e y > < K e y > L i n k s \ & l t ; C o l u m n s \ S u m   o f   H r s _ R N _ e m p & g t ; - & l t ; M e a s u r e s \ H r s _ R N _ e m p & g t ; \ C O L U M N < / K e y > < / a : K e y > < a : V a l u e   i : t y p e = " M e a s u r e G r i d V i e w S t a t e I D i a g r a m L i n k E n d p o i n t " / > < / a : K e y V a l u e O f D i a g r a m O b j e c t K e y a n y T y p e z b w N T n L X > < a : K e y V a l u e O f D i a g r a m O b j e c t K e y a n y T y p e z b w N T n L X > < a : K e y > < K e y > L i n k s \ & l t ; C o l u m n s \ S u m   o f   H r s _ R N _ e m p & g t ; - & l t ; M e a s u r e s \ H r s _ R N _ e m p & g t ; \ M E A S U R E < / K e y > < / a : K e y > < a : V a l u e   i : t y p e = " M e a s u r e G r i d V i e w S t a t e I D i a g r a m L i n k E n d p o i n t " / > < / a : K e y V a l u e O f D i a g r a m O b j e c t K e y a n y T y p e z b w N T n L X > < a : K e y V a l u e O f D i a g r a m O b j e c t K e y a n y T y p e z b w N T n L X > < a : K e y > < K e y > L i n k s \ & l t ; C o l u m n s \ S u m   o f   H r s _ R N _ c t r & g t ; - & l t ; M e a s u r e s \ H r s _ R N _ c t r & g t ; < / K e y > < / a : K e y > < a : V a l u e   i : t y p e = " M e a s u r e G r i d V i e w S t a t e I D i a g r a m L i n k " / > < / a : K e y V a l u e O f D i a g r a m O b j e c t K e y a n y T y p e z b w N T n L X > < a : K e y V a l u e O f D i a g r a m O b j e c t K e y a n y T y p e z b w N T n L X > < a : K e y > < K e y > L i n k s \ & l t ; C o l u m n s \ S u m   o f   H r s _ R N _ c t r & g t ; - & l t ; M e a s u r e s \ H r s _ R N _ c t r & g t ; \ C O L U M N < / K e y > < / a : K e y > < a : V a l u e   i : t y p e = " M e a s u r e G r i d V i e w S t a t e I D i a g r a m L i n k E n d p o i n t " / > < / a : K e y V a l u e O f D i a g r a m O b j e c t K e y a n y T y p e z b w N T n L X > < a : K e y V a l u e O f D i a g r a m O b j e c t K e y a n y T y p e z b w N T n L X > < a : K e y > < K e y > L i n k s \ & l t ; C o l u m n s \ S u m   o f   H r s _ R N _ c t r & g t ; - & l t ; M e a s u r e s \ H r s _ R N _ c t r & g t ; \ M E A S U R E < / K e y > < / a : K e y > < a : V a l u e   i : t y p e = " M e a s u r e G r i d V i e w S t a t e I D i a g r a m L i n k E n d p o i n t " / > < / a : K e y V a l u e O f D i a g r a m O b j e c t K e y a n y T y p e z b w N T n L X > < a : K e y V a l u e O f D i a g r a m O b j e c t K e y a n y T y p e z b w N T n L X > < a : K e y > < K e y > L i n k s \ & l t ; C o l u m n s \ S u m   o f   H r s _ L P N a d m i n & g t ; - & l t ; M e a s u r e s \ H r s _ L P N a d m i n & g t ; < / K e y > < / a : K e y > < a : V a l u e   i : t y p e = " M e a s u r e G r i d V i e w S t a t e I D i a g r a m L i n k " / > < / a : K e y V a l u e O f D i a g r a m O b j e c t K e y a n y T y p e z b w N T n L X > < a : K e y V a l u e O f D i a g r a m O b j e c t K e y a n y T y p e z b w N T n L X > < a : K e y > < K e y > L i n k s \ & l t ; C o l u m n s \ S u m   o f   H r s _ L P N a d m i n & g t ; - & l t ; M e a s u r e s \ H r s _ L P N a d m i n & g t ; \ C O L U M N < / K e y > < / a : K e y > < a : V a l u e   i : t y p e = " M e a s u r e G r i d V i e w S t a t e I D i a g r a m L i n k E n d p o i n t " / > < / a : K e y V a l u e O f D i a g r a m O b j e c t K e y a n y T y p e z b w N T n L X > < a : K e y V a l u e O f D i a g r a m O b j e c t K e y a n y T y p e z b w N T n L X > < a : K e y > < K e y > L i n k s \ & l t ; C o l u m n s \ S u m   o f   H r s _ L P N a d m i n & g t ; - & l t ; M e a s u r e s \ H r s _ L P N a d m i n & g t ; \ M E A S U R E < / K e y > < / a : K e y > < a : V a l u e   i : t y p e = " M e a s u r e G r i d V i e w S t a t e I D i a g r a m L i n k E n d p o i n t " / > < / a : K e y V a l u e O f D i a g r a m O b j e c t K e y a n y T y p e z b w N T n L X > < a : K e y V a l u e O f D i a g r a m O b j e c t K e y a n y T y p e z b w N T n L X > < a : K e y > < K e y > L i n k s \ & l t ; C o l u m n s \ S u m   o f   H r s _ L P N a d m i n _ e m p & g t ; - & l t ; M e a s u r e s \ H r s _ L P N a d m i n _ e m p & g t ; < / K e y > < / a : K e y > < a : V a l u e   i : t y p e = " M e a s u r e G r i d V i e w S t a t e I D i a g r a m L i n k " / > < / a : K e y V a l u e O f D i a g r a m O b j e c t K e y a n y T y p e z b w N T n L X > < a : K e y V a l u e O f D i a g r a m O b j e c t K e y a n y T y p e z b w N T n L X > < a : K e y > < K e y > L i n k s \ & l t ; C o l u m n s \ S u m   o f   H r s _ L P N a d m i n _ e m p & g t ; - & l t ; M e a s u r e s \ H r s _ L P N a d m i n _ e m p & g t ; \ C O L U M N < / K e y > < / a : K e y > < a : V a l u e   i : t y p e = " M e a s u r e G r i d V i e w S t a t e I D i a g r a m L i n k E n d p o i n t " / > < / a : K e y V a l u e O f D i a g r a m O b j e c t K e y a n y T y p e z b w N T n L X > < a : K e y V a l u e O f D i a g r a m O b j e c t K e y a n y T y p e z b w N T n L X > < a : K e y > < K e y > L i n k s \ & l t ; C o l u m n s \ S u m   o f   H r s _ L P N a d m i n _ e m p & g t ; - & l t ; M e a s u r e s \ H r s _ L P N a d m i n _ e m p & g t ; \ M E A S U R E < / K e y > < / a : K e y > < a : V a l u e   i : t y p e = " M e a s u r e G r i d V i e w S t a t e I D i a g r a m L i n k E n d p o i n t " / > < / a : K e y V a l u e O f D i a g r a m O b j e c t K e y a n y T y p e z b w N T n L X > < a : K e y V a l u e O f D i a g r a m O b j e c t K e y a n y T y p e z b w N T n L X > < a : K e y > < K e y > L i n k s \ & l t ; C o l u m n s \ S u m   o f   H r s _ L P N & g t ; - & l t ; M e a s u r e s \ H r s _ L P N & g t ; < / K e y > < / a : K e y > < a : V a l u e   i : t y p e = " M e a s u r e G r i d V i e w S t a t e I D i a g r a m L i n k " / > < / a : K e y V a l u e O f D i a g r a m O b j e c t K e y a n y T y p e z b w N T n L X > < a : K e y V a l u e O f D i a g r a m O b j e c t K e y a n y T y p e z b w N T n L X > < a : K e y > < K e y > L i n k s \ & l t ; C o l u m n s \ S u m   o f   H r s _ L P N & g t ; - & l t ; M e a s u r e s \ H r s _ L P N & g t ; \ C O L U M N < / K e y > < / a : K e y > < a : V a l u e   i : t y p e = " M e a s u r e G r i d V i e w S t a t e I D i a g r a m L i n k E n d p o i n t " / > < / a : K e y V a l u e O f D i a g r a m O b j e c t K e y a n y T y p e z b w N T n L X > < a : K e y V a l u e O f D i a g r a m O b j e c t K e y a n y T y p e z b w N T n L X > < a : K e y > < K e y > L i n k s \ & l t ; C o l u m n s \ S u m   o f   H r s _ L P N & g t ; - & l t ; M e a s u r e s \ H r s _ L P N & g t ; \ M E A S U R E < / K e y > < / a : K e y > < a : V a l u e   i : t y p e = " M e a s u r e G r i d V i e w S t a t e I D i a g r a m L i n k E n d p o i n t " / > < / a : K e y V a l u e O f D i a g r a m O b j e c t K e y a n y T y p e z b w N T n L X > < a : K e y V a l u e O f D i a g r a m O b j e c t K e y a n y T y p e z b w N T n L X > < a : K e y > < K e y > L i n k s \ & l t ; C o l u m n s \ S u m   o f   H r s _ L P N a d m i n _ c t r & g t ; - & l t ; M e a s u r e s \ H r s _ L P N a d m i n _ c t r & g t ; < / K e y > < / a : K e y > < a : V a l u e   i : t y p e = " M e a s u r e G r i d V i e w S t a t e I D i a g r a m L i n k " / > < / a : K e y V a l u e O f D i a g r a m O b j e c t K e y a n y T y p e z b w N T n L X > < a : K e y V a l u e O f D i a g r a m O b j e c t K e y a n y T y p e z b w N T n L X > < a : K e y > < K e y > L i n k s \ & l t ; C o l u m n s \ S u m   o f   H r s _ L P N a d m i n _ c t r & g t ; - & l t ; M e a s u r e s \ H r s _ L P N a d m i n _ c t r & g t ; \ C O L U M N < / K e y > < / a : K e y > < a : V a l u e   i : t y p e = " M e a s u r e G r i d V i e w S t a t e I D i a g r a m L i n k E n d p o i n t " / > < / a : K e y V a l u e O f D i a g r a m O b j e c t K e y a n y T y p e z b w N T n L X > < a : K e y V a l u e O f D i a g r a m O b j e c t K e y a n y T y p e z b w N T n L X > < a : K e y > < K e y > L i n k s \ & l t ; C o l u m n s \ S u m   o f   H r s _ L P N a d m i n _ c t r & g t ; - & l t ; M e a s u r e s \ H r s _ L P N a d m i n _ c t r & g t ; \ M E A S U R E < / K e y > < / a : K e y > < a : V a l u e   i : t y p e = " M e a s u r e G r i d V i e w S t a t e I D i a g r a m L i n k E n d p o i n t " / > < / a : K e y V a l u e O f D i a g r a m O b j e c t K e y a n y T y p e z b w N T n L X > < a : K e y V a l u e O f D i a g r a m O b j e c t K e y a n y T y p e z b w N T n L X > < a : K e y > < K e y > L i n k s \ & l t ; C o l u m n s \ S u m   o f   H r s _ L P N _ e m p & g t ; - & l t ; M e a s u r e s \ H r s _ L P N _ e m p & g t ; < / K e y > < / a : K e y > < a : V a l u e   i : t y p e = " M e a s u r e G r i d V i e w S t a t e I D i a g r a m L i n k " / > < / a : K e y V a l u e O f D i a g r a m O b j e c t K e y a n y T y p e z b w N T n L X > < a : K e y V a l u e O f D i a g r a m O b j e c t K e y a n y T y p e z b w N T n L X > < a : K e y > < K e y > L i n k s \ & l t ; C o l u m n s \ S u m   o f   H r s _ L P N _ e m p & g t ; - & l t ; M e a s u r e s \ H r s _ L P N _ e m p & g t ; \ C O L U M N < / K e y > < / a : K e y > < a : V a l u e   i : t y p e = " M e a s u r e G r i d V i e w S t a t e I D i a g r a m L i n k E n d p o i n t " / > < / a : K e y V a l u e O f D i a g r a m O b j e c t K e y a n y T y p e z b w N T n L X > < a : K e y V a l u e O f D i a g r a m O b j e c t K e y a n y T y p e z b w N T n L X > < a : K e y > < K e y > L i n k s \ & l t ; C o l u m n s \ S u m   o f   H r s _ L P N _ e m p & g t ; - & l t ; M e a s u r e s \ H r s _ L P N _ e m p & g t ; \ M E A S U R E < / K e y > < / a : K e y > < a : V a l u e   i : t y p e = " M e a s u r e G r i d V i e w S t a t e I D i a g r a m L i n k E n d p o i n t " / > < / a : K e y V a l u e O f D i a g r a m O b j e c t K e y a n y T y p e z b w N T n L X > < a : K e y V a l u e O f D i a g r a m O b j e c t K e y a n y T y p e z b w N T n L X > < a : K e y > < K e y > L i n k s \ & l t ; C o l u m n s \ S u m   o f   H r s _ L P N _ c t r & g t ; - & l t ; M e a s u r e s \ H r s _ L P N _ c t r & g t ; < / K e y > < / a : K e y > < a : V a l u e   i : t y p e = " M e a s u r e G r i d V i e w S t a t e I D i a g r a m L i n k " / > < / a : K e y V a l u e O f D i a g r a m O b j e c t K e y a n y T y p e z b w N T n L X > < a : K e y V a l u e O f D i a g r a m O b j e c t K e y a n y T y p e z b w N T n L X > < a : K e y > < K e y > L i n k s \ & l t ; C o l u m n s \ S u m   o f   H r s _ L P N _ c t r & g t ; - & l t ; M e a s u r e s \ H r s _ L P N _ c t r & g t ; \ C O L U M N < / K e y > < / a : K e y > < a : V a l u e   i : t y p e = " M e a s u r e G r i d V i e w S t a t e I D i a g r a m L i n k E n d p o i n t " / > < / a : K e y V a l u e O f D i a g r a m O b j e c t K e y a n y T y p e z b w N T n L X > < a : K e y V a l u e O f D i a g r a m O b j e c t K e y a n y T y p e z b w N T n L X > < a : K e y > < K e y > L i n k s \ & l t ; C o l u m n s \ S u m   o f   H r s _ L P N _ c t r & g t ; - & l t ; M e a s u r e s \ H r s _ L P N _ c t r & g t ; \ M E A S U R E < / K e y > < / a : K e y > < a : V a l u e   i : t y p e = " M e a s u r e G r i d V i e w S t a t e I D i a g r a m L i n k E n d p o i n t " / > < / a : K e y V a l u e O f D i a g r a m O b j e c t K e y a n y T y p e z b w N T n L X > < a : K e y V a l u e O f D i a g r a m O b j e c t K e y a n y T y p e z b w N T n L X > < a : K e y > < K e y > L i n k s \ & l t ; C o l u m n s \ S u m   o f   H r s _ C N A & g t ; - & l t ; M e a s u r e s \ H r s _ C N A & g t ; < / K e y > < / a : K e y > < a : V a l u e   i : t y p e = " M e a s u r e G r i d V i e w S t a t e I D i a g r a m L i n k " / > < / a : K e y V a l u e O f D i a g r a m O b j e c t K e y a n y T y p e z b w N T n L X > < a : K e y V a l u e O f D i a g r a m O b j e c t K e y a n y T y p e z b w N T n L X > < a : K e y > < K e y > L i n k s \ & l t ; C o l u m n s \ S u m   o f   H r s _ C N A & g t ; - & l t ; M e a s u r e s \ H r s _ C N A & g t ; \ C O L U M N < / K e y > < / a : K e y > < a : V a l u e   i : t y p e = " M e a s u r e G r i d V i e w S t a t e I D i a g r a m L i n k E n d p o i n t " / > < / a : K e y V a l u e O f D i a g r a m O b j e c t K e y a n y T y p e z b w N T n L X > < a : K e y V a l u e O f D i a g r a m O b j e c t K e y a n y T y p e z b w N T n L X > < a : K e y > < K e y > L i n k s \ & l t ; C o l u m n s \ S u m   o f   H r s _ C N A & g t ; - & l t ; M e a s u r e s \ H r s _ C N A & g t ; \ M E A S U R E < / K e y > < / a : K e y > < a : V a l u e   i : t y p e = " M e a s u r e G r i d V i e w S t a t e I D i a g r a m L i n k E n d p o i n t " / > < / a : K e y V a l u e O f D i a g r a m O b j e c t K e y a n y T y p e z b w N T n L X > < a : K e y V a l u e O f D i a g r a m O b j e c t K e y a n y T y p e z b w N T n L X > < a : K e y > < K e y > L i n k s \ & l t ; C o l u m n s \ S u m   o f   H r s _ C N A _ e m p & g t ; - & l t ; M e a s u r e s \ H r s _ C N A _ e m p & g t ; < / K e y > < / a : K e y > < a : V a l u e   i : t y p e = " M e a s u r e G r i d V i e w S t a t e I D i a g r a m L i n k " / > < / a : K e y V a l u e O f D i a g r a m O b j e c t K e y a n y T y p e z b w N T n L X > < a : K e y V a l u e O f D i a g r a m O b j e c t K e y a n y T y p e z b w N T n L X > < a : K e y > < K e y > L i n k s \ & l t ; C o l u m n s \ S u m   o f   H r s _ C N A _ e m p & g t ; - & l t ; M e a s u r e s \ H r s _ C N A _ e m p & g t ; \ C O L U M N < / K e y > < / a : K e y > < a : V a l u e   i : t y p e = " M e a s u r e G r i d V i e w S t a t e I D i a g r a m L i n k E n d p o i n t " / > < / a : K e y V a l u e O f D i a g r a m O b j e c t K e y a n y T y p e z b w N T n L X > < a : K e y V a l u e O f D i a g r a m O b j e c t K e y a n y T y p e z b w N T n L X > < a : K e y > < K e y > L i n k s \ & l t ; C o l u m n s \ S u m   o f   H r s _ C N A _ e m p & g t ; - & l t ; M e a s u r e s \ H r s _ C N A _ e m p & g t ; \ M E A S U R E < / K e y > < / a : K e y > < a : V a l u e   i : t y p e = " M e a s u r e G r i d V i e w S t a t e I D i a g r a m L i n k E n d p o i n t " / > < / a : K e y V a l u e O f D i a g r a m O b j e c t K e y a n y T y p e z b w N T n L X > < a : K e y V a l u e O f D i a g r a m O b j e c t K e y a n y T y p e z b w N T n L X > < a : K e y > < K e y > L i n k s \ & l t ; C o l u m n s \ S u m   o f   H r s _ C N A _ c t r & g t ; - & l t ; M e a s u r e s \ H r s _ C N A _ c t r & g t ; < / K e y > < / a : K e y > < a : V a l u e   i : t y p e = " M e a s u r e G r i d V i e w S t a t e I D i a g r a m L i n k " / > < / a : K e y V a l u e O f D i a g r a m O b j e c t K e y a n y T y p e z b w N T n L X > < a : K e y V a l u e O f D i a g r a m O b j e c t K e y a n y T y p e z b w N T n L X > < a : K e y > < K e y > L i n k s \ & l t ; C o l u m n s \ S u m   o f   H r s _ C N A _ c t r & g t ; - & l t ; M e a s u r e s \ H r s _ C N A _ c t r & g t ; \ C O L U M N < / K e y > < / a : K e y > < a : V a l u e   i : t y p e = " M e a s u r e G r i d V i e w S t a t e I D i a g r a m L i n k E n d p o i n t " / > < / a : K e y V a l u e O f D i a g r a m O b j e c t K e y a n y T y p e z b w N T n L X > < a : K e y V a l u e O f D i a g r a m O b j e c t K e y a n y T y p e z b w N T n L X > < a : K e y > < K e y > L i n k s \ & l t ; C o l u m n s \ S u m   o f   H r s _ C N A _ c t r & g t ; - & l t ; M e a s u r e s \ H r s _ C N A _ c t r & g t ; \ M E A S U R E < / K e y > < / a : K e y > < a : V a l u e   i : t y p e = " M e a s u r e G r i d V i e w S t a t e I D i a g r a m L i n k E n d p o i n t " / > < / a : K e y V a l u e O f D i a g r a m O b j e c t K e y a n y T y p e z b w N T n L X > < a : K e y V a l u e O f D i a g r a m O b j e c t K e y a n y T y p e z b w N T n L X > < a : K e y > < K e y > L i n k s \ & l t ; C o l u m n s \ S u m   o f   H r s _ N A t r n & g t ; - & l t ; M e a s u r e s \ H r s _ N A t r n & g t ; < / K e y > < / a : K e y > < a : V a l u e   i : t y p e = " M e a s u r e G r i d V i e w S t a t e I D i a g r a m L i n k " / > < / a : K e y V a l u e O f D i a g r a m O b j e c t K e y a n y T y p e z b w N T n L X > < a : K e y V a l u e O f D i a g r a m O b j e c t K e y a n y T y p e z b w N T n L X > < a : K e y > < K e y > L i n k s \ & l t ; C o l u m n s \ S u m   o f   H r s _ N A t r n & g t ; - & l t ; M e a s u r e s \ H r s _ N A t r n & g t ; \ C O L U M N < / K e y > < / a : K e y > < a : V a l u e   i : t y p e = " M e a s u r e G r i d V i e w S t a t e I D i a g r a m L i n k E n d p o i n t " / > < / a : K e y V a l u e O f D i a g r a m O b j e c t K e y a n y T y p e z b w N T n L X > < a : K e y V a l u e O f D i a g r a m O b j e c t K e y a n y T y p e z b w N T n L X > < a : K e y > < K e y > L i n k s \ & l t ; C o l u m n s \ S u m   o f   H r s _ N A t r n & g t ; - & l t ; M e a s u r e s \ H r s _ N A t r n & g t ; \ M E A S U R E < / K e y > < / a : K e y > < a : V a l u e   i : t y p e = " M e a s u r e G r i d V i e w S t a t e I D i a g r a m L i n k E n d p o i n t " / > < / a : K e y V a l u e O f D i a g r a m O b j e c t K e y a n y T y p e z b w N T n L X > < a : K e y V a l u e O f D i a g r a m O b j e c t K e y a n y T y p e z b w N T n L X > < a : K e y > < K e y > L i n k s \ & l t ; C o l u m n s \ S u m   o f   H r s _ N A t r n _ e m p & g t ; - & l t ; M e a s u r e s \ H r s _ N A t r n _ e m p & g t ; < / K e y > < / a : K e y > < a : V a l u e   i : t y p e = " M e a s u r e G r i d V i e w S t a t e I D i a g r a m L i n k " / > < / a : K e y V a l u e O f D i a g r a m O b j e c t K e y a n y T y p e z b w N T n L X > < a : K e y V a l u e O f D i a g r a m O b j e c t K e y a n y T y p e z b w N T n L X > < a : K e y > < K e y > L i n k s \ & l t ; C o l u m n s \ S u m   o f   H r s _ N A t r n _ e m p & g t ; - & l t ; M e a s u r e s \ H r s _ N A t r n _ e m p & g t ; \ C O L U M N < / K e y > < / a : K e y > < a : V a l u e   i : t y p e = " M e a s u r e G r i d V i e w S t a t e I D i a g r a m L i n k E n d p o i n t " / > < / a : K e y V a l u e O f D i a g r a m O b j e c t K e y a n y T y p e z b w N T n L X > < a : K e y V a l u e O f D i a g r a m O b j e c t K e y a n y T y p e z b w N T n L X > < a : K e y > < K e y > L i n k s \ & l t ; C o l u m n s \ S u m   o f   H r s _ N A t r n _ e m p & g t ; - & l t ; M e a s u r e s \ H r s _ N A t r n _ e m p & g t ; \ M E A S U R E < / K e y > < / a : K e y > < a : V a l u e   i : t y p e = " M e a s u r e G r i d V i e w S t a t e I D i a g r a m L i n k E n d p o i n t " / > < / a : K e y V a l u e O f D i a g r a m O b j e c t K e y a n y T y p e z b w N T n L X > < a : K e y V a l u e O f D i a g r a m O b j e c t K e y a n y T y p e z b w N T n L X > < a : K e y > < K e y > L i n k s \ & l t ; C o l u m n s \ S u m   o f   H r s _ N A t r n _ c t r & g t ; - & l t ; M e a s u r e s \ H r s _ N A t r n _ c t r & g t ; < / K e y > < / a : K e y > < a : V a l u e   i : t y p e = " M e a s u r e G r i d V i e w S t a t e I D i a g r a m L i n k " / > < / a : K e y V a l u e O f D i a g r a m O b j e c t K e y a n y T y p e z b w N T n L X > < a : K e y V a l u e O f D i a g r a m O b j e c t K e y a n y T y p e z b w N T n L X > < a : K e y > < K e y > L i n k s \ & l t ; C o l u m n s \ S u m   o f   H r s _ N A t r n _ c t r & g t ; - & l t ; M e a s u r e s \ H r s _ N A t r n _ c t r & g t ; \ C O L U M N < / K e y > < / a : K e y > < a : V a l u e   i : t y p e = " M e a s u r e G r i d V i e w S t a t e I D i a g r a m L i n k E n d p o i n t " / > < / a : K e y V a l u e O f D i a g r a m O b j e c t K e y a n y T y p e z b w N T n L X > < a : K e y V a l u e O f D i a g r a m O b j e c t K e y a n y T y p e z b w N T n L X > < a : K e y > < K e y > L i n k s \ & l t ; C o l u m n s \ S u m   o f   H r s _ N A t r n _ c t r & g t ; - & l t ; M e a s u r e s \ H r s _ N A t r n _ c t r & g t ; \ M E A S U R E < / K e y > < / a : K e y > < a : V a l u e   i : t y p e = " M e a s u r e G r i d V i e w S t a t e I D i a g r a m L i n k E n d p o i n t " / > < / a : K e y V a l u e O f D i a g r a m O b j e c t K e y a n y T y p e z b w N T n L X > < a : K e y V a l u e O f D i a g r a m O b j e c t K e y a n y T y p e z b w N T n L X > < a : K e y > < K e y > L i n k s \ & l t ; C o l u m n s \ S u m   o f   H r s _ M e d A i d e & g t ; - & l t ; M e a s u r e s \ H r s _ M e d A i d e & g t ; < / K e y > < / a : K e y > < a : V a l u e   i : t y p e = " M e a s u r e G r i d V i e w S t a t e I D i a g r a m L i n k " / > < / a : K e y V a l u e O f D i a g r a m O b j e c t K e y a n y T y p e z b w N T n L X > < a : K e y V a l u e O f D i a g r a m O b j e c t K e y a n y T y p e z b w N T n L X > < a : K e y > < K e y > L i n k s \ & l t ; C o l u m n s \ S u m   o f   H r s _ M e d A i d e & g t ; - & l t ; M e a s u r e s \ H r s _ M e d A i d e & g t ; \ C O L U M N < / K e y > < / a : K e y > < a : V a l u e   i : t y p e = " M e a s u r e G r i d V i e w S t a t e I D i a g r a m L i n k E n d p o i n t " / > < / a : K e y V a l u e O f D i a g r a m O b j e c t K e y a n y T y p e z b w N T n L X > < a : K e y V a l u e O f D i a g r a m O b j e c t K e y a n y T y p e z b w N T n L X > < a : K e y > < K e y > L i n k s \ & l t ; C o l u m n s \ S u m   o f   H r s _ M e d A i d e & g t ; - & l t ; M e a s u r e s \ H r s _ M e d A i d e & g t ; \ M E A S U R E < / K e y > < / a : K e y > < a : V a l u e   i : t y p e = " M e a s u r e G r i d V i e w S t a t e I D i a g r a m L i n k E n d p o i n t " / > < / a : K e y V a l u e O f D i a g r a m O b j e c t K e y a n y T y p e z b w N T n L X > < a : K e y V a l u e O f D i a g r a m O b j e c t K e y a n y T y p e z b w N T n L X > < a : K e y > < K e y > L i n k s \ & l t ; C o l u m n s \ S u m   o f   H r s _ M e d A i d e _ e m p & g t ; - & l t ; M e a s u r e s \ H r s _ M e d A i d e _ e m p & g t ; < / K e y > < / a : K e y > < a : V a l u e   i : t y p e = " M e a s u r e G r i d V i e w S t a t e I D i a g r a m L i n k " / > < / a : K e y V a l u e O f D i a g r a m O b j e c t K e y a n y T y p e z b w N T n L X > < a : K e y V a l u e O f D i a g r a m O b j e c t K e y a n y T y p e z b w N T n L X > < a : K e y > < K e y > L i n k s \ & l t ; C o l u m n s \ S u m   o f   H r s _ M e d A i d e _ e m p & g t ; - & l t ; M e a s u r e s \ H r s _ M e d A i d e _ e m p & g t ; \ C O L U M N < / K e y > < / a : K e y > < a : V a l u e   i : t y p e = " M e a s u r e G r i d V i e w S t a t e I D i a g r a m L i n k E n d p o i n t " / > < / a : K e y V a l u e O f D i a g r a m O b j e c t K e y a n y T y p e z b w N T n L X > < a : K e y V a l u e O f D i a g r a m O b j e c t K e y a n y T y p e z b w N T n L X > < a : K e y > < K e y > L i n k s \ & l t ; C o l u m n s \ S u m   o f   H r s _ M e d A i d e _ e m p & g t ; - & l t ; M e a s u r e s \ H r s _ M e d A i d e _ e m p & g t ; \ M E A S U R E < / K e y > < / a : K e y > < a : V a l u e   i : t y p e = " M e a s u r e G r i d V i e w S t a t e I D i a g r a m L i n k E n d p o i n t " / > < / a : K e y V a l u e O f D i a g r a m O b j e c t K e y a n y T y p e z b w N T n L X > < a : K e y V a l u e O f D i a g r a m O b j e c t K e y a n y T y p e z b w N T n L X > < a : K e y > < K e y > L i n k s \ & l t ; C o l u m n s \ S u m   o f   H r s _ M e d A i d e _ c t r & g t ; - & l t ; M e a s u r e s \ H r s _ M e d A i d e _ c t r & g t ; < / K e y > < / a : K e y > < a : V a l u e   i : t y p e = " M e a s u r e G r i d V i e w S t a t e I D i a g r a m L i n k " / > < / a : K e y V a l u e O f D i a g r a m O b j e c t K e y a n y T y p e z b w N T n L X > < a : K e y V a l u e O f D i a g r a m O b j e c t K e y a n y T y p e z b w N T n L X > < a : K e y > < K e y > L i n k s \ & l t ; C o l u m n s \ S u m   o f   H r s _ M e d A i d e _ c t r & g t ; - & l t ; M e a s u r e s \ H r s _ M e d A i d e _ c t r & g t ; \ C O L U M N < / K e y > < / a : K e y > < a : V a l u e   i : t y p e = " M e a s u r e G r i d V i e w S t a t e I D i a g r a m L i n k E n d p o i n t " / > < / a : K e y V a l u e O f D i a g r a m O b j e c t K e y a n y T y p e z b w N T n L X > < a : K e y V a l u e O f D i a g r a m O b j e c t K e y a n y T y p e z b w N T n L X > < a : K e y > < K e y > L i n k s \ & l t ; C o l u m n s \ S u m   o f   H r s _ M e d A i d e _ c t r & g t ; - & l t ; M e a s u r e s \ H r s _ M e d A i d e _ c t r & g t ; \ M E A S U R E 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C l i e n t W i n d o w X M L " > < C u s t o m C o n t e n t > < ! [ C D A T A [ P a y r o l l _ B a s e d _ J o u r n a l _ D a i l y _ N u r s e _ S t a f f i n g _ 2 0 2 1 _ Q 2 _ 2 9 0 2 c c 1 5 - b 2 a 0 - 4 f b 9 - a d a 5 - 4 c 2 c 4 2 c f d b 3 8 ] ] > < / C u s t o m C o n t e n t > < / G e m i n i > 
</file>

<file path=customXml/item15.xml>��< ? x m l   v e r s i o n = " 1 . 0 "   e n c o d i n g = " U T F - 1 6 " ? > < G e m i n i   x m l n s = " h t t p : / / g e m i n i / p i v o t c u s t o m i z a t i o n / M a n u a l C a l c M o d e " > < C u s t o m C o n t e n t > < ! [ C D A T A [ F a l s e ] ] > < / 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D a t a M a s h u p   x m l n s = " h t t p : / / s c h e m a s . m i c r o s o f t . c o m / D a t a M a s h u p " > A A A A A A s D A A B Q S w M E F A A C A A g A Z l l q U 3 S r a A G k A A A A 9 g A A A B I A H A B D b 2 5 m a W c v U G F j a 2 F n Z S 5 4 b W w g o h g A K K A U A A A A A A A A A A A A A A A A A A A A A A A A A A A A e 7 9 7 v 4 1 9 R W 6 O Q l l q U X F m f p 6 t k q G e g Z J C c U l i X k p i T n 5 e q q 1 S X r 6 S v R 0 v l 0 1 A Y n J 2 Y n q q A l B 1 X r F V R X G K r V J G S U m B l b 5 + e X m 5 X r m x X n 5 R u r 6 R g Y G h f o S v T 3 B y R m p u o h J c c S Z h x b q Z e S B r k 1 O V 7 G z C I K 6 x M 9 K z t N A z N Q O 6 y U Y f J m b j m 5 m H k D c C y o F k k Q R t n E t z S k q L U u 1 S 8 3 R D g 2 3 0 Y V w b f a g X 7 A B Q S w M E F A A C A A g A Z l l q U 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G Z Z a l M o i k e 4 D g A A A B E A A A A T A B w A R m 9 y b X V s Y X M v U 2 V j d G l v b j E u b S C i G A A o o B Q A A A A A A A A A A A A A A A A A A A A A A A A A A A A r T k 0 u y c z P U w i G 0 I b W A F B L A Q I t A B Q A A g A I A G Z Z a l N 0 q 2 g B p A A A A P Y A A A A S A A A A A A A A A A A A A A A A A A A A A A B D b 2 5 m a W c v U G F j a 2 F n Z S 5 4 b W x Q S w E C L Q A U A A I A C A B m W W p T U 3 I 4 L J s A A A D h A A A A E w A A A A A A A A A A A A A A A A D w A A A A W 0 N v b n R l b n R f V H l w Z X N d L n h t b F B L A Q I t A B Q A A g A I A G Z Z a l M 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Y / q K X 4 k n 6 U G h y L d o k s L X N A A A A A A C A A A A A A A Q Z g A A A A E A A C A A A A D I 7 v A q r f 6 0 q Y y z j n 2 Q 8 B g Z Q F J 7 q 1 M H G E W X D q H 6 n f H 3 R g A A A A A O g A A A A A I A A C A A A A A i M c m 1 c w 4 Q W U o W 4 B 5 H 5 q Y L l W t X z t l 5 N c U j f h o I U w J n x l A A A A B V H 9 w U t G 4 J j c 9 V H / W T W 9 Q 7 4 1 2 p 9 y n 9 h u u b S s o W Y A 8 A V 0 h W y z K v d S 5 o / T H i 7 S J k y n p d M d s 0 Y 4 y Y c 1 B h Z I T q i N G k 0 9 k + h D v Z B j j d 0 6 Z l h V h 5 G U A A A A B b h f 2 L f z C d C b J U a I H C k w d P i 5 V d p 6 Y 8 7 p F w W n O 5 4 j 4 x j y U Q 5 Q x V i y v 7 3 2 3 m Q e G M Y X 3 B p r 5 Q Y X Z O 4 V u S 1 8 D L / o V N < / D a t a M a s h u p > 
</file>

<file path=customXml/item2.xml>��< ? x m l   v e r s i o n = " 1 . 0 "   e n c o d i n g = " U T F - 1 6 " ? > < G e m i n i   x m l n s = " h t t p : / / g e m i n i / p i v o t c u s t o m i z a t i o n / T a b l e X M L _ P a y r o l l _ B a s e d _ J o u r n a l _ D a i l y _ N u r s e _ S t a f f i n g _ 2 0 2 1 _ Q 2 _ 2 9 0 2 c c 1 5 - b 2 a 0 - 4 f b 9 - a d a 5 - 4 c 2 c 4 2 c f d b 3 8 " > < C u s t o m C o n t e n t > < ! [ C D A T A [ < T a b l e W i d g e t G r i d S e r i a l i z a t i o n   x m l n s : x s d = " h t t p : / / w w w . w 3 . o r g / 2 0 0 1 / X M L S c h e m a "   x m l n s : x s i = " h t t p : / / w w w . w 3 . o r g / 2 0 0 1 / X M L S c h e m a - i n s t a n c e " > < C o l u m n S u g g e s t e d T y p e   / > < C o l u m n F o r m a t   / > < C o l u m n A c c u r a c y   / > < C o l u m n C u r r e n c y S y m b o l   / > < C o l u m n P o s i t i v e P a t t e r n   / > < C o l u m n N e g a t i v e P a t t e r n   / > < C o l u m n W i d t h s > < i t e m > < k e y > < s t r i n g > P R O V N U M < / s t r i n g > < / k e y > < v a l u e > < i n t > 1 0 2 < / i n t > < / v a l u e > < / i t e m > < i t e m > < k e y > < s t r i n g > P R O V N A M E < / s t r i n g > < / k e y > < v a l u e > < i n t > 1 0 9 < / i n t > < / v a l u e > < / i t e m > < i t e m > < k e y > < s t r i n g > C I T Y < / s t r i n g > < / k e y > < v a l u e > < i n t > 6 2 < / i n t > < / v a l u e > < / i t e m > < i t e m > < k e y > < s t r i n g > S T A T E < / s t r i n g > < / k e y > < v a l u e > < i n t > 7 1 < / i n t > < / v a l u e > < / i t e m > < i t e m > < k e y > < s t r i n g > C O U N T Y _ N A M E < / s t r i n g > < / k e y > < v a l u e > < i n t > 1 3 2 < / i n t > < / v a l u e > < / i t e m > < i t e m > < k e y > < s t r i n g > C O U N T Y _ F I P S < / s t r i n g > < / k e y > < v a l u e > < i n t > 1 2 0 < / i n t > < / v a l u e > < / i t e m > < i t e m > < k e y > < s t r i n g > C Y _ Q t r < / s t r i n g > < / k e y > < v a l u e > < i n t > 7 8 < / i n t > < / v a l u e > < / i t e m > < i t e m > < k e y > < s t r i n g > W o r k D a t e < / s t r i n g > < / k e y > < v a l u e > < i n t > 9 7 < / i n t > < / v a l u e > < / i t e m > < i t e m > < k e y > < s t r i n g > M D S c e n s u s < / s t r i n g > < / k e y > < v a l u e > < i n t > 1 0 6 < / i n t > < / v a l u e > < / i t e m > < i t e m > < k e y > < s t r i n g > H r s _ R N D O N < / s t r i n g > < / k e y > < v a l u e > < i n t > 1 1 0 < / i n t > < / v a l u e > < / i t e m > < i t e m > < k e y > < s t r i n g > H r s _ R N D O N _ e m p < / s t r i n g > < / k e y > < v a l u e > < i n t > 1 4 5 < / i n t > < / v a l u e > < / i t e m > < i t e m > < k e y > < s t r i n g > H r s _ R N D O N _ c t r < / s t r i n g > < / k e y > < v a l u e > < i n t > 1 3 3 < / i n t > < / v a l u e > < / i t e m > < i t e m > < k e y > < s t r i n g > H r s _ R N a d m i n < / s t r i n g > < / k e y > < v a l u e > < i n t > 1 2 0 < / i n t > < / v a l u e > < / i t e m > < i t e m > < k e y > < s t r i n g > H r s _ R N a d m i n _ e m p < / s t r i n g > < / k e y > < v a l u e > < i n t > 1 5 5 < / i n t > < / v a l u e > < / i t e m > < i t e m > < k e y > < s t r i n g > H r s _ R N a d m i n _ c t r < / s t r i n g > < / k e y > < v a l u e > < i n t > 1 4 3 < / i n t > < / v a l u e > < / i t e m > < i t e m > < k e y > < s t r i n g > H r s _ R N < / s t r i n g > < / k e y > < v a l u e > < i n t > 8 1 < / i n t > < / v a l u e > < / i t e m > < i t e m > < k e y > < s t r i n g > H r s _ R N _ e m p < / s t r i n g > < / k e y > < v a l u e > < i n t > 1 1 6 < / i n t > < / v a l u e > < / i t e m > < i t e m > < k e y > < s t r i n g > H r s _ R N _ c t r < / s t r i n g > < / k e y > < v a l u e > < i n t > 1 0 4 < / i n t > < / v a l u e > < / i t e m > < i t e m > < k e y > < s t r i n g > H r s _ L P N a d m i n < / s t r i n g > < / k e y > < v a l u e > < i n t > 1 2 6 < / i n t > < / v a l u e > < / i t e m > < i t e m > < k e y > < s t r i n g > H r s _ L P N a d m i n _ e m p < / s t r i n g > < / k e y > < v a l u e > < i n t > 1 6 1 < / i n t > < / v a l u e > < / i t e m > < i t e m > < k e y > < s t r i n g > H r s _ L P N a d m i n _ c t r < / s t r i n g > < / k e y > < v a l u e > < i n t > 1 4 9 < / i n t > < / v a l u e > < / i t e m > < i t e m > < k e y > < s t r i n g > H r s _ L P N < / s t r i n g > < / k e y > < v a l u e > < i n t > 8 7 < / i n t > < / v a l u e > < / i t e m > < i t e m > < k e y > < s t r i n g > H r s _ L P N _ e m p < / s t r i n g > < / k e y > < v a l u e > < i n t > 1 2 2 < / i n t > < / v a l u e > < / i t e m > < i t e m > < k e y > < s t r i n g > H r s _ L P N _ c t r < / s t r i n g > < / k e y > < v a l u e > < i n t > 1 1 0 < / i n t > < / v a l u e > < / i t e m > < i t e m > < k e y > < s t r i n g > H r s _ C N A < / s t r i n g > < / k e y > < v a l u e > < i n t > 9 0 < / i n t > < / v a l u e > < / i t e m > < i t e m > < k e y > < s t r i n g > H r s _ C N A _ e m p < / s t r i n g > < / k e y > < v a l u e > < i n t > 1 2 5 < / i n t > < / v a l u e > < / i t e m > < i t e m > < k e y > < s t r i n g > H r s _ C N A _ c t r < / s t r i n g > < / k e y > < v a l u e > < i n t > 1 1 3 < / i n t > < / v a l u e > < / i t e m > < i t e m > < k e y > < s t r i n g > H r s _ N A t r n < / s t r i n g > < / k e y > < v a l u e > < i n t > 1 0 0 < / i n t > < / v a l u e > < / i t e m > < i t e m > < k e y > < s t r i n g > H r s _ N A t r n _ e m p < / s t r i n g > < / k e y > < v a l u e > < i n t > 1 3 5 < / i n t > < / v a l u e > < / i t e m > < i t e m > < k e y > < s t r i n g > H r s _ N A t r n _ c t r < / s t r i n g > < / k e y > < v a l u e > < i n t > 1 2 3 < / i n t > < / v a l u e > < / i t e m > < i t e m > < k e y > < s t r i n g > H r s _ M e d A i d e < / s t r i n g > < / k e y > < v a l u e > < i n t > 1 2 0 < / i n t > < / v a l u e > < / i t e m > < i t e m > < k e y > < s t r i n g > H r s _ M e d A i d e _ e m p < / s t r i n g > < / k e y > < v a l u e > < i n t > 1 5 5 < / i n t > < / v a l u e > < / i t e m > < i t e m > < k e y > < s t r i n g > H r s _ M e d A i d e _ c t r < / s t r i n g > < / k e y > < v a l u e > < i n t > 1 4 3 < / i n t > < / v a l u e > < / i t e m > < / C o l u m n W i d t h s > < C o l u m n D i s p l a y I n d e x > < i t e m > < k e y > < s t r i n g > P R O V N U M < / s t r i n g > < / k e y > < v a l u e > < i n t > 0 < / i n t > < / v a l u e > < / i t e m > < i t e m > < k e y > < s t r i n g > P R O V N A M E < / s t r i n g > < / k e y > < v a l u e > < i n t > 1 < / i n t > < / v a l u e > < / i t e m > < i t e m > < k e y > < s t r i n g > C I T Y < / s t r i n g > < / k e y > < v a l u e > < i n t > 2 < / i n t > < / v a l u e > < / i t e m > < i t e m > < k e y > < s t r i n g > S T A T E < / s t r i n g > < / k e y > < v a l u e > < i n t > 3 < / i n t > < / v a l u e > < / i t e m > < i t e m > < k e y > < s t r i n g > C O U N T Y _ N A M E < / s t r i n g > < / k e y > < v a l u e > < i n t > 4 < / i n t > < / v a l u e > < / i t e m > < i t e m > < k e y > < s t r i n g > C O U N T Y _ F I P S < / s t r i n g > < / k e y > < v a l u e > < i n t > 5 < / i n t > < / v a l u e > < / i t e m > < i t e m > < k e y > < s t r i n g > C Y _ Q t r < / s t r i n g > < / k e y > < v a l u e > < i n t > 6 < / i n t > < / v a l u e > < / i t e m > < i t e m > < k e y > < s t r i n g > W o r k D a t e < / s t r i n g > < / k e y > < v a l u e > < i n t > 7 < / i n t > < / v a l u e > < / i t e m > < i t e m > < k e y > < s t r i n g > M D S c e n s u s < / s t r i n g > < / k e y > < v a l u e > < i n t > 8 < / i n t > < / v a l u e > < / i t e m > < i t e m > < k e y > < s t r i n g > H r s _ R N D O N < / s t r i n g > < / k e y > < v a l u e > < i n t > 9 < / i n t > < / v a l u e > < / i t e m > < i t e m > < k e y > < s t r i n g > H r s _ R N D O N _ e m p < / s t r i n g > < / k e y > < v a l u e > < i n t > 1 0 < / i n t > < / v a l u e > < / i t e m > < i t e m > < k e y > < s t r i n g > H r s _ R N D O N _ c t r < / s t r i n g > < / k e y > < v a l u e > < i n t > 1 1 < / i n t > < / v a l u e > < / i t e m > < i t e m > < k e y > < s t r i n g > H r s _ R N a d m i n < / s t r i n g > < / k e y > < v a l u e > < i n t > 1 2 < / i n t > < / v a l u e > < / i t e m > < i t e m > < k e y > < s t r i n g > H r s _ R N a d m i n _ e m p < / s t r i n g > < / k e y > < v a l u e > < i n t > 1 3 < / i n t > < / v a l u e > < / i t e m > < i t e m > < k e y > < s t r i n g > H r s _ R N a d m i n _ c t r < / s t r i n g > < / k e y > < v a l u e > < i n t > 1 4 < / i n t > < / v a l u e > < / i t e m > < i t e m > < k e y > < s t r i n g > H r s _ R N < / s t r i n g > < / k e y > < v a l u e > < i n t > 1 5 < / i n t > < / v a l u e > < / i t e m > < i t e m > < k e y > < s t r i n g > H r s _ R N _ e m p < / s t r i n g > < / k e y > < v a l u e > < i n t > 1 6 < / i n t > < / v a l u e > < / i t e m > < i t e m > < k e y > < s t r i n g > H r s _ R N _ c t r < / s t r i n g > < / k e y > < v a l u e > < i n t > 1 7 < / i n t > < / v a l u e > < / i t e m > < i t e m > < k e y > < s t r i n g > H r s _ L P N a d m i n < / s t r i n g > < / k e y > < v a l u e > < i n t > 1 8 < / i n t > < / v a l u e > < / i t e m > < i t e m > < k e y > < s t r i n g > H r s _ L P N a d m i n _ e m p < / s t r i n g > < / k e y > < v a l u e > < i n t > 1 9 < / i n t > < / v a l u e > < / i t e m > < i t e m > < k e y > < s t r i n g > H r s _ L P N a d m i n _ c t r < / s t r i n g > < / k e y > < v a l u e > < i n t > 2 0 < / i n t > < / v a l u e > < / i t e m > < i t e m > < k e y > < s t r i n g > H r s _ L P N < / s t r i n g > < / k e y > < v a l u e > < i n t > 2 1 < / i n t > < / v a l u e > < / i t e m > < i t e m > < k e y > < s t r i n g > H r s _ L P N _ e m p < / s t r i n g > < / k e y > < v a l u e > < i n t > 2 2 < / i n t > < / v a l u e > < / i t e m > < i t e m > < k e y > < s t r i n g > H r s _ L P N _ c t r < / s t r i n g > < / k e y > < v a l u e > < i n t > 2 3 < / i n t > < / v a l u e > < / i t e m > < i t e m > < k e y > < s t r i n g > H r s _ C N A < / s t r i n g > < / k e y > < v a l u e > < i n t > 2 4 < / i n t > < / v a l u e > < / i t e m > < i t e m > < k e y > < s t r i n g > H r s _ C N A _ e m p < / s t r i n g > < / k e y > < v a l u e > < i n t > 2 5 < / i n t > < / v a l u e > < / i t e m > < i t e m > < k e y > < s t r i n g > H r s _ C N A _ c t r < / s t r i n g > < / k e y > < v a l u e > < i n t > 2 6 < / i n t > < / v a l u e > < / i t e m > < i t e m > < k e y > < s t r i n g > H r s _ N A t r n < / s t r i n g > < / k e y > < v a l u e > < i n t > 2 7 < / i n t > < / v a l u e > < / i t e m > < i t e m > < k e y > < s t r i n g > H r s _ N A t r n _ e m p < / s t r i n g > < / k e y > < v a l u e > < i n t > 2 8 < / i n t > < / v a l u e > < / i t e m > < i t e m > < k e y > < s t r i n g > H r s _ N A t r n _ c t r < / s t r i n g > < / k e y > < v a l u e > < i n t > 2 9 < / i n t > < / v a l u e > < / i t e m > < i t e m > < k e y > < s t r i n g > H r s _ M e d A i d e < / s t r i n g > < / k e y > < v a l u e > < i n t > 3 0 < / i n t > < / v a l u e > < / i t e m > < i t e m > < k e y > < s t r i n g > H r s _ M e d A i d e _ e m p < / s t r i n g > < / k e y > < v a l u e > < i n t > 3 1 < / i n t > < / v a l u e > < / i t e m > < i t e m > < k e y > < s t r i n g > H r s _ M e d A i d e _ c t r < / s t r i n g > < / k e y > < v a l u e > < i n t > 3 2 < / 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 2 0 2 1 - 1 1 - 0 4 T 1 6 : 0 9 : 4 2 . 2 5 4 5 8 8 3 - 0 4 : 0 0 < / L a s t P r o c e s s e d T i m e > < / D a t a M o d e l i n g S a n d b o x . S e r i a l i z e d S a n d b o x E r r o r C a c h e > ] ] > < / C u s t o m C o n t e n t > < / G e m i n i > 
</file>

<file path=customXml/item4.xml>��< ? x m l   v e r s i o n = " 1 . 0 "   e n c o d i n g = " U T F - 1 6 " ? > < G e m i n i   x m l n s = " h t t p : / / g e m i n i / p i v o t c u s t o m i z a t i o n / I s S a n d b o x E m b e d d e d " > < C u s t o m C o n t e n t > < ! [ C D A T A [ y e s ] ] > < / C u s t o m C o n t e n t > < / G e m i n i > 
</file>

<file path=customXml/item5.xml>��< ? x m l   v e r s i o n = " 1 . 0 "   e n c o d i n g = " U T F - 1 6 " ? > < G e m i n i   x m l n s = " h t t p : / / g e m i n i / p i v o t c u s t o m i z a t i o n / S h o w H i d d e n " > < C u s t o m C o n t e n t > < ! [ C D A T A [ T r u e ] ] > < / C u s t o m C o n t e n t > < / G e m i n i > 
</file>

<file path=customXml/item6.xml>��< ? x m l   v e r s i o n = " 1 . 0 "   e n c o d i n g = " U T F - 1 6 " ? > < G e m i n i   x m l n s = " h t t p : / / g e m i n i / p i v o t c u s t o m i z a t i o n / S a n d b o x N o n E m p t y " > < C u s t o m C o n t e n t > < ! [ C D A T A [ 1 ] ] > < / C u s t o m C o n t e n t > < / G e m i n i > 
</file>

<file path=customXml/item7.xml>��< ? x m l   v e r s i o n = " 1 . 0 "   e n c o d i n g = " U T F - 1 6 " ? > < G e m i n i   x m l n s = " h t t p : / / g e m i n i / p i v o t c u s t o m i z a t i o n / P o w e r P i v o t V e r s i o n " > < C u s t o m C o n t e n t > < ! [ C D A T A [ 2 0 1 5 . 1 3 0 . 1 6 0 5 . 4 0 6 ] ] > < / 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 P a y r o l l _ B a s e d _ J o u r n a l _ D a i l y _ N u r s e _ S t a f f i n g _ 2 0 2 1 _ Q 2 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 P a y r o l l _ B a s e d _ J o u r n a l _ D a i l y _ N u r s e _ S t a f f i n g _ 2 0 2 1 _ Q 2 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 C o l u m n s \ P R O V N U M < / K e y > < / a : K e y > < a : V a l u e   i : t y p e = " T a b l e W i d g e t B a s e V i e w S t a t e " / > < / a : K e y V a l u e O f D i a g r a m O b j e c t K e y a n y T y p e z b w N T n L X > < a : K e y V a l u e O f D i a g r a m O b j e c t K e y a n y T y p e z b w N T n L X > < a : K e y > < K e y > C o l u m n s \ P R O V N A M E 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 C o l u m n s \ C O U N T Y _ N A M E < / K e y > < / a : K e y > < a : V a l u e   i : t y p e = " T a b l e W i d g e t B a s e V i e w S t a t e " / > < / a : K e y V a l u e O f D i a g r a m O b j e c t K e y a n y T y p e z b w N T n L X > < a : K e y V a l u e O f D i a g r a m O b j e c t K e y a n y T y p e z b w N T n L X > < a : K e y > < K e y > C o l u m n s \ C O U N T Y _ F I P S < / K e y > < / a : K e y > < a : V a l u e   i : t y p e = " T a b l e W i d g e t B a s e V i e w S t a t e " / > < / a : K e y V a l u e O f D i a g r a m O b j e c t K e y a n y T y p e z b w N T n L X > < a : K e y V a l u e O f D i a g r a m O b j e c t K e y a n y T y p e z b w N T n L X > < a : K e y > < K e y > C o l u m n s \ C Y _ Q t r < / K e y > < / a : K e y > < a : V a l u e   i : t y p e = " T a b l e W i d g e t B a s e V i e w S t a t e " / > < / a : K e y V a l u e O f D i a g r a m O b j e c t K e y a n y T y p e z b w N T n L X > < a : K e y V a l u e O f D i a g r a m O b j e c t K e y a n y T y p e z b w N T n L X > < a : K e y > < K e y > C o l u m n s \ W o r k D a t e < / K e y > < / a : K e y > < a : V a l u e   i : t y p e = " T a b l e W i d g e t B a s e V i e w S t a t e " / > < / a : K e y V a l u e O f D i a g r a m O b j e c t K e y a n y T y p e z b w N T n L X > < a : K e y V a l u e O f D i a g r a m O b j e c t K e y a n y T y p e z b w N T n L X > < a : K e y > < K e y > C o l u m n s \ M D S c e n s u s < / K e y > < / a : K e y > < a : V a l u e   i : t y p e = " T a b l e W i d g e t B a s e V i e w S t a t e " / > < / a : K e y V a l u e O f D i a g r a m O b j e c t K e y a n y T y p e z b w N T n L X > < a : K e y V a l u e O f D i a g r a m O b j e c t K e y a n y T y p e z b w N T n L X > < a : K e y > < K e y > C o l u m n s \ H r s _ R N D O N < / K e y > < / a : K e y > < a : V a l u e   i : t y p e = " T a b l e W i d g e t B a s e V i e w S t a t e " / > < / a : K e y V a l u e O f D i a g r a m O b j e c t K e y a n y T y p e z b w N T n L X > < a : K e y V a l u e O f D i a g r a m O b j e c t K e y a n y T y p e z b w N T n L X > < a : K e y > < K e y > C o l u m n s \ H r s _ R N D O N _ e m p < / K e y > < / a : K e y > < a : V a l u e   i : t y p e = " T a b l e W i d g e t B a s e V i e w S t a t e " / > < / a : K e y V a l u e O f D i a g r a m O b j e c t K e y a n y T y p e z b w N T n L X > < a : K e y V a l u e O f D i a g r a m O b j e c t K e y a n y T y p e z b w N T n L X > < a : K e y > < K e y > C o l u m n s \ H r s _ R N D O N _ c t r < / K e y > < / a : K e y > < a : V a l u e   i : t y p e = " T a b l e W i d g e t B a s e V i e w S t a t e " / > < / a : K e y V a l u e O f D i a g r a m O b j e c t K e y a n y T y p e z b w N T n L X > < a : K e y V a l u e O f D i a g r a m O b j e c t K e y a n y T y p e z b w N T n L X > < a : K e y > < K e y > C o l u m n s \ H r s _ R N a d m i n < / K e y > < / a : K e y > < a : V a l u e   i : t y p e = " T a b l e W i d g e t B a s e V i e w S t a t e " / > < / a : K e y V a l u e O f D i a g r a m O b j e c t K e y a n y T y p e z b w N T n L X > < a : K e y V a l u e O f D i a g r a m O b j e c t K e y a n y T y p e z b w N T n L X > < a : K e y > < K e y > C o l u m n s \ H r s _ R N a d m i n _ e m p < / K e y > < / a : K e y > < a : V a l u e   i : t y p e = " T a b l e W i d g e t B a s e V i e w S t a t e " / > < / a : K e y V a l u e O f D i a g r a m O b j e c t K e y a n y T y p e z b w N T n L X > < a : K e y V a l u e O f D i a g r a m O b j e c t K e y a n y T y p e z b w N T n L X > < a : K e y > < K e y > C o l u m n s \ H r s _ R N a d m i n _ c t r < / K e y > < / a : K e y > < a : V a l u e   i : t y p e = " T a b l e W i d g e t B a s e V i e w S t a t e " / > < / a : K e y V a l u e O f D i a g r a m O b j e c t K e y a n y T y p e z b w N T n L X > < a : K e y V a l u e O f D i a g r a m O b j e c t K e y a n y T y p e z b w N T n L X > < a : K e y > < K e y > C o l u m n s \ H r s _ R N < / K e y > < / a : K e y > < a : V a l u e   i : t y p e = " T a b l e W i d g e t B a s e V i e w S t a t e " / > < / a : K e y V a l u e O f D i a g r a m O b j e c t K e y a n y T y p e z b w N T n L X > < a : K e y V a l u e O f D i a g r a m O b j e c t K e y a n y T y p e z b w N T n L X > < a : K e y > < K e y > C o l u m n s \ H r s _ R N _ e m p < / K e y > < / a : K e y > < a : V a l u e   i : t y p e = " T a b l e W i d g e t B a s e V i e w S t a t e " / > < / a : K e y V a l u e O f D i a g r a m O b j e c t K e y a n y T y p e z b w N T n L X > < a : K e y V a l u e O f D i a g r a m O b j e c t K e y a n y T y p e z b w N T n L X > < a : K e y > < K e y > C o l u m n s \ H r s _ R N _ c t r < / K e y > < / a : K e y > < a : V a l u e   i : t y p e = " T a b l e W i d g e t B a s e V i e w S t a t e " / > < / a : K e y V a l u e O f D i a g r a m O b j e c t K e y a n y T y p e z b w N T n L X > < a : K e y V a l u e O f D i a g r a m O b j e c t K e y a n y T y p e z b w N T n L X > < a : K e y > < K e y > C o l u m n s \ H r s _ L P N a d m i n < / K e y > < / a : K e y > < a : V a l u e   i : t y p e = " T a b l e W i d g e t B a s e V i e w S t a t e " / > < / a : K e y V a l u e O f D i a g r a m O b j e c t K e y a n y T y p e z b w N T n L X > < a : K e y V a l u e O f D i a g r a m O b j e c t K e y a n y T y p e z b w N T n L X > < a : K e y > < K e y > C o l u m n s \ H r s _ L P N a d m i n _ e m p < / K e y > < / a : K e y > < a : V a l u e   i : t y p e = " T a b l e W i d g e t B a s e V i e w S t a t e " / > < / a : K e y V a l u e O f D i a g r a m O b j e c t K e y a n y T y p e z b w N T n L X > < a : K e y V a l u e O f D i a g r a m O b j e c t K e y a n y T y p e z b w N T n L X > < a : K e y > < K e y > C o l u m n s \ H r s _ L P N a d m i n _ c t r < / K e y > < / a : K e y > < a : V a l u e   i : t y p e = " T a b l e W i d g e t B a s e V i e w S t a t e " / > < / a : K e y V a l u e O f D i a g r a m O b j e c t K e y a n y T y p e z b w N T n L X > < a : K e y V a l u e O f D i a g r a m O b j e c t K e y a n y T y p e z b w N T n L X > < a : K e y > < K e y > C o l u m n s \ H r s _ L P N < / K e y > < / a : K e y > < a : V a l u e   i : t y p e = " T a b l e W i d g e t B a s e V i e w S t a t e " / > < / a : K e y V a l u e O f D i a g r a m O b j e c t K e y a n y T y p e z b w N T n L X > < a : K e y V a l u e O f D i a g r a m O b j e c t K e y a n y T y p e z b w N T n L X > < a : K e y > < K e y > C o l u m n s \ H r s _ L P N _ e m p < / K e y > < / a : K e y > < a : V a l u e   i : t y p e = " T a b l e W i d g e t B a s e V i e w S t a t e " / > < / a : K e y V a l u e O f D i a g r a m O b j e c t K e y a n y T y p e z b w N T n L X > < a : K e y V a l u e O f D i a g r a m O b j e c t K e y a n y T y p e z b w N T n L X > < a : K e y > < K e y > C o l u m n s \ H r s _ L P N _ c t r < / K e y > < / a : K e y > < a : V a l u e   i : t y p e = " T a b l e W i d g e t B a s e V i e w S t a t e " / > < / a : K e y V a l u e O f D i a g r a m O b j e c t K e y a n y T y p e z b w N T n L X > < a : K e y V a l u e O f D i a g r a m O b j e c t K e y a n y T y p e z b w N T n L X > < a : K e y > < K e y > C o l u m n s \ H r s _ C N A < / K e y > < / a : K e y > < a : V a l u e   i : t y p e = " T a b l e W i d g e t B a s e V i e w S t a t e " / > < / a : K e y V a l u e O f D i a g r a m O b j e c t K e y a n y T y p e z b w N T n L X > < a : K e y V a l u e O f D i a g r a m O b j e c t K e y a n y T y p e z b w N T n L X > < a : K e y > < K e y > C o l u m n s \ H r s _ C N A _ e m p < / K e y > < / a : K e y > < a : V a l u e   i : t y p e = " T a b l e W i d g e t B a s e V i e w S t a t e " / > < / a : K e y V a l u e O f D i a g r a m O b j e c t K e y a n y T y p e z b w N T n L X > < a : K e y V a l u e O f D i a g r a m O b j e c t K e y a n y T y p e z b w N T n L X > < a : K e y > < K e y > C o l u m n s \ H r s _ C N A _ c t r < / K e y > < / a : K e y > < a : V a l u e   i : t y p e = " T a b l e W i d g e t B a s e V i e w S t a t e " / > < / a : K e y V a l u e O f D i a g r a m O b j e c t K e y a n y T y p e z b w N T n L X > < a : K e y V a l u e O f D i a g r a m O b j e c t K e y a n y T y p e z b w N T n L X > < a : K e y > < K e y > C o l u m n s \ H r s _ N A t r n < / K e y > < / a : K e y > < a : V a l u e   i : t y p e = " T a b l e W i d g e t B a s e V i e w S t a t e " / > < / a : K e y V a l u e O f D i a g r a m O b j e c t K e y a n y T y p e z b w N T n L X > < a : K e y V a l u e O f D i a g r a m O b j e c t K e y a n y T y p e z b w N T n L X > < a : K e y > < K e y > C o l u m n s \ H r s _ N A t r n _ e m p < / K e y > < / a : K e y > < a : V a l u e   i : t y p e = " T a b l e W i d g e t B a s e V i e w S t a t e " / > < / a : K e y V a l u e O f D i a g r a m O b j e c t K e y a n y T y p e z b w N T n L X > < a : K e y V a l u e O f D i a g r a m O b j e c t K e y a n y T y p e z b w N T n L X > < a : K e y > < K e y > C o l u m n s \ H r s _ N A t r n _ c t r < / K e y > < / a : K e y > < a : V a l u e   i : t y p e = " T a b l e W i d g e t B a s e V i e w S t a t e " / > < / a : K e y V a l u e O f D i a g r a m O b j e c t K e y a n y T y p e z b w N T n L X > < a : K e y V a l u e O f D i a g r a m O b j e c t K e y a n y T y p e z b w N T n L X > < a : K e y > < K e y > C o l u m n s \ H r s _ M e d A i d e < / K e y > < / a : K e y > < a : V a l u e   i : t y p e = " T a b l e W i d g e t B a s e V i e w S t a t e " / > < / a : K e y V a l u e O f D i a g r a m O b j e c t K e y a n y T y p e z b w N T n L X > < a : K e y V a l u e O f D i a g r a m O b j e c t K e y a n y T y p e z b w N T n L X > < a : K e y > < K e y > C o l u m n s \ H r s _ M e d A i d e _ e m p < / K e y > < / a : K e y > < a : V a l u e   i : t y p e = " T a b l e W i d g e t B a s e V i e w S t a t e " / > < / a : K e y V a l u e O f D i a g r a m O b j e c t K e y a n y T y p e z b w N T n L X > < a : K e y V a l u e O f D i a g r a m O b j e c t K e y a n y T y p e z b w N T n L X > < a : K e y > < K e y > C o l u m n s \ H r s _ M e d A i d e _ c t r < / 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F1FB8147-0E06-4315-81B9-E25A16EED12D}">
  <ds:schemaRefs/>
</ds:datastoreItem>
</file>

<file path=customXml/itemProps10.xml><?xml version="1.0" encoding="utf-8"?>
<ds:datastoreItem xmlns:ds="http://schemas.openxmlformats.org/officeDocument/2006/customXml" ds:itemID="{3CAA505F-3A4F-473D-B211-B405CCD38F0D}">
  <ds:schemaRefs/>
</ds:datastoreItem>
</file>

<file path=customXml/itemProps11.xml><?xml version="1.0" encoding="utf-8"?>
<ds:datastoreItem xmlns:ds="http://schemas.openxmlformats.org/officeDocument/2006/customXml" ds:itemID="{209B3A97-17D1-4093-892D-94A17A572235}">
  <ds:schemaRefs/>
</ds:datastoreItem>
</file>

<file path=customXml/itemProps12.xml><?xml version="1.0" encoding="utf-8"?>
<ds:datastoreItem xmlns:ds="http://schemas.openxmlformats.org/officeDocument/2006/customXml" ds:itemID="{A52009AA-BC6D-4022-81C2-D0D389C5D88B}">
  <ds:schemaRefs/>
</ds:datastoreItem>
</file>

<file path=customXml/itemProps13.xml><?xml version="1.0" encoding="utf-8"?>
<ds:datastoreItem xmlns:ds="http://schemas.openxmlformats.org/officeDocument/2006/customXml" ds:itemID="{373E3A23-2B1E-4D43-A348-8DCDD5658130}">
  <ds:schemaRefs/>
</ds:datastoreItem>
</file>

<file path=customXml/itemProps14.xml><?xml version="1.0" encoding="utf-8"?>
<ds:datastoreItem xmlns:ds="http://schemas.openxmlformats.org/officeDocument/2006/customXml" ds:itemID="{AE13BC8A-DE95-48D9-BB5F-904AA99A37A2}">
  <ds:schemaRefs/>
</ds:datastoreItem>
</file>

<file path=customXml/itemProps15.xml><?xml version="1.0" encoding="utf-8"?>
<ds:datastoreItem xmlns:ds="http://schemas.openxmlformats.org/officeDocument/2006/customXml" ds:itemID="{B611FB69-7C36-462C-B763-F7FE9E9323BC}">
  <ds:schemaRefs/>
</ds:datastoreItem>
</file>

<file path=customXml/itemProps16.xml><?xml version="1.0" encoding="utf-8"?>
<ds:datastoreItem xmlns:ds="http://schemas.openxmlformats.org/officeDocument/2006/customXml" ds:itemID="{68D9046D-44DA-4306-B1E0-6F39E4DC6550}">
  <ds:schemaRefs/>
</ds:datastoreItem>
</file>

<file path=customXml/itemProps17.xml><?xml version="1.0" encoding="utf-8"?>
<ds:datastoreItem xmlns:ds="http://schemas.openxmlformats.org/officeDocument/2006/customXml" ds:itemID="{E8EFE180-97F9-4DC1-8ADF-242DA0FB5609}">
  <ds:schemaRefs>
    <ds:schemaRef ds:uri="http://schemas.microsoft.com/DataMashup"/>
  </ds:schemaRefs>
</ds:datastoreItem>
</file>

<file path=customXml/itemProps2.xml><?xml version="1.0" encoding="utf-8"?>
<ds:datastoreItem xmlns:ds="http://schemas.openxmlformats.org/officeDocument/2006/customXml" ds:itemID="{F354D2B6-53C1-47C2-9350-1DA330A2402A}">
  <ds:schemaRefs/>
</ds:datastoreItem>
</file>

<file path=customXml/itemProps3.xml><?xml version="1.0" encoding="utf-8"?>
<ds:datastoreItem xmlns:ds="http://schemas.openxmlformats.org/officeDocument/2006/customXml" ds:itemID="{159399EF-03C2-44E1-932F-E9B3A3319245}">
  <ds:schemaRefs/>
</ds:datastoreItem>
</file>

<file path=customXml/itemProps4.xml><?xml version="1.0" encoding="utf-8"?>
<ds:datastoreItem xmlns:ds="http://schemas.openxmlformats.org/officeDocument/2006/customXml" ds:itemID="{C6FE1F3D-CB01-4FFD-B59A-7FABEF18F53E}">
  <ds:schemaRefs/>
</ds:datastoreItem>
</file>

<file path=customXml/itemProps5.xml><?xml version="1.0" encoding="utf-8"?>
<ds:datastoreItem xmlns:ds="http://schemas.openxmlformats.org/officeDocument/2006/customXml" ds:itemID="{6D2C7F5D-6A88-43EF-A82A-B23AB7E14010}">
  <ds:schemaRefs/>
</ds:datastoreItem>
</file>

<file path=customXml/itemProps6.xml><?xml version="1.0" encoding="utf-8"?>
<ds:datastoreItem xmlns:ds="http://schemas.openxmlformats.org/officeDocument/2006/customXml" ds:itemID="{F40ED85A-1B38-41AA-B340-199531C8356B}">
  <ds:schemaRefs/>
</ds:datastoreItem>
</file>

<file path=customXml/itemProps7.xml><?xml version="1.0" encoding="utf-8"?>
<ds:datastoreItem xmlns:ds="http://schemas.openxmlformats.org/officeDocument/2006/customXml" ds:itemID="{115342ED-5A39-4867-A18F-448CCCDF728D}">
  <ds:schemaRefs/>
</ds:datastoreItem>
</file>

<file path=customXml/itemProps8.xml><?xml version="1.0" encoding="utf-8"?>
<ds:datastoreItem xmlns:ds="http://schemas.openxmlformats.org/officeDocument/2006/customXml" ds:itemID="{D4BAF8EB-A27B-4EE3-9673-6E841D87527A}">
  <ds:schemaRefs/>
</ds:datastoreItem>
</file>

<file path=customXml/itemProps9.xml><?xml version="1.0" encoding="utf-8"?>
<ds:datastoreItem xmlns:ds="http://schemas.openxmlformats.org/officeDocument/2006/customXml" ds:itemID="{BD5AB746-7629-490B-B999-A45EE5E4A5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Nurse</vt:lpstr>
      <vt:lpstr>Contract</vt:lpstr>
      <vt:lpstr>Non-Nurse</vt:lpstr>
      <vt:lpstr>Summary Data</vt:lpstr>
      <vt:lpstr>Notes &amp; 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2021-11-04T17:35:42Z</dcterms:created>
  <dcterms:modified xsi:type="dcterms:W3CDTF">2021-11-15T15:45:47Z</dcterms:modified>
</cp:coreProperties>
</file>